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519"/>
  <workbookPr defaultThemeVersion="166925"/>
  <mc:AlternateContent xmlns:mc="http://schemas.openxmlformats.org/markup-compatibility/2006">
    <mc:Choice Requires="x15">
      <x15ac:absPath xmlns:x15ac="http://schemas.microsoft.com/office/spreadsheetml/2010/11/ac" url="D:\TempUserProfiles\NetworkService\AppData\OICE_16_974FA576_32C1D314_1B1\"/>
    </mc:Choice>
  </mc:AlternateContent>
  <xr:revisionPtr revIDLastSave="0" documentId="8_{3DC72043-3847-4DD1-B9BF-C69C2F681FD3}" xr6:coauthVersionLast="43" xr6:coauthVersionMax="43" xr10:uidLastSave="{00000000-0000-0000-0000-000000000000}"/>
  <bookViews>
    <workbookView xWindow="-120" yWindow="-120" windowWidth="15600" windowHeight="11760" xr2:uid="{00000000-000D-0000-FFFF-FFFF00000000}"/>
  </bookViews>
  <sheets>
    <sheet name="Usability scores" sheetId="1" r:id="rId1"/>
    <sheet name="Usability guidelines" sheetId="9" r:id="rId2"/>
    <sheet name="Rating ranges" sheetId="10" r:id="rId3"/>
  </sheets>
  <definedNames>
    <definedName name="_xlnm._FilterDatabase" localSheetId="0" hidden="1">'Usability scores'!$D$9:$D$9</definedName>
    <definedName name="_xlnm.Print_Area" localSheetId="0">'Usability scores'!$A$1:$I$123</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123" i="1" l="1"/>
  <c r="A122" i="1"/>
  <c r="A121" i="1"/>
  <c r="A120" i="1"/>
  <c r="A119" i="1"/>
  <c r="M113" i="1"/>
  <c r="K117" i="1"/>
  <c r="L113" i="1"/>
  <c r="N113" i="1"/>
  <c r="M9" i="1"/>
  <c r="L9" i="1"/>
  <c r="N9" i="1"/>
  <c r="M11" i="1"/>
  <c r="L11" i="1"/>
  <c r="N11" i="1"/>
  <c r="M13" i="1"/>
  <c r="L13" i="1"/>
  <c r="N13" i="1"/>
  <c r="M15" i="1"/>
  <c r="L15" i="1"/>
  <c r="N15" i="1"/>
  <c r="M17" i="1"/>
  <c r="L17" i="1"/>
  <c r="N17" i="1"/>
  <c r="M21" i="1"/>
  <c r="L21" i="1"/>
  <c r="N21" i="1"/>
  <c r="M23" i="1"/>
  <c r="L23" i="1"/>
  <c r="N23" i="1"/>
  <c r="M25" i="1"/>
  <c r="L25" i="1"/>
  <c r="N25" i="1"/>
  <c r="M29" i="1"/>
  <c r="L29" i="1"/>
  <c r="N29" i="1"/>
  <c r="M31" i="1"/>
  <c r="L31" i="1"/>
  <c r="N31" i="1"/>
  <c r="M33" i="1"/>
  <c r="L33" i="1"/>
  <c r="N33" i="1"/>
  <c r="M35" i="1"/>
  <c r="L35" i="1"/>
  <c r="N35" i="1"/>
  <c r="M37" i="1"/>
  <c r="L37" i="1"/>
  <c r="N37" i="1"/>
  <c r="M39" i="1"/>
  <c r="L39" i="1"/>
  <c r="N39" i="1"/>
  <c r="M41" i="1"/>
  <c r="L41" i="1"/>
  <c r="N41" i="1"/>
  <c r="M43" i="1"/>
  <c r="L43" i="1"/>
  <c r="N43" i="1"/>
  <c r="M45" i="1"/>
  <c r="L45" i="1"/>
  <c r="N45" i="1"/>
  <c r="M49" i="1"/>
  <c r="L49" i="1"/>
  <c r="N49" i="1"/>
  <c r="M51" i="1"/>
  <c r="L51" i="1"/>
  <c r="N51" i="1"/>
  <c r="M53" i="1"/>
  <c r="L53" i="1"/>
  <c r="N53" i="1"/>
  <c r="M55" i="1"/>
  <c r="L55" i="1"/>
  <c r="N55" i="1"/>
  <c r="M59" i="1"/>
  <c r="L59" i="1"/>
  <c r="N59" i="1"/>
  <c r="M61" i="1"/>
  <c r="L61" i="1"/>
  <c r="N61" i="1"/>
  <c r="M63" i="1"/>
  <c r="L63" i="1"/>
  <c r="N63" i="1"/>
  <c r="M67" i="1"/>
  <c r="L67" i="1"/>
  <c r="N67" i="1"/>
  <c r="M69" i="1"/>
  <c r="L69" i="1"/>
  <c r="N69" i="1"/>
  <c r="M71" i="1"/>
  <c r="L71" i="1"/>
  <c r="N71" i="1"/>
  <c r="M73" i="1"/>
  <c r="L73" i="1"/>
  <c r="N73" i="1"/>
  <c r="M75" i="1"/>
  <c r="L75" i="1"/>
  <c r="N75" i="1"/>
  <c r="M79" i="1"/>
  <c r="L79" i="1"/>
  <c r="N79" i="1"/>
  <c r="M81" i="1"/>
  <c r="L81" i="1"/>
  <c r="N81" i="1"/>
  <c r="M83" i="1"/>
  <c r="L83" i="1"/>
  <c r="N83" i="1"/>
  <c r="M85" i="1"/>
  <c r="L85" i="1"/>
  <c r="N85" i="1"/>
  <c r="M89" i="1"/>
  <c r="L89" i="1"/>
  <c r="N89" i="1"/>
  <c r="M91" i="1"/>
  <c r="L91" i="1"/>
  <c r="N91" i="1"/>
  <c r="M93" i="1"/>
  <c r="L93" i="1"/>
  <c r="N93" i="1"/>
  <c r="M95" i="1"/>
  <c r="L95" i="1"/>
  <c r="N95" i="1"/>
  <c r="M97" i="1"/>
  <c r="L97" i="1"/>
  <c r="N97" i="1"/>
  <c r="M101" i="1"/>
  <c r="L101" i="1"/>
  <c r="N101" i="1"/>
  <c r="M103" i="1"/>
  <c r="L103" i="1"/>
  <c r="N103" i="1"/>
  <c r="M105" i="1"/>
  <c r="L105" i="1"/>
  <c r="N105" i="1"/>
  <c r="M107" i="1"/>
  <c r="L107" i="1"/>
  <c r="N107" i="1"/>
  <c r="M111" i="1"/>
  <c r="L111" i="1"/>
  <c r="N111" i="1"/>
  <c r="M115" i="1"/>
  <c r="L115" i="1"/>
  <c r="N115" i="1"/>
  <c r="N117" i="1"/>
  <c r="O113" i="1"/>
  <c r="O9" i="1"/>
  <c r="O11" i="1"/>
  <c r="O13" i="1"/>
  <c r="O15" i="1"/>
  <c r="O17" i="1"/>
  <c r="O21" i="1"/>
  <c r="O23" i="1"/>
  <c r="O25" i="1"/>
  <c r="O29" i="1"/>
  <c r="O31" i="1"/>
  <c r="O33" i="1"/>
  <c r="O35" i="1"/>
  <c r="O37" i="1"/>
  <c r="O39" i="1"/>
  <c r="O41" i="1"/>
  <c r="O43" i="1"/>
  <c r="O45" i="1"/>
  <c r="O49" i="1"/>
  <c r="O51" i="1"/>
  <c r="O53" i="1"/>
  <c r="O55" i="1"/>
  <c r="O59" i="1"/>
  <c r="O61" i="1"/>
  <c r="O63" i="1"/>
  <c r="O67" i="1"/>
  <c r="O69" i="1"/>
  <c r="O71" i="1"/>
  <c r="O73" i="1"/>
  <c r="O75" i="1"/>
  <c r="O79" i="1"/>
  <c r="O81" i="1"/>
  <c r="O83" i="1"/>
  <c r="O85" i="1"/>
  <c r="O89" i="1"/>
  <c r="O91" i="1"/>
  <c r="O93" i="1"/>
  <c r="O95" i="1"/>
  <c r="O97" i="1"/>
  <c r="O101" i="1"/>
  <c r="O103" i="1"/>
  <c r="O105" i="1"/>
  <c r="O107" i="1"/>
  <c r="O111" i="1"/>
  <c r="O115" i="1"/>
  <c r="O117" i="1"/>
  <c r="D117" i="1"/>
  <c r="F6" i="10"/>
  <c r="D6" i="10"/>
  <c r="F5" i="10"/>
  <c r="D5" i="10"/>
  <c r="F4" i="10"/>
  <c r="D4" i="10"/>
  <c r="D3" i="10"/>
  <c r="D7" i="10"/>
  <c r="B2" i="10"/>
  <c r="J117" i="1"/>
  <c r="I117" i="1"/>
  <c r="H117" i="1"/>
  <c r="A5" i="9"/>
  <c r="A6" i="9"/>
  <c r="A7" i="9"/>
  <c r="A8" i="9"/>
  <c r="A11" i="9"/>
  <c r="A12" i="9"/>
  <c r="A13" i="9"/>
  <c r="A16" i="9"/>
  <c r="A17" i="9"/>
  <c r="A18" i="9"/>
  <c r="A19" i="9"/>
  <c r="A20" i="9"/>
  <c r="A21" i="9"/>
  <c r="A22" i="9"/>
  <c r="A23" i="9"/>
  <c r="A24" i="9"/>
  <c r="A27" i="9"/>
  <c r="A28" i="9"/>
  <c r="A29" i="9"/>
  <c r="A30" i="9"/>
  <c r="A33" i="9"/>
  <c r="A34" i="9"/>
  <c r="A35" i="9"/>
  <c r="A38" i="9"/>
  <c r="A39" i="9"/>
  <c r="A40" i="9"/>
  <c r="A41" i="9"/>
  <c r="A42" i="9"/>
  <c r="A45" i="9"/>
  <c r="A46" i="9"/>
  <c r="A47" i="9"/>
  <c r="A48" i="9"/>
  <c r="A51" i="9"/>
  <c r="A52" i="9"/>
  <c r="A53" i="9"/>
  <c r="A54" i="9"/>
  <c r="A55" i="9"/>
  <c r="A58" i="9"/>
  <c r="A59" i="9"/>
  <c r="A60" i="9"/>
  <c r="A61" i="9"/>
  <c r="A64" i="9"/>
  <c r="A65" i="9"/>
  <c r="A66" i="9"/>
  <c r="A11" i="1"/>
  <c r="A13" i="1"/>
  <c r="A15" i="1"/>
  <c r="A17" i="1"/>
  <c r="A21" i="1"/>
  <c r="A23" i="1"/>
  <c r="A25" i="1"/>
  <c r="A29" i="1"/>
  <c r="A31" i="1"/>
  <c r="A33" i="1"/>
  <c r="A35" i="1"/>
  <c r="A37" i="1"/>
  <c r="A39" i="1"/>
  <c r="A41" i="1"/>
  <c r="A43" i="1"/>
  <c r="A45" i="1"/>
  <c r="A49" i="1"/>
  <c r="A51" i="1"/>
  <c r="A53" i="1"/>
  <c r="A55" i="1"/>
  <c r="A59" i="1"/>
  <c r="A61" i="1"/>
  <c r="A63" i="1"/>
  <c r="A67" i="1"/>
  <c r="A69" i="1"/>
  <c r="A71" i="1"/>
  <c r="A73" i="1"/>
  <c r="A75" i="1"/>
  <c r="A79" i="1"/>
  <c r="A81" i="1"/>
  <c r="A83" i="1"/>
  <c r="A85" i="1"/>
  <c r="A89" i="1"/>
  <c r="A91" i="1"/>
  <c r="A93" i="1"/>
  <c r="A95" i="1"/>
  <c r="A97" i="1"/>
  <c r="A101" i="1"/>
  <c r="A103" i="1"/>
  <c r="A105" i="1"/>
  <c r="A107" i="1"/>
  <c r="A111" i="1"/>
  <c r="A113" i="1"/>
  <c r="A115" i="1"/>
  <c r="F9" i="1"/>
  <c r="G9" i="1"/>
  <c r="F11" i="1"/>
  <c r="G11" i="1"/>
  <c r="F13" i="1"/>
  <c r="G13" i="1"/>
  <c r="F15" i="1"/>
  <c r="G15" i="1"/>
  <c r="F17" i="1"/>
  <c r="G17" i="1"/>
  <c r="F21" i="1"/>
  <c r="G21" i="1"/>
  <c r="F23" i="1"/>
  <c r="G23" i="1"/>
  <c r="F29" i="1"/>
  <c r="G29" i="1"/>
  <c r="F31" i="1"/>
  <c r="G31" i="1"/>
  <c r="F35" i="1"/>
  <c r="G35" i="1"/>
  <c r="F37" i="1"/>
  <c r="G37" i="1"/>
  <c r="F39" i="1"/>
  <c r="G39" i="1"/>
  <c r="F41" i="1"/>
  <c r="G41" i="1"/>
  <c r="F43" i="1"/>
  <c r="G43" i="1"/>
  <c r="F45" i="1"/>
  <c r="G45" i="1"/>
  <c r="F49" i="1"/>
  <c r="G49" i="1"/>
  <c r="F51" i="1"/>
  <c r="G51" i="1"/>
  <c r="F53" i="1"/>
  <c r="G53" i="1"/>
  <c r="F55" i="1"/>
  <c r="G55" i="1"/>
  <c r="F59" i="1"/>
  <c r="G59" i="1"/>
  <c r="F61" i="1"/>
  <c r="G61" i="1"/>
  <c r="F63" i="1"/>
  <c r="G63" i="1"/>
  <c r="F67" i="1"/>
  <c r="G67" i="1"/>
  <c r="F69" i="1"/>
  <c r="G69" i="1"/>
  <c r="F71" i="1"/>
  <c r="G71" i="1"/>
  <c r="F73" i="1"/>
  <c r="G73" i="1"/>
  <c r="F75" i="1"/>
  <c r="G75" i="1"/>
  <c r="F79" i="1"/>
  <c r="G79" i="1"/>
  <c r="F81" i="1"/>
  <c r="G81" i="1"/>
  <c r="F83" i="1"/>
  <c r="G83" i="1"/>
  <c r="F85" i="1"/>
  <c r="G85" i="1"/>
  <c r="F89" i="1"/>
  <c r="G89" i="1"/>
  <c r="F91" i="1"/>
  <c r="G91" i="1"/>
  <c r="F93" i="1"/>
  <c r="G93" i="1"/>
  <c r="F95" i="1"/>
  <c r="G95" i="1"/>
  <c r="F97" i="1"/>
  <c r="G97" i="1"/>
  <c r="F101" i="1"/>
  <c r="G101" i="1"/>
  <c r="F103" i="1"/>
  <c r="G103" i="1"/>
  <c r="F105" i="1"/>
  <c r="G105" i="1"/>
  <c r="F107" i="1"/>
  <c r="G107" i="1"/>
  <c r="F111" i="1"/>
  <c r="G111" i="1"/>
  <c r="F113" i="1"/>
  <c r="G113" i="1"/>
  <c r="F115" i="1"/>
  <c r="G11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turnen</author>
  </authors>
  <commentList>
    <comment ref="B9" authorId="0" shapeId="0" xr:uid="{00000000-0006-0000-0000-000001000000}">
      <text>
        <r>
          <rPr>
            <b/>
            <sz val="8"/>
            <color indexed="81"/>
            <rFont val="Tahoma"/>
            <family val="2"/>
          </rPr>
          <t>Features and functionality meet common user goals and objectives (Very high importance)</t>
        </r>
        <r>
          <rPr>
            <sz val="8"/>
            <color indexed="81"/>
            <rFont val="Tahoma"/>
          </rPr>
          <t xml:space="preserve">
Key and common user goals and objectives (e.g. carry out some transaction, find some information, carry out some research etc…) should have been identified and addressed. Ideally the site or application should allow users to meet all of their key goals and objectives.</t>
        </r>
      </text>
    </comment>
    <comment ref="B11" authorId="0" shapeId="0" xr:uid="{00000000-0006-0000-0000-000002000000}">
      <text>
        <r>
          <rPr>
            <b/>
            <sz val="8"/>
            <color indexed="81"/>
            <rFont val="Tahoma"/>
            <family val="2"/>
          </rPr>
          <t>Features and functionality support users desired workflows (Very high importance)</t>
        </r>
        <r>
          <rPr>
            <sz val="8"/>
            <color indexed="81"/>
            <rFont val="Tahoma"/>
          </rPr>
          <t xml:space="preserve">
The site or application should support or at least be compatible with the way that users wish to work. For example, users might want to be able to carry out bulk transactions or be able to save and return to their work. </t>
        </r>
      </text>
    </comment>
    <comment ref="B13" authorId="0" shapeId="0" xr:uid="{00000000-0006-0000-0000-000003000000}">
      <text>
        <r>
          <rPr>
            <b/>
            <sz val="8"/>
            <color indexed="81"/>
            <rFont val="Tahoma"/>
            <family val="2"/>
          </rPr>
          <t>Frequently-used tasks are readily available (e.g. easily accessible from the homepage) and well supported (High importance)</t>
        </r>
        <r>
          <rPr>
            <sz val="8"/>
            <color indexed="81"/>
            <rFont val="Tahoma"/>
          </rPr>
          <t xml:space="preserve">
For example short cuts and a login to retrieve details might be provided to speed up the completion of frequently carried out tasks.</t>
        </r>
      </text>
    </comment>
    <comment ref="B15" authorId="0" shapeId="0" xr:uid="{00000000-0006-0000-0000-000004000000}">
      <text>
        <r>
          <rPr>
            <b/>
            <sz val="8"/>
            <color indexed="81"/>
            <rFont val="Tahoma"/>
            <family val="2"/>
          </rPr>
          <t>Users are adequately supported according to their level of expertise (Medium importance)</t>
        </r>
        <r>
          <rPr>
            <sz val="8"/>
            <color indexed="81"/>
            <rFont val="Tahoma"/>
          </rPr>
          <t xml:space="preserve">
For example, novice users are given help and instructions and features are progressively disclosed (e.g. advanced features not being shown by default).</t>
        </r>
      </text>
    </comment>
    <comment ref="B17" authorId="0" shapeId="0" xr:uid="{00000000-0006-0000-0000-000005000000}">
      <text>
        <r>
          <rPr>
            <b/>
            <sz val="8"/>
            <color indexed="81"/>
            <rFont val="Tahoma"/>
            <family val="2"/>
          </rPr>
          <t>Calls to action (e.g. register, add to basket, submit) are clear, well labelled and appear clickable (Medium importance)</t>
        </r>
        <r>
          <rPr>
            <sz val="8"/>
            <color indexed="81"/>
            <rFont val="Tahoma"/>
          </rPr>
          <t xml:space="preserve">
Possible actions should always be clear and the primary call to action (i.e. the most common or desirable user action) should stand out on the page or screen.</t>
        </r>
      </text>
    </comment>
    <comment ref="B21" authorId="0" shapeId="0" xr:uid="{00000000-0006-0000-0000-000006000000}">
      <text>
        <r>
          <rPr>
            <b/>
            <sz val="8"/>
            <color indexed="81"/>
            <rFont val="Tahoma"/>
            <family val="2"/>
          </rPr>
          <t>The Homepage / starting page provides a clear snapshot and overview of the content, features and functionality available (Low importance)</t>
        </r>
        <r>
          <rPr>
            <sz val="8"/>
            <color indexed="81"/>
            <rFont val="Tahoma"/>
          </rPr>
          <t xml:space="preserve">
For example, an introduction and overview of the site is provided together with section snapshots and example content.</t>
        </r>
      </text>
    </comment>
    <comment ref="B23" authorId="0" shapeId="0" xr:uid="{00000000-0006-0000-0000-000007000000}">
      <text>
        <r>
          <rPr>
            <b/>
            <sz val="8"/>
            <color indexed="81"/>
            <rFont val="Tahoma"/>
            <family val="2"/>
          </rPr>
          <t>The homepage / starting page is effective in orienting and directing users to their desired information and tasks (High importance)</t>
        </r>
        <r>
          <rPr>
            <sz val="8"/>
            <color indexed="81"/>
            <rFont val="Tahoma"/>
          </rPr>
          <t xml:space="preserve">
Users should be able to work out where they need to go to complete a given task (e.g. carry out some research, complete a transaction).</t>
        </r>
      </text>
    </comment>
    <comment ref="B25" authorId="0" shapeId="0" xr:uid="{00000000-0006-0000-0000-000008000000}">
      <text>
        <r>
          <rPr>
            <b/>
            <sz val="8"/>
            <color indexed="81"/>
            <rFont val="Tahoma"/>
            <family val="2"/>
          </rPr>
          <t>The homepage / starting page layout is clear and uncluttered with sufficient 'white space' (Medium importance)</t>
        </r>
        <r>
          <rPr>
            <sz val="8"/>
            <color indexed="81"/>
            <rFont val="Tahoma"/>
          </rPr>
          <t xml:space="preserve">
Users should be able to quickly scan the homepage and make sense of both the content available and of how the site is structured.
</t>
        </r>
      </text>
    </comment>
    <comment ref="B29" authorId="0" shapeId="0" xr:uid="{00000000-0006-0000-0000-000009000000}">
      <text>
        <r>
          <rPr>
            <b/>
            <sz val="8"/>
            <color indexed="81"/>
            <rFont val="Tahoma"/>
            <family val="2"/>
          </rPr>
          <t>Users can easily access the site or application (Low importance)</t>
        </r>
        <r>
          <rPr>
            <sz val="8"/>
            <color indexed="81"/>
            <rFont val="Tahoma"/>
          </rPr>
          <t xml:space="preserve">
For example, the URL is predictable and is returned by search engines. If a user attempts to find the site via a search engine, it should ideally be returned on the first page of search results for likely queries.</t>
        </r>
      </text>
    </comment>
    <comment ref="B31" authorId="0" shapeId="0" xr:uid="{00000000-0006-0000-0000-00000A000000}">
      <text>
        <r>
          <rPr>
            <b/>
            <sz val="8"/>
            <color indexed="81"/>
            <rFont val="Tahoma"/>
            <family val="2"/>
          </rPr>
          <t>The navigational scheme is easy to find, intuitive and consistent (High importance)</t>
        </r>
        <r>
          <rPr>
            <sz val="8"/>
            <color indexed="81"/>
            <rFont val="Tahoma"/>
          </rPr>
          <t xml:space="preserve">
Users should be able to very easily locate and use the navigational scheme (e.g. left hand menu, top menu, tabbed menu), and it should not be significantly different across the site or application (unless a decision has been made to specifically differentiate a given section or area).</t>
        </r>
      </text>
    </comment>
    <comment ref="B33" authorId="0" shapeId="0" xr:uid="{00000000-0006-0000-0000-00000B000000}">
      <text>
        <r>
          <rPr>
            <b/>
            <sz val="8"/>
            <color indexed="81"/>
            <rFont val="Tahoma"/>
            <family val="2"/>
          </rPr>
          <t>The navigation has sufficient flexibility to allow users to navigate by their desired means (Medium importance)</t>
        </r>
        <r>
          <rPr>
            <sz val="8"/>
            <color indexed="81"/>
            <rFont val="Tahoma"/>
            <family val="2"/>
          </rPr>
          <t xml:space="preserve">
For example a user might want to be able to search for an item or browse by size, name or type. Although not all user preferences can or indeed should be addressed, the most useful and common navigational means should be supported.</t>
        </r>
      </text>
    </comment>
    <comment ref="B35" authorId="0" shapeId="0" xr:uid="{00000000-0006-0000-0000-00000C000000}">
      <text>
        <r>
          <rPr>
            <b/>
            <sz val="8"/>
            <color indexed="81"/>
            <rFont val="Tahoma"/>
            <family val="2"/>
          </rPr>
          <t>The site or application structure is clear, easily understood and addresses common user goals (Very high importance)</t>
        </r>
        <r>
          <rPr>
            <sz val="8"/>
            <color indexed="81"/>
            <rFont val="Tahoma"/>
          </rPr>
          <t xml:space="preserve">
For example, gathering information, submitting data, carrying out research. Users should be able to work out where they need to go to carry out common user goals and be able to quickly gain an understanding of how the site or application is structured.</t>
        </r>
      </text>
    </comment>
    <comment ref="B37" authorId="0" shapeId="0" xr:uid="{00000000-0006-0000-0000-00000D000000}">
      <text>
        <r>
          <rPr>
            <b/>
            <sz val="8"/>
            <color indexed="81"/>
            <rFont val="Tahoma"/>
            <family val="2"/>
          </rPr>
          <t>Links are clear, descriptive and well labelled (Medium importance)</t>
        </r>
        <r>
          <rPr>
            <sz val="8"/>
            <color indexed="81"/>
            <rFont val="Tahoma"/>
            <family val="2"/>
          </rPr>
          <t xml:space="preserve">
Links should be clearly 'clickable' (e.g. underlined or colourised) and it should be clear to users where any given link goes to. Non-descriptive links such as 'click here' should be avoided and any links going to an external website or opening a new window should be identified as such.</t>
        </r>
      </text>
    </comment>
    <comment ref="B39" authorId="0" shapeId="0" xr:uid="{00000000-0006-0000-0000-00000E000000}">
      <text>
        <r>
          <rPr>
            <b/>
            <sz val="8"/>
            <color indexed="81"/>
            <rFont val="Tahoma"/>
            <family val="2"/>
          </rPr>
          <t>Browser standard functions (e.g. 'back', 'forward', 'bookmark') are supported (High importance)</t>
        </r>
        <r>
          <rPr>
            <sz val="8"/>
            <color indexed="81"/>
            <rFont val="Tahoma"/>
          </rPr>
          <t xml:space="preserve">
Users should be able to bookmark a page (or be presented with a URL to use) and go back and forth without breaking the site or losing any information they have entered.  </t>
        </r>
      </text>
    </comment>
    <comment ref="B41" authorId="0" shapeId="0" xr:uid="{00000000-0006-0000-0000-00000F000000}">
      <text>
        <r>
          <rPr>
            <b/>
            <sz val="8"/>
            <color indexed="81"/>
            <rFont val="Tahoma"/>
            <family val="2"/>
          </rPr>
          <t>The current location is clearly indicated (e.g. breadcrumb, highlighted menu item) (Low importance)</t>
        </r>
        <r>
          <rPr>
            <sz val="8"/>
            <color indexed="81"/>
            <rFont val="Tahoma"/>
          </rPr>
          <t xml:space="preserve">
Users should always know where they are in the site or application.
</t>
        </r>
      </text>
    </comment>
    <comment ref="B43" authorId="0" shapeId="0" xr:uid="{00000000-0006-0000-0000-000010000000}">
      <text>
        <r>
          <rPr>
            <b/>
            <sz val="8"/>
            <color indexed="81"/>
            <rFont val="Tahoma"/>
            <family val="2"/>
          </rPr>
          <t>Users can easily get back to the homepage or a relevant start point (Low importance)</t>
        </r>
        <r>
          <rPr>
            <sz val="8"/>
            <color indexed="81"/>
            <rFont val="Tahoma"/>
          </rPr>
          <t xml:space="preserve">
For example, a homepage link might be part of the breadcrumb or a home link might be available as part of the header.
</t>
        </r>
      </text>
    </comment>
    <comment ref="B45" authorId="0" shapeId="0" xr:uid="{00000000-0006-0000-0000-000011000000}">
      <text>
        <r>
          <rPr>
            <b/>
            <sz val="8"/>
            <color indexed="81"/>
            <rFont val="Tahoma"/>
            <family val="2"/>
          </rPr>
          <t>A clear and well structure site map or index is provided (where necessary) (Low importance)</t>
        </r>
        <r>
          <rPr>
            <sz val="8"/>
            <color indexed="81"/>
            <rFont val="Tahoma"/>
          </rPr>
          <t xml:space="preserve">
The sitemap might be part of the header or footer and should ideally be available from every page on the site.
</t>
        </r>
      </text>
    </comment>
    <comment ref="B49" authorId="0" shapeId="0" xr:uid="{00000000-0006-0000-0000-000012000000}">
      <text>
        <r>
          <rPr>
            <b/>
            <sz val="8"/>
            <color indexed="81"/>
            <rFont val="Tahoma"/>
            <family val="2"/>
          </rPr>
          <t>A consistent, easy to find and easy to use search function is available throughout (High importance)</t>
        </r>
        <r>
          <rPr>
            <sz val="8"/>
            <color indexed="81"/>
            <rFont val="Tahoma"/>
            <family val="2"/>
          </rPr>
          <t xml:space="preserve">
The search function (where required) should be directly available from most pages on the site or application and should be consistently positioned (e.g. top left, top right or top centre).</t>
        </r>
      </text>
    </comment>
    <comment ref="B51" authorId="0" shapeId="0" xr:uid="{00000000-0006-0000-0000-000013000000}">
      <text>
        <r>
          <rPr>
            <b/>
            <sz val="8"/>
            <color indexed="81"/>
            <rFont val="Tahoma"/>
            <family val="2"/>
          </rPr>
          <t>The search interface is appropriate to meet user goals (High importance)</t>
        </r>
        <r>
          <rPr>
            <sz val="8"/>
            <color indexed="81"/>
            <rFont val="Tahoma"/>
            <family val="2"/>
          </rPr>
          <t xml:space="preserve">
For example users are able to filter search results, an advanced search is available (if necessary) and common search conventions such as quotation marks (") and natural language searches are handled.</t>
        </r>
      </text>
    </comment>
    <comment ref="B53" authorId="0" shapeId="0" xr:uid="{00000000-0006-0000-0000-000014000000}">
      <text>
        <r>
          <rPr>
            <b/>
            <sz val="8"/>
            <color indexed="81"/>
            <rFont val="Tahoma"/>
            <family val="2"/>
          </rPr>
          <t>The search facility deals well with common searches, misspellings and abbreviations (Low importance)</t>
        </r>
        <r>
          <rPr>
            <sz val="8"/>
            <color indexed="81"/>
            <rFont val="Tahoma"/>
            <family val="2"/>
          </rPr>
          <t xml:space="preserve">
Ideally synonyms (e.g. 'coat' should also match 'jacket') should mean that logical and appropriate search results are returned for common user queries. Popular search results (e.g. top matches) should also be identified for common queries.</t>
        </r>
      </text>
    </comment>
    <comment ref="B55" authorId="0" shapeId="0" xr:uid="{00000000-0006-0000-0000-000015000000}">
      <text>
        <r>
          <rPr>
            <b/>
            <sz val="8"/>
            <color indexed="81"/>
            <rFont val="Tahoma"/>
            <family val="2"/>
          </rPr>
          <t>Search results are relevant, comprehensive, precise, and well displayed (High importance)</t>
        </r>
        <r>
          <rPr>
            <sz val="8"/>
            <color indexed="81"/>
            <rFont val="Tahoma"/>
            <family val="2"/>
          </rPr>
          <t xml:space="preserve">
It should be easy for users to see what has been returned, to work out why something has been returned and to determine how many results there are.</t>
        </r>
      </text>
    </comment>
    <comment ref="B59" authorId="0" shapeId="0" xr:uid="{00000000-0006-0000-0000-000016000000}">
      <text>
        <r>
          <rPr>
            <b/>
            <sz val="8"/>
            <color indexed="81"/>
            <rFont val="Tahoma"/>
            <family val="2"/>
          </rPr>
          <t>Prompt and  appropriate feedback is given (High importance)</t>
        </r>
        <r>
          <rPr>
            <sz val="8"/>
            <color indexed="81"/>
            <rFont val="Tahoma"/>
            <family val="2"/>
          </rPr>
          <t xml:space="preserve">
For example, a confirmation message is shown following a successful transaction, input errors are promptly highlighted and it's made clear to users when a page has been updated.</t>
        </r>
      </text>
    </comment>
    <comment ref="B61" authorId="0" shapeId="0" xr:uid="{00000000-0006-0000-0000-000017000000}">
      <text>
        <r>
          <rPr>
            <b/>
            <sz val="8"/>
            <color indexed="81"/>
            <rFont val="Tahoma"/>
            <family val="2"/>
          </rPr>
          <t>Users can easily undo, go back and change, or cancel actions (Medium importance)</t>
        </r>
        <r>
          <rPr>
            <sz val="8"/>
            <color indexed="81"/>
            <rFont val="Tahoma"/>
            <family val="2"/>
          </rPr>
          <t xml:space="preserve">
If an action can not be undo then users should at least be given the chance to confirm an action before committing (e.g. before placing an order). For example, users can return to a step and change their options or dynamically change a value without having to start again. Where an action can't be undone (e.g. a deletion), this should be made clear to users.</t>
        </r>
      </text>
    </comment>
    <comment ref="B63" authorId="0" shapeId="0" xr:uid="{00000000-0006-0000-0000-000018000000}">
      <text>
        <r>
          <rPr>
            <b/>
            <sz val="8"/>
            <color indexed="81"/>
            <rFont val="Tahoma"/>
            <family val="2"/>
          </rPr>
          <t>Users can easily give feedback (Very low importance)</t>
        </r>
        <r>
          <rPr>
            <sz val="8"/>
            <color indexed="81"/>
            <rFont val="Tahoma"/>
            <family val="2"/>
          </rPr>
          <t xml:space="preserve">
For example, via email or an online feedback / contact us form. There should be an indication of how long users can expect to wait for a response if a query has been made.</t>
        </r>
      </text>
    </comment>
    <comment ref="B67" authorId="0" shapeId="0" xr:uid="{00000000-0006-0000-0000-000019000000}">
      <text>
        <r>
          <rPr>
            <b/>
            <sz val="8"/>
            <color indexed="81"/>
            <rFont val="Tahoma"/>
            <family val="2"/>
          </rPr>
          <t>Complex forms and processes are broken up into readily understood steps and sections (Medium importance)</t>
        </r>
        <r>
          <rPr>
            <sz val="8"/>
            <color indexed="81"/>
            <rFont val="Tahoma"/>
            <family val="2"/>
          </rPr>
          <t xml:space="preserve">
For example, a checkout process might be broken up in to 'address', 'delivery options', 'payment' and 'confirmation'. Where a process is used a progress indicator is present with clear numbers or named stages.</t>
        </r>
      </text>
    </comment>
    <comment ref="B69" authorId="0" shapeId="0" xr:uid="{00000000-0006-0000-0000-00001A000000}">
      <text>
        <r>
          <rPr>
            <b/>
            <sz val="8"/>
            <color indexed="81"/>
            <rFont val="Tahoma"/>
            <family val="2"/>
          </rPr>
          <t>A minimal amount of information is requested and where necessary justification is given for asking for information (Medium importance)</t>
        </r>
        <r>
          <rPr>
            <sz val="8"/>
            <color indexed="81"/>
            <rFont val="Tahoma"/>
            <family val="2"/>
          </rPr>
          <t xml:space="preserve">
For example a site might outline that a telephone number is required in case there is an issue with a transaction. Users shouldn't be asked for extraneous information and where possible information should be auto populated (e.g. postcode lookup, code lookup) to keep input to a minimum.</t>
        </r>
      </text>
    </comment>
    <comment ref="B71" authorId="0" shapeId="0" xr:uid="{00000000-0006-0000-0000-00001B000000}">
      <text>
        <r>
          <rPr>
            <b/>
            <sz val="8"/>
            <color indexed="81"/>
            <rFont val="Tahoma"/>
            <family val="2"/>
          </rPr>
          <t>Required and optional form fields are clearly indicated (e.g. using text or '*') (Low importance)</t>
        </r>
        <r>
          <rPr>
            <sz val="8"/>
            <color indexed="81"/>
            <rFont val="Tahoma"/>
            <family val="2"/>
          </rPr>
          <t xml:space="preserve">
Where most fields are required the optional fields should be identified and when most fields are optional the required fields should be identified.</t>
        </r>
      </text>
    </comment>
    <comment ref="B73" authorId="0" shapeId="0" xr:uid="{00000000-0006-0000-0000-00001C000000}">
      <text>
        <r>
          <rPr>
            <b/>
            <sz val="8"/>
            <color indexed="81"/>
            <rFont val="Tahoma"/>
            <family val="2"/>
          </rPr>
          <t>Appropriate input fields are used and required formats are indicated (Medium importance)</t>
        </r>
        <r>
          <rPr>
            <sz val="8"/>
            <color indexed="81"/>
            <rFont val="Tahoma"/>
            <family val="2"/>
          </rPr>
          <t xml:space="preserve">
Appropriate input fields might include calendar for date selection, drop downs for selection and radio button for small selections. Text might be used to indicate the required format or an example might be provided. Field lengths should correspond to the expected input so for example an email input field should be long, where as an initials input field should be very short.</t>
        </r>
      </text>
    </comment>
    <comment ref="B75" authorId="0" shapeId="0" xr:uid="{00000000-0006-0000-0000-00001D000000}">
      <text>
        <r>
          <rPr>
            <b/>
            <sz val="8"/>
            <color indexed="81"/>
            <rFont val="Tahoma"/>
            <family val="2"/>
          </rPr>
          <t>Help and instructions (e.g. examples, information required) are provided where necessary (Medium importance)</t>
        </r>
        <r>
          <rPr>
            <sz val="8"/>
            <color indexed="81"/>
            <rFont val="Tahoma"/>
            <family val="2"/>
          </rPr>
          <t xml:space="preserve">
Where input is non trivial or is likely to require some explanation this should be provided. Where a-lot of explanation is necessary a link to a page outlining what is required should be provided.</t>
        </r>
      </text>
    </comment>
    <comment ref="B79" authorId="0" shapeId="0" xr:uid="{00000000-0006-0000-0000-00001E000000}">
      <text>
        <r>
          <rPr>
            <b/>
            <sz val="8"/>
            <color indexed="81"/>
            <rFont val="Tahoma"/>
            <family val="2"/>
          </rPr>
          <t>Errors are clear, easily identified and appear in appropriate locations (High importance)</t>
        </r>
        <r>
          <rPr>
            <sz val="8"/>
            <color indexed="81"/>
            <rFont val="Tahoma"/>
          </rPr>
          <t xml:space="preserve">
Errors should be immediately apparent to users and ideally be located close to the offending input or function (e.g. adjacent to an input entry field). Inputs causing an error should be highlighted, together with an explanation for the error.</t>
        </r>
      </text>
    </comment>
    <comment ref="B81" authorId="0" shapeId="0" xr:uid="{00000000-0006-0000-0000-00001F000000}">
      <text>
        <r>
          <rPr>
            <b/>
            <sz val="8"/>
            <color indexed="81"/>
            <rFont val="Tahoma"/>
            <family val="2"/>
          </rPr>
          <t>Error messages are concise, written in easy to understand language and describe what's occurred and what action is necessary (Medium importance)</t>
        </r>
        <r>
          <rPr>
            <sz val="8"/>
            <color indexed="81"/>
            <rFont val="Tahoma"/>
            <family val="2"/>
          </rPr>
          <t xml:space="preserve">
Errors should avoid using very technical terms or jargon and should be written from the user's perspective.</t>
        </r>
      </text>
    </comment>
    <comment ref="B83" authorId="0" shapeId="0" xr:uid="{00000000-0006-0000-0000-000020000000}">
      <text>
        <r>
          <rPr>
            <b/>
            <sz val="8"/>
            <color indexed="81"/>
            <rFont val="Tahoma"/>
            <family val="2"/>
          </rPr>
          <t>Common user errors have been taken into consideration and where possible prevented (Medium importance)</t>
        </r>
        <r>
          <rPr>
            <sz val="8"/>
            <color indexed="81"/>
            <rFont val="Tahoma"/>
          </rPr>
          <t xml:space="preserve">
Common user errors might be missing fields, invalid formats and invalid selections. For example, fields might limit input to particular a format (e.g. numbers only) or only become available once certain criteria have been met. JavaScript might also be utilised to provide immediate feedback for common formatting errors or errors caused by missing fields.
</t>
        </r>
      </text>
    </comment>
    <comment ref="B85" authorId="0" shapeId="0" xr:uid="{00000000-0006-0000-0000-000021000000}">
      <text>
        <r>
          <rPr>
            <b/>
            <sz val="8"/>
            <color indexed="81"/>
            <rFont val="Tahoma"/>
            <family val="2"/>
          </rPr>
          <t>Users are able to easily recover (i.e. not have to start again) from errors (Medium importance)</t>
        </r>
        <r>
          <rPr>
            <sz val="8"/>
            <color indexed="81"/>
            <rFont val="Tahoma"/>
            <family val="2"/>
          </rPr>
          <t xml:space="preserve">
For example, users might be able to re-edit and resubmit a form or enter a different value.</t>
        </r>
      </text>
    </comment>
    <comment ref="B89" authorId="0" shapeId="0" xr:uid="{00000000-0006-0000-0000-000022000000}">
      <text>
        <r>
          <rPr>
            <b/>
            <sz val="8"/>
            <color indexed="81"/>
            <rFont val="Tahoma"/>
            <family val="2"/>
          </rPr>
          <t>Content available (e.g. text, images, video, audio) is appropriate and sufficiently relevant, and detailed to meet user goals (Very high importance)</t>
        </r>
        <r>
          <rPr>
            <sz val="8"/>
            <color indexed="81"/>
            <rFont val="Tahoma"/>
            <family val="2"/>
          </rPr>
          <t xml:space="preserve">
Content should also be appropriately formatted, so for example videos and audio should be directly playable (i.e. shouldn't need to be downloaded to be played) and images should be of a sufficient quality.</t>
        </r>
      </text>
    </comment>
    <comment ref="B91" authorId="0" shapeId="0" xr:uid="{00000000-0006-0000-0000-000023000000}">
      <text>
        <r>
          <rPr>
            <b/>
            <sz val="8"/>
            <color indexed="81"/>
            <rFont val="Tahoma"/>
            <family val="2"/>
          </rPr>
          <t>Links to other useful and relevant content (e.g. related pages, external websites or documents) are available and shown in context (Low importance)</t>
        </r>
        <r>
          <rPr>
            <sz val="8"/>
            <color indexed="81"/>
            <rFont val="Tahoma"/>
            <family val="2"/>
          </rPr>
          <t xml:space="preserve">
For example there might be links from an article to related articles, related content or related external websites.</t>
        </r>
      </text>
    </comment>
    <comment ref="B93" authorId="0" shapeId="0" xr:uid="{00000000-0006-0000-0000-000024000000}">
      <text>
        <r>
          <rPr>
            <b/>
            <sz val="8"/>
            <color indexed="81"/>
            <rFont val="Tahoma"/>
            <family val="2"/>
          </rPr>
          <t>Language, terminology and tone used is appropriate and readily understood by the target audience (High importance)</t>
        </r>
        <r>
          <rPr>
            <sz val="8"/>
            <color indexed="81"/>
            <rFont val="Tahoma"/>
          </rPr>
          <t xml:space="preserve">
Jargon should be kept to a minimum and plain language should be used where ever possible.
</t>
        </r>
      </text>
    </comment>
    <comment ref="B95" authorId="0" shapeId="0" xr:uid="{00000000-0006-0000-0000-000025000000}">
      <text>
        <r>
          <rPr>
            <b/>
            <sz val="8"/>
            <color indexed="81"/>
            <rFont val="Tahoma"/>
            <family val="2"/>
          </rPr>
          <t>Terms, language and tone used are consistent (e.g. the same term is used throughout) (Medium importance)</t>
        </r>
        <r>
          <rPr>
            <sz val="8"/>
            <color indexed="81"/>
            <rFont val="Tahoma"/>
            <family val="2"/>
          </rPr>
          <t xml:space="preserve">
Capitalisation (e.g. 'Main title'; 'Main Title'; 'MAIN TITLE') and grammar should be consistent, together with the use of formal or informal terms (e.g. could not vs couldn't; what's vs what is etc...).</t>
        </r>
      </text>
    </comment>
    <comment ref="B97" authorId="0" shapeId="0" xr:uid="{00000000-0006-0000-0000-000026000000}">
      <text>
        <r>
          <rPr>
            <b/>
            <sz val="8"/>
            <color indexed="81"/>
            <rFont val="Tahoma"/>
            <family val="2"/>
          </rPr>
          <t>Text and content is legible and scanable, with good typography and visual contrast (Medium importance)</t>
        </r>
        <r>
          <rPr>
            <sz val="8"/>
            <color indexed="81"/>
            <rFont val="Tahoma"/>
            <family val="2"/>
          </rPr>
          <t xml:space="preserve">
Users should be able to quickly scan headers and body text, in order to get an overview of what's available.</t>
        </r>
      </text>
    </comment>
    <comment ref="B101" authorId="0" shapeId="0" xr:uid="{00000000-0006-0000-0000-000027000000}">
      <text>
        <r>
          <rPr>
            <b/>
            <sz val="8"/>
            <color indexed="81"/>
            <rFont val="Tahoma"/>
            <family val="2"/>
          </rPr>
          <t>Online help is provided and is suitable for the user base (High importance)</t>
        </r>
        <r>
          <rPr>
            <sz val="8"/>
            <color indexed="81"/>
            <rFont val="Tahoma"/>
          </rPr>
          <t xml:space="preserve">
Help should be written in easy to understand language and only uses recognised terms. Users should be able to easily find and access help and where appropriate contextual help should be available, such as help for a specific page, feature or process.
</t>
        </r>
      </text>
    </comment>
    <comment ref="B103" authorId="0" shapeId="0" xr:uid="{00000000-0006-0000-0000-000028000000}">
      <text>
        <r>
          <rPr>
            <b/>
            <sz val="8"/>
            <color indexed="81"/>
            <rFont val="Tahoma"/>
            <family val="2"/>
          </rPr>
          <t>Online help is concise, easy to read and written in easy to understand language (Medium importance)</t>
        </r>
        <r>
          <rPr>
            <sz val="8"/>
            <color indexed="81"/>
            <rFont val="Tahoma"/>
          </rPr>
          <t xml:space="preserve">
Help should cover the essentials without providing excessive detail and shouldn't use jargon or technical terminology that isn't likely to be understood by users.
</t>
        </r>
      </text>
    </comment>
    <comment ref="B105" authorId="0" shapeId="0" xr:uid="{00000000-0006-0000-0000-000029000000}">
      <text>
        <r>
          <rPr>
            <b/>
            <sz val="8"/>
            <color indexed="81"/>
            <rFont val="Tahoma"/>
            <family val="2"/>
          </rPr>
          <t>Accessing online help does not impede users (Medium importance)</t>
        </r>
        <r>
          <rPr>
            <sz val="8"/>
            <color indexed="81"/>
            <rFont val="Tahoma"/>
            <family val="2"/>
          </rPr>
          <t xml:space="preserve">
Users should be able to resume work where they left off after accessing help. Ideally help should be available directly on a page or using a new window. If help is provided in the form of a document, it should be formatted for the  web (e.g. PDF, rather than a Word document).</t>
        </r>
      </text>
    </comment>
    <comment ref="B107" authorId="0" shapeId="0" xr:uid="{00000000-0006-0000-0000-00002A000000}">
      <text>
        <r>
          <rPr>
            <b/>
            <sz val="8"/>
            <color indexed="81"/>
            <rFont val="Tahoma"/>
            <family val="2"/>
          </rPr>
          <t>Users can easily get further help (e.g. telephone or email address) (Low importance)</t>
        </r>
        <r>
          <rPr>
            <sz val="8"/>
            <color indexed="81"/>
            <rFont val="Tahoma"/>
            <family val="2"/>
          </rPr>
          <t xml:space="preserve">
If a telephone help number is provided the hours of operation should be shown. If an email address or online form is provided, an indication should be given of how long a response is likely to take (e.g. within the next 24 hrs).</t>
        </r>
      </text>
    </comment>
    <comment ref="B111" authorId="0" shapeId="0" xr:uid="{00000000-0006-0000-0000-00002B000000}">
      <text>
        <r>
          <rPr>
            <b/>
            <sz val="8"/>
            <color indexed="81"/>
            <rFont val="Tahoma"/>
            <family val="2"/>
          </rPr>
          <t>Site or application performance doesn't inhibit the user experience (e.g. slow page downloads, long delays) (High importance)</t>
        </r>
        <r>
          <rPr>
            <sz val="8"/>
            <color indexed="81"/>
            <rFont val="Tahoma"/>
            <family val="2"/>
          </rPr>
          <t xml:space="preserve">
Web page downloads shouldn't take longer than 5 seconds and on page interactions (e.g. using an application or AJAX functionality) shouldn't take any longer than 1 second to respond. Interactions taking longer than 1 second to respond should provide suitable feedback to show that something is taking place (e.g. an hour glass or swirling graphic).</t>
        </r>
      </text>
    </comment>
    <comment ref="B113" authorId="0" shapeId="0" xr:uid="{00000000-0006-0000-0000-00002C000000}">
      <text>
        <r>
          <rPr>
            <b/>
            <sz val="8"/>
            <color indexed="81"/>
            <rFont val="Tahoma"/>
            <family val="2"/>
          </rPr>
          <t>Errors and reliability issues don't inhibit the user experience (High importance)</t>
        </r>
        <r>
          <rPr>
            <sz val="8"/>
            <color indexed="81"/>
            <rFont val="Tahoma"/>
          </rPr>
          <t xml:space="preserve">
Sites and applications should be free of bugs and shouldn't have any broken links.</t>
        </r>
      </text>
    </comment>
    <comment ref="B115" authorId="0" shapeId="0" xr:uid="{00000000-0006-0000-0000-00002D000000}">
      <text>
        <r>
          <rPr>
            <b/>
            <sz val="8"/>
            <color indexed="81"/>
            <rFont val="Tahoma"/>
            <family val="2"/>
          </rPr>
          <t>Possible user configurations (e.g. browsers, resolutions, computer specs) are supported (Medium importance)</t>
        </r>
        <r>
          <rPr>
            <sz val="8"/>
            <color indexed="81"/>
            <rFont val="Tahoma"/>
            <family val="2"/>
          </rPr>
          <t xml:space="preserve">
Websites should be usable at a 800x600 screen resolution and should work with the most common browsers (IE, Firefox, Opera, Chrome etc…). Applications should be usable with common computer specifications (operation system, memory, available disk space) and screen resolutions (e.g. 800x600, 1025x768).</t>
        </r>
      </text>
    </comment>
  </commentList>
</comments>
</file>

<file path=xl/sharedStrings.xml><?xml version="1.0" encoding="utf-8"?>
<sst xmlns="http://schemas.openxmlformats.org/spreadsheetml/2006/main" count="283" uniqueCount="180">
  <si>
    <t>Usability review</t>
  </si>
  <si>
    <t>Enter score</t>
  </si>
  <si>
    <t>Very poor</t>
  </si>
  <si>
    <t>wikiloc.com</t>
  </si>
  <si>
    <t>Score</t>
  </si>
  <si>
    <t>Comments</t>
  </si>
  <si>
    <t>Poor</t>
  </si>
  <si>
    <t>Moderate</t>
  </si>
  <si>
    <t>Hover over a guideline for more information, examples of good practice and importance to the overall user experience.</t>
  </si>
  <si>
    <t>N/A = not applicable or can't be assessed</t>
  </si>
  <si>
    <t>Optional - Provide a short rational for the score, such as a description of the issues found; examples of good practice and the likely impact for users.</t>
  </si>
  <si>
    <t>Good</t>
  </si>
  <si>
    <t>Excellent</t>
  </si>
  <si>
    <t>Features &amp; functionality</t>
  </si>
  <si>
    <t>Weighting 
(out of 5)</t>
  </si>
  <si>
    <t>Weighting ratio</t>
  </si>
  <si>
    <t>Rating
(0 - 5)</t>
  </si>
  <si>
    <t>Out of</t>
  </si>
  <si>
    <t>N/A</t>
  </si>
  <si>
    <t>Features and functionality meet common user goals and objectives.</t>
  </si>
  <si>
    <t>Hay una gran cantidad de rutas a realizar, y también un  gran número de formas de realizar, quizá demasiadas formas.</t>
  </si>
  <si>
    <t>Features and functionality support users desired workflows.</t>
  </si>
  <si>
    <t>El flujo de trabajo es correcto hasta entrar dentro de la ruta. Si deseamos obtener más info o descargar la ruta para verla offline, es obligatorio el registro y la descarga de una app en el smartphone. Dependemos de este para la realización de la ruta...</t>
  </si>
  <si>
    <t>Frequently-used tasks are readily available (e.g. easily accessible from the homepage) and well supported (e.g. short cuts are available).</t>
  </si>
  <si>
    <t>La página principal solo ofrece como información util iconos no demasiado intuitivos, una caja de búsqueda y rutas agregadas recientemente, aunque no invita a clicar en estas. El resto de págin (una gran porción) está llena de "publicidad" de wikiloc</t>
  </si>
  <si>
    <t>Users are adequately supported according to their level of expertise (e.g. short cuts for expert users, help and instructions for novice users).</t>
  </si>
  <si>
    <t>A la hora de buscar rutas, hay numerosos filtros para usuarios expertos que buscan rutas más concretas. También hay un apartado de filtros premium que no pueden ser empleados si no se paga. Las búsquedas para usuario novel resultan sencillas.</t>
  </si>
  <si>
    <t>Call to actions (e.g. register, add to basket, submit) are clear, well labelled and appear clickable.</t>
  </si>
  <si>
    <t>Los botones de registro, el acceso a las rutas y resto de "clicables" son facilmente identificables.</t>
  </si>
  <si>
    <t>Homepage / starting page</t>
  </si>
  <si>
    <t>The Homepage / starting page provides a clear snapshot and overview of the content, features and functionality available.</t>
  </si>
  <si>
    <t xml:space="preserve">La única información útil es un contenedor donde se muestran algunas rutas. El resto de la página de inicio está ocupada por información inútil de wikiloc. </t>
  </si>
  <si>
    <t>The home page / starting page is effective in orienting and directing users to their desired information and tasks.</t>
  </si>
  <si>
    <t>Sólo ofrece unos iconos poco intuitivos ( debemos dejar el ratón encima para que aparezca un tooltip con la info) y una caja de búsqueda no demasiado accesible.</t>
  </si>
  <si>
    <t>The homepage / starting page layout is clear and uncluttered with sufficient 'white space'.</t>
  </si>
  <si>
    <t>La separación entre elementos y los colores empleados parecen ser correctos, aunque en la barra de iconos de tipos de rutas se condensan demasiadas categorías.</t>
  </si>
  <si>
    <t>Navigation</t>
  </si>
  <si>
    <t>Users can easily access the site or application (e.g. the URL is predictable and is returned by search engines).</t>
  </si>
  <si>
    <t xml:space="preserve">Realizando numerosas búsquedas en motores como Google o Bing con palabras clave como 'rutas', 'senderismo', 'rutas naturaleza'... devuelven como resultado (en la mayoría de casos el primero) esta página. </t>
  </si>
  <si>
    <t>The navigational scheme (e.g. menu) is easy to find, intuitive and consistent.</t>
  </si>
  <si>
    <t>Es fácilmente identificable, pero las categorías dentro de este, identicadas con iconos, no lo son. Por ejemplo, hay 3 iconos con una bicicleta. ¿Qué es cada uno? Aparte, la barra principal desaparece en la página principal.</t>
  </si>
  <si>
    <t>The navigation has sufficient flexibility to allow users to navigate by their desired means (e.g. searching, browse by type, browse by name, most recent etc…). </t>
  </si>
  <si>
    <t>Al realizar una búsqueda, hay una gran cantidad de filtros a aplicar, e información de cada una de las rutas para hacerse una idea sin entrar en esta.</t>
  </si>
  <si>
    <t>The site or application structure is clear, easily understood and addresses common user goals.</t>
  </si>
  <si>
    <t>La página facilita encontrar rutas deseadas. Su estructura es limpia, pero hay elementos que desentonan, como un cuadro de búsqueda no identificable en cuanto se entra o elementos descuadrados.</t>
  </si>
  <si>
    <t>Links are clear, descriptive and and well labelled.</t>
  </si>
  <si>
    <t>En todos los enlaces, el icono del cursor cambia. La gran mayoría de enlaces son de otro color y fácilmente identificables.</t>
  </si>
  <si>
    <t>Browser standard functions (e.g. 'back', 'forward', 'bookmark') are supported.</t>
  </si>
  <si>
    <t>Permite ordenar rutas, añadir a favoritos, compartir, añadir una opinión... Debería haber botones para cambiar entre las distintas rutas.</t>
  </si>
  <si>
    <t>The current location is clearly indicated (e.g. breadcrumb, highlighted menu item).</t>
  </si>
  <si>
    <t>La barra de navegación resulta inútil, ya que no cambia entre páginas.</t>
  </si>
  <si>
    <t>Users can easily get back to the homepage or a relevant start point.</t>
  </si>
  <si>
    <t>Como en la mayoría de webs, cuentan con el logo en la barra, y al pulsarlo  se vuelve a la página principal. Sin embargo, no se pueden ir a puntos relevantes en la web</t>
  </si>
  <si>
    <t>A clear and well structure site map or index is provided (where necessary).</t>
  </si>
  <si>
    <t>No se indican puntos relevantes a los que ir.</t>
  </si>
  <si>
    <t>Search</t>
  </si>
  <si>
    <t>A consitent, easy to find and easy to use search function is available throughout (where desirable).</t>
  </si>
  <si>
    <t>En la página principal no es fácil encontrar el cuatro de búsqueda. Una vez salimos de la principal, aparece una nueva barra donde hay un botón de búsqueda, esta vez un poco más claro.</t>
  </si>
  <si>
    <t>The search interface is appropriate to meet user goals (e.g. multi-parameter, prioritised results, filtering search results).</t>
  </si>
  <si>
    <t>En un principio, la barra de búsqueda no ofrece ningún filtro. Una vez realizada la búsqueda, si se pueden restringin resultados.</t>
  </si>
  <si>
    <t>The search facility deals well with common searchs (e.g. showing most popular results), misspellings and abbreviations.</t>
  </si>
  <si>
    <t>Los resultados se pueden ordenar por relevancia y por más recientes. Se podrían añadir otras formas de ordenación como longitud de ruta, dificultad...</t>
  </si>
  <si>
    <t>Search results are relevant, comprehensive, precise, and well displayed.</t>
  </si>
  <si>
    <t>Se ofrece mucha información de cada ruta como distancia, puntuación, dificultad, autor y alguna imagen. Estas deberían ser un poco más grandes y la información no tan apelmazada.</t>
  </si>
  <si>
    <t>Control &amp; feedback</t>
  </si>
  <si>
    <t>Prompt and appropriate feedback is given (e.g. following a successful or unsuccessful action).</t>
  </si>
  <si>
    <t>Al buscar una ruta no existente, no indica que no hay resultados con esas palabras en concreto. Muestra resultados que pueden estar relacionados</t>
  </si>
  <si>
    <t>Users can easily undo, go back and change or cancel actions; or are at least given the chance to confirm an action before commiting (e.g. before placing an order).</t>
  </si>
  <si>
    <t>No existe una lista de resultados que esté presente en todo momento, ni un buscador siempre accesible.</t>
  </si>
  <si>
    <t>Users can easily give feedback (e.g. via email or an online feedback / contact us form).</t>
  </si>
  <si>
    <t>El usuario no tiene facilidad para ponerse en contacto con el autor del sitio. Existe un foro, pero esto no es una forma de contacto directa, y lo que se escribe es público.</t>
  </si>
  <si>
    <t>Forms</t>
  </si>
  <si>
    <t>Complex forms and processes are broken up into readily understood steps and sections. Where a process is used a progress indicator is present with clear numbers or named stages.</t>
  </si>
  <si>
    <t>En este caso el flujo consiste en buscar y acceder ruta a ruta para observarlas. Quizá la información pueda estar mejor ordenada. En la página de una ruta aparecen distintas secciones fácilmente identificables.</t>
  </si>
  <si>
    <t>A minimal amount of information is requested and where required justification is given for asking for information (e.g. date of birth, telephone number).</t>
  </si>
  <si>
    <t>poor</t>
  </si>
  <si>
    <t>Para descargar una ruta es necesario un registro previo. En este caso, solo piden nombre, correo y contraseña</t>
  </si>
  <si>
    <t>Required and optional form fields are clearly indicated.</t>
  </si>
  <si>
    <t>Solo hay 3 campos y son obligatorios</t>
  </si>
  <si>
    <t>Appropriate input fields (e.g. calendar for date selection, drop down for selection) are used and required formats are indicated.</t>
  </si>
  <si>
    <t>La contraseña debe tener ciertas características, pero no se indican antes de introducirla.</t>
  </si>
  <si>
    <t>Help and instructions (e.g. examples, information required) are provided where necessary.</t>
  </si>
  <si>
    <t>Existe un foro y un centro de ayuda con mucha información donde seguramente puedan resolver el problema.</t>
  </si>
  <si>
    <t>Errors</t>
  </si>
  <si>
    <t>Errors are clear, easily identifiable and appear in appropriate location (e.g. adjacent to data entry field, adjacent to form, etc.).</t>
  </si>
  <si>
    <t>En el registro, se muestra junto al input el error cometido. En la búsqueda no se indica si no hay resultados exactos.</t>
  </si>
  <si>
    <t>Error messages are concise, written in easy to understand language and describe what's occurred and what action is necessary.</t>
  </si>
  <si>
    <t>Indica que la contraseña es incorrecta, pero no la longitud mínima. En caso de ser correcta, el grado de seguridad viene indicado por una barra, pero no indica como hacer mi contraseña más segura.</t>
  </si>
  <si>
    <t>Common user errors (e.g. missing fields, invalid formats, invalid selections) have been taken into consideration and where possible prevented.</t>
  </si>
  <si>
    <t>Cada uno de los inputs comprueba el texto introducido para comprobar que se adecúa a lo indicado.</t>
  </si>
  <si>
    <t>Users are able to easily recover (i.e. not have to start again) from errors.</t>
  </si>
  <si>
    <t>Los campos rellenos se mantienen en caso de error, no necesitando reescribir información.</t>
  </si>
  <si>
    <t>Content &amp; text</t>
  </si>
  <si>
    <t>Content available (e.g. text, images, video) is appropriate and sufficiently relevant, and detailed to meet user goals.</t>
  </si>
  <si>
    <t>Al tratarse de rutas añadidas por otros usuarios, la calidad y cantidad de texto y multimedia es variable. Algunas rutas se encuentran muy bien  documentadas, mientras que otras....</t>
  </si>
  <si>
    <t>Links to other useful and relevant content (e.g. related pages or external websites) are available and shown in context.</t>
  </si>
  <si>
    <t>El único link a página externa es el de Maps. Cada ruta muestra algunas rutas relacionadas, pero no es demasiado visible.</t>
  </si>
  <si>
    <t>Language, terminology and tone used is appropriate and readily understood by the target audience.</t>
  </si>
  <si>
    <t>Al ser los usuarios quienes publican las rutas, debería haber algún administrador que revise las rutas publicadas. Faltas de ortografía, falta de signos de puntuacion...</t>
  </si>
  <si>
    <t>Terms, language and tone used are consitent (e.g. the same term is used throughout).</t>
  </si>
  <si>
    <t>Misma situación que la anterior.</t>
  </si>
  <si>
    <t>Text and content is legible and scanable, with good typography and visual contrast.</t>
  </si>
  <si>
    <t>Los colores y tipografías empleados son correctos. Facilitan la lectura. Sin embargo, la fuente de la descripción es mucho más grande que la de información de la ruta. Si la info de la ruta es más visiblel, el usuario necesita menos tiempo para encontrarla la info que quiere.</t>
  </si>
  <si>
    <t>Help</t>
  </si>
  <si>
    <t>Online help is provided and is suitable for the user base (e.g. is written in easy to understand langugage and only uses recognised terms). Where appropriate contextual help is provided.</t>
  </si>
  <si>
    <t>La información es concisa y se muestra bien organizada, separada por secciones y visualmente agradable. Sin embargo, acceder a la página de ayuda puede resultar complicado. El enlace se encuentra en el pie de página</t>
  </si>
  <si>
    <t>Online help is concise, easy to read and written in easy to understand language.</t>
  </si>
  <si>
    <t>Las categorías y distintas ayudas se encuentran bien separadas. La información en estas es concisa y bien redactada.</t>
  </si>
  <si>
    <t>Accessing online help does not impede users (i.e. they can can resume work where they left off after accessing help).</t>
  </si>
  <si>
    <t>La ayuda no se encuentra en la "propia página". Al acceder a está no podemos volver a realizar una búsqueda directamente, sino que debemos ir de nuevo a la página de inicio.</t>
  </si>
  <si>
    <t>Users can easily get further help (e.g. telephone or email address).</t>
  </si>
  <si>
    <t>Ponerse en contacto con el administrador del sitio resulta complicado, no he encontrado un formulario de contacto. Sin embargo cuenta con un foro donde consultar a otros usuarios, y según parece está activo, con tiempos de respuesta no demasiado largos</t>
  </si>
  <si>
    <t>Performance</t>
  </si>
  <si>
    <t>Site or application performance doesn't inhibit the user experience (e.g. slow page downloads, long delays).</t>
  </si>
  <si>
    <t>Cada vez que se aplica un filtro la página de búsqueda se recarga. Esto resulta impensable en la actualidad. La página debería hacer peticiones asíncronas para consultar nueva información.</t>
  </si>
  <si>
    <t>Errors and reliabilty issues don't inhibit the user experience.</t>
  </si>
  <si>
    <t>En caso de mostrar errores, estos se muestran sin romper la experiencia de usuario.</t>
  </si>
  <si>
    <t>Possible user configurations (e.g. browsers, resolutions, computer specs) are supported.</t>
  </si>
  <si>
    <t>La página cuenta con un diseño adaptable que funciona. En la búsqueda de rutas, el aside con filtros pasa a ser un desplegable. Al acceder a una ruta, el diseño parece ser incluso mejor que en el sitio de escritorio. Sin embargo, la página principal esconde información que debería estar en primera plana.</t>
  </si>
  <si>
    <t>Overall usability score (out of 100) *</t>
  </si>
  <si>
    <t>Usability guidelines</t>
  </si>
  <si>
    <t>Importance</t>
  </si>
  <si>
    <r>
      <t>Features and functionality meet common user goals and objectives</t>
    </r>
    <r>
      <rPr>
        <sz val="10"/>
        <rFont val="Arial"/>
      </rPr>
      <t xml:space="preserve">
Key and common user goals and objectives (e.g. carry out some transaction, find some information, carry out some research etc…) should have been identified and addressed. Ideally the site or application should allow users to meet all of their key goals and objectives.</t>
    </r>
  </si>
  <si>
    <t>Very high</t>
  </si>
  <si>
    <r>
      <t>Features and functionality support users desired workflows</t>
    </r>
    <r>
      <rPr>
        <sz val="10"/>
        <rFont val="Arial"/>
      </rPr>
      <t xml:space="preserve">
The site or application should support or at least be compatible with the way that users wish to work. For example, users might want to be able to carry out bulk transactions or be able to save and return to their work. </t>
    </r>
  </si>
  <si>
    <r>
      <t>Frequently-used tasks are readily available (e.g. easily accessible from the homepage) and well supported</t>
    </r>
    <r>
      <rPr>
        <sz val="10"/>
        <rFont val="Arial"/>
      </rPr>
      <t xml:space="preserve">
For example short cuts and a login to retrieve details might be provided to speed up the completion of frequently carried out tasks.</t>
    </r>
  </si>
  <si>
    <t>High</t>
  </si>
  <si>
    <r>
      <t>Users are adequately supported according to their level of expertise</t>
    </r>
    <r>
      <rPr>
        <sz val="10"/>
        <rFont val="Arial"/>
      </rPr>
      <t xml:space="preserve">
For example, novice users are given help and instructions and features are progressively disclosed (e.g. advanced features not being shown by default).</t>
    </r>
  </si>
  <si>
    <t>Medium</t>
  </si>
  <si>
    <r>
      <t>Calls to action (e.g. register, add to basket, submit) are clear, well labelled and appear clickable</t>
    </r>
    <r>
      <rPr>
        <sz val="10"/>
        <rFont val="Arial"/>
      </rPr>
      <t xml:space="preserve">
Possible actions should always be clear and the primary call to action (i.e. the most common or desirable user action) should stand out on the page or screen.</t>
    </r>
  </si>
  <si>
    <r>
      <t>The Homepage / starting page provides a clear snapshot and overview of the content, features and functionality available</t>
    </r>
    <r>
      <rPr>
        <sz val="10"/>
        <rFont val="Arial"/>
      </rPr>
      <t xml:space="preserve">
For example, an introduction and overview of the site is provided together with section snapshots and example content.</t>
    </r>
  </si>
  <si>
    <r>
      <t>The homepage / starting page is effective in orienting and directing users to their desired information and tasks</t>
    </r>
    <r>
      <rPr>
        <sz val="10"/>
        <rFont val="Arial"/>
      </rPr>
      <t xml:space="preserve">
Users should be able to work out where they need to go to complete a given task (e.g. carry out some research, complete a transaction).</t>
    </r>
  </si>
  <si>
    <r>
      <t xml:space="preserve">The homepage / starting page layout is clear and uncluttered with sufficient 'white space'
</t>
    </r>
    <r>
      <rPr>
        <sz val="10"/>
        <rFont val="Arial"/>
      </rPr>
      <t>Users should be able to quickly scan the homepage and make sense of both the content available and of how the site is structured.</t>
    </r>
  </si>
  <si>
    <r>
      <t>Users can easily access the site or application</t>
    </r>
    <r>
      <rPr>
        <sz val="10"/>
        <rFont val="Arial"/>
      </rPr>
      <t xml:space="preserve">
For example, the URL is predictable and is returned by search engines. If a user attempts to find the site via a search engine, it should ideally be returned on the first page of search results for likely queries.</t>
    </r>
  </si>
  <si>
    <t>Low</t>
  </si>
  <si>
    <r>
      <t>The navigational scheme is easy to find, intuitive and consistent</t>
    </r>
    <r>
      <rPr>
        <sz val="10"/>
        <rFont val="Arial"/>
      </rPr>
      <t xml:space="preserve">
Users should be able to very easily locate and use the navigational scheme (e.g. left hand menu, top menu, tabbed menu), and it should not be significantly different across the site or application (unless a decision has been made to specifically differentiate a given section or area).</t>
    </r>
  </si>
  <si>
    <r>
      <t>The navigation has sufficient flexibility to allow users to navigate by their desired means</t>
    </r>
    <r>
      <rPr>
        <sz val="10"/>
        <rFont val="Arial"/>
      </rPr>
      <t xml:space="preserve">
For example a user might want to be able to search for an item or browse by size, name or type. Although not all user preferences can or indeed should be addressed, the most useful and common navigational means should be supported.</t>
    </r>
  </si>
  <si>
    <r>
      <t>The site or application structure is clear, easily understood and addresses common user goals</t>
    </r>
    <r>
      <rPr>
        <sz val="10"/>
        <rFont val="Arial"/>
      </rPr>
      <t xml:space="preserve">
For example, gathering information, submitting data, carrying out research. Users should be able to work out where they need to go to carry out common user goals and be able to quickly gain an understanding of how the site or application is structured.</t>
    </r>
  </si>
  <si>
    <r>
      <t>Links are clear, descriptive and well labelled</t>
    </r>
    <r>
      <rPr>
        <sz val="10"/>
        <rFont val="Arial"/>
      </rPr>
      <t xml:space="preserve">
Links should be clearly 'clickable' (e.g. underlined or colourised) and it should be clear to users where any given link goes to. Non-descriptive links such as 'click here' should be avoided and any links going to an external website or opening a new window should be identified as such.</t>
    </r>
  </si>
  <si>
    <r>
      <t>Browser standard functions (e.g. 'back', 'forward', 'bookmark') are supported</t>
    </r>
    <r>
      <rPr>
        <sz val="10"/>
        <rFont val="Arial"/>
      </rPr>
      <t xml:space="preserve">
Users should be able to bookmark a page (or be presented with a URL to use) and go back and forth without breaking the site or losing any information they have entered.  </t>
    </r>
  </si>
  <si>
    <r>
      <t>The current location is clearly indicated (e.g. breadcrumb, highlighted menu item)</t>
    </r>
    <r>
      <rPr>
        <sz val="10"/>
        <rFont val="Arial"/>
      </rPr>
      <t xml:space="preserve">
Users should always know where they are in the site or application.</t>
    </r>
  </si>
  <si>
    <r>
      <t>Users can easily get back to the homepage or a relevant start point</t>
    </r>
    <r>
      <rPr>
        <sz val="10"/>
        <rFont val="Arial"/>
      </rPr>
      <t xml:space="preserve">
For example, a homepage link might be part of the breadcrumb or a home link might be available as part of the header.</t>
    </r>
  </si>
  <si>
    <r>
      <t>A clear and well structure site map or index is provided (where necessary)</t>
    </r>
    <r>
      <rPr>
        <sz val="10"/>
        <rFont val="Arial"/>
      </rPr>
      <t xml:space="preserve">
The sitemap might be part of the header or footer and should ideally be available from every page on the site.</t>
    </r>
  </si>
  <si>
    <t>Very low</t>
  </si>
  <si>
    <r>
      <t>A consistent, easy to find and easy to use search function is available throughout</t>
    </r>
    <r>
      <rPr>
        <sz val="10"/>
        <rFont val="Arial"/>
      </rPr>
      <t xml:space="preserve">
The search function (where required) should be directly available from most pages on the site or application and should be consistently positioned (e.g. top left, top right or top centre).</t>
    </r>
  </si>
  <si>
    <r>
      <t>The search interface is appropriate to meet user goals</t>
    </r>
    <r>
      <rPr>
        <sz val="10"/>
        <rFont val="Arial"/>
      </rPr>
      <t xml:space="preserve">
For example users are able to filter search results, an advanced search is available (if necessary) and common search conventions such as quotation marks (") and natural language searches are handled.</t>
    </r>
  </si>
  <si>
    <r>
      <t>The search facility deals well with common searches, misspellings and abbreviations</t>
    </r>
    <r>
      <rPr>
        <sz val="10"/>
        <rFont val="Arial"/>
      </rPr>
      <t xml:space="preserve">
Ideally synonyms (e.g. 'coat' should also match 'jacket') should mean that logical and appropriate search results are returned for common user queries. Popular search results (e.g. top matches) should also be identified for common queries.</t>
    </r>
  </si>
  <si>
    <r>
      <t>Search results are relevant, comprehensive, precise, and well displayed</t>
    </r>
    <r>
      <rPr>
        <sz val="10"/>
        <rFont val="Arial"/>
      </rPr>
      <t xml:space="preserve">
It should be easy for users to see what has been returned, to work out why something has been returned and to determine how many results there are.</t>
    </r>
  </si>
  <si>
    <r>
      <t>Prompt and  appropriate feedback is given</t>
    </r>
    <r>
      <rPr>
        <sz val="10"/>
        <rFont val="Arial"/>
      </rPr>
      <t xml:space="preserve">
For example, a confirmation message is shown following a successful transaction, input errors are promptly highlighted and it's made clear to users when a page has been updated.</t>
    </r>
  </si>
  <si>
    <r>
      <t>Users can easily undo, go back and change, or cancel actions</t>
    </r>
    <r>
      <rPr>
        <sz val="10"/>
        <rFont val="Arial"/>
      </rPr>
      <t xml:space="preserve">
If an action can not be undo then users should at least be given the chance to confirm an action before committing (e.g. before placing an order). For example, users can return to a step and change their options or dynamically change a value without having to start again. Where an action can't be undone (e.g. a deletion), this should be made clear to users.</t>
    </r>
  </si>
  <si>
    <r>
      <t>Users can easily give feedback</t>
    </r>
    <r>
      <rPr>
        <sz val="10"/>
        <rFont val="Arial"/>
      </rPr>
      <t xml:space="preserve">
For example, via email or an online feedback / contact us form. There should be an indication of how long users can expect to wait for a response if a query has been made.</t>
    </r>
  </si>
  <si>
    <r>
      <t>Complex forms and processes are broken up into readily understood steps and sections</t>
    </r>
    <r>
      <rPr>
        <sz val="10"/>
        <rFont val="Arial"/>
      </rPr>
      <t xml:space="preserve">
For example, a checkout process might be broken up in to 'address', 'delivery options', 'payment' and 'confirmation'. Where a process is used a progress indicator is present with clear numbers or named stages.</t>
    </r>
  </si>
  <si>
    <r>
      <t>A minimal amount of information is requested and where necessary justification is given for asking for information</t>
    </r>
    <r>
      <rPr>
        <sz val="10"/>
        <rFont val="Arial"/>
      </rPr>
      <t xml:space="preserve">
For example a site might outline that a telephone number is required in case there is an issue with a transaction. Users shouldn't be asked for extraneous information and where possible information should be auto populated (e.g. postcode lookup, code lookup) to keep input to a minimum.</t>
    </r>
  </si>
  <si>
    <r>
      <t>Required and optional form fields are clearly indicated (e.g. using text or '*')</t>
    </r>
    <r>
      <rPr>
        <sz val="10"/>
        <rFont val="Arial"/>
      </rPr>
      <t xml:space="preserve">
Where most fields are required the optional fields should be identified and when most fields are optional the required fields should be identified.</t>
    </r>
  </si>
  <si>
    <r>
      <t>Appropriate input fields are used and required formats are indicated</t>
    </r>
    <r>
      <rPr>
        <sz val="10"/>
        <rFont val="Arial"/>
      </rPr>
      <t xml:space="preserve">
Appropriate input fields might include calendar for date selection, drop downs for selection and radio button for small selections. Text might be used to indicate the required format or an example might be provided. Field lengths should correspond to the expected input so for example an email input field should be long, where as an initials input field should be very short.</t>
    </r>
  </si>
  <si>
    <r>
      <t>Help and instructions (e.g. examples, information required) are provided where necessary</t>
    </r>
    <r>
      <rPr>
        <sz val="10"/>
        <rFont val="Arial"/>
      </rPr>
      <t xml:space="preserve">
Where input is non trivial or is likely to require some explanation this should be provided. Where a-lot of explanation is necessary a link to a page outlining what is required should be provided.</t>
    </r>
  </si>
  <si>
    <r>
      <t>Errors are clear, easily identified and appear in appropriate locations</t>
    </r>
    <r>
      <rPr>
        <sz val="10"/>
        <rFont val="Arial"/>
      </rPr>
      <t xml:space="preserve">
Errors should be immediately apparent to users and ideally be located close to the offending input or function (e.g. adjacent to an input entry field). Inputs causing an error should be highlighted, together with an explanation for the error.</t>
    </r>
  </si>
  <si>
    <r>
      <t xml:space="preserve">Error messages are concise, written in easy to understand language and describe what's occurred and what action is necessary
</t>
    </r>
    <r>
      <rPr>
        <sz val="10"/>
        <rFont val="Arial"/>
      </rPr>
      <t>Errors should avoid using very technical terms or jargon and should be written from the user's perspective.</t>
    </r>
  </si>
  <si>
    <r>
      <t>Common user errors have been taken into consideration and where possible prevented</t>
    </r>
    <r>
      <rPr>
        <sz val="10"/>
        <rFont val="Arial"/>
      </rPr>
      <t xml:space="preserve">
Common user errors might be missing fields, invalid formats and invalid selections. For example, fields might limit input to particular a format (e.g. numbers only) or only become available once certain criteria have been met. JavaScript might also be utilised to provide immediate feedback for common formatting errors or errors caused by missing fields.</t>
    </r>
  </si>
  <si>
    <r>
      <t>Users are able to easily recover (i.e. not have to start again) from errors</t>
    </r>
    <r>
      <rPr>
        <sz val="10"/>
        <rFont val="Arial"/>
      </rPr>
      <t xml:space="preserve">
For example, users might be able to re-edit and resubmit a form or enter a different value.</t>
    </r>
  </si>
  <si>
    <r>
      <t>Content available (e.g. text, images, video, audio) is appropriate and sufficiently relevant, and detailed to meet user goals</t>
    </r>
    <r>
      <rPr>
        <sz val="10"/>
        <rFont val="Arial"/>
      </rPr>
      <t xml:space="preserve">
Content should also be appropriately formatted, so for example videos and audio should be directly playable (i.e. shouldn't need to be downloaded to be played) and images should be of a sufficient quality.</t>
    </r>
  </si>
  <si>
    <r>
      <t>Links to other useful and relevant content (e.g. related pages, external websites or documents) are available and shown in context</t>
    </r>
    <r>
      <rPr>
        <sz val="10"/>
        <rFont val="Arial"/>
      </rPr>
      <t xml:space="preserve">
For example there might be links from an article to related articles, related content or related external websites.</t>
    </r>
  </si>
  <si>
    <r>
      <t>Language, terminology and tone used is appropriate and readily understood by the target audience</t>
    </r>
    <r>
      <rPr>
        <sz val="10"/>
        <rFont val="Arial"/>
      </rPr>
      <t xml:space="preserve">
Jargon should be kept to a minimum and plain language should be used where ever possible.</t>
    </r>
  </si>
  <si>
    <r>
      <t>Terms, language and tone used are consistent (e.g. the same term is used throughout)</t>
    </r>
    <r>
      <rPr>
        <sz val="10"/>
        <rFont val="Arial"/>
      </rPr>
      <t xml:space="preserve">
Capitalisation (e.g. 'Main title'; 'Main Title'; 'MAIN TITLE') and grammar should be consistent, together with the use of formal or informal terms (e.g. could not vs couldn't; what's vs what is etc...).</t>
    </r>
  </si>
  <si>
    <r>
      <t>Text and content is legible and scanable, with good typography and visual contrast</t>
    </r>
    <r>
      <rPr>
        <sz val="10"/>
        <rFont val="Arial"/>
      </rPr>
      <t xml:space="preserve">
Users should be able to quickly scan headers and body text, in order to get an overview of what's available.</t>
    </r>
  </si>
  <si>
    <r>
      <t>Online help is provided and is suitable for the user base</t>
    </r>
    <r>
      <rPr>
        <sz val="10"/>
        <rFont val="Arial"/>
      </rPr>
      <t xml:space="preserve">
Help should be written in easy to understand language and only uses recognised terms. Users should be able to easily find and access help and where appropriate contextual help should be available, such as help for a specific page, feature or process.</t>
    </r>
  </si>
  <si>
    <r>
      <t>Online help is concise, easy to read and written in easy to understand language</t>
    </r>
    <r>
      <rPr>
        <sz val="10"/>
        <rFont val="Arial"/>
      </rPr>
      <t xml:space="preserve">
Help should cover the essentials without providing excessive detail and shouldn't use jargon or technical terminology that isn't likely to be understood by users.</t>
    </r>
  </si>
  <si>
    <r>
      <t>Accessing online help does not impede users</t>
    </r>
    <r>
      <rPr>
        <sz val="10"/>
        <rFont val="Arial"/>
      </rPr>
      <t xml:space="preserve">
Users should be able to resume work where they left off after accessing help. Ideally help should be available directly on a page or using a new window. If help is provided in the form of a document, it should be formatted for the  web (e.g. PDF, rather than a Word document).</t>
    </r>
  </si>
  <si>
    <r>
      <t>Users can easily get further help (e.g. telephone or email address)</t>
    </r>
    <r>
      <rPr>
        <sz val="10"/>
        <rFont val="Arial"/>
      </rPr>
      <t xml:space="preserve">
If a telephone help number is provided the hours of operation should be shown. If an email address or online form is provided, an indication should be given of how long a response is likely to take (e.g. within the next 24 hrs).</t>
    </r>
  </si>
  <si>
    <r>
      <t>Site or application performance doesn't inhibit the user experience (e.g. slow page downloads, long delays)</t>
    </r>
    <r>
      <rPr>
        <sz val="10"/>
        <rFont val="Arial"/>
      </rPr>
      <t xml:space="preserve">
Web page downloads shouldn't take longer than 5 seconds and on page interactions (e.g. using an application or AJAX functionality) shouldn't take any longer than 1 second to respond. Interactions taking longer than 1 second to respond should provide suitable feedback to show that something is taking place (e.g. an hour glass or swirling graphic).</t>
    </r>
  </si>
  <si>
    <r>
      <t>Errors and reliability issues don't inhibit the user experience</t>
    </r>
    <r>
      <rPr>
        <sz val="10"/>
        <rFont val="Arial"/>
      </rPr>
      <t xml:space="preserve">
Sites and applications should be free of bugs and shouldn't have any broken links.</t>
    </r>
  </si>
  <si>
    <r>
      <t>Possible user configurations (e.g. browsers, resolutions, computer specs) are supported</t>
    </r>
    <r>
      <rPr>
        <sz val="10"/>
        <rFont val="Arial"/>
      </rPr>
      <t xml:space="preserve">
Websites should be usable at a 800x600 screen resolution and should work with the most common browsers (IE, Firefox, Opera, Chrome etc…). Applications should be usable with common computer specifications (operation system, memory, available disk space) and screen resolutions (e.g. 800x600, 1025x768).</t>
    </r>
  </si>
  <si>
    <t>Rating below</t>
  </si>
  <si>
    <t>Rating</t>
  </si>
  <si>
    <t>Rating ranges</t>
  </si>
  <si>
    <t>Very Poor</t>
  </si>
  <si>
    <t>less than</t>
  </si>
  <si>
    <t>between</t>
  </si>
  <si>
    <t>and</t>
  </si>
  <si>
    <t>more than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</si>
</sst>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5">
    <font>
      <sz val="10"/>
      <name val="Arial"/>
    </font>
    <font>
      <sz val="10"/>
      <name val="Arial"/>
    </font>
    <font>
      <sz val="8"/>
      <name val="Arial"/>
    </font>
    <font>
      <b/>
      <sz val="10"/>
      <color indexed="18"/>
      <name val="Arial"/>
      <family val="2"/>
    </font>
    <font>
      <b/>
      <sz val="10"/>
      <name val="Arial"/>
      <family val="2"/>
    </font>
    <font>
      <sz val="10"/>
      <name val="Bliss 2 Medium"/>
      <family val="3"/>
    </font>
    <font>
      <b/>
      <sz val="10"/>
      <color indexed="18"/>
      <name val="Bliss 2 Medium"/>
      <family val="3"/>
    </font>
    <font>
      <sz val="10"/>
      <color indexed="18"/>
      <name val="Bliss 2 Regular"/>
      <family val="3"/>
    </font>
    <font>
      <sz val="18"/>
      <color indexed="9"/>
      <name val="Arial"/>
    </font>
    <font>
      <b/>
      <sz val="16"/>
      <color indexed="23"/>
      <name val="Arial"/>
      <family val="2"/>
    </font>
    <font>
      <b/>
      <sz val="12"/>
      <color indexed="23"/>
      <name val="Arial"/>
      <family val="2"/>
    </font>
    <font>
      <sz val="14"/>
      <color indexed="9"/>
      <name val="Arial"/>
      <family val="2"/>
    </font>
    <font>
      <sz val="14"/>
      <color indexed="9"/>
      <name val="Arial"/>
    </font>
    <font>
      <b/>
      <sz val="14"/>
      <color indexed="9"/>
      <name val="Bliss 2 Medium"/>
    </font>
    <font>
      <sz val="10"/>
      <color indexed="63"/>
      <name val="Arial"/>
    </font>
    <font>
      <b/>
      <sz val="14"/>
      <color indexed="9"/>
      <name val="Arial"/>
      <family val="2"/>
    </font>
    <font>
      <sz val="10"/>
      <name val="Arial"/>
      <family val="2"/>
    </font>
    <font>
      <sz val="10"/>
      <color indexed="22"/>
      <name val="Arial"/>
    </font>
    <font>
      <i/>
      <sz val="10"/>
      <color indexed="22"/>
      <name val="Arial"/>
    </font>
    <font>
      <sz val="10"/>
      <color indexed="9"/>
      <name val="Arial"/>
    </font>
    <font>
      <b/>
      <sz val="16"/>
      <color indexed="18"/>
      <name val="Arial"/>
      <family val="2"/>
    </font>
    <font>
      <sz val="8"/>
      <name val="Arial"/>
      <family val="2"/>
    </font>
    <font>
      <sz val="10"/>
      <color indexed="23"/>
      <name val="Arial"/>
    </font>
    <font>
      <sz val="10"/>
      <color indexed="23"/>
      <name val="Arial"/>
      <family val="2"/>
    </font>
    <font>
      <b/>
      <sz val="10"/>
      <name val="Bliss 2 Medium"/>
    </font>
    <font>
      <i/>
      <sz val="8"/>
      <name val="Arial"/>
    </font>
    <font>
      <sz val="8"/>
      <color indexed="81"/>
      <name val="Tahoma"/>
    </font>
    <font>
      <sz val="8"/>
      <color indexed="18"/>
      <name val="Arial"/>
      <family val="2"/>
    </font>
    <font>
      <sz val="8"/>
      <color indexed="18"/>
      <name val="Arial"/>
    </font>
    <font>
      <b/>
      <sz val="8"/>
      <color indexed="81"/>
      <name val="Tahoma"/>
      <family val="2"/>
    </font>
    <font>
      <sz val="8"/>
      <color indexed="81"/>
      <name val="Tahoma"/>
      <family val="2"/>
    </font>
    <font>
      <b/>
      <sz val="8"/>
      <color indexed="63"/>
      <name val="Arial"/>
      <family val="2"/>
    </font>
    <font>
      <sz val="8"/>
      <color indexed="63"/>
      <name val="Arial"/>
      <family val="2"/>
    </font>
    <font>
      <sz val="10"/>
      <color indexed="63"/>
      <name val="Arial"/>
      <family val="2"/>
    </font>
    <font>
      <b/>
      <sz val="10"/>
      <color indexed="63"/>
      <name val="Arial"/>
      <family val="2"/>
    </font>
  </fonts>
  <fills count="3">
    <fill>
      <patternFill patternType="none"/>
    </fill>
    <fill>
      <patternFill patternType="gray125"/>
    </fill>
    <fill>
      <patternFill patternType="solid">
        <fgColor indexed="63"/>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thin">
        <color indexed="22"/>
      </left>
      <right style="thin">
        <color indexed="22"/>
      </right>
      <top style="thin">
        <color indexed="22"/>
      </top>
      <bottom style="thin">
        <color indexed="22"/>
      </bottom>
      <diagonal/>
    </border>
    <border>
      <left style="medium">
        <color indexed="9"/>
      </left>
      <right/>
      <top style="medium">
        <color indexed="9"/>
      </top>
      <bottom style="medium">
        <color indexed="9"/>
      </bottom>
      <diagonal/>
    </border>
    <border>
      <left/>
      <right/>
      <top style="medium">
        <color indexed="9"/>
      </top>
      <bottom style="medium">
        <color indexed="9"/>
      </bottom>
      <diagonal/>
    </border>
    <border>
      <left/>
      <right style="medium">
        <color indexed="9"/>
      </right>
      <top style="medium">
        <color indexed="9"/>
      </top>
      <bottom style="medium">
        <color indexed="9"/>
      </bottom>
      <diagonal/>
    </border>
    <border>
      <left style="thin">
        <color indexed="22"/>
      </left>
      <right/>
      <top/>
      <bottom/>
      <diagonal/>
    </border>
    <border>
      <left/>
      <right style="thin">
        <color indexed="22"/>
      </right>
      <top/>
      <bottom/>
      <diagonal/>
    </border>
    <border>
      <left style="medium">
        <color indexed="9"/>
      </left>
      <right style="medium">
        <color indexed="9"/>
      </right>
      <top style="medium">
        <color indexed="9"/>
      </top>
      <bottom style="medium">
        <color indexed="9"/>
      </bottom>
      <diagonal/>
    </border>
    <border>
      <left style="thin">
        <color indexed="22"/>
      </left>
      <right/>
      <top/>
      <bottom style="thin">
        <color indexed="22"/>
      </bottom>
      <diagonal/>
    </border>
    <border>
      <left/>
      <right/>
      <top/>
      <bottom style="thin">
        <color indexed="22"/>
      </bottom>
      <diagonal/>
    </border>
    <border>
      <left/>
      <right style="thin">
        <color indexed="22"/>
      </right>
      <top/>
      <bottom style="thin">
        <color indexed="22"/>
      </bottom>
      <diagonal/>
    </border>
    <border>
      <left style="thin">
        <color indexed="22"/>
      </left>
      <right/>
      <top style="thin">
        <color indexed="22"/>
      </top>
      <bottom/>
      <diagonal/>
    </border>
    <border>
      <left/>
      <right/>
      <top style="thin">
        <color indexed="22"/>
      </top>
      <bottom/>
      <diagonal/>
    </border>
    <border>
      <left/>
      <right style="thin">
        <color indexed="22"/>
      </right>
      <top style="thin">
        <color indexed="22"/>
      </top>
      <bottom/>
      <diagonal/>
    </border>
  </borders>
  <cellStyleXfs count="1">
    <xf numFmtId="0" fontId="0" fillId="0" borderId="0"/>
  </cellStyleXfs>
  <cellXfs count="131">
    <xf numFmtId="0" fontId="0" fillId="0" borderId="0" xfId="0"/>
    <xf numFmtId="0" fontId="0" fillId="0" borderId="0" xfId="0" applyProtection="1">
      <protection locked="0"/>
    </xf>
    <xf numFmtId="0" fontId="3" fillId="0" borderId="0" xfId="0" applyFont="1" applyProtection="1">
      <protection locked="0"/>
    </xf>
    <xf numFmtId="0" fontId="5" fillId="0" borderId="0" xfId="0" applyFont="1" applyAlignment="1">
      <alignment horizontal="center"/>
    </xf>
    <xf numFmtId="0" fontId="0" fillId="0" borderId="0" xfId="0" applyFill="1" applyBorder="1" applyAlignment="1" applyProtection="1">
      <alignment vertical="top" wrapText="1"/>
      <protection locked="0"/>
    </xf>
    <xf numFmtId="0" fontId="0" fillId="0" borderId="0" xfId="0" applyFill="1" applyBorder="1" applyAlignment="1" applyProtection="1">
      <alignment horizontal="left" vertical="top" wrapText="1"/>
      <protection locked="0"/>
    </xf>
    <xf numFmtId="0" fontId="0" fillId="0" borderId="0" xfId="0" applyAlignment="1" applyProtection="1">
      <alignment horizontal="right"/>
    </xf>
    <xf numFmtId="0" fontId="0" fillId="0" borderId="0" xfId="0" applyProtection="1"/>
    <xf numFmtId="0" fontId="3" fillId="0" borderId="0" xfId="0" applyFont="1" applyProtection="1"/>
    <xf numFmtId="0" fontId="0" fillId="0" borderId="0" xfId="0" applyAlignment="1" applyProtection="1">
      <alignment wrapText="1"/>
    </xf>
    <xf numFmtId="0" fontId="5" fillId="0" borderId="0" xfId="0" applyFont="1" applyBorder="1" applyAlignment="1" applyProtection="1">
      <alignment horizontal="center" vertical="center"/>
    </xf>
    <xf numFmtId="0" fontId="6" fillId="0" borderId="0" xfId="0" applyFont="1" applyAlignment="1" applyProtection="1">
      <alignment horizontal="center" vertical="center"/>
    </xf>
    <xf numFmtId="0" fontId="5" fillId="0" borderId="0" xfId="0" applyFont="1" applyAlignment="1" applyProtection="1">
      <alignment horizontal="center" vertical="center"/>
    </xf>
    <xf numFmtId="0" fontId="0" fillId="0" borderId="0" xfId="0" applyFill="1" applyProtection="1"/>
    <xf numFmtId="0" fontId="1" fillId="0" borderId="0" xfId="0" applyFont="1"/>
    <xf numFmtId="0" fontId="0" fillId="0" borderId="0" xfId="0" applyAlignment="1" applyProtection="1">
      <alignment vertical="top" wrapText="1"/>
    </xf>
    <xf numFmtId="0" fontId="7" fillId="0" borderId="0" xfId="0" applyFont="1" applyAlignment="1" applyProtection="1">
      <alignment horizontal="right"/>
    </xf>
    <xf numFmtId="0" fontId="0" fillId="0" borderId="0" xfId="0" applyBorder="1"/>
    <xf numFmtId="0" fontId="0" fillId="0" borderId="0" xfId="0" applyFill="1" applyBorder="1" applyAlignment="1" applyProtection="1">
      <alignment horizontal="left" vertical="top" wrapText="1"/>
    </xf>
    <xf numFmtId="0" fontId="0" fillId="0" borderId="0" xfId="0" applyFill="1" applyBorder="1" applyAlignment="1">
      <alignment horizontal="left" vertical="top" wrapText="1"/>
    </xf>
    <xf numFmtId="0" fontId="0" fillId="0" borderId="0" xfId="0" applyAlignment="1" applyProtection="1">
      <alignment horizontal="right"/>
      <protection locked="0"/>
    </xf>
    <xf numFmtId="0" fontId="0" fillId="0" borderId="0" xfId="0" applyAlignment="1" applyProtection="1">
      <alignment vertical="center" wrapText="1"/>
    </xf>
    <xf numFmtId="0" fontId="3" fillId="0" borderId="0" xfId="0" applyFont="1" applyAlignment="1" applyProtection="1">
      <alignment vertical="center" wrapText="1"/>
    </xf>
    <xf numFmtId="0" fontId="0" fillId="0" borderId="0" xfId="0" applyAlignment="1" applyProtection="1">
      <alignment vertical="center"/>
    </xf>
    <xf numFmtId="0" fontId="19" fillId="0" borderId="0" xfId="0" applyFont="1" applyFill="1" applyBorder="1" applyAlignment="1" applyProtection="1">
      <alignment horizontal="left" vertical="top" wrapText="1"/>
    </xf>
    <xf numFmtId="0" fontId="17" fillId="0" borderId="0" xfId="0" applyFont="1" applyAlignment="1" applyProtection="1">
      <alignment horizontal="right" vertical="top"/>
    </xf>
    <xf numFmtId="0" fontId="17" fillId="0" borderId="0" xfId="0" applyFont="1" applyAlignment="1" applyProtection="1">
      <alignment horizontal="right"/>
    </xf>
    <xf numFmtId="9" fontId="17" fillId="0" borderId="0" xfId="0" applyNumberFormat="1" applyFont="1" applyAlignment="1" applyProtection="1">
      <alignment horizontal="right"/>
    </xf>
    <xf numFmtId="0" fontId="17" fillId="0" borderId="0" xfId="0" applyFont="1" applyProtection="1"/>
    <xf numFmtId="0" fontId="17" fillId="0" borderId="0" xfId="0" applyFont="1" applyAlignment="1" applyProtection="1"/>
    <xf numFmtId="0" fontId="17" fillId="0" borderId="0" xfId="0" applyFont="1" applyFill="1" applyBorder="1" applyAlignment="1" applyProtection="1">
      <alignment horizontal="right" wrapText="1"/>
    </xf>
    <xf numFmtId="9" fontId="17" fillId="0" borderId="0" xfId="0" applyNumberFormat="1" applyFont="1" applyFill="1" applyBorder="1" applyAlignment="1" applyProtection="1">
      <alignment horizontal="right" wrapText="1"/>
    </xf>
    <xf numFmtId="0" fontId="17" fillId="0" borderId="0" xfId="0" applyFont="1" applyFill="1" applyBorder="1" applyAlignment="1" applyProtection="1">
      <alignment vertical="top" wrapText="1"/>
    </xf>
    <xf numFmtId="0" fontId="17" fillId="0" borderId="0" xfId="0" applyFont="1" applyFill="1" applyBorder="1" applyAlignment="1" applyProtection="1">
      <alignment horizontal="left" vertical="top" wrapText="1"/>
    </xf>
    <xf numFmtId="0" fontId="18" fillId="0" borderId="0" xfId="0" applyFont="1" applyAlignment="1" applyProtection="1">
      <alignment horizontal="right"/>
    </xf>
    <xf numFmtId="0" fontId="18" fillId="0" borderId="0" xfId="0" applyFont="1" applyProtection="1"/>
    <xf numFmtId="0" fontId="19" fillId="0" borderId="0" xfId="0" applyFont="1" applyFill="1" applyBorder="1" applyProtection="1"/>
    <xf numFmtId="0" fontId="19" fillId="0" borderId="0" xfId="0" applyFont="1" applyFill="1" applyBorder="1" applyAlignment="1" applyProtection="1">
      <alignment horizontal="left"/>
    </xf>
    <xf numFmtId="0" fontId="19" fillId="0" borderId="0" xfId="0" applyFont="1" applyFill="1" applyBorder="1" applyAlignment="1" applyProtection="1">
      <alignment horizontal="left" vertical="top"/>
    </xf>
    <xf numFmtId="0" fontId="14" fillId="0" borderId="0" xfId="0" applyFont="1"/>
    <xf numFmtId="0" fontId="14" fillId="0" borderId="0" xfId="0" applyFont="1" applyFill="1" applyBorder="1" applyAlignment="1">
      <alignment horizontal="left" vertical="top" wrapText="1"/>
    </xf>
    <xf numFmtId="0" fontId="14" fillId="0" borderId="0" xfId="0" applyFont="1" applyFill="1" applyBorder="1" applyAlignment="1" applyProtection="1">
      <alignment vertical="top" wrapText="1"/>
      <protection locked="0"/>
    </xf>
    <xf numFmtId="0" fontId="14" fillId="0" borderId="0" xfId="0" applyFont="1" applyBorder="1"/>
    <xf numFmtId="0" fontId="0" fillId="0" borderId="0" xfId="0" applyAlignment="1" applyProtection="1">
      <alignment vertical="top"/>
    </xf>
    <xf numFmtId="0" fontId="0" fillId="0" borderId="0" xfId="0" applyAlignment="1" applyProtection="1">
      <alignment vertical="top"/>
      <protection locked="0"/>
    </xf>
    <xf numFmtId="9" fontId="17" fillId="0" borderId="0" xfId="0" applyNumberFormat="1" applyFont="1" applyAlignment="1" applyProtection="1">
      <alignment horizontal="right" vertical="top"/>
    </xf>
    <xf numFmtId="0" fontId="17" fillId="0" borderId="0" xfId="0" applyFont="1" applyAlignment="1" applyProtection="1">
      <alignment vertical="top"/>
    </xf>
    <xf numFmtId="0" fontId="0" fillId="0" borderId="0" xfId="0" applyAlignment="1">
      <alignment vertical="top"/>
    </xf>
    <xf numFmtId="0" fontId="5" fillId="0" borderId="0" xfId="0" applyFont="1" applyBorder="1" applyAlignment="1" applyProtection="1">
      <alignment horizontal="center" vertical="top"/>
    </xf>
    <xf numFmtId="0" fontId="5" fillId="0" borderId="0" xfId="0" applyFont="1" applyBorder="1" applyAlignment="1" applyProtection="1">
      <alignment horizontal="center" vertical="center"/>
      <protection locked="0"/>
    </xf>
    <xf numFmtId="0" fontId="0" fillId="0" borderId="0" xfId="0" applyBorder="1" applyProtection="1"/>
    <xf numFmtId="0" fontId="0" fillId="0" borderId="0" xfId="0" applyBorder="1" applyProtection="1">
      <protection locked="0"/>
    </xf>
    <xf numFmtId="0" fontId="19" fillId="0" borderId="0" xfId="0" applyFont="1" applyProtection="1"/>
    <xf numFmtId="0" fontId="0" fillId="0" borderId="0" xfId="0" applyAlignment="1">
      <alignment wrapText="1"/>
    </xf>
    <xf numFmtId="0" fontId="0" fillId="0" borderId="0" xfId="0" applyAlignment="1"/>
    <xf numFmtId="0" fontId="22" fillId="0" borderId="0" xfId="0" applyFont="1" applyAlignment="1">
      <alignment horizontal="left" vertical="top"/>
    </xf>
    <xf numFmtId="0" fontId="0" fillId="0" borderId="0" xfId="0" applyFill="1" applyAlignment="1" applyProtection="1">
      <alignment horizontal="left"/>
    </xf>
    <xf numFmtId="0" fontId="24" fillId="0" borderId="1" xfId="0" applyFont="1" applyBorder="1" applyAlignment="1" applyProtection="1">
      <alignment horizontal="center" vertical="center"/>
      <protection locked="0"/>
    </xf>
    <xf numFmtId="0" fontId="25" fillId="0" borderId="1" xfId="0" applyFont="1" applyBorder="1" applyAlignment="1" applyProtection="1">
      <alignment horizontal="left" vertical="top" wrapText="1"/>
      <protection locked="0"/>
    </xf>
    <xf numFmtId="164" fontId="5" fillId="0" borderId="0" xfId="0" applyNumberFormat="1" applyFont="1" applyAlignment="1">
      <alignment horizontal="center"/>
    </xf>
    <xf numFmtId="0" fontId="4" fillId="0" borderId="0" xfId="0" applyFont="1"/>
    <xf numFmtId="0" fontId="0" fillId="0" borderId="0" xfId="0" applyAlignment="1">
      <alignment horizontal="left"/>
    </xf>
    <xf numFmtId="0" fontId="0" fillId="0" borderId="0" xfId="0" applyAlignment="1">
      <alignment vertical="center"/>
    </xf>
    <xf numFmtId="0" fontId="4" fillId="0" borderId="2" xfId="0" applyFont="1" applyBorder="1" applyAlignment="1" applyProtection="1">
      <alignment vertical="top" wrapText="1"/>
    </xf>
    <xf numFmtId="0" fontId="4" fillId="0" borderId="2" xfId="0" applyFont="1" applyFill="1" applyBorder="1" applyAlignment="1" applyProtection="1">
      <alignment vertical="top" wrapText="1"/>
    </xf>
    <xf numFmtId="0" fontId="21" fillId="0" borderId="0" xfId="0" applyFont="1" applyFill="1" applyBorder="1" applyAlignment="1" applyProtection="1">
      <alignment horizontal="left" vertical="top"/>
      <protection locked="0"/>
    </xf>
    <xf numFmtId="0" fontId="0" fillId="0" borderId="0" xfId="0" applyFill="1" applyBorder="1" applyAlignment="1" applyProtection="1">
      <alignment horizontal="right"/>
      <protection locked="0"/>
    </xf>
    <xf numFmtId="0" fontId="0" fillId="0" borderId="0" xfId="0" applyFill="1" applyBorder="1" applyProtection="1">
      <protection locked="0"/>
    </xf>
    <xf numFmtId="0" fontId="0" fillId="0" borderId="0" xfId="0" applyFill="1" applyBorder="1"/>
    <xf numFmtId="0" fontId="4" fillId="0" borderId="0" xfId="0" applyFont="1" applyFill="1" applyBorder="1" applyAlignment="1" applyProtection="1">
      <alignment horizontal="left" vertical="center" wrapText="1"/>
    </xf>
    <xf numFmtId="0" fontId="4" fillId="0" borderId="0" xfId="0" applyFont="1" applyFill="1" applyBorder="1" applyAlignment="1" applyProtection="1">
      <alignment horizontal="left" vertical="center"/>
    </xf>
    <xf numFmtId="0" fontId="28" fillId="0" borderId="0" xfId="0" applyFont="1" applyAlignment="1">
      <alignment vertical="center" wrapText="1"/>
    </xf>
    <xf numFmtId="0" fontId="27" fillId="0" borderId="0" xfId="0" applyFont="1" applyAlignment="1" applyProtection="1">
      <alignment horizontal="center" vertical="center" wrapText="1"/>
    </xf>
    <xf numFmtId="0" fontId="0" fillId="0" borderId="0" xfId="0" applyAlignment="1" applyProtection="1">
      <alignment vertical="center"/>
      <protection locked="0"/>
    </xf>
    <xf numFmtId="0" fontId="28" fillId="0" borderId="0" xfId="0" applyFont="1" applyAlignment="1" applyProtection="1">
      <alignment vertical="center" wrapText="1"/>
      <protection locked="0"/>
    </xf>
    <xf numFmtId="0" fontId="20" fillId="0" borderId="0" xfId="0" applyFont="1" applyAlignment="1" applyProtection="1">
      <alignment vertical="top"/>
    </xf>
    <xf numFmtId="0" fontId="7" fillId="0" borderId="0" xfId="0" applyFont="1" applyAlignment="1" applyProtection="1">
      <alignment horizontal="right" vertical="top"/>
    </xf>
    <xf numFmtId="0" fontId="20" fillId="0" borderId="0" xfId="0" applyFont="1" applyAlignment="1" applyProtection="1">
      <alignment horizontal="center" vertical="top"/>
    </xf>
    <xf numFmtId="0" fontId="20" fillId="0" borderId="0" xfId="0" applyFont="1" applyAlignment="1" applyProtection="1">
      <alignment horizontal="left" vertical="top"/>
    </xf>
    <xf numFmtId="0" fontId="24" fillId="0" borderId="2" xfId="0" applyFont="1" applyBorder="1" applyAlignment="1" applyProtection="1">
      <alignment horizontal="center" vertical="top"/>
      <protection locked="0"/>
    </xf>
    <xf numFmtId="0" fontId="1" fillId="0" borderId="0" xfId="0" applyFont="1" applyFill="1" applyBorder="1" applyAlignment="1" applyProtection="1">
      <alignment horizontal="left" vertical="top"/>
    </xf>
    <xf numFmtId="0" fontId="1" fillId="0" borderId="0" xfId="0" applyFont="1" applyFill="1" applyBorder="1" applyAlignment="1" applyProtection="1"/>
    <xf numFmtId="0" fontId="1" fillId="0" borderId="0" xfId="0" applyFont="1" applyFill="1" applyBorder="1" applyAlignment="1">
      <alignment horizontal="left" vertical="top" wrapText="1"/>
    </xf>
    <xf numFmtId="0" fontId="22" fillId="0" borderId="2" xfId="0" applyFont="1" applyBorder="1" applyAlignment="1">
      <alignment horizontal="left" vertical="top"/>
    </xf>
    <xf numFmtId="0" fontId="9" fillId="0" borderId="0" xfId="0" applyFont="1" applyAlignment="1" applyProtection="1">
      <alignment horizontal="left" vertical="top"/>
    </xf>
    <xf numFmtId="0" fontId="9" fillId="0" borderId="0" xfId="0" applyFont="1" applyAlignment="1" applyProtection="1">
      <alignment horizontal="center" vertical="top"/>
    </xf>
    <xf numFmtId="0" fontId="2" fillId="0" borderId="0" xfId="0" applyFont="1" applyAlignment="1">
      <alignment vertical="center" wrapText="1"/>
    </xf>
    <xf numFmtId="0" fontId="21" fillId="0" borderId="0" xfId="0" applyFont="1" applyAlignment="1" applyProtection="1">
      <alignment horizontal="center" vertical="center" wrapText="1"/>
    </xf>
    <xf numFmtId="0" fontId="21" fillId="0" borderId="0" xfId="0" applyFont="1" applyAlignment="1" applyProtection="1">
      <alignment vertical="center" wrapText="1"/>
      <protection locked="0"/>
    </xf>
    <xf numFmtId="0" fontId="10" fillId="0" borderId="0" xfId="0" applyFont="1" applyProtection="1"/>
    <xf numFmtId="0" fontId="11" fillId="2" borderId="3" xfId="0" applyFont="1" applyFill="1" applyBorder="1" applyAlignment="1" applyProtection="1">
      <alignment horizontal="left" vertical="center" indent="1"/>
    </xf>
    <xf numFmtId="0" fontId="11" fillId="2" borderId="4" xfId="0" applyFont="1" applyFill="1" applyBorder="1" applyProtection="1"/>
    <xf numFmtId="0" fontId="12" fillId="2" borderId="5" xfId="0" applyFont="1" applyFill="1" applyBorder="1" applyProtection="1"/>
    <xf numFmtId="0" fontId="19" fillId="2" borderId="0" xfId="0" applyFont="1" applyFill="1" applyProtection="1">
      <protection locked="0"/>
    </xf>
    <xf numFmtId="0" fontId="11" fillId="2" borderId="3" xfId="0" applyNumberFormat="1" applyFont="1" applyFill="1" applyBorder="1" applyAlignment="1" applyProtection="1">
      <alignment horizontal="center" vertical="center"/>
    </xf>
    <xf numFmtId="0" fontId="15" fillId="2" borderId="3" xfId="0" applyFont="1" applyFill="1" applyBorder="1" applyAlignment="1" applyProtection="1">
      <alignment horizontal="left" vertical="center" indent="1"/>
    </xf>
    <xf numFmtId="0" fontId="10" fillId="0" borderId="0" xfId="0" applyFont="1" applyAlignment="1" applyProtection="1">
      <alignment vertical="top"/>
    </xf>
    <xf numFmtId="0" fontId="0" fillId="0" borderId="0" xfId="0" applyAlignment="1">
      <alignment horizontal="center"/>
    </xf>
    <xf numFmtId="9" fontId="0" fillId="0" borderId="0" xfId="0" applyNumberFormat="1" applyAlignment="1">
      <alignment horizontal="left"/>
    </xf>
    <xf numFmtId="0" fontId="17" fillId="0" borderId="0" xfId="0" applyFont="1" applyFill="1" applyBorder="1" applyAlignment="1" applyProtection="1">
      <alignment wrapText="1"/>
    </xf>
    <xf numFmtId="0" fontId="31" fillId="0" borderId="6" xfId="0" applyFont="1" applyBorder="1" applyAlignment="1">
      <alignment horizontal="left"/>
    </xf>
    <xf numFmtId="0" fontId="34" fillId="0" borderId="0" xfId="0" applyFont="1" applyBorder="1" applyAlignment="1">
      <alignment horizontal="left"/>
    </xf>
    <xf numFmtId="0" fontId="34" fillId="0" borderId="7" xfId="0" applyFont="1" applyBorder="1" applyAlignment="1">
      <alignment horizontal="left"/>
    </xf>
    <xf numFmtId="1" fontId="13" fillId="2" borderId="8" xfId="0" applyNumberFormat="1" applyFont="1" applyFill="1" applyBorder="1" applyAlignment="1" applyProtection="1">
      <alignment horizontal="center" vertical="center"/>
    </xf>
    <xf numFmtId="1" fontId="0" fillId="0" borderId="0" xfId="0" applyNumberFormat="1"/>
    <xf numFmtId="1" fontId="16" fillId="0" borderId="0" xfId="0" applyNumberFormat="1" applyFont="1" applyAlignment="1">
      <alignment horizontal="left"/>
    </xf>
    <xf numFmtId="1" fontId="0" fillId="0" borderId="0" xfId="0" applyNumberFormat="1" applyAlignment="1">
      <alignment horizontal="left"/>
    </xf>
    <xf numFmtId="0" fontId="17" fillId="0" borderId="0" xfId="0" applyFont="1" applyBorder="1" applyAlignment="1" applyProtection="1">
      <alignment horizontal="right" vertical="top"/>
    </xf>
    <xf numFmtId="0" fontId="0" fillId="0" borderId="0" xfId="0" applyAlignment="1"/>
    <xf numFmtId="0" fontId="17" fillId="0" borderId="0" xfId="0" applyFont="1" applyBorder="1" applyAlignment="1" applyProtection="1">
      <alignment horizontal="right" vertical="top" wrapText="1"/>
    </xf>
    <xf numFmtId="0" fontId="32" fillId="0" borderId="6" xfId="0" applyFont="1" applyBorder="1" applyAlignment="1">
      <alignment wrapText="1"/>
    </xf>
    <xf numFmtId="0" fontId="33" fillId="0" borderId="0" xfId="0" applyFont="1" applyBorder="1" applyAlignment="1">
      <alignment wrapText="1"/>
    </xf>
    <xf numFmtId="0" fontId="33" fillId="0" borderId="7" xfId="0" applyFont="1" applyBorder="1" applyAlignment="1">
      <alignment wrapText="1"/>
    </xf>
    <xf numFmtId="0" fontId="32" fillId="0" borderId="9" xfId="0" applyFont="1" applyBorder="1" applyAlignment="1">
      <alignment wrapText="1"/>
    </xf>
    <xf numFmtId="0" fontId="33" fillId="0" borderId="10" xfId="0" applyFont="1" applyBorder="1" applyAlignment="1">
      <alignment wrapText="1"/>
    </xf>
    <xf numFmtId="0" fontId="33" fillId="0" borderId="11" xfId="0" applyFont="1" applyBorder="1" applyAlignment="1">
      <alignment wrapText="1"/>
    </xf>
    <xf numFmtId="0" fontId="32" fillId="0" borderId="12" xfId="0" applyFont="1" applyBorder="1" applyAlignment="1">
      <alignment wrapText="1"/>
    </xf>
    <xf numFmtId="0" fontId="33" fillId="0" borderId="13" xfId="0" applyFont="1" applyBorder="1" applyAlignment="1">
      <alignment wrapText="1"/>
    </xf>
    <xf numFmtId="0" fontId="33" fillId="0" borderId="14" xfId="0" applyFont="1" applyBorder="1" applyAlignment="1">
      <alignment wrapText="1"/>
    </xf>
    <xf numFmtId="0" fontId="32" fillId="0" borderId="6" xfId="0" applyFont="1" applyBorder="1" applyAlignment="1">
      <alignment horizontal="left" wrapText="1"/>
    </xf>
    <xf numFmtId="0" fontId="33" fillId="0" borderId="0" xfId="0" applyFont="1" applyBorder="1" applyAlignment="1">
      <alignment horizontal="left" wrapText="1"/>
    </xf>
    <xf numFmtId="0" fontId="33" fillId="0" borderId="7" xfId="0" applyFont="1" applyBorder="1" applyAlignment="1">
      <alignment horizontal="left" wrapText="1"/>
    </xf>
    <xf numFmtId="0" fontId="17" fillId="0" borderId="0" xfId="0" applyFont="1" applyBorder="1" applyAlignment="1" applyProtection="1">
      <alignment horizontal="right" vertical="top"/>
    </xf>
    <xf numFmtId="0" fontId="0" fillId="0" borderId="0" xfId="0" applyAlignment="1"/>
    <xf numFmtId="0" fontId="9" fillId="0" borderId="0" xfId="0" applyFont="1" applyAlignment="1" applyProtection="1">
      <alignment vertical="top"/>
    </xf>
    <xf numFmtId="0" fontId="23" fillId="0" borderId="0" xfId="0" applyFont="1" applyAlignment="1">
      <alignment vertical="top"/>
    </xf>
    <xf numFmtId="0" fontId="8" fillId="2" borderId="0" xfId="0" applyFont="1" applyFill="1" applyAlignment="1" applyProtection="1"/>
    <xf numFmtId="0" fontId="19" fillId="2" borderId="0" xfId="0" applyFont="1" applyFill="1" applyAlignment="1"/>
    <xf numFmtId="0" fontId="17" fillId="0" borderId="0" xfId="0" applyFont="1" applyBorder="1" applyAlignment="1" applyProtection="1">
      <alignment horizontal="right" vertical="top" wrapText="1"/>
    </xf>
    <xf numFmtId="0" fontId="0" fillId="0" borderId="0" xfId="0" applyAlignment="1">
      <alignment horizontal="right"/>
    </xf>
    <xf numFmtId="0" fontId="4" fillId="0" borderId="0" xfId="0" applyFont="1" applyAlignment="1"/>
  </cellXfs>
  <cellStyles count="1">
    <cellStyle name="Normal" xfId="0" builtinId="0"/>
  </cellStyles>
  <dxfs count="2">
    <dxf>
      <fill>
        <patternFill>
          <bgColor indexed="26"/>
        </patternFill>
      </fill>
    </dxf>
    <dxf>
      <fill>
        <patternFill>
          <bgColor indexed="26"/>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D01608"/>
      <rgbColor rgb="000066CC"/>
      <rgbColor rgb="00DBF3E3"/>
      <rgbColor rgb="00000080"/>
      <rgbColor rgb="00FF00FF"/>
      <rgbColor rgb="00FFFF00"/>
      <rgbColor rgb="0000FFFF"/>
      <rgbColor rgb="00800080"/>
      <rgbColor rgb="00800000"/>
      <rgbColor rgb="00D4DDEC"/>
      <rgbColor rgb="00E4EAE5"/>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4</xdr:row>
      <xdr:rowOff>76200</xdr:rowOff>
    </xdr:from>
    <xdr:to>
      <xdr:col>0</xdr:col>
      <xdr:colOff>257175</xdr:colOff>
      <xdr:row>4</xdr:row>
      <xdr:rowOff>304800</xdr:rowOff>
    </xdr:to>
    <xdr:pic>
      <xdr:nvPicPr>
        <xdr:cNvPr id="1126" name="Picture 102">
          <a:extLst>
            <a:ext uri="{FF2B5EF4-FFF2-40B4-BE49-F238E27FC236}">
              <a16:creationId xmlns:a16="http://schemas.microsoft.com/office/drawing/2014/main" id="{B99AFBA0-D8BC-44A5-BEB9-C6E4668EF5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904875"/>
          <a:ext cx="219075" cy="22860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26"/>
  <sheetViews>
    <sheetView tabSelected="1" topLeftCell="B111" zoomScaleNormal="100" workbookViewId="0" xr3:uid="{AEA406A1-0E4B-5B11-9CD5-51D6E497D94C}">
      <selection activeCell="I113" sqref="I113"/>
    </sheetView>
  </sheetViews>
  <sheetFormatPr defaultRowHeight="13.5"/>
  <cols>
    <col min="1" max="1" width="4.5703125" customWidth="1"/>
    <col min="2" max="2" width="60.28515625" customWidth="1"/>
    <col min="3" max="3" width="4.5703125" customWidth="1"/>
    <col min="4" max="4" width="13.85546875" style="3" customWidth="1"/>
    <col min="5" max="5" width="11.5703125" style="1" hidden="1" customWidth="1"/>
    <col min="6" max="6" width="6.7109375" style="1" hidden="1" customWidth="1"/>
    <col min="7" max="7" width="4.42578125" style="1" hidden="1" customWidth="1"/>
    <col min="8" max="8" width="4.140625" style="1" customWidth="1"/>
    <col min="9" max="9" width="51.28515625" style="1" customWidth="1"/>
    <col min="10" max="10" width="2.140625" style="7" customWidth="1"/>
    <col min="11" max="12" width="12.140625" style="20" customWidth="1"/>
    <col min="13" max="13" width="9.140625" style="1"/>
  </cols>
  <sheetData>
    <row r="1" spans="1:22" ht="23.25">
      <c r="A1" s="126" t="s">
        <v>0</v>
      </c>
      <c r="B1" s="127"/>
      <c r="C1" s="127"/>
      <c r="D1" s="127"/>
      <c r="E1" s="127"/>
      <c r="F1" s="127"/>
      <c r="G1" s="127"/>
      <c r="H1" s="127"/>
      <c r="I1" s="127"/>
      <c r="J1" s="13"/>
      <c r="K1" s="69"/>
      <c r="L1" s="70"/>
      <c r="M1" s="70"/>
      <c r="N1" s="70"/>
      <c r="O1" s="70"/>
      <c r="P1" s="81"/>
      <c r="Q1" s="36" t="s">
        <v>1</v>
      </c>
      <c r="R1" s="37">
        <v>0</v>
      </c>
      <c r="S1" s="14"/>
      <c r="T1" s="14"/>
      <c r="U1" s="14"/>
      <c r="V1" s="39"/>
    </row>
    <row r="2" spans="1:22" ht="9.6" customHeight="1">
      <c r="B2" s="7"/>
      <c r="C2" s="16"/>
      <c r="D2" s="16"/>
      <c r="J2" s="56"/>
      <c r="K2" s="65"/>
      <c r="L2" s="66"/>
      <c r="M2" s="67"/>
      <c r="N2" s="68"/>
      <c r="O2" s="68"/>
      <c r="P2" s="82"/>
      <c r="Q2" s="24" t="s">
        <v>2</v>
      </c>
      <c r="R2" s="38">
        <v>1</v>
      </c>
      <c r="S2" s="14"/>
      <c r="T2" s="14"/>
      <c r="U2" s="14"/>
      <c r="V2" s="39"/>
    </row>
    <row r="3" spans="1:22" ht="24.6" customHeight="1">
      <c r="A3" s="124" t="s">
        <v>3</v>
      </c>
      <c r="B3" s="125"/>
      <c r="C3" s="76"/>
      <c r="D3" s="85" t="s">
        <v>4</v>
      </c>
      <c r="E3" s="44"/>
      <c r="F3" s="44"/>
      <c r="G3" s="44"/>
      <c r="H3" s="44"/>
      <c r="I3" s="84" t="s">
        <v>5</v>
      </c>
      <c r="P3" s="82"/>
      <c r="Q3" s="24" t="s">
        <v>6</v>
      </c>
      <c r="R3" s="38">
        <v>2</v>
      </c>
      <c r="S3" s="14"/>
      <c r="T3" s="14"/>
      <c r="U3" s="14"/>
      <c r="V3" s="39"/>
    </row>
    <row r="4" spans="1:22" ht="9.6" customHeight="1">
      <c r="A4" s="75"/>
      <c r="B4" s="47"/>
      <c r="C4" s="76"/>
      <c r="D4" s="77"/>
      <c r="E4" s="44"/>
      <c r="F4" s="44"/>
      <c r="G4" s="44"/>
      <c r="H4" s="44"/>
      <c r="I4" s="78"/>
      <c r="P4" s="82"/>
      <c r="Q4" s="24" t="s">
        <v>7</v>
      </c>
      <c r="R4" s="38">
        <v>3</v>
      </c>
      <c r="S4" s="14"/>
      <c r="T4" s="14"/>
      <c r="U4" s="14"/>
      <c r="V4" s="39"/>
    </row>
    <row r="5" spans="1:22" ht="36.75" customHeight="1">
      <c r="B5" s="86" t="s">
        <v>8</v>
      </c>
      <c r="C5" s="62"/>
      <c r="D5" s="87" t="s">
        <v>9</v>
      </c>
      <c r="E5" s="73"/>
      <c r="F5" s="73"/>
      <c r="G5" s="73"/>
      <c r="H5" s="73"/>
      <c r="I5" s="88" t="s">
        <v>10</v>
      </c>
      <c r="K5" s="109"/>
      <c r="L5" s="109"/>
      <c r="M5" s="109"/>
      <c r="N5" s="107"/>
      <c r="O5" s="107"/>
      <c r="P5" s="82"/>
      <c r="Q5" s="24" t="s">
        <v>11</v>
      </c>
      <c r="R5" s="38">
        <v>4</v>
      </c>
      <c r="S5" s="14"/>
      <c r="T5" s="14"/>
      <c r="U5" s="14"/>
      <c r="V5" s="39"/>
    </row>
    <row r="6" spans="1:22" ht="9.6" customHeight="1">
      <c r="B6" s="71"/>
      <c r="C6" s="62"/>
      <c r="D6" s="72"/>
      <c r="E6" s="73"/>
      <c r="F6" s="73"/>
      <c r="G6" s="73"/>
      <c r="H6" s="73"/>
      <c r="I6" s="74"/>
      <c r="K6" s="109"/>
      <c r="L6" s="109"/>
      <c r="M6" s="109"/>
      <c r="N6" s="107"/>
      <c r="O6" s="107"/>
      <c r="P6" s="82"/>
      <c r="Q6" s="24" t="s">
        <v>12</v>
      </c>
      <c r="R6" s="38">
        <v>5</v>
      </c>
      <c r="S6" s="14"/>
      <c r="T6" s="14"/>
      <c r="U6" s="14"/>
      <c r="V6" s="39"/>
    </row>
    <row r="7" spans="1:22" ht="18" customHeight="1">
      <c r="A7" s="89" t="s">
        <v>13</v>
      </c>
      <c r="C7" s="7"/>
      <c r="K7" s="128" t="s">
        <v>14</v>
      </c>
      <c r="L7" s="128" t="s">
        <v>15</v>
      </c>
      <c r="M7" s="128" t="s">
        <v>16</v>
      </c>
      <c r="N7" s="122" t="s">
        <v>4</v>
      </c>
      <c r="O7" s="122" t="s">
        <v>17</v>
      </c>
      <c r="P7" s="82"/>
      <c r="Q7" s="24" t="s">
        <v>18</v>
      </c>
      <c r="R7" s="38">
        <v>0</v>
      </c>
      <c r="S7" s="14"/>
      <c r="T7" s="14"/>
      <c r="U7" s="14"/>
      <c r="V7" s="39"/>
    </row>
    <row r="8" spans="1:22" ht="14.25" customHeight="1" thickBot="1">
      <c r="B8" s="8"/>
      <c r="C8" s="7"/>
      <c r="K8" s="129"/>
      <c r="L8" s="129"/>
      <c r="M8" s="123"/>
      <c r="N8" s="123"/>
      <c r="O8" s="123"/>
      <c r="P8" s="82"/>
      <c r="Q8" s="14"/>
      <c r="R8" s="80"/>
      <c r="S8" s="14"/>
      <c r="T8" s="14"/>
      <c r="U8" s="14"/>
      <c r="V8" s="39"/>
    </row>
    <row r="9" spans="1:22" ht="39.950000000000003" customHeight="1">
      <c r="A9" s="55">
        <v>1</v>
      </c>
      <c r="B9" s="15" t="s">
        <v>19</v>
      </c>
      <c r="C9" s="7"/>
      <c r="D9" s="57" t="s">
        <v>11</v>
      </c>
      <c r="F9" s="1" t="e">
        <f>#REF!*#REF!</f>
        <v>#REF!</v>
      </c>
      <c r="G9" s="1" t="e">
        <f>IF(#REF!&gt;=0,10*#REF!,0)</f>
        <v>#REF!</v>
      </c>
      <c r="I9" s="58" t="s">
        <v>20</v>
      </c>
      <c r="K9" s="26">
        <v>5</v>
      </c>
      <c r="L9" s="27">
        <f>K9/K117</f>
        <v>1</v>
      </c>
      <c r="M9" s="28">
        <f>VLOOKUP(D9,Q1:R9,2,FALSE)</f>
        <v>4</v>
      </c>
      <c r="N9" s="28">
        <f>M9*L9</f>
        <v>4</v>
      </c>
      <c r="O9" s="29">
        <f>IF(M9=0,0,L9*MAX(R2:R8))</f>
        <v>5</v>
      </c>
      <c r="P9" s="82"/>
      <c r="Q9" s="14"/>
      <c r="R9" s="80"/>
      <c r="S9" s="14"/>
      <c r="T9" s="14"/>
      <c r="U9" s="14"/>
      <c r="V9" s="39"/>
    </row>
    <row r="10" spans="1:22" ht="12.4" customHeight="1" thickBot="1">
      <c r="A10" s="55"/>
      <c r="B10" s="15"/>
      <c r="C10" s="7"/>
      <c r="D10" s="10"/>
      <c r="K10" s="26"/>
      <c r="L10" s="27"/>
      <c r="M10" s="28"/>
      <c r="N10" s="28"/>
      <c r="O10" s="29"/>
      <c r="P10" s="40"/>
      <c r="Q10" s="14"/>
      <c r="R10" s="14"/>
      <c r="S10" s="14"/>
      <c r="T10" s="14"/>
      <c r="U10" s="14"/>
      <c r="V10" s="39"/>
    </row>
    <row r="11" spans="1:22" ht="39.950000000000003" customHeight="1">
      <c r="A11" s="55">
        <f>A9+1</f>
        <v>2</v>
      </c>
      <c r="B11" s="15" t="s">
        <v>21</v>
      </c>
      <c r="C11" s="7"/>
      <c r="D11" s="57" t="s">
        <v>7</v>
      </c>
      <c r="F11" s="1" t="e">
        <f>#REF!*#REF!</f>
        <v>#REF!</v>
      </c>
      <c r="G11" s="1" t="e">
        <f>IF(#REF!&gt;=0,10*#REF!,0)</f>
        <v>#REF!</v>
      </c>
      <c r="I11" s="58" t="s">
        <v>22</v>
      </c>
      <c r="K11" s="26">
        <v>5</v>
      </c>
      <c r="L11" s="27">
        <f>K11/K117</f>
        <v>1</v>
      </c>
      <c r="M11" s="28">
        <f>VLOOKUP(D11,Q1:R9,2,FALSE)</f>
        <v>3</v>
      </c>
      <c r="N11" s="28">
        <f>M11*L11</f>
        <v>3</v>
      </c>
      <c r="O11" s="29">
        <f>IF(M11=0,0,L11*MAX(R2:R8))</f>
        <v>5</v>
      </c>
      <c r="P11" s="40"/>
      <c r="S11" s="39"/>
      <c r="T11" s="39"/>
      <c r="U11" s="39"/>
      <c r="V11" s="39"/>
    </row>
    <row r="12" spans="1:22" ht="12.4" customHeight="1" thickBot="1">
      <c r="A12" s="55"/>
      <c r="B12" s="15"/>
      <c r="C12" s="7"/>
      <c r="D12" s="10"/>
      <c r="K12" s="26"/>
      <c r="L12" s="27"/>
      <c r="M12" s="28"/>
      <c r="N12" s="28"/>
      <c r="O12" s="29"/>
      <c r="P12" s="39"/>
      <c r="Q12" s="39"/>
      <c r="R12" s="39"/>
      <c r="S12" s="41"/>
      <c r="T12" s="42"/>
      <c r="U12" s="39"/>
      <c r="V12" s="39"/>
    </row>
    <row r="13" spans="1:22" ht="39.950000000000003" customHeight="1">
      <c r="A13" s="55">
        <f>A11+1</f>
        <v>3</v>
      </c>
      <c r="B13" s="15" t="s">
        <v>23</v>
      </c>
      <c r="C13" s="7"/>
      <c r="D13" s="57" t="s">
        <v>6</v>
      </c>
      <c r="F13" s="1" t="e">
        <f>#REF!*#REF!</f>
        <v>#REF!</v>
      </c>
      <c r="G13" s="1" t="e">
        <f>IF(#REF!&gt;=0,10*#REF!,0)</f>
        <v>#REF!</v>
      </c>
      <c r="I13" s="58" t="s">
        <v>24</v>
      </c>
      <c r="K13" s="26">
        <v>4</v>
      </c>
      <c r="L13" s="27">
        <f>K13/K117</f>
        <v>0.8</v>
      </c>
      <c r="M13" s="28">
        <f>VLOOKUP(D13,Q1:R9,2,FALSE)</f>
        <v>2</v>
      </c>
      <c r="N13" s="28">
        <f>M13*L13</f>
        <v>1.6</v>
      </c>
      <c r="O13" s="29">
        <f>IF(M13=0,0,L13*MAX(R2:R8))</f>
        <v>4</v>
      </c>
      <c r="P13" s="39"/>
      <c r="Q13" s="39"/>
      <c r="R13" s="39"/>
      <c r="S13" s="41"/>
      <c r="T13" s="42"/>
      <c r="U13" s="39"/>
      <c r="V13" s="39"/>
    </row>
    <row r="14" spans="1:22" ht="12.4" customHeight="1" thickBot="1">
      <c r="A14" s="55"/>
      <c r="B14" s="15"/>
      <c r="C14" s="7"/>
      <c r="D14" s="10"/>
      <c r="K14" s="26"/>
      <c r="L14" s="27"/>
      <c r="M14" s="28"/>
      <c r="N14" s="28"/>
      <c r="O14" s="29"/>
      <c r="S14" s="4"/>
    </row>
    <row r="15" spans="1:22" ht="39.950000000000003" customHeight="1">
      <c r="A15" s="55">
        <f>A13+1</f>
        <v>4</v>
      </c>
      <c r="B15" s="15" t="s">
        <v>25</v>
      </c>
      <c r="C15" s="7"/>
      <c r="D15" s="57" t="s">
        <v>11</v>
      </c>
      <c r="F15" s="1" t="e">
        <f>#REF!*#REF!</f>
        <v>#REF!</v>
      </c>
      <c r="G15" s="1" t="e">
        <f>IF(#REF!&gt;=0,10*#REF!,0)</f>
        <v>#REF!</v>
      </c>
      <c r="I15" s="58" t="s">
        <v>26</v>
      </c>
      <c r="K15" s="30">
        <v>3</v>
      </c>
      <c r="L15" s="31">
        <f>K15/K117</f>
        <v>0.6</v>
      </c>
      <c r="M15" s="28">
        <f>VLOOKUP(D15,Q1:R9,2,FALSE)</f>
        <v>4</v>
      </c>
      <c r="N15" s="28">
        <f>M15*L15</f>
        <v>2.4</v>
      </c>
      <c r="O15" s="99">
        <f>IF(M15=0,0,L15*MAX(R2:R8))</f>
        <v>3</v>
      </c>
      <c r="P15" s="19"/>
      <c r="S15" s="18"/>
      <c r="T15" s="17"/>
    </row>
    <row r="16" spans="1:22" ht="12.4" customHeight="1" thickBot="1">
      <c r="A16" s="55"/>
      <c r="B16" s="15"/>
      <c r="C16" s="7"/>
      <c r="D16" s="10"/>
      <c r="K16" s="26"/>
      <c r="L16" s="27"/>
      <c r="M16" s="28"/>
      <c r="N16" s="28"/>
      <c r="O16" s="29"/>
      <c r="S16" s="4"/>
      <c r="T16" s="17"/>
    </row>
    <row r="17" spans="1:20" ht="39.950000000000003" customHeight="1">
      <c r="A17" s="55">
        <f>A15+1</f>
        <v>5</v>
      </c>
      <c r="B17" s="15" t="s">
        <v>27</v>
      </c>
      <c r="C17" s="7"/>
      <c r="D17" s="57" t="s">
        <v>11</v>
      </c>
      <c r="F17" s="1" t="e">
        <f>#REF!*#REF!</f>
        <v>#REF!</v>
      </c>
      <c r="G17" s="1" t="e">
        <f>IF(#REF!&gt;=0,10*#REF!,0)</f>
        <v>#REF!</v>
      </c>
      <c r="I17" s="58" t="s">
        <v>28</v>
      </c>
      <c r="K17" s="26">
        <v>3</v>
      </c>
      <c r="L17" s="27">
        <f>K17/K117</f>
        <v>0.6</v>
      </c>
      <c r="M17" s="28">
        <f>VLOOKUP(D17,Q1:R9,2,FALSE)</f>
        <v>4</v>
      </c>
      <c r="N17" s="28">
        <f>M17*L17</f>
        <v>2.4</v>
      </c>
      <c r="O17" s="29">
        <f>IF(M17=0,0,L17*MAX(R2:R8))</f>
        <v>3</v>
      </c>
      <c r="S17" s="4"/>
      <c r="T17" s="17"/>
    </row>
    <row r="18" spans="1:20" ht="12.4" customHeight="1">
      <c r="B18" s="21"/>
      <c r="C18" s="7"/>
      <c r="D18" s="10"/>
      <c r="K18" s="26"/>
      <c r="L18" s="27"/>
      <c r="M18" s="28"/>
      <c r="N18" s="28"/>
      <c r="O18" s="29"/>
      <c r="S18" s="4"/>
      <c r="T18" s="17"/>
    </row>
    <row r="19" spans="1:20" ht="15.75">
      <c r="A19" s="89" t="s">
        <v>29</v>
      </c>
      <c r="C19" s="8"/>
      <c r="D19" s="10"/>
      <c r="K19" s="26"/>
      <c r="L19" s="27"/>
      <c r="M19" s="28"/>
      <c r="N19" s="28"/>
      <c r="O19" s="29"/>
    </row>
    <row r="20" spans="1:20" ht="14.25" thickBot="1">
      <c r="B20" s="22"/>
      <c r="C20" s="8"/>
      <c r="D20" s="10"/>
      <c r="K20" s="26"/>
      <c r="L20" s="27"/>
      <c r="M20" s="28"/>
      <c r="N20" s="28"/>
      <c r="O20" s="29"/>
    </row>
    <row r="21" spans="1:20" ht="39.950000000000003" customHeight="1">
      <c r="A21" s="55">
        <f>A17+1</f>
        <v>6</v>
      </c>
      <c r="B21" s="15" t="s">
        <v>30</v>
      </c>
      <c r="C21" s="7"/>
      <c r="D21" s="57" t="s">
        <v>2</v>
      </c>
      <c r="F21" s="1" t="e">
        <f>#REF!*#REF!</f>
        <v>#REF!</v>
      </c>
      <c r="G21" s="1" t="e">
        <f>IF(#REF!&gt;=0,10*#REF!,0)</f>
        <v>#REF!</v>
      </c>
      <c r="I21" s="58" t="s">
        <v>31</v>
      </c>
      <c r="K21" s="26">
        <v>3</v>
      </c>
      <c r="L21" s="27">
        <f>K21/K117</f>
        <v>0.6</v>
      </c>
      <c r="M21" s="28">
        <f>VLOOKUP(D21,Q1:R9,2,FALSE)</f>
        <v>1</v>
      </c>
      <c r="N21" s="28">
        <f>M21*L21</f>
        <v>0.6</v>
      </c>
      <c r="O21" s="29">
        <f>IF(M21=0,0,L21*MAX(R2:R8))</f>
        <v>3</v>
      </c>
    </row>
    <row r="22" spans="1:20" ht="12.4" customHeight="1" thickBot="1">
      <c r="A22" s="55"/>
      <c r="B22" s="15"/>
      <c r="C22" s="7"/>
      <c r="D22" s="10"/>
      <c r="K22" s="30"/>
      <c r="L22" s="31"/>
      <c r="M22" s="28"/>
      <c r="N22" s="32"/>
      <c r="O22" s="32"/>
      <c r="P22" s="4"/>
      <c r="Q22" s="4"/>
      <c r="R22" s="4"/>
    </row>
    <row r="23" spans="1:20" ht="39.950000000000003" customHeight="1">
      <c r="A23" s="55">
        <f>A21+1</f>
        <v>7</v>
      </c>
      <c r="B23" s="15" t="s">
        <v>32</v>
      </c>
      <c r="C23" s="7"/>
      <c r="D23" s="57" t="s">
        <v>2</v>
      </c>
      <c r="F23" s="1" t="e">
        <f>#REF!*#REF!</f>
        <v>#REF!</v>
      </c>
      <c r="G23" s="1" t="e">
        <f>IF(#REF!&gt;=0,10*#REF!,0)</f>
        <v>#REF!</v>
      </c>
      <c r="I23" s="58" t="s">
        <v>33</v>
      </c>
      <c r="K23" s="26">
        <v>4</v>
      </c>
      <c r="L23" s="27">
        <f>K23/K117</f>
        <v>0.8</v>
      </c>
      <c r="M23" s="28">
        <f>VLOOKUP(D23,Q1:R9,2,FALSE)</f>
        <v>1</v>
      </c>
      <c r="N23" s="28">
        <f>M23*L23</f>
        <v>0.8</v>
      </c>
      <c r="O23" s="29">
        <f>IF(M23=0,0,L23*MAX(R2:R8))</f>
        <v>4</v>
      </c>
      <c r="Q23" s="4"/>
      <c r="R23" s="4"/>
    </row>
    <row r="24" spans="1:20" ht="12.4" customHeight="1" thickBot="1">
      <c r="A24" s="55"/>
      <c r="B24" s="15"/>
      <c r="C24" s="50"/>
      <c r="D24" s="49"/>
      <c r="E24" s="51"/>
      <c r="F24" s="51"/>
      <c r="G24" s="51"/>
      <c r="H24" s="51"/>
      <c r="I24" s="51"/>
      <c r="J24" s="50"/>
      <c r="K24" s="26"/>
      <c r="L24" s="27"/>
      <c r="M24" s="28"/>
      <c r="N24" s="28"/>
      <c r="O24" s="29"/>
      <c r="Q24" s="4"/>
      <c r="R24" s="4"/>
    </row>
    <row r="25" spans="1:20" ht="39.950000000000003" customHeight="1">
      <c r="A25" s="55">
        <f>A23+1</f>
        <v>8</v>
      </c>
      <c r="B25" s="15" t="s">
        <v>34</v>
      </c>
      <c r="C25" s="7"/>
      <c r="D25" s="57" t="s">
        <v>7</v>
      </c>
      <c r="I25" s="58" t="s">
        <v>35</v>
      </c>
      <c r="K25" s="26">
        <v>3</v>
      </c>
      <c r="L25" s="27">
        <f>K25/K117</f>
        <v>0.6</v>
      </c>
      <c r="M25" s="28">
        <f>VLOOKUP(D25,Q1:R9,2,FALSE)</f>
        <v>3</v>
      </c>
      <c r="N25" s="28">
        <f>M25*L25</f>
        <v>1.7999999999999998</v>
      </c>
      <c r="O25" s="29">
        <f>IF(M25=0,0,L25*MAX(R2:R8))</f>
        <v>3</v>
      </c>
      <c r="Q25" s="4"/>
      <c r="R25" s="4"/>
    </row>
    <row r="26" spans="1:20" ht="12.4" customHeight="1">
      <c r="B26" s="21"/>
      <c r="C26" s="7"/>
      <c r="D26" s="10"/>
      <c r="K26" s="26"/>
      <c r="L26" s="27"/>
      <c r="M26" s="28"/>
      <c r="N26" s="28"/>
      <c r="O26" s="29"/>
      <c r="Q26" s="4"/>
      <c r="R26" s="4"/>
      <c r="S26" s="4"/>
    </row>
    <row r="27" spans="1:20" ht="15.75">
      <c r="A27" s="89" t="s">
        <v>36</v>
      </c>
      <c r="C27" s="8"/>
      <c r="D27" s="11"/>
      <c r="K27" s="26"/>
      <c r="L27" s="27"/>
      <c r="M27" s="28"/>
      <c r="N27" s="28"/>
      <c r="O27" s="29"/>
      <c r="Q27" s="4"/>
      <c r="R27" s="4"/>
      <c r="S27" s="4"/>
    </row>
    <row r="28" spans="1:20" ht="14.25" thickBot="1">
      <c r="B28" s="22"/>
      <c r="C28" s="8"/>
      <c r="D28" s="11"/>
      <c r="K28" s="26"/>
      <c r="L28" s="27"/>
      <c r="M28" s="28"/>
      <c r="N28" s="28"/>
      <c r="O28" s="29"/>
      <c r="Q28" s="4"/>
      <c r="R28" s="4"/>
      <c r="S28" s="4"/>
    </row>
    <row r="29" spans="1:20" ht="39.950000000000003" customHeight="1">
      <c r="A29" s="55">
        <f>A25+1</f>
        <v>9</v>
      </c>
      <c r="B29" s="15" t="s">
        <v>37</v>
      </c>
      <c r="C29" s="7"/>
      <c r="D29" s="57" t="s">
        <v>12</v>
      </c>
      <c r="F29" s="1" t="e">
        <f>#REF!*#REF!</f>
        <v>#REF!</v>
      </c>
      <c r="G29" s="1" t="e">
        <f>IF(#REF!&gt;=0,10*#REF!,0)</f>
        <v>#REF!</v>
      </c>
      <c r="I29" s="58" t="s">
        <v>38</v>
      </c>
      <c r="K29" s="26">
        <v>2</v>
      </c>
      <c r="L29" s="27">
        <f>K29/K117</f>
        <v>0.4</v>
      </c>
      <c r="M29" s="28">
        <f>VLOOKUP(D29,Q1:R9,2,FALSE)</f>
        <v>5</v>
      </c>
      <c r="N29" s="28">
        <f>M29*L29</f>
        <v>2</v>
      </c>
      <c r="O29" s="29">
        <f>IF(M29=0,0,L29*MAX(R2:R8))</f>
        <v>2</v>
      </c>
      <c r="Q29" s="4"/>
      <c r="R29" s="4"/>
      <c r="S29" s="4"/>
    </row>
    <row r="30" spans="1:20" ht="12.4" customHeight="1" thickBot="1">
      <c r="A30" s="55"/>
      <c r="B30" s="15"/>
      <c r="C30" s="7"/>
      <c r="D30" s="10"/>
      <c r="K30" s="30"/>
      <c r="L30" s="31"/>
      <c r="M30" s="28"/>
      <c r="N30" s="33"/>
      <c r="O30" s="32"/>
      <c r="P30" s="5"/>
      <c r="Q30" s="5"/>
      <c r="R30" s="5"/>
      <c r="S30" s="5"/>
    </row>
    <row r="31" spans="1:20" ht="39.950000000000003" customHeight="1">
      <c r="A31" s="55">
        <f>A29+1</f>
        <v>10</v>
      </c>
      <c r="B31" s="15" t="s">
        <v>39</v>
      </c>
      <c r="C31" s="7"/>
      <c r="D31" s="57" t="s">
        <v>6</v>
      </c>
      <c r="F31" s="1" t="e">
        <f>#REF!*#REF!</f>
        <v>#REF!</v>
      </c>
      <c r="G31" s="1" t="e">
        <f>IF(#REF!&gt;=0,10*#REF!,0)</f>
        <v>#REF!</v>
      </c>
      <c r="I31" s="58" t="s">
        <v>40</v>
      </c>
      <c r="K31" s="26">
        <v>4</v>
      </c>
      <c r="L31" s="27">
        <f>K31/K117</f>
        <v>0.8</v>
      </c>
      <c r="M31" s="28">
        <f>VLOOKUP(D31,Q1:R9,2,FALSE)</f>
        <v>2</v>
      </c>
      <c r="N31" s="28">
        <f>M31*L31</f>
        <v>1.6</v>
      </c>
      <c r="O31" s="29">
        <f>IF(M31=0,0,L31*MAX(R2:R8))</f>
        <v>4</v>
      </c>
    </row>
    <row r="32" spans="1:20" ht="12.4" customHeight="1" thickBot="1">
      <c r="A32" s="55"/>
      <c r="B32" s="15"/>
      <c r="C32" s="7"/>
      <c r="D32" s="49"/>
      <c r="K32" s="26"/>
      <c r="L32" s="27"/>
      <c r="M32" s="28"/>
      <c r="N32" s="28"/>
      <c r="O32" s="29"/>
    </row>
    <row r="33" spans="1:19" ht="39.950000000000003" customHeight="1">
      <c r="A33" s="55">
        <f>A31+1</f>
        <v>11</v>
      </c>
      <c r="B33" s="15" t="s">
        <v>41</v>
      </c>
      <c r="C33" s="7"/>
      <c r="D33" s="57" t="s">
        <v>7</v>
      </c>
      <c r="I33" s="58" t="s">
        <v>42</v>
      </c>
      <c r="K33" s="26">
        <v>3</v>
      </c>
      <c r="L33" s="27">
        <f>K33/K117</f>
        <v>0.6</v>
      </c>
      <c r="M33" s="28">
        <f>VLOOKUP(D33,Q1:R9,2,FALSE)</f>
        <v>3</v>
      </c>
      <c r="N33" s="28">
        <f>M33*L33</f>
        <v>1.7999999999999998</v>
      </c>
      <c r="O33" s="29">
        <f>IF(M33=0,0,L33*MAX(R2:R8))</f>
        <v>3</v>
      </c>
    </row>
    <row r="34" spans="1:19" ht="12.4" customHeight="1" thickBot="1">
      <c r="A34" s="55"/>
      <c r="B34" s="15"/>
      <c r="C34" s="7"/>
      <c r="D34" s="10"/>
      <c r="K34" s="26"/>
      <c r="L34" s="27"/>
      <c r="M34" s="28"/>
      <c r="N34" s="28"/>
      <c r="O34" s="29"/>
    </row>
    <row r="35" spans="1:19" ht="39.950000000000003" customHeight="1">
      <c r="A35" s="55">
        <f>A33+1</f>
        <v>12</v>
      </c>
      <c r="B35" s="15" t="s">
        <v>43</v>
      </c>
      <c r="C35" s="7"/>
      <c r="D35" s="57" t="s">
        <v>7</v>
      </c>
      <c r="F35" s="1" t="e">
        <f>#REF!*#REF!</f>
        <v>#REF!</v>
      </c>
      <c r="G35" s="1" t="e">
        <f>IF(#REF!&gt;=0,10*#REF!,0)</f>
        <v>#REF!</v>
      </c>
      <c r="I35" s="58" t="s">
        <v>44</v>
      </c>
      <c r="K35" s="26">
        <v>5</v>
      </c>
      <c r="L35" s="27">
        <f>K35/K117</f>
        <v>1</v>
      </c>
      <c r="M35" s="28">
        <f>VLOOKUP(D35,Q1:R9,2,FALSE)</f>
        <v>3</v>
      </c>
      <c r="N35" s="28">
        <f>M35*L35</f>
        <v>3</v>
      </c>
      <c r="O35" s="29">
        <f>IF(M35=0,0,L35*MAX(R2:R8))</f>
        <v>5</v>
      </c>
    </row>
    <row r="36" spans="1:19" ht="12.4" customHeight="1" thickBot="1">
      <c r="A36" s="55"/>
      <c r="B36" s="15"/>
      <c r="C36" s="7"/>
      <c r="D36" s="10"/>
      <c r="K36" s="26"/>
      <c r="L36" s="27"/>
      <c r="M36" s="28"/>
      <c r="N36" s="28"/>
      <c r="O36" s="29"/>
    </row>
    <row r="37" spans="1:19" ht="39.950000000000003" customHeight="1">
      <c r="A37" s="55">
        <f>A35+1</f>
        <v>13</v>
      </c>
      <c r="B37" s="15" t="s">
        <v>45</v>
      </c>
      <c r="C37" s="7"/>
      <c r="D37" s="57" t="s">
        <v>12</v>
      </c>
      <c r="F37" s="1" t="e">
        <f>#REF!*#REF!</f>
        <v>#REF!</v>
      </c>
      <c r="G37" s="1" t="e">
        <f>IF(#REF!&gt;=0,10*#REF!,0)</f>
        <v>#REF!</v>
      </c>
      <c r="I37" s="58" t="s">
        <v>46</v>
      </c>
      <c r="K37" s="26">
        <v>3</v>
      </c>
      <c r="L37" s="27">
        <f>K37/K117</f>
        <v>0.6</v>
      </c>
      <c r="M37" s="28">
        <f>VLOOKUP(D37,Q1:R9,2,FALSE)</f>
        <v>5</v>
      </c>
      <c r="N37" s="28">
        <f>M37*L37</f>
        <v>3</v>
      </c>
      <c r="O37" s="29">
        <f>IF(M37=0,0,L37*MAX(R2:R8))</f>
        <v>3</v>
      </c>
    </row>
    <row r="38" spans="1:19" ht="12.4" customHeight="1" thickBot="1">
      <c r="A38" s="55"/>
      <c r="B38" s="15"/>
      <c r="C38" s="7"/>
      <c r="D38" s="12"/>
      <c r="K38" s="26"/>
      <c r="L38" s="27"/>
      <c r="M38" s="28"/>
      <c r="N38" s="28"/>
      <c r="O38" s="29"/>
    </row>
    <row r="39" spans="1:19" ht="39.950000000000003" customHeight="1">
      <c r="A39" s="55">
        <f>A37+1</f>
        <v>14</v>
      </c>
      <c r="B39" s="15" t="s">
        <v>47</v>
      </c>
      <c r="C39" s="7"/>
      <c r="D39" s="57" t="s">
        <v>11</v>
      </c>
      <c r="F39" s="1" t="e">
        <f>#REF!*#REF!</f>
        <v>#REF!</v>
      </c>
      <c r="G39" s="1" t="e">
        <f>IF(#REF!&gt;=0,10*#REF!,0)</f>
        <v>#REF!</v>
      </c>
      <c r="I39" s="58" t="s">
        <v>48</v>
      </c>
      <c r="K39" s="26">
        <v>4</v>
      </c>
      <c r="L39" s="27">
        <f>K39/K117</f>
        <v>0.8</v>
      </c>
      <c r="M39" s="28">
        <f>VLOOKUP(D39,Q1:R9,2,FALSE)</f>
        <v>4</v>
      </c>
      <c r="N39" s="28">
        <f>M39*L39</f>
        <v>3.2</v>
      </c>
      <c r="O39" s="29">
        <f>IF(M39=0,0,L39*MAX(R2:R8))</f>
        <v>4</v>
      </c>
      <c r="Q39" s="4"/>
      <c r="R39" s="4"/>
      <c r="S39" s="4"/>
    </row>
    <row r="40" spans="1:19" ht="12.4" customHeight="1" thickBot="1">
      <c r="A40" s="55"/>
      <c r="B40" s="15"/>
      <c r="C40" s="7"/>
      <c r="D40" s="10"/>
      <c r="K40" s="30"/>
      <c r="L40" s="31"/>
      <c r="M40" s="28"/>
      <c r="N40" s="33"/>
      <c r="O40" s="32"/>
      <c r="P40" s="5"/>
      <c r="Q40" s="5"/>
      <c r="R40" s="5"/>
      <c r="S40" s="5"/>
    </row>
    <row r="41" spans="1:19" ht="39.950000000000003" customHeight="1">
      <c r="A41" s="55">
        <f>A39+1</f>
        <v>15</v>
      </c>
      <c r="B41" s="15" t="s">
        <v>49</v>
      </c>
      <c r="C41" s="7"/>
      <c r="D41" s="57" t="s">
        <v>2</v>
      </c>
      <c r="F41" s="1" t="e">
        <f>#REF!*#REF!</f>
        <v>#REF!</v>
      </c>
      <c r="G41" s="1" t="e">
        <f>IF(#REF!&gt;=0,10*#REF!,0)</f>
        <v>#REF!</v>
      </c>
      <c r="I41" s="58" t="s">
        <v>50</v>
      </c>
      <c r="K41" s="26">
        <v>2</v>
      </c>
      <c r="L41" s="27">
        <f>K41/K117</f>
        <v>0.4</v>
      </c>
      <c r="M41" s="28">
        <f>VLOOKUP(D41,Q1:R9,2,FALSE)</f>
        <v>1</v>
      </c>
      <c r="N41" s="28">
        <f>M41*L41</f>
        <v>0.4</v>
      </c>
      <c r="O41" s="29">
        <f>IF(M41=0,0,L41*MAX(R2:R8))</f>
        <v>2</v>
      </c>
    </row>
    <row r="42" spans="1:19" ht="12.4" customHeight="1" thickBot="1">
      <c r="A42" s="55"/>
      <c r="B42" s="15"/>
      <c r="C42" s="7"/>
      <c r="D42" s="10"/>
      <c r="K42" s="26"/>
      <c r="L42" s="27"/>
      <c r="M42" s="28"/>
      <c r="N42" s="28"/>
      <c r="O42" s="29"/>
    </row>
    <row r="43" spans="1:19" ht="39.950000000000003" customHeight="1">
      <c r="A43" s="55">
        <f>A41+1</f>
        <v>16</v>
      </c>
      <c r="B43" s="15" t="s">
        <v>51</v>
      </c>
      <c r="C43" s="7"/>
      <c r="D43" s="57" t="s">
        <v>7</v>
      </c>
      <c r="F43" s="1" t="e">
        <f>#REF!*#REF!</f>
        <v>#REF!</v>
      </c>
      <c r="G43" s="1" t="e">
        <f>IF(#REF!&gt;=0,10*#REF!,0)</f>
        <v>#REF!</v>
      </c>
      <c r="I43" s="58" t="s">
        <v>52</v>
      </c>
      <c r="K43" s="26">
        <v>2</v>
      </c>
      <c r="L43" s="27">
        <f>K43/K117</f>
        <v>0.4</v>
      </c>
      <c r="M43" s="28">
        <f>VLOOKUP(D43,Q1:R9,2,FALSE)</f>
        <v>3</v>
      </c>
      <c r="N43" s="28">
        <f>M43*L43</f>
        <v>1.2000000000000002</v>
      </c>
      <c r="O43" s="29">
        <f>IF(M43=0,0,L43*MAX(R2:R8))</f>
        <v>2</v>
      </c>
    </row>
    <row r="44" spans="1:19" ht="12.4" customHeight="1" thickBot="1">
      <c r="A44" s="55"/>
      <c r="B44" s="15"/>
      <c r="C44" s="7"/>
      <c r="D44" s="10"/>
      <c r="K44" s="26"/>
      <c r="L44" s="27"/>
      <c r="M44" s="28"/>
      <c r="N44" s="28"/>
      <c r="O44" s="29"/>
    </row>
    <row r="45" spans="1:19" ht="39.950000000000003" customHeight="1">
      <c r="A45" s="55">
        <f>A43+1</f>
        <v>17</v>
      </c>
      <c r="B45" s="15" t="s">
        <v>53</v>
      </c>
      <c r="C45" s="7"/>
      <c r="D45" s="57" t="s">
        <v>6</v>
      </c>
      <c r="F45" s="1" t="e">
        <f>#REF!*#REF!</f>
        <v>#REF!</v>
      </c>
      <c r="G45" s="1" t="e">
        <f>IF(#REF!&gt;=0,10*#REF!,0)</f>
        <v>#REF!</v>
      </c>
      <c r="I45" s="58" t="s">
        <v>54</v>
      </c>
      <c r="K45" s="26">
        <v>1</v>
      </c>
      <c r="L45" s="27">
        <f>K45/K117</f>
        <v>0.2</v>
      </c>
      <c r="M45" s="28">
        <f>VLOOKUP(D45,Q1:R9,2,FALSE)</f>
        <v>2</v>
      </c>
      <c r="N45" s="28">
        <f>M45*L45</f>
        <v>0.4</v>
      </c>
      <c r="O45" s="29">
        <f>IF(M45=0,0,L45*MAX(R2:R8))</f>
        <v>1</v>
      </c>
    </row>
    <row r="46" spans="1:19" ht="12.4" customHeight="1">
      <c r="B46" s="21"/>
      <c r="C46" s="7"/>
      <c r="D46" s="12"/>
      <c r="K46" s="26"/>
      <c r="L46" s="27"/>
      <c r="M46" s="28"/>
      <c r="N46" s="28"/>
      <c r="O46" s="29"/>
    </row>
    <row r="47" spans="1:19" ht="15.75">
      <c r="A47" s="89" t="s">
        <v>55</v>
      </c>
      <c r="C47" s="8"/>
      <c r="D47" s="11"/>
      <c r="K47" s="26"/>
      <c r="L47" s="27"/>
      <c r="M47" s="28"/>
      <c r="N47" s="28"/>
      <c r="O47" s="29"/>
    </row>
    <row r="48" spans="1:19" ht="14.25" thickBot="1">
      <c r="B48" s="22"/>
      <c r="C48" s="8"/>
      <c r="D48" s="11"/>
      <c r="K48" s="26"/>
      <c r="L48" s="27"/>
      <c r="M48" s="28"/>
      <c r="N48" s="28"/>
      <c r="O48" s="29"/>
    </row>
    <row r="49" spans="1:15" ht="39.950000000000003" customHeight="1">
      <c r="A49" s="55">
        <f>A45+1</f>
        <v>18</v>
      </c>
      <c r="B49" s="15" t="s">
        <v>56</v>
      </c>
      <c r="C49" s="7"/>
      <c r="D49" s="57" t="s">
        <v>6</v>
      </c>
      <c r="F49" s="1" t="e">
        <f>#REF!*#REF!</f>
        <v>#REF!</v>
      </c>
      <c r="G49" s="1" t="e">
        <f>IF(#REF!&gt;=0,10*#REF!,0)</f>
        <v>#REF!</v>
      </c>
      <c r="I49" s="58" t="s">
        <v>57</v>
      </c>
      <c r="K49" s="26">
        <v>4</v>
      </c>
      <c r="L49" s="27">
        <f>K49/K117</f>
        <v>0.8</v>
      </c>
      <c r="M49" s="28">
        <f>VLOOKUP(D49,Q1:R9,2,FALSE)</f>
        <v>2</v>
      </c>
      <c r="N49" s="28">
        <f>M49*L49</f>
        <v>1.6</v>
      </c>
      <c r="O49" s="29">
        <f>IF(M49=0,0,L49*MAX(R2:R8))</f>
        <v>4</v>
      </c>
    </row>
    <row r="50" spans="1:15" ht="12.4" customHeight="1" thickBot="1">
      <c r="A50" s="55"/>
      <c r="B50" s="15"/>
      <c r="C50" s="7"/>
      <c r="D50" s="10"/>
      <c r="K50" s="26"/>
      <c r="L50" s="27"/>
      <c r="M50" s="28"/>
      <c r="N50" s="28"/>
      <c r="O50" s="29"/>
    </row>
    <row r="51" spans="1:15" ht="39.950000000000003" customHeight="1">
      <c r="A51" s="55">
        <f>A49+1</f>
        <v>19</v>
      </c>
      <c r="B51" s="15" t="s">
        <v>58</v>
      </c>
      <c r="C51" s="7"/>
      <c r="D51" s="57" t="s">
        <v>7</v>
      </c>
      <c r="F51" s="1" t="e">
        <f>#REF!*#REF!</f>
        <v>#REF!</v>
      </c>
      <c r="G51" s="1" t="e">
        <f>IF(#REF!&gt;=0,10*#REF!,0)</f>
        <v>#REF!</v>
      </c>
      <c r="I51" s="58" t="s">
        <v>59</v>
      </c>
      <c r="K51" s="26">
        <v>4</v>
      </c>
      <c r="L51" s="27">
        <f>K51/K117</f>
        <v>0.8</v>
      </c>
      <c r="M51" s="28">
        <f>VLOOKUP(D51,Q1:R9,2,FALSE)</f>
        <v>3</v>
      </c>
      <c r="N51" s="28">
        <f>M51*L51</f>
        <v>2.4000000000000004</v>
      </c>
      <c r="O51" s="29">
        <f>IF(M51=0,0,L51*MAX(R2:R8))</f>
        <v>4</v>
      </c>
    </row>
    <row r="52" spans="1:15" ht="12.4" customHeight="1" thickBot="1">
      <c r="A52" s="55"/>
      <c r="B52" s="15"/>
      <c r="C52" s="7"/>
      <c r="D52" s="10"/>
      <c r="K52" s="26"/>
      <c r="L52" s="27"/>
      <c r="M52" s="28"/>
      <c r="N52" s="28"/>
      <c r="O52" s="29"/>
    </row>
    <row r="53" spans="1:15" ht="39.950000000000003" customHeight="1">
      <c r="A53" s="55">
        <f>A51+1</f>
        <v>20</v>
      </c>
      <c r="B53" s="15" t="s">
        <v>60</v>
      </c>
      <c r="C53" s="7"/>
      <c r="D53" s="57" t="s">
        <v>7</v>
      </c>
      <c r="F53" s="1" t="e">
        <f>#REF!*#REF!</f>
        <v>#REF!</v>
      </c>
      <c r="G53" s="1" t="e">
        <f>IF(#REF!&gt;=0,10*#REF!,0)</f>
        <v>#REF!</v>
      </c>
      <c r="I53" s="58" t="s">
        <v>61</v>
      </c>
      <c r="K53" s="26">
        <v>2</v>
      </c>
      <c r="L53" s="27">
        <f>K53/K117</f>
        <v>0.4</v>
      </c>
      <c r="M53" s="28">
        <f>VLOOKUP(D53,Q1:R9,2,FALSE)</f>
        <v>3</v>
      </c>
      <c r="N53" s="28">
        <f>M53*L53</f>
        <v>1.2000000000000002</v>
      </c>
      <c r="O53" s="29">
        <f>IF(M53=0,0,L53*MAX(R2:R8))</f>
        <v>2</v>
      </c>
    </row>
    <row r="54" spans="1:15" ht="12.4" customHeight="1" thickBot="1">
      <c r="A54" s="55"/>
      <c r="B54" s="15"/>
      <c r="C54" s="7"/>
      <c r="D54" s="10"/>
      <c r="K54" s="26"/>
      <c r="L54" s="27"/>
      <c r="M54" s="28"/>
      <c r="N54" s="28"/>
      <c r="O54" s="29"/>
    </row>
    <row r="55" spans="1:15" ht="39.950000000000003" customHeight="1">
      <c r="A55" s="55">
        <f>A53+1</f>
        <v>21</v>
      </c>
      <c r="B55" s="15" t="s">
        <v>62</v>
      </c>
      <c r="C55" s="7"/>
      <c r="D55" s="57" t="s">
        <v>11</v>
      </c>
      <c r="F55" s="1" t="e">
        <f>#REF!*#REF!</f>
        <v>#REF!</v>
      </c>
      <c r="G55" s="1" t="e">
        <f>IF(#REF!&gt;=0,10*#REF!,0)</f>
        <v>#REF!</v>
      </c>
      <c r="I55" s="58" t="s">
        <v>63</v>
      </c>
      <c r="K55" s="26">
        <v>4</v>
      </c>
      <c r="L55" s="27">
        <f>K55/K117</f>
        <v>0.8</v>
      </c>
      <c r="M55" s="28">
        <f>VLOOKUP(D55,Q1:R9,2,FALSE)</f>
        <v>4</v>
      </c>
      <c r="N55" s="28">
        <f>M55*L55</f>
        <v>3.2</v>
      </c>
      <c r="O55" s="29">
        <f>IF(M55=0,0,L55*MAX(R2:R8))</f>
        <v>4</v>
      </c>
    </row>
    <row r="56" spans="1:15" ht="12.4" customHeight="1">
      <c r="B56" s="21"/>
      <c r="C56" s="7"/>
      <c r="D56" s="12"/>
      <c r="K56" s="26"/>
      <c r="L56" s="27"/>
      <c r="M56" s="28"/>
      <c r="N56" s="28"/>
      <c r="O56" s="29"/>
    </row>
    <row r="57" spans="1:15" ht="15.75">
      <c r="A57" s="89" t="s">
        <v>64</v>
      </c>
      <c r="C57" s="8"/>
      <c r="D57" s="11"/>
      <c r="E57" s="2"/>
      <c r="K57" s="26"/>
      <c r="L57" s="27"/>
      <c r="M57" s="28"/>
      <c r="N57" s="28"/>
      <c r="O57" s="29"/>
    </row>
    <row r="58" spans="1:15" ht="14.25" thickBot="1">
      <c r="B58" s="22"/>
      <c r="C58" s="8"/>
      <c r="D58" s="11"/>
      <c r="E58" s="2"/>
      <c r="K58" s="26"/>
      <c r="L58" s="27"/>
      <c r="M58" s="28"/>
      <c r="N58" s="28"/>
      <c r="O58" s="29"/>
    </row>
    <row r="59" spans="1:15" ht="39.950000000000003" customHeight="1">
      <c r="A59" s="55">
        <f>A55+1</f>
        <v>22</v>
      </c>
      <c r="B59" s="15" t="s">
        <v>65</v>
      </c>
      <c r="C59" s="7"/>
      <c r="D59" s="57" t="s">
        <v>7</v>
      </c>
      <c r="F59" s="1" t="e">
        <f>#REF!*#REF!</f>
        <v>#REF!</v>
      </c>
      <c r="G59" s="1" t="e">
        <f>IF(#REF!&gt;=0,10*#REF!,0)</f>
        <v>#REF!</v>
      </c>
      <c r="I59" s="58" t="s">
        <v>66</v>
      </c>
      <c r="K59" s="26">
        <v>4</v>
      </c>
      <c r="L59" s="27">
        <f>K59/K117</f>
        <v>0.8</v>
      </c>
      <c r="M59" s="28">
        <f>VLOOKUP(D59,Q1:R9,2,FALSE)</f>
        <v>3</v>
      </c>
      <c r="N59" s="28">
        <f>M59*L59</f>
        <v>2.4000000000000004</v>
      </c>
      <c r="O59" s="29">
        <f>IF(M59=0,0,L59*MAX(R2:R8))</f>
        <v>4</v>
      </c>
    </row>
    <row r="60" spans="1:15" ht="12.4" customHeight="1" thickBot="1">
      <c r="A60" s="55"/>
      <c r="B60" s="15"/>
      <c r="C60" s="7"/>
      <c r="D60" s="10"/>
      <c r="K60" s="26"/>
      <c r="L60" s="27"/>
      <c r="M60" s="28"/>
      <c r="N60" s="28"/>
      <c r="O60" s="29"/>
    </row>
    <row r="61" spans="1:15" ht="39.950000000000003" customHeight="1">
      <c r="A61" s="55">
        <f>A59+1</f>
        <v>23</v>
      </c>
      <c r="B61" s="15" t="s">
        <v>67</v>
      </c>
      <c r="C61" s="7"/>
      <c r="D61" s="57" t="s">
        <v>7</v>
      </c>
      <c r="F61" s="1" t="e">
        <f>#REF!*#REF!</f>
        <v>#REF!</v>
      </c>
      <c r="G61" s="1" t="e">
        <f>IF(#REF!&gt;=0,10*#REF!,0)</f>
        <v>#REF!</v>
      </c>
      <c r="I61" s="58" t="s">
        <v>68</v>
      </c>
      <c r="K61" s="26">
        <v>3</v>
      </c>
      <c r="L61" s="27">
        <f>K61/K117</f>
        <v>0.6</v>
      </c>
      <c r="M61" s="28">
        <f>VLOOKUP(D61,Q1:R9,2,FALSE)</f>
        <v>3</v>
      </c>
      <c r="N61" s="28">
        <f>M61*L61</f>
        <v>1.7999999999999998</v>
      </c>
      <c r="O61" s="29">
        <f>IF(M61=0,0,L61*MAX(R2:R8))</f>
        <v>3</v>
      </c>
    </row>
    <row r="62" spans="1:15" ht="12.4" customHeight="1" thickBot="1">
      <c r="A62" s="55"/>
      <c r="B62" s="15"/>
      <c r="C62" s="7"/>
      <c r="D62" s="10"/>
      <c r="K62" s="26"/>
      <c r="L62" s="27"/>
      <c r="M62" s="28"/>
      <c r="N62" s="28"/>
      <c r="O62" s="29"/>
    </row>
    <row r="63" spans="1:15" ht="39.950000000000003" customHeight="1">
      <c r="A63" s="55">
        <f>A61+1</f>
        <v>24</v>
      </c>
      <c r="B63" s="15" t="s">
        <v>69</v>
      </c>
      <c r="C63" s="7"/>
      <c r="D63" s="57" t="s">
        <v>6</v>
      </c>
      <c r="F63" s="1" t="e">
        <f>#REF!*#REF!</f>
        <v>#REF!</v>
      </c>
      <c r="G63" s="1" t="e">
        <f>IF(#REF!&gt;=0,10*#REF!,0)</f>
        <v>#REF!</v>
      </c>
      <c r="I63" s="58" t="s">
        <v>70</v>
      </c>
      <c r="K63" s="26">
        <v>1</v>
      </c>
      <c r="L63" s="27">
        <f>K63/K117</f>
        <v>0.2</v>
      </c>
      <c r="M63" s="28">
        <f>VLOOKUP(D63,Q1:R9,2,FALSE)</f>
        <v>2</v>
      </c>
      <c r="N63" s="28">
        <f>M63*L63</f>
        <v>0.4</v>
      </c>
      <c r="O63" s="29">
        <f>IF(M63=0,0,L63*MAX(R2:R8))</f>
        <v>1</v>
      </c>
    </row>
    <row r="64" spans="1:15" ht="12.4" customHeight="1">
      <c r="B64" s="23"/>
      <c r="C64" s="7"/>
      <c r="D64" s="12"/>
      <c r="K64" s="26"/>
      <c r="L64" s="27"/>
      <c r="M64" s="28"/>
      <c r="N64" s="28"/>
      <c r="O64" s="29"/>
    </row>
    <row r="65" spans="1:15" ht="15.75">
      <c r="A65" s="89" t="s">
        <v>71</v>
      </c>
      <c r="C65" s="8"/>
      <c r="D65" s="11"/>
      <c r="E65" s="2"/>
      <c r="K65" s="26"/>
      <c r="L65" s="27"/>
      <c r="M65" s="28"/>
      <c r="N65" s="28"/>
      <c r="O65" s="29"/>
    </row>
    <row r="66" spans="1:15" ht="14.25" thickBot="1">
      <c r="B66" s="22"/>
      <c r="C66" s="8"/>
      <c r="D66" s="11"/>
      <c r="E66" s="2"/>
      <c r="K66" s="26"/>
      <c r="L66" s="27"/>
      <c r="M66" s="28"/>
      <c r="N66" s="28"/>
      <c r="O66" s="29"/>
    </row>
    <row r="67" spans="1:15" ht="39.950000000000003" customHeight="1">
      <c r="A67" s="55">
        <f>A63+1</f>
        <v>25</v>
      </c>
      <c r="B67" s="15" t="s">
        <v>72</v>
      </c>
      <c r="C67" s="7"/>
      <c r="D67" s="57" t="s">
        <v>7</v>
      </c>
      <c r="F67" s="1" t="e">
        <f>#REF!*#REF!</f>
        <v>#REF!</v>
      </c>
      <c r="G67" s="1" t="e">
        <f>IF(#REF!&gt;=0,10*#REF!,0)</f>
        <v>#REF!</v>
      </c>
      <c r="I67" s="58" t="s">
        <v>73</v>
      </c>
      <c r="K67" s="26">
        <v>3</v>
      </c>
      <c r="L67" s="27">
        <f>K67/K117</f>
        <v>0.6</v>
      </c>
      <c r="M67" s="28">
        <f>VLOOKUP(D67,Q1:R9,2,FALSE)</f>
        <v>3</v>
      </c>
      <c r="N67" s="28">
        <f>M67*L67</f>
        <v>1.7999999999999998</v>
      </c>
      <c r="O67" s="29">
        <f>IF(M67=0,0,L67*MAX(R2:R8))</f>
        <v>3</v>
      </c>
    </row>
    <row r="68" spans="1:15" ht="12.4" customHeight="1" thickBot="1">
      <c r="A68" s="55"/>
      <c r="B68" s="15"/>
      <c r="C68" s="7"/>
      <c r="D68" s="10"/>
      <c r="K68" s="26"/>
      <c r="L68" s="27"/>
      <c r="M68" s="28"/>
      <c r="N68" s="28"/>
      <c r="O68" s="29"/>
    </row>
    <row r="69" spans="1:15" ht="39.950000000000003" customHeight="1">
      <c r="A69" s="55">
        <f>A67+1</f>
        <v>26</v>
      </c>
      <c r="B69" s="15" t="s">
        <v>74</v>
      </c>
      <c r="C69" s="7"/>
      <c r="D69" s="57" t="s">
        <v>75</v>
      </c>
      <c r="F69" s="1" t="e">
        <f>#REF!*#REF!</f>
        <v>#REF!</v>
      </c>
      <c r="G69" s="1" t="e">
        <f>IF(#REF!&gt;=0,10*#REF!,0)</f>
        <v>#REF!</v>
      </c>
      <c r="I69" s="58" t="s">
        <v>76</v>
      </c>
      <c r="K69" s="26">
        <v>2</v>
      </c>
      <c r="L69" s="27">
        <f>K69/K117</f>
        <v>0.4</v>
      </c>
      <c r="M69" s="28">
        <f>VLOOKUP(D69,Q1:R9,2,FALSE)</f>
        <v>2</v>
      </c>
      <c r="N69" s="28">
        <f>M69*L69</f>
        <v>0.8</v>
      </c>
      <c r="O69" s="29">
        <f>IF(M69=0,0,L69*MAX(R2:R8))</f>
        <v>2</v>
      </c>
    </row>
    <row r="70" spans="1:15" ht="12.4" customHeight="1" thickBot="1">
      <c r="A70" s="55"/>
      <c r="B70" s="15"/>
      <c r="C70" s="7"/>
      <c r="D70" s="10"/>
      <c r="K70" s="26"/>
      <c r="L70" s="27"/>
      <c r="M70" s="28"/>
      <c r="N70" s="28"/>
      <c r="O70" s="29"/>
    </row>
    <row r="71" spans="1:15" ht="39.950000000000003" customHeight="1">
      <c r="A71" s="55">
        <f>A69+1</f>
        <v>27</v>
      </c>
      <c r="B71" s="15" t="s">
        <v>77</v>
      </c>
      <c r="C71" s="7"/>
      <c r="D71" s="57" t="s">
        <v>12</v>
      </c>
      <c r="F71" s="1" t="e">
        <f>#REF!*#REF!</f>
        <v>#REF!</v>
      </c>
      <c r="G71" s="1" t="e">
        <f>IF(#REF!&gt;=0,10*#REF!,0)</f>
        <v>#REF!</v>
      </c>
      <c r="I71" s="58" t="s">
        <v>78</v>
      </c>
      <c r="K71" s="26">
        <v>2</v>
      </c>
      <c r="L71" s="27">
        <f>K71/K117</f>
        <v>0.4</v>
      </c>
      <c r="M71" s="28">
        <f>VLOOKUP(D71,Q1:R9,2,FALSE)</f>
        <v>5</v>
      </c>
      <c r="N71" s="28">
        <f>M71*L71</f>
        <v>2</v>
      </c>
      <c r="O71" s="29">
        <f>IF(M71=0,0,L71*MAX(R2:R8))</f>
        <v>2</v>
      </c>
    </row>
    <row r="72" spans="1:15" ht="12.4" customHeight="1" thickBot="1">
      <c r="A72" s="55"/>
      <c r="B72" s="15"/>
      <c r="C72" s="7"/>
      <c r="D72" s="10"/>
      <c r="K72" s="26"/>
      <c r="L72" s="27"/>
      <c r="M72" s="28"/>
      <c r="N72" s="28"/>
      <c r="O72" s="29"/>
    </row>
    <row r="73" spans="1:15" ht="39.950000000000003" customHeight="1">
      <c r="A73" s="55">
        <f>A71+1</f>
        <v>28</v>
      </c>
      <c r="B73" s="15" t="s">
        <v>79</v>
      </c>
      <c r="C73" s="7"/>
      <c r="D73" s="57" t="s">
        <v>11</v>
      </c>
      <c r="F73" s="1" t="e">
        <f>#REF!*#REF!</f>
        <v>#REF!</v>
      </c>
      <c r="G73" s="1" t="e">
        <f>IF(#REF!&gt;=0,10*#REF!,0)</f>
        <v>#REF!</v>
      </c>
      <c r="I73" s="58" t="s">
        <v>80</v>
      </c>
      <c r="K73" s="26">
        <v>3</v>
      </c>
      <c r="L73" s="27">
        <f>K73/K117</f>
        <v>0.6</v>
      </c>
      <c r="M73" s="28">
        <f>VLOOKUP(D73,Q1:R9,2,FALSE)</f>
        <v>4</v>
      </c>
      <c r="N73" s="28">
        <f>M73*L73</f>
        <v>2.4</v>
      </c>
      <c r="O73" s="29">
        <f>IF(M73=0,0,L73*MAX(R2:R8))</f>
        <v>3</v>
      </c>
    </row>
    <row r="74" spans="1:15" ht="12.4" customHeight="1" thickBot="1">
      <c r="A74" s="55"/>
      <c r="B74" s="15"/>
      <c r="C74" s="7"/>
      <c r="D74" s="10"/>
      <c r="K74" s="26"/>
      <c r="L74" s="27"/>
      <c r="M74" s="28"/>
      <c r="N74" s="28"/>
      <c r="O74" s="29"/>
    </row>
    <row r="75" spans="1:15" ht="39.950000000000003" customHeight="1">
      <c r="A75" s="55">
        <f>A73+1</f>
        <v>29</v>
      </c>
      <c r="B75" s="15" t="s">
        <v>81</v>
      </c>
      <c r="C75" s="7"/>
      <c r="D75" s="57" t="s">
        <v>11</v>
      </c>
      <c r="F75" s="1" t="e">
        <f>#REF!*#REF!</f>
        <v>#REF!</v>
      </c>
      <c r="G75" s="1" t="e">
        <f>IF(#REF!&gt;=0,10*#REF!,0)</f>
        <v>#REF!</v>
      </c>
      <c r="I75" s="58" t="s">
        <v>82</v>
      </c>
      <c r="K75" s="26">
        <v>3</v>
      </c>
      <c r="L75" s="27">
        <f>K75/K117</f>
        <v>0.6</v>
      </c>
      <c r="M75" s="28">
        <f>VLOOKUP(D75,Q1:R9,2,FALSE)</f>
        <v>4</v>
      </c>
      <c r="N75" s="28">
        <f>M75*L75</f>
        <v>2.4</v>
      </c>
      <c r="O75" s="29">
        <f>IF(M75=0,0,L75*MAX(R2:R8))</f>
        <v>3</v>
      </c>
    </row>
    <row r="76" spans="1:15" ht="12.4" customHeight="1">
      <c r="B76" s="21"/>
      <c r="C76" s="7"/>
      <c r="D76" s="10"/>
      <c r="K76" s="26"/>
      <c r="L76" s="27"/>
      <c r="M76" s="28"/>
      <c r="N76" s="28"/>
      <c r="O76" s="29"/>
    </row>
    <row r="77" spans="1:15" ht="15.75">
      <c r="A77" s="89" t="s">
        <v>83</v>
      </c>
      <c r="C77" s="8"/>
      <c r="D77" s="11"/>
      <c r="K77" s="26"/>
      <c r="L77" s="27"/>
      <c r="M77" s="28"/>
      <c r="N77" s="28"/>
      <c r="O77" s="29"/>
    </row>
    <row r="78" spans="1:15" ht="14.25" thickBot="1">
      <c r="B78" s="22"/>
      <c r="C78" s="8"/>
      <c r="D78" s="11"/>
      <c r="K78" s="26"/>
      <c r="L78" s="27"/>
      <c r="M78" s="28"/>
      <c r="N78" s="28"/>
      <c r="O78" s="29"/>
    </row>
    <row r="79" spans="1:15" ht="39.950000000000003" customHeight="1">
      <c r="A79" s="55">
        <f>A75+1</f>
        <v>30</v>
      </c>
      <c r="B79" s="15" t="s">
        <v>84</v>
      </c>
      <c r="C79" s="7"/>
      <c r="D79" s="57" t="s">
        <v>11</v>
      </c>
      <c r="F79" s="1" t="e">
        <f>#REF!*#REF!</f>
        <v>#REF!</v>
      </c>
      <c r="G79" s="1" t="e">
        <f>IF(#REF!&gt;=0,10*#REF!,0)</f>
        <v>#REF!</v>
      </c>
      <c r="I79" s="58" t="s">
        <v>85</v>
      </c>
      <c r="K79" s="26">
        <v>4</v>
      </c>
      <c r="L79" s="27">
        <f>K79/K117</f>
        <v>0.8</v>
      </c>
      <c r="M79" s="28">
        <f>VLOOKUP(D79,Q1:R9,2,FALSE)</f>
        <v>4</v>
      </c>
      <c r="N79" s="28">
        <f>M79*L79</f>
        <v>3.2</v>
      </c>
      <c r="O79" s="29">
        <f>IF(M79=0,0,L79*MAX(R2:R8))</f>
        <v>4</v>
      </c>
    </row>
    <row r="80" spans="1:15" ht="12.4" customHeight="1" thickBot="1">
      <c r="A80" s="55"/>
      <c r="B80" s="15"/>
      <c r="C80" s="7"/>
      <c r="D80" s="10"/>
      <c r="K80" s="26"/>
      <c r="L80" s="27"/>
      <c r="M80" s="28"/>
      <c r="N80" s="28"/>
      <c r="O80" s="29"/>
    </row>
    <row r="81" spans="1:15" ht="39.950000000000003" customHeight="1">
      <c r="A81" s="55">
        <f>A79+1</f>
        <v>31</v>
      </c>
      <c r="B81" s="15" t="s">
        <v>86</v>
      </c>
      <c r="C81" s="7"/>
      <c r="D81" s="57" t="s">
        <v>7</v>
      </c>
      <c r="F81" s="1" t="e">
        <f>#REF!*#REF!</f>
        <v>#REF!</v>
      </c>
      <c r="G81" s="1" t="e">
        <f>IF(#REF!&gt;=0,10*#REF!,0)</f>
        <v>#REF!</v>
      </c>
      <c r="I81" s="58" t="s">
        <v>87</v>
      </c>
      <c r="K81" s="26">
        <v>3</v>
      </c>
      <c r="L81" s="27">
        <f>K81/K117</f>
        <v>0.6</v>
      </c>
      <c r="M81" s="28">
        <f>VLOOKUP(D81,Q1:R9,2,FALSE)</f>
        <v>3</v>
      </c>
      <c r="N81" s="28">
        <f>M81*L81</f>
        <v>1.7999999999999998</v>
      </c>
      <c r="O81" s="29">
        <f>IF(M81=0,0,L81*MAX(R2:R8))</f>
        <v>3</v>
      </c>
    </row>
    <row r="82" spans="1:15" ht="12.4" customHeight="1" thickBot="1">
      <c r="A82" s="55"/>
      <c r="B82" s="15"/>
      <c r="C82" s="7"/>
      <c r="D82" s="10"/>
      <c r="K82" s="26"/>
      <c r="L82" s="27"/>
      <c r="M82" s="28"/>
      <c r="N82" s="28"/>
      <c r="O82" s="29"/>
    </row>
    <row r="83" spans="1:15" ht="39.950000000000003" customHeight="1">
      <c r="A83" s="55">
        <f>A81+1</f>
        <v>32</v>
      </c>
      <c r="B83" s="15" t="s">
        <v>88</v>
      </c>
      <c r="C83" s="7"/>
      <c r="D83" s="57" t="s">
        <v>11</v>
      </c>
      <c r="F83" s="1" t="e">
        <f>#REF!*#REF!</f>
        <v>#REF!</v>
      </c>
      <c r="G83" s="1" t="e">
        <f>IF(#REF!&gt;=0,10*#REF!,0)</f>
        <v>#REF!</v>
      </c>
      <c r="I83" s="58" t="s">
        <v>89</v>
      </c>
      <c r="K83" s="26">
        <v>3</v>
      </c>
      <c r="L83" s="27">
        <f>K83/K117</f>
        <v>0.6</v>
      </c>
      <c r="M83" s="28">
        <f>VLOOKUP(D83,Q1:R9,2,FALSE)</f>
        <v>4</v>
      </c>
      <c r="N83" s="28">
        <f>M83*L83</f>
        <v>2.4</v>
      </c>
      <c r="O83" s="29">
        <f>IF(M83=0,0,L83*MAX(R2:R8))</f>
        <v>3</v>
      </c>
    </row>
    <row r="84" spans="1:15" ht="12.4" customHeight="1" thickBot="1">
      <c r="A84" s="55"/>
      <c r="B84" s="15"/>
      <c r="C84" s="7"/>
      <c r="D84" s="12"/>
      <c r="K84" s="26"/>
      <c r="L84" s="27"/>
      <c r="M84" s="28"/>
      <c r="N84" s="28"/>
      <c r="O84" s="29"/>
    </row>
    <row r="85" spans="1:15" ht="39.950000000000003" customHeight="1">
      <c r="A85" s="55">
        <f>A83+1</f>
        <v>33</v>
      </c>
      <c r="B85" s="15" t="s">
        <v>90</v>
      </c>
      <c r="C85" s="7"/>
      <c r="D85" s="57" t="s">
        <v>12</v>
      </c>
      <c r="F85" s="1" t="e">
        <f>#REF!*#REF!</f>
        <v>#REF!</v>
      </c>
      <c r="G85" s="1" t="e">
        <f>IF(#REF!&gt;=0,10*#REF!,0)</f>
        <v>#REF!</v>
      </c>
      <c r="I85" s="58" t="s">
        <v>91</v>
      </c>
      <c r="K85" s="26">
        <v>3</v>
      </c>
      <c r="L85" s="27">
        <f>K85/K117</f>
        <v>0.6</v>
      </c>
      <c r="M85" s="28">
        <f>VLOOKUP(D85,Q1:R9,2,FALSE)</f>
        <v>5</v>
      </c>
      <c r="N85" s="28">
        <f>M85*L85</f>
        <v>3</v>
      </c>
      <c r="O85" s="29">
        <f>IF(M85=0,0,L85*MAX(R2:R8))</f>
        <v>3</v>
      </c>
    </row>
    <row r="86" spans="1:15" ht="12.4" customHeight="1">
      <c r="B86" s="21"/>
      <c r="C86" s="7"/>
      <c r="D86" s="12"/>
      <c r="K86" s="26"/>
      <c r="L86" s="27"/>
      <c r="M86" s="28"/>
      <c r="N86" s="28"/>
      <c r="O86" s="29"/>
    </row>
    <row r="87" spans="1:15" ht="15.75">
      <c r="A87" s="89" t="s">
        <v>92</v>
      </c>
      <c r="C87" s="8"/>
      <c r="D87" s="11"/>
      <c r="E87" s="2"/>
      <c r="K87" s="26"/>
      <c r="L87" s="27"/>
      <c r="M87" s="28"/>
      <c r="N87" s="28"/>
      <c r="O87" s="29"/>
    </row>
    <row r="88" spans="1:15" ht="14.25" thickBot="1">
      <c r="B88" s="22"/>
      <c r="C88" s="8"/>
      <c r="D88" s="11"/>
      <c r="E88" s="2"/>
      <c r="K88" s="26"/>
      <c r="L88" s="27"/>
      <c r="M88" s="28"/>
      <c r="N88" s="28"/>
      <c r="O88" s="29"/>
    </row>
    <row r="89" spans="1:15" ht="39.950000000000003" customHeight="1">
      <c r="A89" s="55">
        <f>A85+1</f>
        <v>34</v>
      </c>
      <c r="B89" s="15" t="s">
        <v>93</v>
      </c>
      <c r="C89" s="7"/>
      <c r="D89" s="57" t="s">
        <v>7</v>
      </c>
      <c r="F89" s="1" t="e">
        <f>#REF!*#REF!</f>
        <v>#REF!</v>
      </c>
      <c r="G89" s="1" t="e">
        <f>IF(#REF!&gt;=0,10*#REF!,0)</f>
        <v>#REF!</v>
      </c>
      <c r="I89" s="58" t="s">
        <v>94</v>
      </c>
      <c r="K89" s="26">
        <v>5</v>
      </c>
      <c r="L89" s="27">
        <f>K89/K117</f>
        <v>1</v>
      </c>
      <c r="M89" s="28">
        <f>VLOOKUP(D89,Q1:R9,2,FALSE)</f>
        <v>3</v>
      </c>
      <c r="N89" s="28">
        <f>M89*L89</f>
        <v>3</v>
      </c>
      <c r="O89" s="29">
        <f>IF(M89=0,0,L89*MAX(R2:R8))</f>
        <v>5</v>
      </c>
    </row>
    <row r="90" spans="1:15" ht="12.4" customHeight="1" thickBot="1">
      <c r="A90" s="55"/>
      <c r="B90" s="15"/>
      <c r="C90" s="7"/>
      <c r="D90" s="10"/>
      <c r="K90" s="26"/>
      <c r="L90" s="27"/>
      <c r="M90" s="28"/>
      <c r="N90" s="28"/>
      <c r="O90" s="29"/>
    </row>
    <row r="91" spans="1:15" ht="39.950000000000003" customHeight="1">
      <c r="A91" s="55">
        <f>A89+1</f>
        <v>35</v>
      </c>
      <c r="B91" s="15" t="s">
        <v>95</v>
      </c>
      <c r="C91" s="7"/>
      <c r="D91" s="57" t="s">
        <v>7</v>
      </c>
      <c r="F91" s="1" t="e">
        <f>#REF!*#REF!</f>
        <v>#REF!</v>
      </c>
      <c r="G91" s="1" t="e">
        <f>IF(#REF!&gt;=0,10*#REF!,0)</f>
        <v>#REF!</v>
      </c>
      <c r="I91" s="58" t="s">
        <v>96</v>
      </c>
      <c r="K91" s="26">
        <v>2</v>
      </c>
      <c r="L91" s="27">
        <f>K91/K117</f>
        <v>0.4</v>
      </c>
      <c r="M91" s="28">
        <f>VLOOKUP(D91,Q1:R9,2,FALSE)</f>
        <v>3</v>
      </c>
      <c r="N91" s="28">
        <f>M91*L91</f>
        <v>1.2000000000000002</v>
      </c>
      <c r="O91" s="29">
        <f>IF(M91=0,0,L91*MAX(R2:R8))</f>
        <v>2</v>
      </c>
    </row>
    <row r="92" spans="1:15" ht="12.4" customHeight="1" thickBot="1">
      <c r="A92" s="55"/>
      <c r="B92" s="15"/>
      <c r="C92" s="7"/>
      <c r="D92" s="10"/>
      <c r="K92" s="26"/>
      <c r="L92" s="27"/>
      <c r="M92" s="28"/>
      <c r="N92" s="28"/>
      <c r="O92" s="29"/>
    </row>
    <row r="93" spans="1:15" ht="39.950000000000003" customHeight="1">
      <c r="A93" s="55">
        <f>A91+1</f>
        <v>36</v>
      </c>
      <c r="B93" s="15" t="s">
        <v>97</v>
      </c>
      <c r="C93" s="7"/>
      <c r="D93" s="57" t="s">
        <v>2</v>
      </c>
      <c r="F93" s="1" t="e">
        <f>#REF!*#REF!</f>
        <v>#REF!</v>
      </c>
      <c r="G93" s="1" t="e">
        <f>IF(#REF!&gt;=0,10*#REF!,0)</f>
        <v>#REF!</v>
      </c>
      <c r="I93" s="58" t="s">
        <v>98</v>
      </c>
      <c r="K93" s="26">
        <v>4</v>
      </c>
      <c r="L93" s="27">
        <f>K93/K117</f>
        <v>0.8</v>
      </c>
      <c r="M93" s="28">
        <f>VLOOKUP(D93,Q1:R9,2,FALSE)</f>
        <v>1</v>
      </c>
      <c r="N93" s="28">
        <f>M93*L93</f>
        <v>0.8</v>
      </c>
      <c r="O93" s="29">
        <f>IF(M93=0,0,L93*MAX(R2:R8))</f>
        <v>4</v>
      </c>
    </row>
    <row r="94" spans="1:15" ht="12.4" customHeight="1" thickBot="1">
      <c r="A94" s="55"/>
      <c r="B94" s="15"/>
      <c r="C94" s="7"/>
      <c r="D94" s="10"/>
      <c r="K94" s="26"/>
      <c r="L94" s="27"/>
      <c r="M94" s="28"/>
      <c r="N94" s="28"/>
      <c r="O94" s="29"/>
    </row>
    <row r="95" spans="1:15" ht="39.950000000000003" customHeight="1">
      <c r="A95" s="55">
        <f>A93+1</f>
        <v>37</v>
      </c>
      <c r="B95" s="15" t="s">
        <v>99</v>
      </c>
      <c r="C95" s="7"/>
      <c r="D95" s="57" t="s">
        <v>2</v>
      </c>
      <c r="F95" s="1" t="e">
        <f>#REF!*#REF!</f>
        <v>#REF!</v>
      </c>
      <c r="G95" s="1" t="e">
        <f>IF(#REF!&gt;=0,10*#REF!,0)</f>
        <v>#REF!</v>
      </c>
      <c r="I95" s="58" t="s">
        <v>100</v>
      </c>
      <c r="K95" s="26">
        <v>3</v>
      </c>
      <c r="L95" s="27">
        <f>K95/K117</f>
        <v>0.6</v>
      </c>
      <c r="M95" s="28">
        <f>VLOOKUP(D95,Q1:R9,2,FALSE)</f>
        <v>1</v>
      </c>
      <c r="N95" s="28">
        <f>M95*L95</f>
        <v>0.6</v>
      </c>
      <c r="O95" s="29">
        <f>IF(M95=0,0,L95*MAX(R2:R8))</f>
        <v>3</v>
      </c>
    </row>
    <row r="96" spans="1:15" ht="12.4" customHeight="1" thickBot="1">
      <c r="A96" s="55"/>
      <c r="B96" s="15"/>
      <c r="C96" s="7"/>
      <c r="D96" s="10"/>
      <c r="K96" s="26"/>
      <c r="L96" s="27"/>
      <c r="M96" s="28"/>
      <c r="N96" s="28"/>
      <c r="O96" s="29"/>
    </row>
    <row r="97" spans="1:15" ht="39.950000000000003" customHeight="1">
      <c r="A97" s="55">
        <f>A95+1</f>
        <v>38</v>
      </c>
      <c r="B97" s="15" t="s">
        <v>101</v>
      </c>
      <c r="C97" s="7"/>
      <c r="D97" s="57" t="s">
        <v>7</v>
      </c>
      <c r="F97" s="1" t="e">
        <f>#REF!*#REF!</f>
        <v>#REF!</v>
      </c>
      <c r="G97" s="1" t="e">
        <f>IF(#REF!&gt;=0,10*#REF!,0)</f>
        <v>#REF!</v>
      </c>
      <c r="I97" s="58" t="s">
        <v>102</v>
      </c>
      <c r="K97" s="26">
        <v>3</v>
      </c>
      <c r="L97" s="27">
        <f>K97/K117</f>
        <v>0.6</v>
      </c>
      <c r="M97" s="28">
        <f>VLOOKUP(D97,Q1:R9,2,FALSE)</f>
        <v>3</v>
      </c>
      <c r="N97" s="28">
        <f>M97*L97</f>
        <v>1.7999999999999998</v>
      </c>
      <c r="O97" s="29">
        <f>IF(M97=0,0,L97*MAX(R2:R8))</f>
        <v>3</v>
      </c>
    </row>
    <row r="98" spans="1:15" ht="12.4" customHeight="1">
      <c r="B98" s="21"/>
      <c r="C98" s="7"/>
      <c r="D98" s="12"/>
      <c r="K98" s="26"/>
      <c r="L98" s="27"/>
      <c r="M98" s="28"/>
      <c r="N98" s="28"/>
      <c r="O98" s="29"/>
    </row>
    <row r="99" spans="1:15" ht="15.75">
      <c r="A99" s="89" t="s">
        <v>103</v>
      </c>
      <c r="C99" s="8"/>
      <c r="D99" s="11"/>
      <c r="E99" s="2"/>
      <c r="K99" s="26"/>
      <c r="L99" s="27"/>
      <c r="M99" s="28"/>
      <c r="N99" s="28"/>
      <c r="O99" s="29"/>
    </row>
    <row r="100" spans="1:15" ht="14.25" thickBot="1">
      <c r="B100" s="22"/>
      <c r="C100" s="8"/>
      <c r="D100" s="11"/>
      <c r="E100" s="2"/>
      <c r="K100" s="26"/>
      <c r="L100" s="27"/>
      <c r="M100" s="28"/>
      <c r="N100" s="28"/>
      <c r="O100" s="29"/>
    </row>
    <row r="101" spans="1:15" ht="39.950000000000003" customHeight="1">
      <c r="A101" s="55">
        <f>A97+1</f>
        <v>39</v>
      </c>
      <c r="B101" s="15" t="s">
        <v>104</v>
      </c>
      <c r="C101" s="7"/>
      <c r="D101" s="57" t="s">
        <v>11</v>
      </c>
      <c r="F101" s="1" t="e">
        <f>#REF!*#REF!</f>
        <v>#REF!</v>
      </c>
      <c r="G101" s="1" t="e">
        <f>IF(#REF!&gt;=0,10*#REF!,0)</f>
        <v>#REF!</v>
      </c>
      <c r="I101" s="58" t="s">
        <v>105</v>
      </c>
      <c r="K101" s="26">
        <v>4</v>
      </c>
      <c r="L101" s="27">
        <f>K101/K117</f>
        <v>0.8</v>
      </c>
      <c r="M101" s="28">
        <f>VLOOKUP(D101,Q1:R9,2,FALSE)</f>
        <v>4</v>
      </c>
      <c r="N101" s="28">
        <f>M101*L101</f>
        <v>3.2</v>
      </c>
      <c r="O101" s="29">
        <f>IF(M101=0,0,L101*MAX(R2:R8))</f>
        <v>4</v>
      </c>
    </row>
    <row r="102" spans="1:15" ht="12.4" customHeight="1" thickBot="1">
      <c r="A102" s="55"/>
      <c r="B102" s="15"/>
      <c r="C102" s="7"/>
      <c r="D102" s="10"/>
      <c r="K102" s="26"/>
      <c r="L102" s="27"/>
      <c r="M102" s="28"/>
      <c r="N102" s="28"/>
      <c r="O102" s="29"/>
    </row>
    <row r="103" spans="1:15" ht="39.950000000000003" customHeight="1">
      <c r="A103" s="55">
        <f>A101+1</f>
        <v>40</v>
      </c>
      <c r="B103" s="15" t="s">
        <v>106</v>
      </c>
      <c r="C103" s="7"/>
      <c r="D103" s="57" t="s">
        <v>11</v>
      </c>
      <c r="F103" s="1" t="e">
        <f>#REF!*#REF!</f>
        <v>#REF!</v>
      </c>
      <c r="G103" s="1" t="e">
        <f>IF(#REF!&gt;=0,10*#REF!,0)</f>
        <v>#REF!</v>
      </c>
      <c r="I103" s="58" t="s">
        <v>107</v>
      </c>
      <c r="K103" s="26">
        <v>3</v>
      </c>
      <c r="L103" s="27">
        <f>K103/K117</f>
        <v>0.6</v>
      </c>
      <c r="M103" s="28">
        <f>VLOOKUP(D103,Q1:R9,2,FALSE)</f>
        <v>4</v>
      </c>
      <c r="N103" s="28">
        <f>M103*L103</f>
        <v>2.4</v>
      </c>
      <c r="O103" s="29">
        <f>IF(M103=0,0,L103*MAX(R2:R8))</f>
        <v>3</v>
      </c>
    </row>
    <row r="104" spans="1:15" ht="12.4" customHeight="1" thickBot="1">
      <c r="A104" s="55"/>
      <c r="B104" s="15"/>
      <c r="C104" s="7"/>
      <c r="D104" s="10"/>
      <c r="K104" s="26"/>
      <c r="L104" s="27"/>
      <c r="M104" s="28"/>
      <c r="N104" s="28"/>
      <c r="O104" s="29"/>
    </row>
    <row r="105" spans="1:15" ht="39.950000000000003" customHeight="1">
      <c r="A105" s="55">
        <f>A103+1</f>
        <v>41</v>
      </c>
      <c r="B105" s="15" t="s">
        <v>108</v>
      </c>
      <c r="C105" s="7"/>
      <c r="D105" s="57" t="s">
        <v>2</v>
      </c>
      <c r="F105" s="1" t="e">
        <f>#REF!*#REF!</f>
        <v>#REF!</v>
      </c>
      <c r="G105" s="1" t="e">
        <f>IF(#REF!&gt;=0,10*#REF!,0)</f>
        <v>#REF!</v>
      </c>
      <c r="I105" s="58" t="s">
        <v>109</v>
      </c>
      <c r="K105" s="26">
        <v>3</v>
      </c>
      <c r="L105" s="27">
        <f>K105/K117</f>
        <v>0.6</v>
      </c>
      <c r="M105" s="28">
        <f>VLOOKUP(D105,Q1:R9,2,FALSE)</f>
        <v>1</v>
      </c>
      <c r="N105" s="28">
        <f>M105*L105</f>
        <v>0.6</v>
      </c>
      <c r="O105" s="29">
        <f>IF(M105=0,0,L105*MAX(R2:R8))</f>
        <v>3</v>
      </c>
    </row>
    <row r="106" spans="1:15" ht="12.4" customHeight="1" thickBot="1">
      <c r="A106" s="55"/>
      <c r="B106" s="15"/>
      <c r="C106" s="7"/>
      <c r="D106" s="10"/>
      <c r="K106" s="26"/>
      <c r="L106" s="27"/>
      <c r="M106" s="28"/>
      <c r="N106" s="28"/>
      <c r="O106" s="29"/>
    </row>
    <row r="107" spans="1:15" ht="39.950000000000003" customHeight="1">
      <c r="A107" s="55">
        <f>A105+1</f>
        <v>42</v>
      </c>
      <c r="B107" s="15" t="s">
        <v>110</v>
      </c>
      <c r="C107" s="7"/>
      <c r="D107" s="57" t="s">
        <v>7</v>
      </c>
      <c r="F107" s="1" t="e">
        <f>#REF!*#REF!</f>
        <v>#REF!</v>
      </c>
      <c r="G107" s="1" t="e">
        <f>IF(#REF!&gt;=0,10*#REF!,0)</f>
        <v>#REF!</v>
      </c>
      <c r="I107" s="58" t="s">
        <v>111</v>
      </c>
      <c r="K107" s="26">
        <v>2</v>
      </c>
      <c r="L107" s="27">
        <f>K107/K117</f>
        <v>0.4</v>
      </c>
      <c r="M107" s="28">
        <f>VLOOKUP(D107,Q1:R9,2,FALSE)</f>
        <v>3</v>
      </c>
      <c r="N107" s="28">
        <f>M107*L107</f>
        <v>1.2000000000000002</v>
      </c>
      <c r="O107" s="29">
        <f>IF(M107=0,0,L107*MAX(R2:R8))</f>
        <v>2</v>
      </c>
    </row>
    <row r="108" spans="1:15" ht="12.4" customHeight="1">
      <c r="B108" s="21"/>
      <c r="C108" s="7"/>
      <c r="D108" s="10"/>
      <c r="K108" s="26"/>
      <c r="L108" s="27"/>
      <c r="M108" s="28"/>
      <c r="N108" s="28"/>
      <c r="O108" s="29"/>
    </row>
    <row r="109" spans="1:15" ht="15.75">
      <c r="A109" s="89" t="s">
        <v>112</v>
      </c>
      <c r="C109" s="8"/>
      <c r="D109" s="11"/>
      <c r="E109" s="2"/>
      <c r="K109" s="26"/>
      <c r="L109" s="27"/>
      <c r="M109" s="28"/>
      <c r="N109" s="28"/>
      <c r="O109" s="29"/>
    </row>
    <row r="110" spans="1:15" ht="14.25" thickBot="1">
      <c r="B110" s="22"/>
      <c r="C110" s="8"/>
      <c r="D110" s="11"/>
      <c r="E110" s="2"/>
      <c r="K110" s="26"/>
      <c r="L110" s="27"/>
      <c r="M110" s="28"/>
      <c r="N110" s="28"/>
      <c r="O110" s="29"/>
    </row>
    <row r="111" spans="1:15" s="47" customFormat="1" ht="39.950000000000003" customHeight="1">
      <c r="A111" s="55">
        <f>A107+1</f>
        <v>43</v>
      </c>
      <c r="B111" s="15" t="s">
        <v>113</v>
      </c>
      <c r="C111" s="43"/>
      <c r="D111" s="57" t="s">
        <v>2</v>
      </c>
      <c r="E111" s="44"/>
      <c r="F111" s="44" t="e">
        <f>#REF!*#REF!</f>
        <v>#REF!</v>
      </c>
      <c r="G111" s="44" t="e">
        <f>IF(#REF!&gt;=0,10*#REF!,0)</f>
        <v>#REF!</v>
      </c>
      <c r="H111" s="44"/>
      <c r="I111" s="58" t="s">
        <v>114</v>
      </c>
      <c r="J111" s="43"/>
      <c r="K111" s="25">
        <v>4</v>
      </c>
      <c r="L111" s="45">
        <f>K111/K117</f>
        <v>0.8</v>
      </c>
      <c r="M111" s="46">
        <f>VLOOKUP(D111,Q1:R9,2,FALSE)</f>
        <v>1</v>
      </c>
      <c r="N111" s="46">
        <f>M111*L111</f>
        <v>0.8</v>
      </c>
      <c r="O111" s="46">
        <f>IF(M111=0,0,L111*MAX(R2:R8))</f>
        <v>4</v>
      </c>
    </row>
    <row r="112" spans="1:15" s="47" customFormat="1" ht="12.4" customHeight="1" thickBot="1">
      <c r="A112" s="55"/>
      <c r="B112" s="15"/>
      <c r="C112" s="43"/>
      <c r="D112" s="48"/>
      <c r="E112" s="44"/>
      <c r="F112" s="44"/>
      <c r="G112" s="44"/>
      <c r="H112" s="44"/>
      <c r="I112" s="44"/>
      <c r="J112" s="43"/>
      <c r="K112" s="25"/>
      <c r="L112" s="45"/>
      <c r="M112" s="46"/>
      <c r="N112" s="46"/>
      <c r="O112" s="46"/>
    </row>
    <row r="113" spans="1:15" s="47" customFormat="1" ht="39.950000000000003" customHeight="1">
      <c r="A113" s="55">
        <f>A111+1</f>
        <v>44</v>
      </c>
      <c r="B113" s="15" t="s">
        <v>115</v>
      </c>
      <c r="C113" s="43"/>
      <c r="D113" s="57" t="s">
        <v>11</v>
      </c>
      <c r="E113" s="44"/>
      <c r="F113" s="44" t="e">
        <f>#REF!*#REF!</f>
        <v>#REF!</v>
      </c>
      <c r="G113" s="44" t="e">
        <f>IF(#REF!&gt;=0,10*#REF!,0)</f>
        <v>#REF!</v>
      </c>
      <c r="H113" s="44"/>
      <c r="I113" s="58" t="s">
        <v>116</v>
      </c>
      <c r="J113" s="43"/>
      <c r="K113" s="25">
        <v>4</v>
      </c>
      <c r="L113" s="45">
        <f>K113/K117</f>
        <v>0.8</v>
      </c>
      <c r="M113" s="46">
        <f>VLOOKUP(D113,Q1:R9,2,FALSE)</f>
        <v>4</v>
      </c>
      <c r="N113" s="46">
        <f>M113*L113</f>
        <v>3.2</v>
      </c>
      <c r="O113" s="46">
        <f>IF(M113=0,0,L113*MAX(R2:R8))</f>
        <v>4</v>
      </c>
    </row>
    <row r="114" spans="1:15" s="47" customFormat="1" ht="12.4" customHeight="1" thickBot="1">
      <c r="A114" s="55"/>
      <c r="B114" s="15"/>
      <c r="C114" s="43"/>
      <c r="D114" s="48"/>
      <c r="E114" s="44"/>
      <c r="F114" s="44"/>
      <c r="G114" s="44"/>
      <c r="H114" s="44"/>
      <c r="I114" s="44"/>
      <c r="J114" s="43"/>
      <c r="K114" s="25"/>
      <c r="L114" s="45"/>
      <c r="M114" s="46"/>
      <c r="N114" s="46"/>
      <c r="O114" s="46"/>
    </row>
    <row r="115" spans="1:15" s="47" customFormat="1" ht="39.950000000000003" customHeight="1">
      <c r="A115" s="55">
        <f>A113+1</f>
        <v>45</v>
      </c>
      <c r="B115" s="15" t="s">
        <v>117</v>
      </c>
      <c r="C115" s="43"/>
      <c r="D115" s="57" t="s">
        <v>7</v>
      </c>
      <c r="E115" s="44"/>
      <c r="F115" s="44" t="e">
        <f>#REF!*#REF!</f>
        <v>#REF!</v>
      </c>
      <c r="G115" s="44" t="e">
        <f>IF(#REF!&gt;=0,10*#REF!,0)</f>
        <v>#REF!</v>
      </c>
      <c r="H115" s="44"/>
      <c r="I115" s="58" t="s">
        <v>118</v>
      </c>
      <c r="J115" s="43"/>
      <c r="K115" s="25">
        <v>3</v>
      </c>
      <c r="L115" s="45">
        <f>K115/K117</f>
        <v>0.6</v>
      </c>
      <c r="M115" s="46">
        <f>VLOOKUP(D115,Q1:R9,2,FALSE)</f>
        <v>3</v>
      </c>
      <c r="N115" s="46">
        <f>M115*L115</f>
        <v>1.7999999999999998</v>
      </c>
      <c r="O115" s="46">
        <f>IF(M115=0,0,L115*MAX(R2:R8))</f>
        <v>3</v>
      </c>
    </row>
    <row r="116" spans="1:15" ht="12.4" customHeight="1" thickBot="1">
      <c r="B116" s="9"/>
      <c r="C116" s="7"/>
      <c r="D116" s="12"/>
      <c r="K116" s="34"/>
      <c r="L116" s="34"/>
      <c r="M116" s="34"/>
      <c r="N116" s="35"/>
      <c r="O116" s="35"/>
    </row>
    <row r="117" spans="1:15" ht="24" customHeight="1" thickBot="1">
      <c r="A117" s="90" t="s">
        <v>119</v>
      </c>
      <c r="B117" s="91"/>
      <c r="C117" s="92"/>
      <c r="D117" s="103">
        <f>IF(ISERR((N117/O117)*100),"",(N117/O117)*100)</f>
        <v>60.138888888888886</v>
      </c>
      <c r="E117" s="93"/>
      <c r="F117" s="93"/>
      <c r="G117" s="93"/>
      <c r="H117" s="94" t="str">
        <f>IF(D117="","","-")</f>
        <v>-</v>
      </c>
      <c r="I117" s="95" t="str">
        <f>VLOOKUP(J117,'Rating ranges'!A2:B7,2,TRUE)</f>
        <v>Moderate</v>
      </c>
      <c r="J117" s="52">
        <f>IF(D117="",0,D117)</f>
        <v>60.138888888888886</v>
      </c>
      <c r="K117" s="34">
        <f>MAX(K9:K115)</f>
        <v>5</v>
      </c>
      <c r="L117" s="34"/>
      <c r="M117" s="34"/>
      <c r="N117" s="35">
        <f>SUM(N9:N115)</f>
        <v>86.6</v>
      </c>
      <c r="O117" s="35">
        <f>SUM(O9:O115)</f>
        <v>144</v>
      </c>
    </row>
    <row r="119" spans="1:15" ht="12.75">
      <c r="A119" s="116" t="str">
        <f>"* Very poor (less than " &amp; ('Rating ranges'!A4) &amp; ") - Users are likely to experience very significant difficulties using this site or system and might not be able to complete a significant number of important tasks."</f>
        <v>* Very poor (less than 29) - Users are likely to experience very significant difficulties using this site or system and might not be able to complete a significant number of important tasks.</v>
      </c>
      <c r="B119" s="117"/>
      <c r="C119" s="117"/>
      <c r="D119" s="117"/>
      <c r="E119" s="117"/>
      <c r="F119" s="117"/>
      <c r="G119" s="117"/>
      <c r="H119" s="117"/>
      <c r="I119" s="118"/>
    </row>
    <row r="120" spans="1:15" ht="15" customHeight="1">
      <c r="A120" s="110" t="str">
        <f>"* Poor (between " &amp; ('Rating ranges'!A4) &amp; " and " &amp; ('Rating ranges'!A5) &amp; ") - Users are likely to experience some difficulties using this site or system and might not be able to complete some important tasks."</f>
        <v>* Poor (between 29 and 49) - Users are likely to experience some difficulties using this site or system and might not be able to complete some important tasks.</v>
      </c>
      <c r="B120" s="111"/>
      <c r="C120" s="111"/>
      <c r="D120" s="111"/>
      <c r="E120" s="111"/>
      <c r="F120" s="111"/>
      <c r="G120" s="111"/>
      <c r="H120" s="111"/>
      <c r="I120" s="112"/>
    </row>
    <row r="121" spans="1:15" ht="12.75">
      <c r="A121" s="119" t="str">
        <f>"* Moderate (between " &amp; ('Rating ranges'!A5) &amp; " and " &amp; ('Rating ranges'!A6) &amp; ") - Users should be able to use this site or system and complete most important tasks, however the user experience could be significantly improved."</f>
        <v>* Moderate (between 49 and 69) - Users should be able to use this site or system and complete most important tasks, however the user experience could be significantly improved.</v>
      </c>
      <c r="B121" s="120"/>
      <c r="C121" s="120"/>
      <c r="D121" s="120"/>
      <c r="E121" s="120"/>
      <c r="F121" s="120"/>
      <c r="G121" s="120"/>
      <c r="H121" s="120"/>
      <c r="I121" s="121"/>
    </row>
    <row r="122" spans="1:15" ht="12.75">
      <c r="A122" s="110" t="str">
        <f>"* Good (between " &amp;  ('Rating ranges'!A6) &amp; " and " &amp; ('Rating ranges'!A7) &amp; ") - Users should be able to use this site or system with relative ease and should be able to complete the vast majority of important tasks."</f>
        <v>* Good (between 69 and 89) - Users should be able to use this site or system with relative ease and should be able to complete the vast majority of important tasks.</v>
      </c>
      <c r="B122" s="111"/>
      <c r="C122" s="111"/>
      <c r="D122" s="111"/>
      <c r="E122" s="111"/>
      <c r="F122" s="111"/>
      <c r="G122" s="111"/>
      <c r="H122" s="111"/>
      <c r="I122" s="112"/>
    </row>
    <row r="123" spans="1:15" ht="12.75">
      <c r="A123" s="113" t="str">
        <f>"* Excellent (more than " &amp; ('Rating ranges'!A7) &amp; ") - This site or system provides an excellent user experience for users. Users should be able to complete all important tasks on the site or system."</f>
        <v>* Excellent (more than 89) - This site or system provides an excellent user experience for users. Users should be able to complete all important tasks on the site or system.</v>
      </c>
      <c r="B123" s="114"/>
      <c r="C123" s="114"/>
      <c r="D123" s="114"/>
      <c r="E123" s="114"/>
      <c r="F123" s="114"/>
      <c r="G123" s="114"/>
      <c r="H123" s="114"/>
      <c r="I123" s="115"/>
      <c r="K123" s="6"/>
      <c r="L123" s="6"/>
    </row>
    <row r="125" spans="1:15">
      <c r="D125" s="59"/>
    </row>
    <row r="126" spans="1:15" ht="12.75">
      <c r="A126" s="108"/>
      <c r="B126" s="100"/>
      <c r="C126" s="101"/>
      <c r="D126" s="101"/>
      <c r="E126" s="101"/>
      <c r="F126" s="101"/>
      <c r="G126" s="101"/>
      <c r="H126" s="101"/>
      <c r="I126" s="101"/>
      <c r="J126" s="102"/>
    </row>
  </sheetData>
  <sheetProtection selectLockedCells="1"/>
  <mergeCells count="12">
    <mergeCell ref="O7:O8"/>
    <mergeCell ref="A3:B3"/>
    <mergeCell ref="A1:I1"/>
    <mergeCell ref="K7:K8"/>
    <mergeCell ref="L7:L8"/>
    <mergeCell ref="M7:M8"/>
    <mergeCell ref="N7:N8"/>
    <mergeCell ref="A122:I122"/>
    <mergeCell ref="A123:I123"/>
    <mergeCell ref="A119:I119"/>
    <mergeCell ref="A120:I120"/>
    <mergeCell ref="A121:I121"/>
  </mergeCells>
  <phoneticPr fontId="2" type="noConversion"/>
  <conditionalFormatting sqref="D111 D113 D115 D105 D107 D101 D103 D89 D91 D93 D95 D97 D79 D81 D83 D85 D69 D71 D73 D75 D67 D63 D59 D61 D49 D51 D53 D55 D29 D35 D37 D39 D41 D43 D45 D31:D33 D21 D23:D25 D17 D9 D11 D13 D15">
    <cfRule type="cellIs" dxfId="1" priority="1" stopIfTrue="1" operator="equal">
      <formula>"Enter score"</formula>
    </cfRule>
  </conditionalFormatting>
  <dataValidations count="3">
    <dataValidation type="list" showErrorMessage="1" errorTitle="Invalid score entered" error="Score must be one of:_x000a__x000a_Very poor_x000a_Poor_x000a_Moderate_x000a_Good_x000a_Excellent_x000a_N/A" promptTitle="Enter score for this item:" prompt="● Very poor_x000a_● Poor_x000a_● Moderate_x000a_● Good_x000a_● Excellent_x000a_● N/A (not applicable or insufficient data)" sqref="D9 D11 D13 D15 D17 D21 D23 D25 D29 D31 D33 D35 D37 D39 D41 D43 D45 D49 D51 D53 D55 D59 D61 D63 D67 D69 D71 D73 D75 D79 D81 D83 D85 D89 D91 D93 D95 D97 D101 D103 D105 D107 D111 D113 D115" xr:uid="{00000000-0002-0000-0000-000000000000}">
      <formula1>$Q$1:$Q$7</formula1>
    </dataValidation>
    <dataValidation type="list" allowBlank="1" showInputMessage="1" showErrorMessage="1" sqref="D96 D74 D54 D18" xr:uid="{00000000-0002-0000-0000-000001000000}">
      <formula1>$Q$1:$Q$8</formula1>
    </dataValidation>
    <dataValidation type="list" showErrorMessage="1" errorTitle="Invalid score entered" error="Score must be one of:_x000a__x000a_Very poor_x000a_Poor_x000a_Moderate_x000a_Good_x000a_Excellent_x000a_N/A" promptTitle="Enter score for this item:" prompt="● Very poor_x000a_● Poor_x000a_● Moderate_x000a_● Good_x000a_● Excellent_x000a_● N/A (not applicable or insufficient data)" sqref="D32 D24" xr:uid="{00000000-0002-0000-0000-000002000000}">
      <formula1>$Q$1:$Q$8</formula1>
    </dataValidation>
  </dataValidations>
  <pageMargins left="0.47244094488188981" right="0.51181102362204722" top="0.78740157480314965" bottom="0.78740157480314965" header="0.51181102362204722" footer="0.51181102362204722"/>
  <pageSetup paperSize="9" orientation="landscape" r:id="rId1"/>
  <headerFooter alignWithMargins="0"/>
  <ignoredErrors>
    <ignoredError sqref="L9:M9 K117" unlockedFormula="1"/>
  </ignoredErrors>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6"/>
  <sheetViews>
    <sheetView zoomScaleNormal="100" workbookViewId="0" xr3:uid="{958C4451-9541-5A59-BF78-D2F731DF1C81}">
      <selection activeCell="E4" sqref="E4"/>
    </sheetView>
  </sheetViews>
  <sheetFormatPr defaultRowHeight="12.75"/>
  <cols>
    <col min="1" max="1" width="4.140625" style="54" customWidth="1"/>
    <col min="2" max="2" width="103.5703125" style="53" customWidth="1"/>
    <col min="3" max="3" width="13.5703125" customWidth="1"/>
  </cols>
  <sheetData>
    <row r="1" spans="1:3" ht="23.25">
      <c r="A1" s="126" t="s">
        <v>120</v>
      </c>
      <c r="B1" s="127"/>
      <c r="C1" s="127"/>
    </row>
    <row r="2" spans="1:3" ht="15.75">
      <c r="A2"/>
      <c r="B2" s="9"/>
      <c r="C2" s="89" t="s">
        <v>121</v>
      </c>
    </row>
    <row r="3" spans="1:3" s="47" customFormat="1" ht="25.15" customHeight="1">
      <c r="A3" s="96" t="s">
        <v>13</v>
      </c>
    </row>
    <row r="4" spans="1:3" ht="51">
      <c r="A4" s="83">
        <v>1</v>
      </c>
      <c r="B4" s="63" t="s">
        <v>122</v>
      </c>
      <c r="C4" s="79" t="s">
        <v>123</v>
      </c>
    </row>
    <row r="5" spans="1:3" ht="38.25">
      <c r="A5" s="83">
        <f>A4+1</f>
        <v>2</v>
      </c>
      <c r="B5" s="63" t="s">
        <v>124</v>
      </c>
      <c r="C5" s="79" t="s">
        <v>123</v>
      </c>
    </row>
    <row r="6" spans="1:3" ht="38.25">
      <c r="A6" s="83">
        <f>A5+1</f>
        <v>3</v>
      </c>
      <c r="B6" s="63" t="s">
        <v>125</v>
      </c>
      <c r="C6" s="79" t="s">
        <v>126</v>
      </c>
    </row>
    <row r="7" spans="1:3" ht="38.25">
      <c r="A7" s="83">
        <f>A6+1</f>
        <v>4</v>
      </c>
      <c r="B7" s="63" t="s">
        <v>127</v>
      </c>
      <c r="C7" s="79" t="s">
        <v>128</v>
      </c>
    </row>
    <row r="8" spans="1:3" ht="38.25">
      <c r="A8" s="83">
        <f>A7+1</f>
        <v>5</v>
      </c>
      <c r="B8" s="63" t="s">
        <v>129</v>
      </c>
      <c r="C8" s="79" t="s">
        <v>128</v>
      </c>
    </row>
    <row r="9" spans="1:3">
      <c r="A9"/>
      <c r="B9" s="21"/>
      <c r="C9" s="47"/>
    </row>
    <row r="10" spans="1:3" s="47" customFormat="1" ht="25.15" customHeight="1">
      <c r="A10" s="96" t="s">
        <v>29</v>
      </c>
    </row>
    <row r="11" spans="1:3" ht="38.25">
      <c r="A11" s="83">
        <f>A8+1</f>
        <v>6</v>
      </c>
      <c r="B11" s="63" t="s">
        <v>130</v>
      </c>
      <c r="C11" s="79" t="s">
        <v>128</v>
      </c>
    </row>
    <row r="12" spans="1:3" ht="51">
      <c r="A12" s="83">
        <f>A11+1</f>
        <v>7</v>
      </c>
      <c r="B12" s="63" t="s">
        <v>131</v>
      </c>
      <c r="C12" s="79" t="s">
        <v>126</v>
      </c>
    </row>
    <row r="13" spans="1:3" ht="38.25">
      <c r="A13" s="83">
        <f>A12+1</f>
        <v>8</v>
      </c>
      <c r="B13" s="63" t="s">
        <v>132</v>
      </c>
      <c r="C13" s="79" t="s">
        <v>128</v>
      </c>
    </row>
    <row r="14" spans="1:3">
      <c r="A14"/>
      <c r="B14" s="21"/>
      <c r="C14" s="47"/>
    </row>
    <row r="15" spans="1:3" s="47" customFormat="1" ht="25.15" customHeight="1">
      <c r="A15" s="96" t="s">
        <v>36</v>
      </c>
    </row>
    <row r="16" spans="1:3" ht="38.25">
      <c r="A16" s="83">
        <f>A13+1</f>
        <v>9</v>
      </c>
      <c r="B16" s="63" t="s">
        <v>133</v>
      </c>
      <c r="C16" s="79" t="s">
        <v>134</v>
      </c>
    </row>
    <row r="17" spans="1:3" ht="51">
      <c r="A17" s="83">
        <f t="shared" ref="A17:A24" si="0">A16+1</f>
        <v>10</v>
      </c>
      <c r="B17" s="63" t="s">
        <v>135</v>
      </c>
      <c r="C17" s="79" t="s">
        <v>126</v>
      </c>
    </row>
    <row r="18" spans="1:3" ht="38.25">
      <c r="A18" s="83">
        <f t="shared" si="0"/>
        <v>11</v>
      </c>
      <c r="B18" s="63" t="s">
        <v>136</v>
      </c>
      <c r="C18" s="79" t="s">
        <v>128</v>
      </c>
    </row>
    <row r="19" spans="1:3" ht="51">
      <c r="A19" s="83">
        <f t="shared" si="0"/>
        <v>12</v>
      </c>
      <c r="B19" s="63" t="s">
        <v>137</v>
      </c>
      <c r="C19" s="79" t="s">
        <v>123</v>
      </c>
    </row>
    <row r="20" spans="1:3" ht="51">
      <c r="A20" s="83">
        <f t="shared" si="0"/>
        <v>13</v>
      </c>
      <c r="B20" s="63" t="s">
        <v>138</v>
      </c>
      <c r="C20" s="79" t="s">
        <v>128</v>
      </c>
    </row>
    <row r="21" spans="1:3" ht="38.25">
      <c r="A21" s="83">
        <f t="shared" si="0"/>
        <v>14</v>
      </c>
      <c r="B21" s="63" t="s">
        <v>139</v>
      </c>
      <c r="C21" s="79" t="s">
        <v>126</v>
      </c>
    </row>
    <row r="22" spans="1:3" ht="25.5">
      <c r="A22" s="83">
        <f t="shared" si="0"/>
        <v>15</v>
      </c>
      <c r="B22" s="63" t="s">
        <v>140</v>
      </c>
      <c r="C22" s="79" t="s">
        <v>134</v>
      </c>
    </row>
    <row r="23" spans="1:3" ht="25.5">
      <c r="A23" s="83">
        <f t="shared" si="0"/>
        <v>16</v>
      </c>
      <c r="B23" s="63" t="s">
        <v>141</v>
      </c>
      <c r="C23" s="79" t="s">
        <v>134</v>
      </c>
    </row>
    <row r="24" spans="1:3" ht="25.5">
      <c r="A24" s="83">
        <f t="shared" si="0"/>
        <v>17</v>
      </c>
      <c r="B24" s="63" t="s">
        <v>142</v>
      </c>
      <c r="C24" s="79" t="s">
        <v>143</v>
      </c>
    </row>
    <row r="25" spans="1:3">
      <c r="A25"/>
      <c r="B25" s="21"/>
      <c r="C25" s="47"/>
    </row>
    <row r="26" spans="1:3" s="47" customFormat="1" ht="25.15" customHeight="1">
      <c r="A26" s="96" t="s">
        <v>55</v>
      </c>
    </row>
    <row r="27" spans="1:3" ht="38.25">
      <c r="A27" s="83">
        <f>A24+1</f>
        <v>18</v>
      </c>
      <c r="B27" s="63" t="s">
        <v>144</v>
      </c>
      <c r="C27" s="79" t="s">
        <v>126</v>
      </c>
    </row>
    <row r="28" spans="1:3" ht="38.25">
      <c r="A28" s="83">
        <f>A27+1</f>
        <v>19</v>
      </c>
      <c r="B28" s="63" t="s">
        <v>145</v>
      </c>
      <c r="C28" s="79" t="s">
        <v>126</v>
      </c>
    </row>
    <row r="29" spans="1:3" ht="51">
      <c r="A29" s="83">
        <f>A28+1</f>
        <v>20</v>
      </c>
      <c r="B29" s="63" t="s">
        <v>146</v>
      </c>
      <c r="C29" s="79" t="s">
        <v>134</v>
      </c>
    </row>
    <row r="30" spans="1:3" ht="38.25">
      <c r="A30" s="83">
        <f>A29+1</f>
        <v>21</v>
      </c>
      <c r="B30" s="63" t="s">
        <v>147</v>
      </c>
      <c r="C30" s="79" t="s">
        <v>126</v>
      </c>
    </row>
    <row r="31" spans="1:3">
      <c r="A31"/>
      <c r="B31" s="21"/>
      <c r="C31" s="47"/>
    </row>
    <row r="32" spans="1:3" s="47" customFormat="1" ht="25.15" customHeight="1">
      <c r="A32" s="96" t="s">
        <v>64</v>
      </c>
    </row>
    <row r="33" spans="1:3" ht="38.25">
      <c r="A33" s="83">
        <f>A30+1</f>
        <v>22</v>
      </c>
      <c r="B33" s="63" t="s">
        <v>148</v>
      </c>
      <c r="C33" s="79" t="s">
        <v>126</v>
      </c>
    </row>
    <row r="34" spans="1:3" ht="51">
      <c r="A34" s="83">
        <f>A33+1</f>
        <v>23</v>
      </c>
      <c r="B34" s="63" t="s">
        <v>149</v>
      </c>
      <c r="C34" s="79" t="s">
        <v>128</v>
      </c>
    </row>
    <row r="35" spans="1:3" ht="38.25">
      <c r="A35" s="83">
        <f>A34+1</f>
        <v>24</v>
      </c>
      <c r="B35" s="63" t="s">
        <v>150</v>
      </c>
      <c r="C35" s="79" t="s">
        <v>143</v>
      </c>
    </row>
    <row r="36" spans="1:3">
      <c r="A36"/>
      <c r="B36" s="21"/>
      <c r="C36" s="47"/>
    </row>
    <row r="37" spans="1:3" s="47" customFormat="1" ht="25.15" customHeight="1">
      <c r="A37" s="96" t="s">
        <v>71</v>
      </c>
    </row>
    <row r="38" spans="1:3" ht="38.25">
      <c r="A38" s="83">
        <f>A35+1</f>
        <v>25</v>
      </c>
      <c r="B38" s="63" t="s">
        <v>151</v>
      </c>
      <c r="C38" s="79" t="s">
        <v>128</v>
      </c>
    </row>
    <row r="39" spans="1:3" ht="63.75">
      <c r="A39" s="83">
        <f>A38+1</f>
        <v>26</v>
      </c>
      <c r="B39" s="63" t="s">
        <v>152</v>
      </c>
      <c r="C39" s="79" t="s">
        <v>134</v>
      </c>
    </row>
    <row r="40" spans="1:3" ht="38.25">
      <c r="A40" s="83">
        <f>A39+1</f>
        <v>27</v>
      </c>
      <c r="B40" s="64" t="s">
        <v>153</v>
      </c>
      <c r="C40" s="79" t="s">
        <v>134</v>
      </c>
    </row>
    <row r="41" spans="1:3" ht="63.75">
      <c r="A41" s="83">
        <f>A40+1</f>
        <v>28</v>
      </c>
      <c r="B41" s="63" t="s">
        <v>154</v>
      </c>
      <c r="C41" s="79" t="s">
        <v>128</v>
      </c>
    </row>
    <row r="42" spans="1:3" ht="38.25">
      <c r="A42" s="83">
        <f>A41+1</f>
        <v>29</v>
      </c>
      <c r="B42" s="63" t="s">
        <v>155</v>
      </c>
      <c r="C42" s="79" t="s">
        <v>128</v>
      </c>
    </row>
    <row r="43" spans="1:3">
      <c r="A43"/>
      <c r="B43" s="21"/>
      <c r="C43" s="47"/>
    </row>
    <row r="44" spans="1:3" s="47" customFormat="1" ht="25.15" customHeight="1">
      <c r="A44" s="96" t="s">
        <v>83</v>
      </c>
    </row>
    <row r="45" spans="1:3" ht="38.25">
      <c r="A45" s="83">
        <f>A42+1</f>
        <v>30</v>
      </c>
      <c r="B45" s="63" t="s">
        <v>156</v>
      </c>
      <c r="C45" s="79" t="s">
        <v>126</v>
      </c>
    </row>
    <row r="46" spans="1:3" ht="38.25">
      <c r="A46" s="83">
        <f>A45+1</f>
        <v>31</v>
      </c>
      <c r="B46" s="63" t="s">
        <v>157</v>
      </c>
      <c r="C46" s="79" t="s">
        <v>128</v>
      </c>
    </row>
    <row r="47" spans="1:3" ht="51">
      <c r="A47" s="83">
        <f>A46+1</f>
        <v>32</v>
      </c>
      <c r="B47" s="63" t="s">
        <v>158</v>
      </c>
      <c r="C47" s="79" t="s">
        <v>128</v>
      </c>
    </row>
    <row r="48" spans="1:3" ht="25.5">
      <c r="A48" s="83">
        <f>A47+1</f>
        <v>33</v>
      </c>
      <c r="B48" s="63" t="s">
        <v>159</v>
      </c>
      <c r="C48" s="79" t="s">
        <v>128</v>
      </c>
    </row>
    <row r="49" spans="1:3">
      <c r="A49"/>
      <c r="B49" s="21"/>
      <c r="C49" s="47"/>
    </row>
    <row r="50" spans="1:3" s="47" customFormat="1" ht="25.15" customHeight="1">
      <c r="A50" s="96" t="s">
        <v>92</v>
      </c>
    </row>
    <row r="51" spans="1:3" ht="51">
      <c r="A51" s="83">
        <f>A48+1</f>
        <v>34</v>
      </c>
      <c r="B51" s="63" t="s">
        <v>160</v>
      </c>
      <c r="C51" s="79" t="s">
        <v>123</v>
      </c>
    </row>
    <row r="52" spans="1:3" ht="38.25">
      <c r="A52" s="83">
        <f>A51+1</f>
        <v>35</v>
      </c>
      <c r="B52" s="63" t="s">
        <v>161</v>
      </c>
      <c r="C52" s="79" t="s">
        <v>134</v>
      </c>
    </row>
    <row r="53" spans="1:3" ht="25.5">
      <c r="A53" s="83">
        <f>A52+1</f>
        <v>36</v>
      </c>
      <c r="B53" s="63" t="s">
        <v>162</v>
      </c>
      <c r="C53" s="79" t="s">
        <v>126</v>
      </c>
    </row>
    <row r="54" spans="1:3" ht="38.25">
      <c r="A54" s="83">
        <f>A53+1</f>
        <v>37</v>
      </c>
      <c r="B54" s="63" t="s">
        <v>163</v>
      </c>
      <c r="C54" s="79" t="s">
        <v>128</v>
      </c>
    </row>
    <row r="55" spans="1:3" ht="25.5">
      <c r="A55" s="83">
        <f>A54+1</f>
        <v>38</v>
      </c>
      <c r="B55" s="63" t="s">
        <v>164</v>
      </c>
      <c r="C55" s="79" t="s">
        <v>128</v>
      </c>
    </row>
    <row r="56" spans="1:3">
      <c r="A56"/>
      <c r="B56" s="21"/>
      <c r="C56" s="47"/>
    </row>
    <row r="57" spans="1:3" s="47" customFormat="1" ht="25.15" customHeight="1">
      <c r="A57" s="96" t="s">
        <v>103</v>
      </c>
    </row>
    <row r="58" spans="1:3" ht="51">
      <c r="A58" s="83">
        <f>A55+1</f>
        <v>39</v>
      </c>
      <c r="B58" s="63" t="s">
        <v>165</v>
      </c>
      <c r="C58" s="79" t="s">
        <v>126</v>
      </c>
    </row>
    <row r="59" spans="1:3" ht="38.25">
      <c r="A59" s="83">
        <f>A58+1</f>
        <v>40</v>
      </c>
      <c r="B59" s="63" t="s">
        <v>166</v>
      </c>
      <c r="C59" s="79" t="s">
        <v>128</v>
      </c>
    </row>
    <row r="60" spans="1:3" ht="51">
      <c r="A60" s="83">
        <f>A59+1</f>
        <v>41</v>
      </c>
      <c r="B60" s="63" t="s">
        <v>167</v>
      </c>
      <c r="C60" s="79" t="s">
        <v>128</v>
      </c>
    </row>
    <row r="61" spans="1:3" ht="38.25">
      <c r="A61" s="83">
        <f>A60+1</f>
        <v>42</v>
      </c>
      <c r="B61" s="63" t="s">
        <v>168</v>
      </c>
      <c r="C61" s="79" t="s">
        <v>134</v>
      </c>
    </row>
    <row r="62" spans="1:3">
      <c r="A62"/>
      <c r="B62" s="21"/>
      <c r="C62" s="47"/>
    </row>
    <row r="63" spans="1:3" s="47" customFormat="1" ht="25.15" customHeight="1">
      <c r="A63" s="96" t="s">
        <v>112</v>
      </c>
    </row>
    <row r="64" spans="1:3" ht="51">
      <c r="A64" s="83">
        <f>A61+1</f>
        <v>43</v>
      </c>
      <c r="B64" s="63" t="s">
        <v>169</v>
      </c>
      <c r="C64" s="79" t="s">
        <v>126</v>
      </c>
    </row>
    <row r="65" spans="1:3" ht="25.5">
      <c r="A65" s="83">
        <f>A64+1</f>
        <v>44</v>
      </c>
      <c r="B65" s="63" t="s">
        <v>170</v>
      </c>
      <c r="C65" s="79" t="s">
        <v>128</v>
      </c>
    </row>
    <row r="66" spans="1:3" ht="51">
      <c r="A66" s="83">
        <f>A65+1</f>
        <v>45</v>
      </c>
      <c r="B66" s="63" t="s">
        <v>171</v>
      </c>
      <c r="C66" s="79" t="s">
        <v>128</v>
      </c>
    </row>
  </sheetData>
  <mergeCells count="1">
    <mergeCell ref="A1:C1"/>
  </mergeCells>
  <phoneticPr fontId="2" type="noConversion"/>
  <conditionalFormatting sqref="C16:C24 C27:C30 C33:C35 C38:C42 C45:C48 C51:C55 C58:C61 C64:C66 C4:C8 C11:C13">
    <cfRule type="cellIs" dxfId="0" priority="1" stopIfTrue="1" operator="equal">
      <formula>"Enter score"</formula>
    </cfRule>
  </conditionalFormatting>
  <pageMargins left="0.75" right="0.75" top="1" bottom="1" header="0.5" footer="0.5"/>
  <pageSetup paperSize="9" orientation="landscape" r:id="rId1"/>
  <headerFooter alignWithMargins="0"/>
  <rowBreaks count="1" manualBreakCount="1">
    <brk id="14"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1"/>
  <sheetViews>
    <sheetView workbookViewId="0" xr3:uid="{842E5F09-E766-5B8D-85AF-A39847EA96FD}">
      <selection activeCell="B14" sqref="B14"/>
    </sheetView>
  </sheetViews>
  <sheetFormatPr defaultRowHeight="12.75"/>
  <cols>
    <col min="1" max="1" width="17.42578125" customWidth="1"/>
    <col min="2" max="2" width="16.5703125" customWidth="1"/>
    <col min="3" max="3" width="8.85546875" customWidth="1"/>
    <col min="4" max="4" width="5.5703125" customWidth="1"/>
    <col min="5" max="5" width="4.7109375" customWidth="1"/>
    <col min="6" max="6" width="5.7109375" customWidth="1"/>
  </cols>
  <sheetData>
    <row r="1" spans="1:6">
      <c r="A1" s="60" t="s">
        <v>172</v>
      </c>
      <c r="B1" s="60" t="s">
        <v>173</v>
      </c>
      <c r="C1" s="130" t="s">
        <v>174</v>
      </c>
      <c r="D1" s="130"/>
      <c r="E1" s="130"/>
      <c r="F1" s="130"/>
    </row>
    <row r="2" spans="1:6">
      <c r="A2" s="105">
        <v>0</v>
      </c>
      <c r="B2" t="str">
        <f>""</f>
        <v/>
      </c>
    </row>
    <row r="3" spans="1:6">
      <c r="A3" s="105">
        <v>1</v>
      </c>
      <c r="B3" t="s">
        <v>175</v>
      </c>
      <c r="C3" s="98" t="s">
        <v>176</v>
      </c>
      <c r="D3" s="104">
        <f>A4</f>
        <v>29</v>
      </c>
    </row>
    <row r="4" spans="1:6">
      <c r="A4" s="106">
        <v>29</v>
      </c>
      <c r="B4" s="61" t="s">
        <v>6</v>
      </c>
      <c r="C4" s="61" t="s">
        <v>177</v>
      </c>
      <c r="D4" s="104">
        <f>A4</f>
        <v>29</v>
      </c>
      <c r="E4" s="97" t="s">
        <v>178</v>
      </c>
      <c r="F4" s="104">
        <f>A5</f>
        <v>49</v>
      </c>
    </row>
    <row r="5" spans="1:6">
      <c r="A5" s="106">
        <v>49</v>
      </c>
      <c r="B5" s="61" t="s">
        <v>7</v>
      </c>
      <c r="C5" s="61" t="s">
        <v>177</v>
      </c>
      <c r="D5" s="104">
        <f>A5</f>
        <v>49</v>
      </c>
      <c r="E5" s="97" t="s">
        <v>178</v>
      </c>
      <c r="F5" s="104">
        <f>A6</f>
        <v>69</v>
      </c>
    </row>
    <row r="6" spans="1:6">
      <c r="A6" s="106">
        <v>69</v>
      </c>
      <c r="B6" s="61" t="s">
        <v>11</v>
      </c>
      <c r="C6" s="61" t="s">
        <v>177</v>
      </c>
      <c r="D6" s="104">
        <f>A6</f>
        <v>69</v>
      </c>
      <c r="E6" s="97" t="s">
        <v>178</v>
      </c>
      <c r="F6" s="104">
        <f>A7</f>
        <v>89</v>
      </c>
    </row>
    <row r="7" spans="1:6">
      <c r="A7" s="106">
        <v>89</v>
      </c>
      <c r="B7" s="61" t="s">
        <v>12</v>
      </c>
      <c r="C7" s="98" t="s">
        <v>179</v>
      </c>
      <c r="D7" s="104">
        <f>A7</f>
        <v>89</v>
      </c>
    </row>
    <row r="8" spans="1:6">
      <c r="A8" s="61"/>
      <c r="B8" s="61"/>
    </row>
    <row r="9" spans="1:6">
      <c r="A9" s="61"/>
      <c r="B9" s="61"/>
    </row>
    <row r="10" spans="1:6">
      <c r="A10" s="61"/>
      <c r="B10" s="61"/>
    </row>
    <row r="11" spans="1:6">
      <c r="A11" s="61"/>
      <c r="B11" s="61"/>
    </row>
  </sheetData>
  <mergeCells count="1">
    <mergeCell ref="C1:F1"/>
  </mergeCells>
  <phoneticPr fontId="2"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http://www.uxforthemasses.com</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Expert usability evaluation template</dc:title>
  <dc:subject/>
  <dc:creator>Neil Turner</dc:creator>
  <cp:keywords/>
  <dc:description/>
  <cp:lastModifiedBy/>
  <cp:revision/>
  <dcterms:created xsi:type="dcterms:W3CDTF">2008-01-21T11:46:15Z</dcterms:created>
  <dcterms:modified xsi:type="dcterms:W3CDTF">2019-03-23T18:04:49Z</dcterms:modified>
  <cp:category/>
  <cp:contentStatus/>
</cp:coreProperties>
</file>