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23250" windowHeight="12720" tabRatio="272"/>
  </bookViews>
  <sheets>
    <sheet name="Summary" sheetId="4" r:id="rId1"/>
    <sheet name="Assets" sheetId="1" r:id="rId2"/>
    <sheet name="Liabilities and Owner's Equity" sheetId="2" r:id="rId3"/>
  </sheets>
  <definedNames>
    <definedName name="Current_Year">Summary!#REF!</definedName>
    <definedName name="Preceding_Year">Summary!#REF!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4" l="1"/>
  <c r="E36" i="4" l="1"/>
  <c r="G35" i="4"/>
  <c r="G27" i="4"/>
  <c r="G25" i="4"/>
  <c r="G23" i="4"/>
  <c r="E58" i="4"/>
  <c r="G55" i="4"/>
  <c r="G43" i="4"/>
  <c r="G36" i="4" l="1"/>
  <c r="G58" i="4"/>
  <c r="E171" i="4"/>
  <c r="G171" i="4" s="1"/>
  <c r="E153" i="4"/>
  <c r="G153" i="4" s="1"/>
  <c r="E134" i="4"/>
  <c r="G134" i="4" s="1"/>
  <c r="E114" i="4"/>
  <c r="G114" i="4" s="1"/>
  <c r="E95" i="4"/>
  <c r="G95" i="4" s="1"/>
  <c r="E75" i="4"/>
  <c r="G64" i="4" l="1"/>
  <c r="G75" i="4" s="1"/>
  <c r="D10" i="4" s="1"/>
  <c r="D2" i="1" l="1"/>
  <c r="C2" i="1"/>
  <c r="C19" i="2"/>
  <c r="D19" i="2"/>
  <c r="C14" i="2"/>
  <c r="D14" i="2"/>
  <c r="C10" i="2"/>
  <c r="D10" i="2"/>
  <c r="C21" i="1"/>
  <c r="D21" i="1"/>
  <c r="C17" i="1"/>
  <c r="D17" i="1"/>
  <c r="C10" i="1"/>
  <c r="D10" i="1"/>
  <c r="D2" i="2" l="1"/>
  <c r="C2" i="2"/>
</calcChain>
</file>

<file path=xl/sharedStrings.xml><?xml version="1.0" encoding="utf-8"?>
<sst xmlns="http://schemas.openxmlformats.org/spreadsheetml/2006/main" count="474" uniqueCount="105">
  <si>
    <t xml:space="preserve"> </t>
  </si>
  <si>
    <t>Current Assets</t>
  </si>
  <si>
    <t>Cash</t>
  </si>
  <si>
    <t>Investments</t>
  </si>
  <si>
    <t>Inventories</t>
  </si>
  <si>
    <t>Accounts receivable</t>
  </si>
  <si>
    <t>Pre-paid expenses</t>
  </si>
  <si>
    <t>Other</t>
  </si>
  <si>
    <t>Total Current Assets</t>
  </si>
  <si>
    <t>Fixed Assets</t>
  </si>
  <si>
    <t>Property and equipment</t>
  </si>
  <si>
    <t>Leasehold improvements</t>
  </si>
  <si>
    <t>Equity and other investments</t>
  </si>
  <si>
    <t>Less accumulated depreciation</t>
  </si>
  <si>
    <t>Total Fixed Assets</t>
  </si>
  <si>
    <t>Other Assets</t>
  </si>
  <si>
    <t>Goodwill</t>
  </si>
  <si>
    <t>Total Other Assets</t>
  </si>
  <si>
    <t>Current Liabilities</t>
  </si>
  <si>
    <t>Accounts payable</t>
  </si>
  <si>
    <t>Accrued wages</t>
  </si>
  <si>
    <t>Accrued compensation</t>
  </si>
  <si>
    <t>Income taxes payable</t>
  </si>
  <si>
    <t>Unearned revenue</t>
  </si>
  <si>
    <t>Total Current Liabilities</t>
  </si>
  <si>
    <t>Long-Term Liabilities</t>
  </si>
  <si>
    <t>Mortgage payable</t>
  </si>
  <si>
    <t>Total Long-Term Liabilities</t>
  </si>
  <si>
    <t>Owner's Equity</t>
  </si>
  <si>
    <t>Investment capital</t>
  </si>
  <si>
    <t>Accumulated retained earnings</t>
  </si>
  <si>
    <t>Total Owner's Equity</t>
  </si>
  <si>
    <t>Year 1</t>
  </si>
  <si>
    <t>Year 2</t>
  </si>
  <si>
    <t>Letter Grade (LG) and Grade Point (GP)</t>
  </si>
  <si>
    <t xml:space="preserve">Total Semester </t>
  </si>
  <si>
    <t>Total Credit</t>
  </si>
  <si>
    <t>Projected CGPA</t>
  </si>
  <si>
    <t>LG</t>
  </si>
  <si>
    <t>A+</t>
  </si>
  <si>
    <t>A</t>
  </si>
  <si>
    <t>A-</t>
  </si>
  <si>
    <t>B+</t>
  </si>
  <si>
    <t>B</t>
  </si>
  <si>
    <t>B-</t>
  </si>
  <si>
    <t>GP</t>
  </si>
  <si>
    <t>C+</t>
  </si>
  <si>
    <t>C</t>
  </si>
  <si>
    <t>D</t>
  </si>
  <si>
    <t>F</t>
  </si>
  <si>
    <t>Physics-I</t>
  </si>
  <si>
    <t>Theo.</t>
  </si>
  <si>
    <t>Prac.</t>
  </si>
  <si>
    <t>Mathematics-I</t>
  </si>
  <si>
    <t>Functional English</t>
  </si>
  <si>
    <t>Structured 
Programming 
Language</t>
  </si>
  <si>
    <t>Basic Mechanical Engineering</t>
  </si>
  <si>
    <t>Total Credit Hour:</t>
  </si>
  <si>
    <t>Discrete Mathematics</t>
  </si>
  <si>
    <t>Object Oriented 
Programming</t>
  </si>
  <si>
    <t>Physics-II</t>
  </si>
  <si>
    <t>Introduction to 
Electrical Engineering</t>
  </si>
  <si>
    <t>Engineering Drawing</t>
  </si>
  <si>
    <t>Mathematics-II</t>
  </si>
  <si>
    <t>Sociology</t>
  </si>
  <si>
    <r>
      <t xml:space="preserve">        </t>
    </r>
    <r>
      <rPr>
        <sz val="8"/>
        <color indexed="23"/>
        <rFont val="Constantia"/>
        <family val="1"/>
        <scheme val="major"/>
      </rPr>
      <t xml:space="preserve"> Upgrade LG and GP</t>
    </r>
  </si>
  <si>
    <t>Electronic Devices
&amp; Circuits</t>
  </si>
  <si>
    <t>Data Structure</t>
  </si>
  <si>
    <t>Mathematics-III</t>
  </si>
  <si>
    <t>Numerical Methods</t>
  </si>
  <si>
    <t>Digital Logic 
Design</t>
  </si>
  <si>
    <t>C.H.</t>
  </si>
  <si>
    <t xml:space="preserve">C.H. </t>
  </si>
  <si>
    <t>Digital Electronics &amp;
Pulse Technique</t>
  </si>
  <si>
    <t>Algorithm 
Analysis &amp; Design</t>
  </si>
  <si>
    <t>Electrical Machines 
&amp; Measurements</t>
  </si>
  <si>
    <t>Theory of Computation</t>
  </si>
  <si>
    <t>Mathematics IV</t>
  </si>
  <si>
    <t>Financial &amp; Managerial 
Acccounting</t>
  </si>
  <si>
    <t>Database</t>
  </si>
  <si>
    <t>Data Communication</t>
  </si>
  <si>
    <t>Software Engineering</t>
  </si>
  <si>
    <t>Compiler</t>
  </si>
  <si>
    <t>Computer Architecture</t>
  </si>
  <si>
    <t>Assembly Language 
Programming</t>
  </si>
  <si>
    <t>Economics</t>
  </si>
  <si>
    <t>Microprocessor</t>
  </si>
  <si>
    <t>Computer Networks</t>
  </si>
  <si>
    <t>Operating System</t>
  </si>
  <si>
    <t>Artificial Intelligence</t>
  </si>
  <si>
    <t>Mathematical Analysis</t>
  </si>
  <si>
    <t>Computer Interfacing</t>
  </si>
  <si>
    <t>Industrial Management</t>
  </si>
  <si>
    <t>Digital System Design</t>
  </si>
  <si>
    <t>Machine Learning</t>
  </si>
  <si>
    <t>System Analysis
&amp; Design</t>
  </si>
  <si>
    <t>Project / Thesis</t>
  </si>
  <si>
    <t>Basic Multimedia System</t>
  </si>
  <si>
    <t>Computer Graphics</t>
  </si>
  <si>
    <t>Pattern Recognition</t>
  </si>
  <si>
    <t>VLSI Design</t>
  </si>
  <si>
    <t>Graph Theory</t>
  </si>
  <si>
    <t>?</t>
  </si>
  <si>
    <t>GP*</t>
  </si>
  <si>
    <t>GPA: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</si>
</sst>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7" x14ac:knownFonts="1">
    <font>
      <sz val="11"/>
      <color theme="1"/>
      <name val="Franklin Gothic Book"/>
      <family val="2"/>
      <scheme val="minor"/>
    </font>
    <font>
      <sz val="11"/>
      <color theme="3"/>
      <name val="Franklin Gothic Book"/>
      <family val="2"/>
      <scheme val="minor"/>
    </font>
    <font>
      <sz val="11"/>
      <name val="Franklin Gothic Book"/>
      <family val="2"/>
      <scheme val="minor"/>
    </font>
    <font>
      <sz val="12"/>
      <color theme="5"/>
      <name val="Franklin Gothic Book"/>
      <family val="2"/>
      <scheme val="minor"/>
    </font>
    <font>
      <b/>
      <sz val="12"/>
      <color theme="1"/>
      <name val="Franklin Gothic Book"/>
      <family val="2"/>
      <scheme val="minor"/>
    </font>
    <font>
      <sz val="20"/>
      <color theme="0"/>
      <name val="Constantia"/>
      <family val="2"/>
      <scheme val="major"/>
    </font>
    <font>
      <sz val="11"/>
      <color theme="0"/>
      <name val="Franklin Gothic Book"/>
      <family val="2"/>
      <scheme val="minor"/>
    </font>
    <font>
      <sz val="20"/>
      <color theme="3"/>
      <name val="Constantia"/>
      <family val="2"/>
      <scheme val="major"/>
    </font>
    <font>
      <sz val="11"/>
      <color theme="1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8"/>
      <color indexed="23"/>
      <name val="Arial"/>
      <family val="2"/>
    </font>
    <font>
      <sz val="12"/>
      <name val="Constantia"/>
      <family val="1"/>
      <scheme val="major"/>
    </font>
    <font>
      <b/>
      <sz val="12"/>
      <name val="Constantia"/>
      <family val="1"/>
      <scheme val="major"/>
    </font>
    <font>
      <sz val="11"/>
      <color theme="1"/>
      <name val="Cambria"/>
      <family val="1"/>
    </font>
    <font>
      <b/>
      <sz val="10"/>
      <name val="Cambria"/>
      <family val="1"/>
    </font>
    <font>
      <sz val="8"/>
      <color indexed="23"/>
      <name val="Constantia"/>
      <family val="1"/>
      <scheme val="major"/>
    </font>
    <font>
      <b/>
      <sz val="12"/>
      <color rgb="FF006100"/>
      <name val="Franklin Gothic Book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/>
      <top/>
      <bottom/>
      <diagonal/>
    </border>
    <border>
      <left/>
      <right/>
      <top/>
      <bottom style="thin">
        <color theme="5" tint="0.79998168889431442"/>
      </bottom>
      <diagonal/>
    </border>
    <border>
      <left/>
      <right/>
      <top style="thin">
        <color theme="6" tint="0.7999511703848384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1">
    <xf numFmtId="0" fontId="0" fillId="0" borderId="0"/>
    <xf numFmtId="0" fontId="9" fillId="3" borderId="0" applyNumberFormat="0" applyBorder="0" applyAlignment="0" applyProtection="0"/>
    <xf numFmtId="0" fontId="8" fillId="4" borderId="7" applyNumberFormat="0" applyFont="0" applyAlignment="0" applyProtection="0"/>
    <xf numFmtId="0" fontId="6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6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</cellStyleXfs>
  <cellXfs count="62">
    <xf numFmtId="0" fontId="0" fillId="0" borderId="0" xfId="0"/>
    <xf numFmtId="0" fontId="0" fillId="0" borderId="0" xfId="0" applyFont="1" applyAlignment="1">
      <alignment vertical="center"/>
    </xf>
    <xf numFmtId="0" fontId="1" fillId="0" borderId="3" xfId="0" applyFont="1" applyBorder="1" applyAlignment="1">
      <alignment horizontal="right" vertical="center" indent="1"/>
    </xf>
    <xf numFmtId="0" fontId="1" fillId="0" borderId="4" xfId="0" applyFont="1" applyBorder="1" applyAlignment="1">
      <alignment horizontal="right" vertical="center" indent="1"/>
    </xf>
    <xf numFmtId="0" fontId="0" fillId="0" borderId="0" xfId="0" applyFont="1" applyAlignment="1">
      <alignment horizontal="left" vertical="center" indent="1"/>
    </xf>
    <xf numFmtId="164" fontId="0" fillId="0" borderId="0" xfId="0" applyNumberFormat="1" applyFont="1" applyAlignment="1">
      <alignment horizontal="right" vertical="center" indent="1"/>
    </xf>
    <xf numFmtId="0" fontId="2" fillId="2" borderId="0" xfId="0" applyFont="1" applyFill="1" applyAlignment="1">
      <alignment horizontal="left" vertical="center" indent="1"/>
    </xf>
    <xf numFmtId="164" fontId="2" fillId="2" borderId="0" xfId="0" applyNumberFormat="1" applyFont="1" applyFill="1" applyAlignment="1">
      <alignment horizontal="right" vertical="center" indent="1"/>
    </xf>
    <xf numFmtId="0" fontId="0" fillId="2" borderId="0" xfId="0" applyFont="1" applyFill="1" applyAlignment="1">
      <alignment horizontal="left" vertical="center" indent="1"/>
    </xf>
    <xf numFmtId="164" fontId="0" fillId="2" borderId="0" xfId="0" applyNumberFormat="1" applyFont="1" applyFill="1" applyAlignment="1">
      <alignment horizontal="right" vertical="center" indent="1"/>
    </xf>
    <xf numFmtId="0" fontId="3" fillId="0" borderId="0" xfId="0" applyFont="1" applyBorder="1" applyAlignment="1">
      <alignment horizontal="right" vertical="center" indent="1"/>
    </xf>
    <xf numFmtId="0" fontId="3" fillId="0" borderId="6" xfId="0" applyFont="1" applyBorder="1" applyAlignment="1">
      <alignment horizontal="right" vertical="center" indent="1"/>
    </xf>
    <xf numFmtId="0" fontId="4" fillId="0" borderId="2" xfId="0" applyFont="1" applyBorder="1" applyAlignment="1">
      <alignment horizontal="left" vertical="center" indent="1"/>
    </xf>
    <xf numFmtId="0" fontId="7" fillId="0" borderId="1" xfId="0" applyFont="1" applyFill="1" applyBorder="1" applyAlignment="1"/>
    <xf numFmtId="0" fontId="1" fillId="0" borderId="0" xfId="0" applyFont="1" applyFill="1" applyAlignment="1">
      <alignment vertical="center"/>
    </xf>
    <xf numFmtId="0" fontId="5" fillId="0" borderId="5" xfId="0" applyFont="1" applyFill="1" applyBorder="1" applyAlignment="1"/>
    <xf numFmtId="0" fontId="6" fillId="0" borderId="5" xfId="0" applyFont="1" applyFill="1" applyBorder="1" applyAlignment="1">
      <alignment vertical="center"/>
    </xf>
    <xf numFmtId="0" fontId="6" fillId="11" borderId="0" xfId="9" applyAlignment="1"/>
    <xf numFmtId="0" fontId="6" fillId="11" borderId="0" xfId="9" applyAlignment="1">
      <alignment vertical="center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0" fontId="8" fillId="6" borderId="0" xfId="4" applyBorder="1" applyAlignment="1" applyProtection="1">
      <alignment horizontal="center"/>
    </xf>
    <xf numFmtId="0" fontId="6" fillId="5" borderId="0" xfId="3" applyBorder="1" applyAlignment="1" applyProtection="1">
      <alignment horizontal="center" vertical="center"/>
    </xf>
    <xf numFmtId="0" fontId="8" fillId="6" borderId="0" xfId="4" applyAlignment="1">
      <alignment horizontal="center"/>
    </xf>
    <xf numFmtId="0" fontId="6" fillId="12" borderId="0" xfId="10" applyAlignment="1">
      <alignment horizontal="center"/>
    </xf>
    <xf numFmtId="4" fontId="6" fillId="12" borderId="0" xfId="10" applyNumberFormat="1" applyBorder="1" applyAlignment="1" applyProtection="1">
      <alignment horizontal="center"/>
    </xf>
    <xf numFmtId="4" fontId="6" fillId="12" borderId="9" xfId="10" applyNumberFormat="1" applyBorder="1" applyAlignment="1" applyProtection="1">
      <alignment horizontal="center"/>
    </xf>
    <xf numFmtId="4" fontId="9" fillId="3" borderId="0" xfId="1" applyNumberFormat="1" applyBorder="1" applyAlignment="1">
      <alignment horizontal="center"/>
    </xf>
    <xf numFmtId="4" fontId="9" fillId="3" borderId="8" xfId="1" applyNumberFormat="1" applyBorder="1" applyAlignment="1">
      <alignment horizontal="center"/>
    </xf>
    <xf numFmtId="0" fontId="8" fillId="10" borderId="9" xfId="8" applyBorder="1" applyAlignment="1" applyProtection="1">
      <alignment horizontal="center" vertical="center"/>
    </xf>
    <xf numFmtId="4" fontId="13" fillId="4" borderId="0" xfId="2" applyNumberFormat="1" applyFont="1" applyBorder="1" applyAlignment="1">
      <alignment horizontal="center"/>
    </xf>
    <xf numFmtId="0" fontId="8" fillId="6" borderId="0" xfId="4" applyBorder="1" applyAlignment="1">
      <alignment horizontal="center"/>
    </xf>
    <xf numFmtId="0" fontId="6" fillId="12" borderId="0" xfId="10" applyBorder="1" applyAlignment="1">
      <alignment horizontal="center"/>
    </xf>
    <xf numFmtId="0" fontId="8" fillId="6" borderId="10" xfId="4" applyBorder="1" applyAlignment="1">
      <alignment horizontal="center"/>
    </xf>
    <xf numFmtId="0" fontId="6" fillId="12" borderId="10" xfId="10" applyBorder="1" applyAlignment="1">
      <alignment horizontal="center"/>
    </xf>
    <xf numFmtId="0" fontId="6" fillId="5" borderId="0" xfId="3"/>
    <xf numFmtId="0" fontId="8" fillId="10" borderId="0" xfId="8" applyBorder="1" applyAlignment="1" applyProtection="1">
      <alignment horizontal="center" vertical="center"/>
    </xf>
    <xf numFmtId="0" fontId="8" fillId="9" borderId="0" xfId="7" applyBorder="1" applyAlignment="1" applyProtection="1">
      <alignment horizontal="center" vertical="center"/>
    </xf>
    <xf numFmtId="0" fontId="8" fillId="9" borderId="9" xfId="7" applyBorder="1" applyAlignment="1" applyProtection="1">
      <alignment horizontal="center" vertical="center"/>
    </xf>
    <xf numFmtId="0" fontId="0" fillId="6" borderId="0" xfId="4" applyFont="1" applyBorder="1" applyAlignment="1" applyProtection="1">
      <alignment horizontal="center"/>
    </xf>
    <xf numFmtId="0" fontId="0" fillId="10" borderId="0" xfId="8" applyFont="1" applyBorder="1" applyAlignment="1" applyProtection="1">
      <alignment horizontal="center" vertical="center"/>
    </xf>
    <xf numFmtId="0" fontId="0" fillId="9" borderId="0" xfId="7" applyFont="1" applyBorder="1" applyAlignment="1" applyProtection="1">
      <alignment horizontal="center" vertical="center"/>
    </xf>
    <xf numFmtId="4" fontId="13" fillId="4" borderId="8" xfId="2" applyNumberFormat="1" applyFont="1" applyBorder="1" applyAlignment="1">
      <alignment horizontal="center"/>
    </xf>
    <xf numFmtId="4" fontId="2" fillId="13" borderId="0" xfId="0" applyNumberFormat="1" applyFont="1" applyFill="1" applyBorder="1" applyAlignment="1">
      <alignment horizontal="right"/>
    </xf>
    <xf numFmtId="1" fontId="2" fillId="13" borderId="0" xfId="0" applyNumberFormat="1" applyFont="1" applyFill="1" applyBorder="1" applyAlignment="1">
      <alignment horizontal="right"/>
    </xf>
    <xf numFmtId="2" fontId="16" fillId="3" borderId="0" xfId="1" applyNumberFormat="1" applyFont="1" applyBorder="1" applyAlignment="1">
      <alignment horizontal="right"/>
    </xf>
    <xf numFmtId="0" fontId="6" fillId="8" borderId="0" xfId="6" applyBorder="1" applyAlignment="1" applyProtection="1">
      <alignment horizontal="center" vertical="center" wrapText="1"/>
    </xf>
    <xf numFmtId="0" fontId="0" fillId="9" borderId="0" xfId="7" applyFont="1" applyBorder="1" applyAlignment="1" applyProtection="1">
      <alignment horizontal="center" vertical="center"/>
    </xf>
    <xf numFmtId="0" fontId="8" fillId="9" borderId="0" xfId="7" applyBorder="1" applyAlignment="1" applyProtection="1">
      <alignment horizontal="center" vertical="center"/>
    </xf>
    <xf numFmtId="0" fontId="0" fillId="10" borderId="0" xfId="8" applyFont="1" applyBorder="1" applyAlignment="1" applyProtection="1">
      <alignment horizontal="center" vertical="center"/>
    </xf>
    <xf numFmtId="0" fontId="8" fillId="10" borderId="0" xfId="8" applyBorder="1" applyAlignment="1" applyProtection="1">
      <alignment horizontal="center" vertical="center"/>
    </xf>
    <xf numFmtId="0" fontId="0" fillId="7" borderId="0" xfId="5" applyFont="1" applyBorder="1" applyAlignment="1" applyProtection="1">
      <alignment horizontal="center" vertical="center" wrapText="1"/>
    </xf>
    <xf numFmtId="0" fontId="8" fillId="7" borderId="0" xfId="5" applyBorder="1" applyAlignment="1" applyProtection="1">
      <alignment horizontal="center" vertical="center" wrapText="1"/>
    </xf>
    <xf numFmtId="0" fontId="6" fillId="8" borderId="0" xfId="6" applyBorder="1" applyAlignment="1" applyProtection="1">
      <alignment horizontal="center" vertical="center"/>
    </xf>
    <xf numFmtId="0" fontId="10" fillId="0" borderId="0" xfId="0" applyFont="1" applyAlignment="1">
      <alignment horizontal="center"/>
    </xf>
    <xf numFmtId="0" fontId="0" fillId="7" borderId="0" xfId="5" applyFont="1" applyBorder="1" applyAlignment="1" applyProtection="1">
      <alignment horizontal="center" vertical="center"/>
    </xf>
    <xf numFmtId="0" fontId="8" fillId="7" borderId="0" xfId="5" applyBorder="1" applyAlignment="1" applyProtection="1">
      <alignment horizontal="center" vertical="center"/>
    </xf>
  </cellXfs>
  <cellStyles count="11">
    <cellStyle name="20% - Accent2" xfId="4" builtinId="34"/>
    <cellStyle name="20% - Accent3" xfId="7" builtinId="38"/>
    <cellStyle name="40% - Accent2" xfId="5" builtinId="35"/>
    <cellStyle name="40% - Accent3" xfId="8" builtinId="39"/>
    <cellStyle name="60% - Accent2" xfId="6" builtinId="36"/>
    <cellStyle name="60% - Accent3" xfId="9" builtinId="40"/>
    <cellStyle name="60% - Accent6" xfId="10" builtinId="52"/>
    <cellStyle name="Accent2" xfId="3" builtinId="33"/>
    <cellStyle name="Good" xfId="1" builtinId="26"/>
    <cellStyle name="Normal" xfId="0" builtinId="0"/>
    <cellStyle name="Note" xfId="2" builtinId="1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</font>
    </dxf>
    <dxf>
      <font>
        <strike val="0"/>
        <outline val="0"/>
        <shadow val="0"/>
        <u val="none"/>
        <vertAlign val="baseline"/>
        <sz val="11"/>
        <color auto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</dxf>
    <dxf>
      <font>
        <strike val="0"/>
        <outline val="0"/>
        <shadow val="0"/>
        <u val="none"/>
        <vertAlign val="baseline"/>
        <sz val="11"/>
        <name val="Franklin Gothic Book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</font>
      <alignment vertical="center" textRotation="0" indent="0" justifyLastLine="0" shrinkToFit="0" readingOrder="0"/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gradientFill degree="90">
          <stop position="0">
            <color theme="3"/>
          </stop>
          <stop position="1">
            <color theme="3" tint="-0.25098422193060094"/>
          </stop>
        </gradient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>
      <tableStyleElement type="wholeTable" dxfId="45"/>
      <tableStyleElement type="headerRow" dxfId="44"/>
      <tableStyleElement type="secondRowStripe" dxfId="4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hyperlink" Target="https://github.com/Sazzad-Saju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5</xdr:row>
      <xdr:rowOff>66675</xdr:rowOff>
    </xdr:from>
    <xdr:to>
      <xdr:col>5</xdr:col>
      <xdr:colOff>141144</xdr:colOff>
      <xdr:row>12</xdr:row>
      <xdr:rowOff>0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16" t="19203" r="14100" b="26698"/>
        <a:stretch/>
      </xdr:blipFill>
      <xdr:spPr>
        <a:xfrm>
          <a:off x="1000125" y="2438400"/>
          <a:ext cx="3779694" cy="1800225"/>
        </a:xfrm>
        <a:prstGeom prst="rect">
          <a:avLst/>
        </a:prstGeom>
      </xdr:spPr>
    </xdr:pic>
    <xdr:clientData/>
  </xdr:twoCellAnchor>
  <xdr:twoCellAnchor editAs="oneCell">
    <xdr:from>
      <xdr:col>5</xdr:col>
      <xdr:colOff>667941</xdr:colOff>
      <xdr:row>1</xdr:row>
      <xdr:rowOff>92738</xdr:rowOff>
    </xdr:from>
    <xdr:to>
      <xdr:col>6</xdr:col>
      <xdr:colOff>464750</xdr:colOff>
      <xdr:row>3</xdr:row>
      <xdr:rowOff>199350</xdr:rowOff>
    </xdr:to>
    <xdr:pic>
      <xdr:nvPicPr>
        <xdr:cNvPr id="9" name="Picture 8" descr="https://upload.wikimedia.org/wikipedia/bn/3/39/%E0%A6%B9%E0%A6%BE%E0%A6%AC%E0%A6%BF%E0%A6%AA%E0%A7%8D%E0%A6%B0%E0%A6%AC%E0%A6%BF-%E0%A6%B2%E0%A7%8B%E0%A6%97%E0%A7%8B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9016" y="1426238"/>
          <a:ext cx="558809" cy="69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57467</xdr:colOff>
      <xdr:row>1</xdr:row>
      <xdr:rowOff>88356</xdr:rowOff>
    </xdr:from>
    <xdr:ext cx="4189563" cy="705581"/>
    <xdr:sp macro="" textlink="">
      <xdr:nvSpPr>
        <xdr:cNvPr id="10" name="TextBox 9"/>
        <xdr:cNvSpPr txBox="1"/>
      </xdr:nvSpPr>
      <xdr:spPr>
        <a:xfrm>
          <a:off x="214349" y="1421856"/>
          <a:ext cx="4189563" cy="7055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200" b="0">
              <a:solidFill>
                <a:schemeClr val="bg1"/>
              </a:solidFill>
              <a:latin typeface="+mj-lt"/>
            </a:rPr>
            <a:t>Name:</a:t>
          </a:r>
          <a:r>
            <a:rPr lang="en-US" sz="1200" b="0" baseline="0">
              <a:solidFill>
                <a:schemeClr val="bg1"/>
              </a:solidFill>
              <a:latin typeface="+mj-lt"/>
            </a:rPr>
            <a:t> Sazzad Hossain Saju	</a:t>
          </a:r>
        </a:p>
        <a:p>
          <a:r>
            <a:rPr lang="en-US" sz="1200" b="0" baseline="0">
              <a:solidFill>
                <a:schemeClr val="bg1"/>
              </a:solidFill>
              <a:latin typeface="+mj-lt"/>
            </a:rPr>
            <a:t>ID: 1602049</a:t>
          </a:r>
        </a:p>
        <a:p>
          <a:r>
            <a:rPr lang="en-US" sz="1200" b="0" baseline="0">
              <a:solidFill>
                <a:schemeClr val="bg1"/>
              </a:solidFill>
              <a:latin typeface="+mj-lt"/>
            </a:rPr>
            <a:t>Department of Computer Science and Engineering, HSTU</a:t>
          </a:r>
        </a:p>
      </xdr:txBody>
    </xdr:sp>
    <xdr:clientData/>
  </xdr:oneCellAnchor>
  <xdr:twoCellAnchor>
    <xdr:from>
      <xdr:col>0</xdr:col>
      <xdr:colOff>1</xdr:colOff>
      <xdr:row>0</xdr:row>
      <xdr:rowOff>0</xdr:rowOff>
    </xdr:from>
    <xdr:to>
      <xdr:col>7</xdr:col>
      <xdr:colOff>1</xdr:colOff>
      <xdr:row>1</xdr:row>
      <xdr:rowOff>26523</xdr:rowOff>
    </xdr:to>
    <xdr:pic>
      <xdr:nvPicPr>
        <xdr:cNvPr id="17" name="Picture 16" descr="Abstract Image" title="Banner 1">
          <a:extLst>
            <a:ext uri="{FF2B5EF4-FFF2-40B4-BE49-F238E27FC236}">
              <a16:creationId xmlns:a16="http://schemas.microsoft.com/office/drawing/2014/main" xmlns="" id="{2187BC33-9002-4060-A77F-5837210AB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022" y="0"/>
          <a:ext cx="6687766" cy="1360023"/>
        </a:xfrm>
        <a:prstGeom prst="rect">
          <a:avLst/>
        </a:prstGeom>
      </xdr:spPr>
    </xdr:pic>
    <xdr:clientData/>
  </xdr:twoCellAnchor>
  <xdr:twoCellAnchor>
    <xdr:from>
      <xdr:col>0</xdr:col>
      <xdr:colOff>27038</xdr:colOff>
      <xdr:row>0</xdr:row>
      <xdr:rowOff>310750</xdr:rowOff>
    </xdr:from>
    <xdr:to>
      <xdr:col>2</xdr:col>
      <xdr:colOff>1104042</xdr:colOff>
      <xdr:row>0</xdr:row>
      <xdr:rowOff>1080430</xdr:rowOff>
    </xdr:to>
    <xdr:sp macro="" textlink="">
      <xdr:nvSpPr>
        <xdr:cNvPr id="18" name="TextBox 1" descr="Balance Sheet" title="Title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529D1A66-1E7D-4896-9776-F87F93757AFE}"/>
            </a:ext>
          </a:extLst>
        </xdr:cNvPr>
        <xdr:cNvSpPr txBox="1"/>
      </xdr:nvSpPr>
      <xdr:spPr>
        <a:xfrm>
          <a:off x="181059" y="310750"/>
          <a:ext cx="2917153" cy="76968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CGPA</a:t>
          </a:r>
          <a:r>
            <a:rPr lang="en-US" sz="2000" baseline="0">
              <a:solidFill>
                <a:schemeClr val="bg1"/>
              </a:solidFill>
              <a:latin typeface="+mj-lt"/>
            </a:rPr>
            <a:t> Calculator</a:t>
          </a:r>
          <a:endParaRPr lang="en-US" sz="2000">
            <a:solidFill>
              <a:schemeClr val="bg1"/>
            </a:solidFill>
            <a:latin typeface="+mj-lt"/>
          </a:endParaRPr>
        </a:p>
        <a:p>
          <a:pPr marL="0" algn="l"/>
          <a:r>
            <a:rPr lang="en-US" sz="1200" i="1" u="sng">
              <a:solidFill>
                <a:schemeClr val="tx2">
                  <a:lumMod val="20000"/>
                  <a:lumOff val="80000"/>
                </a:schemeClr>
              </a:solidFill>
              <a:latin typeface="+mj-lt"/>
            </a:rPr>
            <a:t>By Sazzad Saju</a:t>
          </a:r>
        </a:p>
      </xdr:txBody>
    </xdr:sp>
    <xdr:clientData/>
  </xdr:twoCellAnchor>
  <xdr:oneCellAnchor>
    <xdr:from>
      <xdr:col>2</xdr:col>
      <xdr:colOff>457200</xdr:colOff>
      <xdr:row>12</xdr:row>
      <xdr:rowOff>28575</xdr:rowOff>
    </xdr:from>
    <xdr:ext cx="1414362" cy="311496"/>
    <xdr:sp macro="" textlink="">
      <xdr:nvSpPr>
        <xdr:cNvPr id="20" name="TextBox 19"/>
        <xdr:cNvSpPr txBox="1"/>
      </xdr:nvSpPr>
      <xdr:spPr>
        <a:xfrm>
          <a:off x="2295525" y="4267200"/>
          <a:ext cx="141436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0" u="sng">
              <a:latin typeface="+mj-lt"/>
            </a:rPr>
            <a:t>Grading System</a:t>
          </a:r>
        </a:p>
      </xdr:txBody>
    </xdr:sp>
    <xdr:clientData/>
  </xdr:oneCellAnchor>
  <xdr:oneCellAnchor>
    <xdr:from>
      <xdr:col>0</xdr:col>
      <xdr:colOff>213344</xdr:colOff>
      <xdr:row>23</xdr:row>
      <xdr:rowOff>153329</xdr:rowOff>
    </xdr:from>
    <xdr:ext cx="381708" cy="2418804"/>
    <xdr:sp macro="" textlink="">
      <xdr:nvSpPr>
        <xdr:cNvPr id="23" name="TextBox 22"/>
        <xdr:cNvSpPr txBox="1"/>
      </xdr:nvSpPr>
      <xdr:spPr>
        <a:xfrm rot="16200000">
          <a:off x="-805204" y="8451698"/>
          <a:ext cx="2418804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>
              <a:solidFill>
                <a:schemeClr val="bg1"/>
              </a:solidFill>
              <a:latin typeface="Arial Black" panose="020B0A04020102020204" pitchFamily="34" charset="0"/>
            </a:rPr>
            <a:t>Level: 1 Semester: I</a:t>
          </a:r>
        </a:p>
      </xdr:txBody>
    </xdr:sp>
    <xdr:clientData/>
  </xdr:oneCellAnchor>
  <xdr:oneCellAnchor>
    <xdr:from>
      <xdr:col>0</xdr:col>
      <xdr:colOff>216992</xdr:colOff>
      <xdr:row>61</xdr:row>
      <xdr:rowOff>91352</xdr:rowOff>
    </xdr:from>
    <xdr:ext cx="381708" cy="2498633"/>
    <xdr:sp macro="" textlink="">
      <xdr:nvSpPr>
        <xdr:cNvPr id="25" name="TextBox 24"/>
        <xdr:cNvSpPr txBox="1"/>
      </xdr:nvSpPr>
      <xdr:spPr>
        <a:xfrm rot="16200000">
          <a:off x="-841471" y="18743851"/>
          <a:ext cx="2498633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>
              <a:solidFill>
                <a:schemeClr val="bg1"/>
              </a:solidFill>
              <a:latin typeface="Arial Black" panose="020B0A04020102020204" pitchFamily="34" charset="0"/>
            </a:rPr>
            <a:t>Level: 2 Semester: I</a:t>
          </a:r>
        </a:p>
      </xdr:txBody>
    </xdr:sp>
    <xdr:clientData/>
  </xdr:oneCellAnchor>
  <xdr:oneCellAnchor>
    <xdr:from>
      <xdr:col>0</xdr:col>
      <xdr:colOff>221796</xdr:colOff>
      <xdr:row>80</xdr:row>
      <xdr:rowOff>201383</xdr:rowOff>
    </xdr:from>
    <xdr:ext cx="381708" cy="2498633"/>
    <xdr:sp macro="" textlink="">
      <xdr:nvSpPr>
        <xdr:cNvPr id="26" name="TextBox 25"/>
        <xdr:cNvSpPr txBox="1"/>
      </xdr:nvSpPr>
      <xdr:spPr>
        <a:xfrm rot="16200000">
          <a:off x="-836667" y="24024596"/>
          <a:ext cx="2498633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>
              <a:solidFill>
                <a:schemeClr val="bg1"/>
              </a:solidFill>
              <a:latin typeface="Arial Black" panose="020B0A04020102020204" pitchFamily="34" charset="0"/>
            </a:rPr>
            <a:t>Level: 2 Semester: II</a:t>
          </a:r>
        </a:p>
      </xdr:txBody>
    </xdr:sp>
    <xdr:clientData/>
  </xdr:oneCellAnchor>
  <xdr:oneCellAnchor>
    <xdr:from>
      <xdr:col>0</xdr:col>
      <xdr:colOff>231321</xdr:colOff>
      <xdr:row>99</xdr:row>
      <xdr:rowOff>210914</xdr:rowOff>
    </xdr:from>
    <xdr:ext cx="381708" cy="2498633"/>
    <xdr:sp macro="" textlink="">
      <xdr:nvSpPr>
        <xdr:cNvPr id="12" name="TextBox 11"/>
        <xdr:cNvSpPr txBox="1"/>
      </xdr:nvSpPr>
      <xdr:spPr>
        <a:xfrm rot="16200000">
          <a:off x="-827142" y="29204841"/>
          <a:ext cx="2498633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>
              <a:solidFill>
                <a:schemeClr val="bg1"/>
              </a:solidFill>
              <a:latin typeface="Arial Black" panose="020B0A04020102020204" pitchFamily="34" charset="0"/>
            </a:rPr>
            <a:t>Level: 3 Semester: I</a:t>
          </a:r>
        </a:p>
      </xdr:txBody>
    </xdr:sp>
    <xdr:clientData/>
  </xdr:oneCellAnchor>
  <xdr:oneCellAnchor>
    <xdr:from>
      <xdr:col>0</xdr:col>
      <xdr:colOff>223995</xdr:colOff>
      <xdr:row>119</xdr:row>
      <xdr:rowOff>169569</xdr:rowOff>
    </xdr:from>
    <xdr:ext cx="381708" cy="2498633"/>
    <xdr:sp macro="" textlink="">
      <xdr:nvSpPr>
        <xdr:cNvPr id="13" name="TextBox 12"/>
        <xdr:cNvSpPr txBox="1"/>
      </xdr:nvSpPr>
      <xdr:spPr>
        <a:xfrm rot="16200000">
          <a:off x="-834468" y="34606353"/>
          <a:ext cx="2498633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>
              <a:solidFill>
                <a:schemeClr val="bg1"/>
              </a:solidFill>
              <a:latin typeface="Arial Black" panose="020B0A04020102020204" pitchFamily="34" charset="0"/>
            </a:rPr>
            <a:t>Level: 3 Semester: II</a:t>
          </a:r>
        </a:p>
      </xdr:txBody>
    </xdr:sp>
    <xdr:clientData/>
  </xdr:oneCellAnchor>
  <xdr:oneCellAnchor>
    <xdr:from>
      <xdr:col>0</xdr:col>
      <xdr:colOff>225404</xdr:colOff>
      <xdr:row>138</xdr:row>
      <xdr:rowOff>151451</xdr:rowOff>
    </xdr:from>
    <xdr:ext cx="381708" cy="2498633"/>
    <xdr:sp macro="" textlink="">
      <xdr:nvSpPr>
        <xdr:cNvPr id="14" name="TextBox 13"/>
        <xdr:cNvSpPr txBox="1"/>
      </xdr:nvSpPr>
      <xdr:spPr>
        <a:xfrm rot="16200000">
          <a:off x="-833059" y="39758950"/>
          <a:ext cx="2498633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>
              <a:solidFill>
                <a:schemeClr val="bg1"/>
              </a:solidFill>
              <a:latin typeface="Arial Black" panose="020B0A04020102020204" pitchFamily="34" charset="0"/>
            </a:rPr>
            <a:t>Level: 4 Semester: I</a:t>
          </a:r>
        </a:p>
      </xdr:txBody>
    </xdr:sp>
    <xdr:clientData/>
  </xdr:oneCellAnchor>
  <xdr:oneCellAnchor>
    <xdr:from>
      <xdr:col>0</xdr:col>
      <xdr:colOff>221796</xdr:colOff>
      <xdr:row>157</xdr:row>
      <xdr:rowOff>122468</xdr:rowOff>
    </xdr:from>
    <xdr:ext cx="381708" cy="2498633"/>
    <xdr:sp macro="" textlink="">
      <xdr:nvSpPr>
        <xdr:cNvPr id="15" name="TextBox 14"/>
        <xdr:cNvSpPr txBox="1"/>
      </xdr:nvSpPr>
      <xdr:spPr>
        <a:xfrm rot="16200000">
          <a:off x="-836667" y="44900681"/>
          <a:ext cx="2498633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>
              <a:solidFill>
                <a:schemeClr val="bg1"/>
              </a:solidFill>
              <a:latin typeface="Arial Black" panose="020B0A04020102020204" pitchFamily="34" charset="0"/>
            </a:rPr>
            <a:t>Level: 4 Semester: II</a:t>
          </a:r>
        </a:p>
      </xdr:txBody>
    </xdr:sp>
    <xdr:clientData/>
  </xdr:oneCellAnchor>
  <xdr:oneCellAnchor>
    <xdr:from>
      <xdr:col>0</xdr:col>
      <xdr:colOff>213882</xdr:colOff>
      <xdr:row>42</xdr:row>
      <xdr:rowOff>167863</xdr:rowOff>
    </xdr:from>
    <xdr:ext cx="381708" cy="2498633"/>
    <xdr:sp macro="" textlink="">
      <xdr:nvSpPr>
        <xdr:cNvPr id="16" name="TextBox 15"/>
        <xdr:cNvSpPr txBox="1"/>
      </xdr:nvSpPr>
      <xdr:spPr>
        <a:xfrm rot="16200000">
          <a:off x="-844581" y="13649647"/>
          <a:ext cx="2498633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>
              <a:solidFill>
                <a:schemeClr val="bg1"/>
              </a:solidFill>
              <a:latin typeface="Arial Black" panose="020B0A04020102020204" pitchFamily="34" charset="0"/>
            </a:rPr>
            <a:t>Level: 1 Semester: II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0</xdr:colOff>
      <xdr:row>1</xdr:row>
      <xdr:rowOff>0</xdr:rowOff>
    </xdr:to>
    <xdr:pic>
      <xdr:nvPicPr>
        <xdr:cNvPr id="2" name="Picture 1" descr="Abstract Image" title="Banner 1">
          <a:extLst>
            <a:ext uri="{FF2B5EF4-FFF2-40B4-BE49-F238E27FC236}">
              <a16:creationId xmlns="" xmlns:a16="http://schemas.microsoft.com/office/drawing/2014/main" id="{DB30E036-49BD-4193-A5FF-4E03205610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0"/>
          <a:ext cx="6294120" cy="571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1</xdr:rowOff>
    </xdr:from>
    <xdr:to>
      <xdr:col>3</xdr:col>
      <xdr:colOff>847725</xdr:colOff>
      <xdr:row>0</xdr:row>
      <xdr:rowOff>563881</xdr:rowOff>
    </xdr:to>
    <xdr:sp macro="" textlink="">
      <xdr:nvSpPr>
        <xdr:cNvPr id="3" name="TextBox 1" descr="Balance Sheet" title="Title 1">
          <a:extLst>
            <a:ext uri="{FF2B5EF4-FFF2-40B4-BE49-F238E27FC236}">
              <a16:creationId xmlns="" xmlns:a16="http://schemas.microsoft.com/office/drawing/2014/main" id="{5FEBD333-2AD9-4CE2-A0B1-5100FBD546B1}"/>
            </a:ext>
          </a:extLst>
        </xdr:cNvPr>
        <xdr:cNvSpPr txBox="1"/>
      </xdr:nvSpPr>
      <xdr:spPr>
        <a:xfrm>
          <a:off x="152400" y="1"/>
          <a:ext cx="5678805" cy="56388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Assets</a:t>
          </a:r>
          <a:endParaRPr lang="en-US" sz="2000">
            <a:solidFill>
              <a:schemeClr val="tx2">
                <a:lumMod val="20000"/>
                <a:lumOff val="80000"/>
              </a:schemeClr>
            </a:solidFill>
            <a:latin typeface="+mj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0</xdr:colOff>
      <xdr:row>1</xdr:row>
      <xdr:rowOff>0</xdr:rowOff>
    </xdr:to>
    <xdr:pic>
      <xdr:nvPicPr>
        <xdr:cNvPr id="2" name="Picture 1" descr="Abstract Image" title="Banner 1">
          <a:extLst>
            <a:ext uri="{FF2B5EF4-FFF2-40B4-BE49-F238E27FC236}">
              <a16:creationId xmlns="" xmlns:a16="http://schemas.microsoft.com/office/drawing/2014/main" id="{B17AEE54-0A1B-41E0-B53A-9F155DF2E2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0"/>
          <a:ext cx="6294120" cy="571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1</xdr:rowOff>
    </xdr:from>
    <xdr:to>
      <xdr:col>3</xdr:col>
      <xdr:colOff>847725</xdr:colOff>
      <xdr:row>0</xdr:row>
      <xdr:rowOff>563881</xdr:rowOff>
    </xdr:to>
    <xdr:sp macro="" textlink="">
      <xdr:nvSpPr>
        <xdr:cNvPr id="3" name="TextBox 1" descr="Balance Sheet" title="Title 1">
          <a:extLst>
            <a:ext uri="{FF2B5EF4-FFF2-40B4-BE49-F238E27FC236}">
              <a16:creationId xmlns="" xmlns:a16="http://schemas.microsoft.com/office/drawing/2014/main" id="{E39FB8D0-54E5-404A-A67E-ECCE7C758A3D}"/>
            </a:ext>
          </a:extLst>
        </xdr:cNvPr>
        <xdr:cNvSpPr txBox="1"/>
      </xdr:nvSpPr>
      <xdr:spPr>
        <a:xfrm>
          <a:off x="152400" y="1"/>
          <a:ext cx="5678805" cy="56388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Liabilities and Owner's Equity</a:t>
          </a:r>
          <a:endParaRPr lang="en-US" sz="2000">
            <a:solidFill>
              <a:schemeClr val="tx2">
                <a:lumMod val="20000"/>
                <a:lumOff val="80000"/>
              </a:schemeClr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_CurrentAssets" displayName="Table_CurrentAssets" ref="B3:D10" totalsRowCount="1" headerRowDxfId="42" dataDxfId="41" totalsRowDxfId="40">
  <tableColumns count="3">
    <tableColumn id="1" name="Current Assets" totalsRowLabel="Total Current Assets" dataDxfId="39" totalsRowDxfId="38"/>
    <tableColumn id="2" name="Year 1" totalsRowFunction="sum" dataDxfId="37" totalsRowDxfId="36"/>
    <tableColumn id="3" name="Year 2" totalsRowFunction="sum" dataDxfId="35" totalsRowDxfId="34"/>
  </tableColumns>
  <tableStyleInfo name="Business Table" showFirstColumn="0" showLastColumn="0" showRowStripes="1" showColumnStripes="0"/>
</table>
</file>

<file path=xl/tables/table2.xml><?xml version="1.0" encoding="utf-8"?>
<table xmlns="http://schemas.openxmlformats.org/spreadsheetml/2006/main" id="3" name="Table_FixedAssets" displayName="Table_FixedAssets" ref="B12:D17" totalsRowCount="1" totalsRowDxfId="33">
  <tableColumns count="3">
    <tableColumn id="1" name="Fixed Assets" totalsRowLabel="Total Fixed Assets" dataDxfId="32" totalsRowDxfId="31"/>
    <tableColumn id="2" name="Year 1" totalsRowFunction="sum" dataDxfId="30" totalsRowDxfId="29"/>
    <tableColumn id="3" name="Year 2" totalsRowFunction="sum" dataDxfId="28" totalsRowDxfId="27"/>
  </tableColumns>
  <tableStyleInfo name="Business Table" showFirstColumn="0" showLastColumn="0" showRowStripes="1" showColumnStripes="0"/>
</table>
</file>

<file path=xl/tables/table3.xml><?xml version="1.0" encoding="utf-8"?>
<table xmlns="http://schemas.openxmlformats.org/spreadsheetml/2006/main" id="4" name="Table_OtherAssets" displayName="Table_OtherAssets" ref="B19:D21" totalsRowCount="1" totalsRowDxfId="26">
  <tableColumns count="3">
    <tableColumn id="1" name="Other Assets" totalsRowLabel="Total Other Assets" dataDxfId="25" totalsRowDxfId="24"/>
    <tableColumn id="2" name="Year 1" totalsRowFunction="sum" dataDxfId="23" totalsRowDxfId="22"/>
    <tableColumn id="3" name="Year 2" totalsRowFunction="sum" dataDxfId="21" totalsRowDxfId="20"/>
  </tableColumns>
  <tableStyleInfo name="Business Table" showFirstColumn="0" showLastColumn="0" showRowStripes="1" showColumnStripes="0"/>
</table>
</file>

<file path=xl/tables/table4.xml><?xml version="1.0" encoding="utf-8"?>
<table xmlns="http://schemas.openxmlformats.org/spreadsheetml/2006/main" id="9" name="Table_CurrentLiabilities" displayName="Table_CurrentLiabilities" ref="B3:D10" totalsRowCount="1" totalsRowDxfId="19">
  <tableColumns count="3">
    <tableColumn id="1" name="Current Liabilities" totalsRowLabel="Total Current Liabilities" dataDxfId="18" totalsRowDxfId="17"/>
    <tableColumn id="2" name="Year 1" totalsRowFunction="sum" dataDxfId="16" totalsRowDxfId="15"/>
    <tableColumn id="3" name="Year 2" totalsRowFunction="sum" dataDxfId="14" totalsRowDxfId="13"/>
  </tableColumns>
  <tableStyleInfo name="Business Table" showFirstColumn="0" showLastColumn="0" showRowStripes="1" showColumnStripes="0"/>
</table>
</file>

<file path=xl/tables/table5.xml><?xml version="1.0" encoding="utf-8"?>
<table xmlns="http://schemas.openxmlformats.org/spreadsheetml/2006/main" id="10" name="Table_LongTermLiabilities" displayName="Table_LongTermLiabilities" ref="B12:D14" totalsRowCount="1" totalsRowDxfId="12">
  <tableColumns count="3">
    <tableColumn id="1" name="Long-Term Liabilities" totalsRowLabel="Total Long-Term Liabilities" dataDxfId="11" totalsRowDxfId="10"/>
    <tableColumn id="2" name="Year 1" totalsRowFunction="sum" dataDxfId="9" totalsRowDxfId="8"/>
    <tableColumn id="3" name="Year 2" totalsRowFunction="sum" dataDxfId="7" totalsRowDxfId="6"/>
  </tableColumns>
  <tableStyleInfo name="Business Table" showFirstColumn="0" showLastColumn="0" showRowStripes="1" showColumnStripes="0"/>
</table>
</file>

<file path=xl/tables/table6.xml><?xml version="1.0" encoding="utf-8"?>
<table xmlns="http://schemas.openxmlformats.org/spreadsheetml/2006/main" id="11" name="Table_OwnersEquity" displayName="Table_OwnersEquity" ref="B16:D19" totalsRowCount="1">
  <tableColumns count="3">
    <tableColumn id="1" name="Owner's Equity" totalsRowLabel="Total Owner's Equity" dataDxfId="5" totalsRowDxfId="4"/>
    <tableColumn id="2" name="Year 1" totalsRowFunction="sum" dataDxfId="3" totalsRowDxfId="2"/>
    <tableColumn id="3" name="Year 2" totalsRowFunction="sum" dataDxfId="1" totalsRowDxfId="0"/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"/>
  <sheetViews>
    <sheetView showGridLines="0" tabSelected="1" view="pageBreakPreview" topLeftCell="A157" zoomScale="115" zoomScaleNormal="100" zoomScaleSheetLayoutView="115" workbookViewId="0">
      <selection activeCell="K167" sqref="K167"/>
    </sheetView>
  </sheetViews>
  <sheetFormatPr defaultColWidth="8.88671875" defaultRowHeight="21" customHeight="1" x14ac:dyDescent="0.3"/>
  <cols>
    <col min="1" max="1" width="9.44140625" style="1" customWidth="1"/>
    <col min="2" max="2" width="12" style="1" customWidth="1"/>
    <col min="3" max="3" width="13" style="1" customWidth="1"/>
    <col min="4" max="4" width="10.77734375" style="1" customWidth="1"/>
    <col min="5" max="6" width="8.88671875" style="1"/>
    <col min="7" max="7" width="8.5546875" style="1" customWidth="1"/>
    <col min="8" max="16384" width="8.88671875" style="1"/>
  </cols>
  <sheetData>
    <row r="1" spans="1:9" ht="105.6" customHeight="1" x14ac:dyDescent="0.3">
      <c r="D1" s="1" t="s">
        <v>0</v>
      </c>
    </row>
    <row r="2" spans="1:9" ht="25.5" customHeight="1" x14ac:dyDescent="0.3">
      <c r="A2" s="17"/>
      <c r="B2" s="17"/>
      <c r="C2" s="17"/>
      <c r="D2" s="17"/>
      <c r="E2" s="18"/>
      <c r="F2" s="18"/>
      <c r="G2" s="18"/>
    </row>
    <row r="3" spans="1:9" ht="21" customHeight="1" x14ac:dyDescent="0.3">
      <c r="A3" s="17"/>
      <c r="B3" s="17"/>
      <c r="C3" s="17"/>
      <c r="D3" s="17"/>
      <c r="E3" s="18"/>
      <c r="F3" s="18"/>
      <c r="G3" s="18"/>
      <c r="I3" s="21"/>
    </row>
    <row r="4" spans="1:9" ht="21" customHeight="1" x14ac:dyDescent="0.3">
      <c r="A4" s="17"/>
      <c r="B4" s="17"/>
      <c r="C4" s="17"/>
      <c r="D4" s="17"/>
      <c r="E4" s="18"/>
      <c r="F4" s="18"/>
      <c r="G4" s="18"/>
    </row>
    <row r="5" spans="1:9" ht="14.25" customHeight="1" x14ac:dyDescent="0.3">
      <c r="A5" s="25" t="s">
        <v>34</v>
      </c>
      <c r="B5"/>
      <c r="C5"/>
      <c r="D5"/>
      <c r="E5"/>
      <c r="F5" s="59" t="s">
        <v>65</v>
      </c>
      <c r="G5" s="59"/>
    </row>
    <row r="8" spans="1:9" ht="21" customHeight="1" x14ac:dyDescent="0.3">
      <c r="C8" s="19" t="s">
        <v>35</v>
      </c>
      <c r="D8" s="49">
        <v>7</v>
      </c>
    </row>
    <row r="9" spans="1:9" ht="21" customHeight="1" x14ac:dyDescent="0.3">
      <c r="C9" s="19" t="s">
        <v>36</v>
      </c>
      <c r="D9" s="48">
        <f xml:space="preserve"> (E36+E58+E75+E95+E114+E134+E153+E171)</f>
        <v>155.5</v>
      </c>
    </row>
    <row r="10" spans="1:9" ht="21" customHeight="1" x14ac:dyDescent="0.3">
      <c r="C10" s="20" t="s">
        <v>37</v>
      </c>
      <c r="D10" s="50">
        <f>(G36+G58+G75+G95+G114+G134+G153+G171)/D8</f>
        <v>2.929289928618851</v>
      </c>
    </row>
    <row r="15" spans="1:9" ht="21" customHeight="1" x14ac:dyDescent="0.3">
      <c r="A15" s="38" t="s">
        <v>38</v>
      </c>
      <c r="B15" s="26" t="s">
        <v>39</v>
      </c>
      <c r="C15" s="28" t="s">
        <v>40</v>
      </c>
      <c r="D15" s="26" t="s">
        <v>41</v>
      </c>
      <c r="E15" s="36" t="s">
        <v>42</v>
      </c>
      <c r="F15" s="26" t="s">
        <v>43</v>
      </c>
      <c r="G15" s="36" t="s">
        <v>44</v>
      </c>
    </row>
    <row r="16" spans="1:9" ht="21" customHeight="1" x14ac:dyDescent="0.3">
      <c r="A16" s="39" t="s">
        <v>45</v>
      </c>
      <c r="B16" s="30">
        <v>4</v>
      </c>
      <c r="C16" s="29">
        <v>3.75</v>
      </c>
      <c r="D16" s="30">
        <v>3.5</v>
      </c>
      <c r="E16" s="37">
        <v>3.25</v>
      </c>
      <c r="F16" s="30">
        <v>3</v>
      </c>
      <c r="G16" s="37">
        <v>2.75</v>
      </c>
    </row>
    <row r="18" spans="1:7" ht="20.25" customHeight="1" x14ac:dyDescent="0.3">
      <c r="B18" s="38" t="s">
        <v>38</v>
      </c>
      <c r="C18" s="26" t="s">
        <v>46</v>
      </c>
      <c r="D18" s="36" t="s">
        <v>47</v>
      </c>
      <c r="E18" s="26" t="s">
        <v>48</v>
      </c>
      <c r="F18" s="36" t="s">
        <v>49</v>
      </c>
    </row>
    <row r="19" spans="1:7" ht="22.5" customHeight="1" x14ac:dyDescent="0.3">
      <c r="B19" s="39" t="s">
        <v>45</v>
      </c>
      <c r="C19" s="30">
        <v>2.5</v>
      </c>
      <c r="D19" s="37">
        <v>2.25</v>
      </c>
      <c r="E19" s="30">
        <v>2</v>
      </c>
      <c r="F19" s="37">
        <v>0</v>
      </c>
    </row>
    <row r="22" spans="1:7" ht="21" customHeight="1" x14ac:dyDescent="0.3">
      <c r="A22" s="27"/>
      <c r="B22" s="58" t="s">
        <v>50</v>
      </c>
      <c r="C22" s="58"/>
      <c r="D22" s="55" t="s">
        <v>51</v>
      </c>
      <c r="E22" s="45" t="s">
        <v>72</v>
      </c>
      <c r="F22" s="28" t="s">
        <v>38</v>
      </c>
      <c r="G22" s="26" t="s">
        <v>44</v>
      </c>
    </row>
    <row r="23" spans="1:7" ht="21" customHeight="1" x14ac:dyDescent="0.3">
      <c r="A23" s="27"/>
      <c r="B23" s="58"/>
      <c r="C23" s="58"/>
      <c r="D23" s="55"/>
      <c r="E23" s="41">
        <v>3</v>
      </c>
      <c r="F23" s="29" t="s">
        <v>45</v>
      </c>
      <c r="G23" s="30">
        <f>ROUND(2.75,2)</f>
        <v>2.75</v>
      </c>
    </row>
    <row r="24" spans="1:7" ht="21" customHeight="1" x14ac:dyDescent="0.3">
      <c r="A24" s="27"/>
      <c r="B24" s="58"/>
      <c r="C24" s="58"/>
      <c r="D24" s="53" t="s">
        <v>52</v>
      </c>
      <c r="E24" s="46" t="s">
        <v>71</v>
      </c>
      <c r="F24" s="28" t="s">
        <v>38</v>
      </c>
      <c r="G24" s="26" t="s">
        <v>42</v>
      </c>
    </row>
    <row r="25" spans="1:7" ht="21" customHeight="1" x14ac:dyDescent="0.3">
      <c r="A25" s="27"/>
      <c r="B25" s="58"/>
      <c r="C25" s="58"/>
      <c r="D25" s="53"/>
      <c r="E25" s="42">
        <v>0.75</v>
      </c>
      <c r="F25" s="29" t="s">
        <v>45</v>
      </c>
      <c r="G25" s="30">
        <f>ROUND(3.25,2)</f>
        <v>3.25</v>
      </c>
    </row>
    <row r="26" spans="1:7" ht="21" customHeight="1" x14ac:dyDescent="0.3">
      <c r="A26" s="27"/>
      <c r="B26" s="61" t="s">
        <v>53</v>
      </c>
      <c r="C26" s="61"/>
      <c r="D26" s="55" t="s">
        <v>51</v>
      </c>
      <c r="E26" s="45" t="s">
        <v>71</v>
      </c>
      <c r="F26" s="28" t="s">
        <v>38</v>
      </c>
      <c r="G26" s="26" t="s">
        <v>46</v>
      </c>
    </row>
    <row r="27" spans="1:7" ht="21" customHeight="1" x14ac:dyDescent="0.3">
      <c r="A27" s="27"/>
      <c r="B27" s="61"/>
      <c r="C27" s="61"/>
      <c r="D27" s="55"/>
      <c r="E27" s="41">
        <v>3</v>
      </c>
      <c r="F27" s="29" t="s">
        <v>45</v>
      </c>
      <c r="G27" s="30">
        <f>ROUND(2.5,2)</f>
        <v>2.5</v>
      </c>
    </row>
    <row r="28" spans="1:7" ht="21" customHeight="1" x14ac:dyDescent="0.3">
      <c r="A28" s="27"/>
      <c r="B28" s="58" t="s">
        <v>54</v>
      </c>
      <c r="C28" s="58"/>
      <c r="D28" s="53" t="s">
        <v>51</v>
      </c>
      <c r="E28" s="46" t="s">
        <v>71</v>
      </c>
      <c r="F28" s="28" t="s">
        <v>38</v>
      </c>
      <c r="G28" s="26" t="s">
        <v>41</v>
      </c>
    </row>
    <row r="29" spans="1:7" ht="21" customHeight="1" x14ac:dyDescent="0.3">
      <c r="A29" s="27"/>
      <c r="B29" s="58"/>
      <c r="C29" s="58"/>
      <c r="D29" s="53"/>
      <c r="E29" s="42">
        <v>3</v>
      </c>
      <c r="F29" s="29" t="s">
        <v>45</v>
      </c>
      <c r="G29" s="30">
        <v>3.5</v>
      </c>
    </row>
    <row r="30" spans="1:7" ht="18.75" customHeight="1" x14ac:dyDescent="0.3">
      <c r="A30" s="27"/>
      <c r="B30" s="57" t="s">
        <v>55</v>
      </c>
      <c r="C30" s="57"/>
      <c r="D30" s="55" t="s">
        <v>51</v>
      </c>
      <c r="E30" s="45" t="s">
        <v>71</v>
      </c>
      <c r="F30" s="28" t="s">
        <v>38</v>
      </c>
      <c r="G30" s="44" t="s">
        <v>42</v>
      </c>
    </row>
    <row r="31" spans="1:7" ht="21" customHeight="1" x14ac:dyDescent="0.3">
      <c r="A31" s="27"/>
      <c r="B31" s="57"/>
      <c r="C31" s="57"/>
      <c r="D31" s="55"/>
      <c r="E31" s="41">
        <v>3</v>
      </c>
      <c r="F31" s="29" t="s">
        <v>103</v>
      </c>
      <c r="G31" s="30">
        <v>3.25</v>
      </c>
    </row>
    <row r="32" spans="1:7" ht="21" customHeight="1" x14ac:dyDescent="0.3">
      <c r="A32" s="27"/>
      <c r="B32" s="57"/>
      <c r="C32" s="57"/>
      <c r="D32" s="53" t="s">
        <v>52</v>
      </c>
      <c r="E32" s="46" t="s">
        <v>71</v>
      </c>
      <c r="F32" s="28" t="s">
        <v>38</v>
      </c>
      <c r="G32" s="44" t="s">
        <v>44</v>
      </c>
    </row>
    <row r="33" spans="1:7" ht="21" customHeight="1" x14ac:dyDescent="0.3">
      <c r="A33" s="27"/>
      <c r="B33" s="57"/>
      <c r="C33" s="57"/>
      <c r="D33" s="53"/>
      <c r="E33" s="42">
        <v>1.5</v>
      </c>
      <c r="F33" s="29" t="s">
        <v>103</v>
      </c>
      <c r="G33" s="30">
        <v>2.75</v>
      </c>
    </row>
    <row r="34" spans="1:7" ht="21" customHeight="1" x14ac:dyDescent="0.3">
      <c r="A34" s="27"/>
      <c r="B34" s="58" t="s">
        <v>56</v>
      </c>
      <c r="C34" s="58"/>
      <c r="D34" s="55" t="s">
        <v>51</v>
      </c>
      <c r="E34" s="45" t="s">
        <v>71</v>
      </c>
      <c r="F34" s="28" t="s">
        <v>38</v>
      </c>
      <c r="G34" s="26" t="s">
        <v>46</v>
      </c>
    </row>
    <row r="35" spans="1:7" ht="21" customHeight="1" x14ac:dyDescent="0.3">
      <c r="A35" s="27"/>
      <c r="B35" s="58"/>
      <c r="C35" s="58"/>
      <c r="D35" s="55"/>
      <c r="E35" s="34">
        <v>3</v>
      </c>
      <c r="F35" s="29" t="s">
        <v>45</v>
      </c>
      <c r="G35" s="31">
        <f>ROUND(2.5,2)</f>
        <v>2.5</v>
      </c>
    </row>
    <row r="36" spans="1:7" ht="21" customHeight="1" x14ac:dyDescent="0.3">
      <c r="A36" s="22"/>
      <c r="B36" s="22"/>
      <c r="C36" s="23"/>
      <c r="D36" s="24" t="s">
        <v>57</v>
      </c>
      <c r="E36" s="35">
        <f>(E23+E25+E27+E29+E31+E33+E35)</f>
        <v>17.25</v>
      </c>
      <c r="F36" s="24" t="s">
        <v>104</v>
      </c>
      <c r="G36" s="32">
        <f>((G23*E23)+(G25*E25)+(G27*E27)+(G29*E29)+(G31*E31)+(G33*E33)+(G35*E35))/(E36)</f>
        <v>2.902173913043478</v>
      </c>
    </row>
    <row r="38" spans="1:7" ht="21" customHeight="1" x14ac:dyDescent="0.3">
      <c r="A38" s="27"/>
      <c r="B38" s="58" t="s">
        <v>58</v>
      </c>
      <c r="C38" s="58"/>
      <c r="D38" s="55" t="s">
        <v>51</v>
      </c>
      <c r="E38" s="45" t="s">
        <v>71</v>
      </c>
      <c r="F38" s="28" t="s">
        <v>38</v>
      </c>
      <c r="G38" s="26" t="s">
        <v>46</v>
      </c>
    </row>
    <row r="39" spans="1:7" ht="21" customHeight="1" x14ac:dyDescent="0.3">
      <c r="A39" s="27"/>
      <c r="B39" s="58"/>
      <c r="C39" s="58"/>
      <c r="D39" s="55"/>
      <c r="E39" s="41">
        <v>3</v>
      </c>
      <c r="F39" s="29" t="s">
        <v>45</v>
      </c>
      <c r="G39" s="30">
        <v>2.5</v>
      </c>
    </row>
    <row r="40" spans="1:7" ht="21" customHeight="1" x14ac:dyDescent="0.3">
      <c r="A40" s="27"/>
      <c r="B40" s="57" t="s">
        <v>59</v>
      </c>
      <c r="C40" s="57"/>
      <c r="D40" s="53" t="s">
        <v>51</v>
      </c>
      <c r="E40" s="46" t="s">
        <v>71</v>
      </c>
      <c r="F40" s="28" t="s">
        <v>38</v>
      </c>
      <c r="G40" s="44" t="s">
        <v>46</v>
      </c>
    </row>
    <row r="41" spans="1:7" ht="21" customHeight="1" x14ac:dyDescent="0.3">
      <c r="A41" s="27"/>
      <c r="B41" s="57"/>
      <c r="C41" s="57"/>
      <c r="D41" s="53"/>
      <c r="E41" s="42">
        <v>2</v>
      </c>
      <c r="F41" s="29" t="s">
        <v>103</v>
      </c>
      <c r="G41" s="30">
        <v>2.5</v>
      </c>
    </row>
    <row r="42" spans="1:7" ht="21" customHeight="1" x14ac:dyDescent="0.3">
      <c r="A42" s="27"/>
      <c r="B42" s="57"/>
      <c r="C42" s="57"/>
      <c r="D42" s="55" t="s">
        <v>52</v>
      </c>
      <c r="E42" s="45" t="s">
        <v>72</v>
      </c>
      <c r="F42" s="28" t="s">
        <v>38</v>
      </c>
      <c r="G42" s="26" t="s">
        <v>46</v>
      </c>
    </row>
    <row r="43" spans="1:7" ht="21" customHeight="1" x14ac:dyDescent="0.3">
      <c r="A43" s="27"/>
      <c r="B43" s="57"/>
      <c r="C43" s="57"/>
      <c r="D43" s="55"/>
      <c r="E43" s="41">
        <v>1.5</v>
      </c>
      <c r="F43" s="29" t="s">
        <v>45</v>
      </c>
      <c r="G43" s="30">
        <f>ROUND(2.5,2)</f>
        <v>2.5</v>
      </c>
    </row>
    <row r="44" spans="1:7" ht="21" customHeight="1" x14ac:dyDescent="0.3">
      <c r="A44" s="27"/>
      <c r="B44" s="58" t="s">
        <v>60</v>
      </c>
      <c r="C44" s="58"/>
      <c r="D44" s="53" t="s">
        <v>51</v>
      </c>
      <c r="E44" s="46" t="s">
        <v>71</v>
      </c>
      <c r="F44" s="28" t="s">
        <v>38</v>
      </c>
      <c r="G44" s="26" t="s">
        <v>48</v>
      </c>
    </row>
    <row r="45" spans="1:7" ht="21" customHeight="1" x14ac:dyDescent="0.3">
      <c r="A45" s="27"/>
      <c r="B45" s="58"/>
      <c r="C45" s="58"/>
      <c r="D45" s="53"/>
      <c r="E45" s="42">
        <v>3</v>
      </c>
      <c r="F45" s="29" t="s">
        <v>45</v>
      </c>
      <c r="G45" s="30">
        <v>2</v>
      </c>
    </row>
    <row r="46" spans="1:7" ht="21" customHeight="1" x14ac:dyDescent="0.3">
      <c r="A46" s="27"/>
      <c r="B46" s="58"/>
      <c r="C46" s="58"/>
      <c r="D46" s="55" t="s">
        <v>52</v>
      </c>
      <c r="E46" s="45" t="s">
        <v>71</v>
      </c>
      <c r="F46" s="28" t="s">
        <v>38</v>
      </c>
      <c r="G46" s="26" t="s">
        <v>42</v>
      </c>
    </row>
    <row r="47" spans="1:7" ht="21" customHeight="1" x14ac:dyDescent="0.3">
      <c r="A47" s="27"/>
      <c r="B47" s="58"/>
      <c r="C47" s="58"/>
      <c r="D47" s="55"/>
      <c r="E47" s="41">
        <v>0.75</v>
      </c>
      <c r="F47" s="29" t="s">
        <v>45</v>
      </c>
      <c r="G47" s="30">
        <v>3.25</v>
      </c>
    </row>
    <row r="48" spans="1:7" ht="21" customHeight="1" x14ac:dyDescent="0.3">
      <c r="A48" s="27"/>
      <c r="B48" s="57" t="s">
        <v>61</v>
      </c>
      <c r="C48" s="57"/>
      <c r="D48" s="53" t="s">
        <v>51</v>
      </c>
      <c r="E48" s="46" t="s">
        <v>72</v>
      </c>
      <c r="F48" s="28" t="s">
        <v>38</v>
      </c>
      <c r="G48" s="44" t="s">
        <v>43</v>
      </c>
    </row>
    <row r="49" spans="1:7" ht="21" customHeight="1" x14ac:dyDescent="0.3">
      <c r="A49" s="27"/>
      <c r="B49" s="57"/>
      <c r="C49" s="57"/>
      <c r="D49" s="53"/>
      <c r="E49" s="42">
        <v>3</v>
      </c>
      <c r="F49" s="29" t="s">
        <v>103</v>
      </c>
      <c r="G49" s="30">
        <v>3</v>
      </c>
    </row>
    <row r="50" spans="1:7" ht="21" customHeight="1" x14ac:dyDescent="0.3">
      <c r="A50" s="27"/>
      <c r="B50" s="57"/>
      <c r="C50" s="57"/>
      <c r="D50" s="55" t="s">
        <v>52</v>
      </c>
      <c r="E50" s="45" t="s">
        <v>72</v>
      </c>
      <c r="F50" s="28" t="s">
        <v>38</v>
      </c>
      <c r="G50" s="26" t="s">
        <v>40</v>
      </c>
    </row>
    <row r="51" spans="1:7" ht="21" customHeight="1" x14ac:dyDescent="0.3">
      <c r="A51" s="27"/>
      <c r="B51" s="57"/>
      <c r="C51" s="57"/>
      <c r="D51" s="55"/>
      <c r="E51" s="41">
        <v>1.5</v>
      </c>
      <c r="F51" s="29" t="s">
        <v>45</v>
      </c>
      <c r="G51" s="30">
        <v>3.75</v>
      </c>
    </row>
    <row r="52" spans="1:7" ht="21" customHeight="1" x14ac:dyDescent="0.3">
      <c r="A52" s="40"/>
      <c r="B52" s="58" t="s">
        <v>62</v>
      </c>
      <c r="C52" s="58"/>
      <c r="D52" s="53" t="s">
        <v>52</v>
      </c>
      <c r="E52" s="46" t="s">
        <v>71</v>
      </c>
      <c r="F52" s="28" t="s">
        <v>38</v>
      </c>
      <c r="G52" s="26" t="s">
        <v>43</v>
      </c>
    </row>
    <row r="53" spans="1:7" ht="21" customHeight="1" x14ac:dyDescent="0.3">
      <c r="A53" s="40"/>
      <c r="B53" s="58"/>
      <c r="C53" s="58"/>
      <c r="D53" s="53"/>
      <c r="E53" s="42">
        <v>1.5</v>
      </c>
      <c r="F53" s="29" t="s">
        <v>45</v>
      </c>
      <c r="G53" s="30">
        <v>3</v>
      </c>
    </row>
    <row r="54" spans="1:7" ht="21" customHeight="1" x14ac:dyDescent="0.3">
      <c r="A54" s="40"/>
      <c r="B54" s="61" t="s">
        <v>63</v>
      </c>
      <c r="C54" s="61"/>
      <c r="D54" s="55" t="s">
        <v>51</v>
      </c>
      <c r="E54" s="45" t="s">
        <v>71</v>
      </c>
      <c r="F54" s="28" t="s">
        <v>38</v>
      </c>
      <c r="G54" s="26" t="s">
        <v>46</v>
      </c>
    </row>
    <row r="55" spans="1:7" ht="21" customHeight="1" x14ac:dyDescent="0.3">
      <c r="A55" s="40"/>
      <c r="B55" s="61"/>
      <c r="C55" s="61"/>
      <c r="D55" s="55"/>
      <c r="E55" s="41">
        <v>3</v>
      </c>
      <c r="F55" s="29" t="s">
        <v>45</v>
      </c>
      <c r="G55" s="30">
        <f t="shared" ref="G55" si="0">ROUND(2.5,2)</f>
        <v>2.5</v>
      </c>
    </row>
    <row r="56" spans="1:7" ht="21" customHeight="1" x14ac:dyDescent="0.3">
      <c r="A56" s="40"/>
      <c r="B56" s="58" t="s">
        <v>64</v>
      </c>
      <c r="C56" s="58"/>
      <c r="D56" s="53" t="s">
        <v>51</v>
      </c>
      <c r="E56" s="46" t="s">
        <v>71</v>
      </c>
      <c r="F56" s="28" t="s">
        <v>38</v>
      </c>
      <c r="G56" s="26" t="s">
        <v>42</v>
      </c>
    </row>
    <row r="57" spans="1:7" ht="21" customHeight="1" x14ac:dyDescent="0.3">
      <c r="A57" s="40"/>
      <c r="B57" s="58"/>
      <c r="C57" s="58"/>
      <c r="D57" s="53"/>
      <c r="E57" s="43">
        <v>2</v>
      </c>
      <c r="F57" s="29" t="s">
        <v>45</v>
      </c>
      <c r="G57" s="31">
        <v>3.25</v>
      </c>
    </row>
    <row r="58" spans="1:7" ht="21" customHeight="1" x14ac:dyDescent="0.3">
      <c r="A58" s="22"/>
      <c r="B58" s="22"/>
      <c r="C58" s="23"/>
      <c r="D58" s="24" t="s">
        <v>57</v>
      </c>
      <c r="E58" s="35">
        <f>(E39+E41+E43+E45+E47+E49+E51+E53+E55+E57)</f>
        <v>21.25</v>
      </c>
      <c r="F58" s="24" t="s">
        <v>104</v>
      </c>
      <c r="G58" s="33">
        <f>((G39*E39)+(G41*E41)+(G43*E43)+(G45*E45)+(G47*E47)+(G49*E49)+(G51*E51)+(G53*E53)+(G55*E55)+(G57*E57))/(E58)</f>
        <v>2.7205882352941178</v>
      </c>
    </row>
    <row r="59" spans="1:7" ht="21" customHeight="1" x14ac:dyDescent="0.3">
      <c r="A59" s="27"/>
      <c r="B59" s="51" t="s">
        <v>66</v>
      </c>
      <c r="C59" s="51"/>
      <c r="D59" s="55" t="s">
        <v>51</v>
      </c>
      <c r="E59" s="45" t="s">
        <v>71</v>
      </c>
      <c r="F59" s="28" t="s">
        <v>38</v>
      </c>
      <c r="G59" s="26" t="s">
        <v>46</v>
      </c>
    </row>
    <row r="60" spans="1:7" ht="21" customHeight="1" x14ac:dyDescent="0.3">
      <c r="A60" s="27"/>
      <c r="B60" s="51"/>
      <c r="C60" s="51"/>
      <c r="D60" s="55"/>
      <c r="E60" s="41">
        <v>4</v>
      </c>
      <c r="F60" s="29" t="s">
        <v>45</v>
      </c>
      <c r="G60" s="30">
        <v>2.5</v>
      </c>
    </row>
    <row r="61" spans="1:7" ht="21" customHeight="1" x14ac:dyDescent="0.3">
      <c r="A61" s="27"/>
      <c r="B61" s="51"/>
      <c r="C61" s="51"/>
      <c r="D61" s="52" t="s">
        <v>52</v>
      </c>
      <c r="E61" s="46" t="s">
        <v>71</v>
      </c>
      <c r="F61" s="28" t="s">
        <v>38</v>
      </c>
      <c r="G61" s="44" t="s">
        <v>42</v>
      </c>
    </row>
    <row r="62" spans="1:7" ht="21" customHeight="1" x14ac:dyDescent="0.3">
      <c r="A62" s="27"/>
      <c r="B62" s="51"/>
      <c r="C62" s="51"/>
      <c r="D62" s="53"/>
      <c r="E62" s="42">
        <v>1.5</v>
      </c>
      <c r="F62" s="29" t="s">
        <v>103</v>
      </c>
      <c r="G62" s="30">
        <v>3.25</v>
      </c>
    </row>
    <row r="63" spans="1:7" ht="21" customHeight="1" x14ac:dyDescent="0.3">
      <c r="A63" s="27"/>
      <c r="B63" s="56" t="s">
        <v>67</v>
      </c>
      <c r="C63" s="56"/>
      <c r="D63" s="54" t="s">
        <v>51</v>
      </c>
      <c r="E63" s="45" t="s">
        <v>71</v>
      </c>
      <c r="F63" s="28" t="s">
        <v>38</v>
      </c>
      <c r="G63" s="26" t="s">
        <v>46</v>
      </c>
    </row>
    <row r="64" spans="1:7" ht="21" customHeight="1" x14ac:dyDescent="0.3">
      <c r="A64" s="27"/>
      <c r="B64" s="56"/>
      <c r="C64" s="56"/>
      <c r="D64" s="55"/>
      <c r="E64" s="41">
        <v>3</v>
      </c>
      <c r="F64" s="29" t="s">
        <v>45</v>
      </c>
      <c r="G64" s="30">
        <f>ROUND(2.5,2)</f>
        <v>2.5</v>
      </c>
    </row>
    <row r="65" spans="1:7" ht="21" customHeight="1" x14ac:dyDescent="0.3">
      <c r="A65" s="27"/>
      <c r="B65" s="56"/>
      <c r="C65" s="56"/>
      <c r="D65" s="52" t="s">
        <v>52</v>
      </c>
      <c r="E65" s="46" t="s">
        <v>72</v>
      </c>
      <c r="F65" s="28" t="s">
        <v>38</v>
      </c>
      <c r="G65" s="44" t="s">
        <v>40</v>
      </c>
    </row>
    <row r="66" spans="1:7" ht="21" customHeight="1" x14ac:dyDescent="0.3">
      <c r="A66" s="27"/>
      <c r="B66" s="56"/>
      <c r="C66" s="56"/>
      <c r="D66" s="53"/>
      <c r="E66" s="42">
        <v>0.75</v>
      </c>
      <c r="F66" s="29" t="s">
        <v>45</v>
      </c>
      <c r="G66" s="30">
        <v>3.75</v>
      </c>
    </row>
    <row r="67" spans="1:7" ht="21" customHeight="1" x14ac:dyDescent="0.3">
      <c r="A67" s="27"/>
      <c r="B67" s="58" t="s">
        <v>68</v>
      </c>
      <c r="C67" s="58"/>
      <c r="D67" s="54" t="s">
        <v>51</v>
      </c>
      <c r="E67" s="45" t="s">
        <v>71</v>
      </c>
      <c r="F67" s="28" t="s">
        <v>38</v>
      </c>
      <c r="G67" s="44" t="s">
        <v>43</v>
      </c>
    </row>
    <row r="68" spans="1:7" ht="21" customHeight="1" x14ac:dyDescent="0.3">
      <c r="A68" s="27"/>
      <c r="B68" s="58"/>
      <c r="C68" s="58"/>
      <c r="D68" s="55"/>
      <c r="E68" s="41">
        <v>3</v>
      </c>
      <c r="F68" s="29" t="s">
        <v>45</v>
      </c>
      <c r="G68" s="30">
        <v>3</v>
      </c>
    </row>
    <row r="69" spans="1:7" ht="21" customHeight="1" x14ac:dyDescent="0.3">
      <c r="A69" s="27"/>
      <c r="B69" s="60" t="s">
        <v>69</v>
      </c>
      <c r="C69" s="61"/>
      <c r="D69" s="52" t="s">
        <v>51</v>
      </c>
      <c r="E69" s="46" t="s">
        <v>71</v>
      </c>
      <c r="F69" s="28" t="s">
        <v>38</v>
      </c>
      <c r="G69" s="44" t="s">
        <v>46</v>
      </c>
    </row>
    <row r="70" spans="1:7" ht="21" customHeight="1" x14ac:dyDescent="0.3">
      <c r="A70" s="27"/>
      <c r="B70" s="61"/>
      <c r="C70" s="61"/>
      <c r="D70" s="53"/>
      <c r="E70" s="42">
        <v>3</v>
      </c>
      <c r="F70" s="29" t="s">
        <v>45</v>
      </c>
      <c r="G70" s="30">
        <v>2.5</v>
      </c>
    </row>
    <row r="71" spans="1:7" ht="21" customHeight="1" x14ac:dyDescent="0.3">
      <c r="A71" s="27"/>
      <c r="B71" s="51" t="s">
        <v>70</v>
      </c>
      <c r="C71" s="51"/>
      <c r="D71" s="54" t="s">
        <v>51</v>
      </c>
      <c r="E71" s="45" t="s">
        <v>71</v>
      </c>
      <c r="F71" s="28" t="s">
        <v>38</v>
      </c>
      <c r="G71" s="44" t="s">
        <v>44</v>
      </c>
    </row>
    <row r="72" spans="1:7" ht="21" customHeight="1" x14ac:dyDescent="0.3">
      <c r="A72" s="27"/>
      <c r="B72" s="51"/>
      <c r="C72" s="51"/>
      <c r="D72" s="55"/>
      <c r="E72" s="41">
        <v>3</v>
      </c>
      <c r="F72" s="29" t="s">
        <v>45</v>
      </c>
      <c r="G72" s="30">
        <v>2.75</v>
      </c>
    </row>
    <row r="73" spans="1:7" ht="21" customHeight="1" x14ac:dyDescent="0.3">
      <c r="A73" s="40"/>
      <c r="B73" s="51"/>
      <c r="C73" s="51"/>
      <c r="D73" s="53" t="s">
        <v>52</v>
      </c>
      <c r="E73" s="46" t="s">
        <v>72</v>
      </c>
      <c r="F73" s="28" t="s">
        <v>38</v>
      </c>
      <c r="G73" s="44" t="s">
        <v>41</v>
      </c>
    </row>
    <row r="74" spans="1:7" ht="21" customHeight="1" x14ac:dyDescent="0.3">
      <c r="A74" s="40"/>
      <c r="B74" s="51"/>
      <c r="C74" s="51"/>
      <c r="D74" s="53"/>
      <c r="E74" s="43">
        <v>1.5</v>
      </c>
      <c r="F74" s="29" t="s">
        <v>45</v>
      </c>
      <c r="G74" s="30">
        <v>3.5</v>
      </c>
    </row>
    <row r="75" spans="1:7" ht="21" customHeight="1" x14ac:dyDescent="0.3">
      <c r="A75" s="22"/>
      <c r="B75" s="22"/>
      <c r="C75" s="23"/>
      <c r="D75" s="24" t="s">
        <v>57</v>
      </c>
      <c r="E75" s="35">
        <f>(E60+E62+E64+E66+E68+E70+E72+E74)</f>
        <v>19.75</v>
      </c>
      <c r="F75" s="24" t="s">
        <v>104</v>
      </c>
      <c r="G75" s="33">
        <f>((G60*E60)+(G62*E62)+(G64*E64)+(G66*E66)+(G68*E68)+(G70*E70)+(G72*E72)+(G74*E74))/(E75)</f>
        <v>2.7943037974683542</v>
      </c>
    </row>
    <row r="77" spans="1:7" ht="21" customHeight="1" x14ac:dyDescent="0.3">
      <c r="A77" s="27"/>
      <c r="B77" s="51" t="s">
        <v>73</v>
      </c>
      <c r="C77" s="51"/>
      <c r="D77" s="55" t="s">
        <v>51</v>
      </c>
      <c r="E77" s="45" t="s">
        <v>71</v>
      </c>
      <c r="F77" s="28" t="s">
        <v>38</v>
      </c>
      <c r="G77" s="44" t="s">
        <v>43</v>
      </c>
    </row>
    <row r="78" spans="1:7" ht="21" customHeight="1" x14ac:dyDescent="0.3">
      <c r="A78" s="27"/>
      <c r="B78" s="51"/>
      <c r="C78" s="51"/>
      <c r="D78" s="55"/>
      <c r="E78" s="41">
        <v>3</v>
      </c>
      <c r="F78" s="29" t="s">
        <v>45</v>
      </c>
      <c r="G78" s="30">
        <v>3</v>
      </c>
    </row>
    <row r="79" spans="1:7" ht="21" customHeight="1" x14ac:dyDescent="0.3">
      <c r="A79" s="27"/>
      <c r="B79" s="51"/>
      <c r="C79" s="51"/>
      <c r="D79" s="52" t="s">
        <v>52</v>
      </c>
      <c r="E79" s="46" t="s">
        <v>71</v>
      </c>
      <c r="F79" s="28" t="s">
        <v>38</v>
      </c>
      <c r="G79" s="44" t="s">
        <v>40</v>
      </c>
    </row>
    <row r="80" spans="1:7" ht="21" customHeight="1" x14ac:dyDescent="0.3">
      <c r="A80" s="27"/>
      <c r="B80" s="51"/>
      <c r="C80" s="51"/>
      <c r="D80" s="53"/>
      <c r="E80" s="42">
        <v>1.5</v>
      </c>
      <c r="F80" s="29" t="s">
        <v>45</v>
      </c>
      <c r="G80" s="30">
        <v>3.75</v>
      </c>
    </row>
    <row r="81" spans="1:7" ht="21" customHeight="1" x14ac:dyDescent="0.3">
      <c r="A81" s="27"/>
      <c r="B81" s="56" t="s">
        <v>74</v>
      </c>
      <c r="C81" s="56"/>
      <c r="D81" s="54" t="s">
        <v>51</v>
      </c>
      <c r="E81" s="45" t="s">
        <v>71</v>
      </c>
      <c r="F81" s="28" t="s">
        <v>38</v>
      </c>
      <c r="G81" s="44" t="s">
        <v>43</v>
      </c>
    </row>
    <row r="82" spans="1:7" ht="21" customHeight="1" x14ac:dyDescent="0.3">
      <c r="A82" s="27"/>
      <c r="B82" s="56"/>
      <c r="C82" s="56"/>
      <c r="D82" s="55"/>
      <c r="E82" s="41">
        <v>3</v>
      </c>
      <c r="F82" s="29" t="s">
        <v>45</v>
      </c>
      <c r="G82" s="30">
        <v>3</v>
      </c>
    </row>
    <row r="83" spans="1:7" ht="21" customHeight="1" x14ac:dyDescent="0.3">
      <c r="A83" s="27"/>
      <c r="B83" s="56"/>
      <c r="C83" s="56"/>
      <c r="D83" s="52" t="s">
        <v>52</v>
      </c>
      <c r="E83" s="46" t="s">
        <v>72</v>
      </c>
      <c r="F83" s="28" t="s">
        <v>38</v>
      </c>
      <c r="G83" s="44" t="s">
        <v>47</v>
      </c>
    </row>
    <row r="84" spans="1:7" ht="21" customHeight="1" x14ac:dyDescent="0.3">
      <c r="A84" s="27"/>
      <c r="B84" s="56"/>
      <c r="C84" s="56"/>
      <c r="D84" s="53"/>
      <c r="E84" s="42">
        <v>0.75</v>
      </c>
      <c r="F84" s="29" t="s">
        <v>45</v>
      </c>
      <c r="G84" s="30">
        <v>2.25</v>
      </c>
    </row>
    <row r="85" spans="1:7" ht="21" customHeight="1" x14ac:dyDescent="0.3">
      <c r="A85" s="27"/>
      <c r="B85" s="51" t="s">
        <v>75</v>
      </c>
      <c r="C85" s="51"/>
      <c r="D85" s="54" t="s">
        <v>51</v>
      </c>
      <c r="E85" s="45" t="s">
        <v>71</v>
      </c>
      <c r="F85" s="28" t="s">
        <v>38</v>
      </c>
      <c r="G85" s="44" t="s">
        <v>47</v>
      </c>
    </row>
    <row r="86" spans="1:7" ht="21" customHeight="1" x14ac:dyDescent="0.3">
      <c r="A86" s="27"/>
      <c r="B86" s="51"/>
      <c r="C86" s="51"/>
      <c r="D86" s="55"/>
      <c r="E86" s="41">
        <v>3</v>
      </c>
      <c r="F86" s="29" t="s">
        <v>45</v>
      </c>
      <c r="G86" s="30">
        <v>2.25</v>
      </c>
    </row>
    <row r="87" spans="1:7" ht="21" customHeight="1" x14ac:dyDescent="0.3">
      <c r="A87" s="27"/>
      <c r="B87" s="51"/>
      <c r="C87" s="51"/>
      <c r="D87" s="52" t="s">
        <v>52</v>
      </c>
      <c r="E87" s="46" t="s">
        <v>71</v>
      </c>
      <c r="F87" s="28" t="s">
        <v>38</v>
      </c>
      <c r="G87" s="44" t="s">
        <v>40</v>
      </c>
    </row>
    <row r="88" spans="1:7" ht="21" customHeight="1" x14ac:dyDescent="0.3">
      <c r="A88" s="27"/>
      <c r="B88" s="51"/>
      <c r="C88" s="51"/>
      <c r="D88" s="53"/>
      <c r="E88" s="42">
        <v>1.5</v>
      </c>
      <c r="F88" s="29" t="s">
        <v>45</v>
      </c>
      <c r="G88" s="30">
        <v>3.75</v>
      </c>
    </row>
    <row r="89" spans="1:7" ht="21" customHeight="1" x14ac:dyDescent="0.3">
      <c r="A89" s="27"/>
      <c r="B89" s="56" t="s">
        <v>76</v>
      </c>
      <c r="C89" s="57"/>
      <c r="D89" s="54" t="s">
        <v>51</v>
      </c>
      <c r="E89" s="45" t="s">
        <v>71</v>
      </c>
      <c r="F89" s="28" t="s">
        <v>38</v>
      </c>
      <c r="G89" s="44" t="s">
        <v>44</v>
      </c>
    </row>
    <row r="90" spans="1:7" ht="21" customHeight="1" x14ac:dyDescent="0.3">
      <c r="A90" s="27"/>
      <c r="B90" s="57"/>
      <c r="C90" s="57"/>
      <c r="D90" s="55"/>
      <c r="E90" s="41">
        <v>2</v>
      </c>
      <c r="F90" s="29" t="s">
        <v>45</v>
      </c>
      <c r="G90" s="30">
        <v>2.75</v>
      </c>
    </row>
    <row r="91" spans="1:7" ht="21" customHeight="1" x14ac:dyDescent="0.3">
      <c r="A91" s="40"/>
      <c r="B91" s="51" t="s">
        <v>77</v>
      </c>
      <c r="C91" s="51"/>
      <c r="D91" s="52" t="s">
        <v>51</v>
      </c>
      <c r="E91" s="46" t="s">
        <v>72</v>
      </c>
      <c r="F91" s="28" t="s">
        <v>38</v>
      </c>
      <c r="G91" s="44" t="s">
        <v>40</v>
      </c>
    </row>
    <row r="92" spans="1:7" ht="21" customHeight="1" x14ac:dyDescent="0.3">
      <c r="A92" s="40"/>
      <c r="B92" s="51"/>
      <c r="C92" s="51"/>
      <c r="D92" s="53"/>
      <c r="E92" s="42">
        <v>3</v>
      </c>
      <c r="F92" s="29" t="s">
        <v>45</v>
      </c>
      <c r="G92" s="30">
        <v>3.75</v>
      </c>
    </row>
    <row r="93" spans="1:7" ht="21" customHeight="1" x14ac:dyDescent="0.3">
      <c r="A93" s="40"/>
      <c r="B93" s="56" t="s">
        <v>78</v>
      </c>
      <c r="C93" s="57"/>
      <c r="D93" s="55" t="s">
        <v>51</v>
      </c>
      <c r="E93" s="41" t="s">
        <v>72</v>
      </c>
      <c r="F93" s="28" t="s">
        <v>38</v>
      </c>
      <c r="G93" s="44" t="s">
        <v>39</v>
      </c>
    </row>
    <row r="94" spans="1:7" ht="21" customHeight="1" x14ac:dyDescent="0.3">
      <c r="A94" s="40"/>
      <c r="B94" s="57"/>
      <c r="C94" s="57"/>
      <c r="D94" s="55"/>
      <c r="E94" s="41">
        <v>2</v>
      </c>
      <c r="F94" s="29" t="s">
        <v>45</v>
      </c>
      <c r="G94" s="30">
        <v>4</v>
      </c>
    </row>
    <row r="95" spans="1:7" ht="21" customHeight="1" x14ac:dyDescent="0.3">
      <c r="D95" s="24" t="s">
        <v>57</v>
      </c>
      <c r="E95" s="47">
        <f>(E78+E80+E82+E84+E86+E88+E90+E92+E94)</f>
        <v>19.75</v>
      </c>
      <c r="F95" s="24" t="s">
        <v>104</v>
      </c>
      <c r="G95" s="33">
        <f>((G78*E78)+(G80*E80)+(G82*E82)+(G84*E84)+(G86*E86)+(G88*E88)+(G90*E90)+(G92*E92)+(G94*E94))/(E95)</f>
        <v>3.1613924050632911</v>
      </c>
    </row>
    <row r="96" spans="1:7" ht="21" customHeight="1" x14ac:dyDescent="0.3">
      <c r="A96" s="27"/>
      <c r="B96" s="51" t="s">
        <v>79</v>
      </c>
      <c r="C96" s="51"/>
      <c r="D96" s="55" t="s">
        <v>51</v>
      </c>
      <c r="E96" s="45" t="s">
        <v>71</v>
      </c>
      <c r="F96" s="28" t="s">
        <v>38</v>
      </c>
      <c r="G96" s="44" t="s">
        <v>47</v>
      </c>
    </row>
    <row r="97" spans="1:7" ht="21" customHeight="1" x14ac:dyDescent="0.3">
      <c r="A97" s="27"/>
      <c r="B97" s="51"/>
      <c r="C97" s="51"/>
      <c r="D97" s="55"/>
      <c r="E97" s="41">
        <v>3</v>
      </c>
      <c r="F97" s="29" t="s">
        <v>45</v>
      </c>
      <c r="G97" s="30">
        <v>2.25</v>
      </c>
    </row>
    <row r="98" spans="1:7" ht="21" customHeight="1" x14ac:dyDescent="0.3">
      <c r="A98" s="27"/>
      <c r="B98" s="51"/>
      <c r="C98" s="51"/>
      <c r="D98" s="52" t="s">
        <v>52</v>
      </c>
      <c r="E98" s="46" t="s">
        <v>71</v>
      </c>
      <c r="F98" s="28" t="s">
        <v>38</v>
      </c>
      <c r="G98" s="44" t="s">
        <v>41</v>
      </c>
    </row>
    <row r="99" spans="1:7" ht="21" customHeight="1" x14ac:dyDescent="0.3">
      <c r="A99" s="27"/>
      <c r="B99" s="51"/>
      <c r="C99" s="51"/>
      <c r="D99" s="53"/>
      <c r="E99" s="42">
        <v>1.5</v>
      </c>
      <c r="F99" s="29" t="s">
        <v>45</v>
      </c>
      <c r="G99" s="30">
        <v>3.5</v>
      </c>
    </row>
    <row r="100" spans="1:7" ht="21" customHeight="1" x14ac:dyDescent="0.3">
      <c r="A100" s="27"/>
      <c r="B100" s="56" t="s">
        <v>80</v>
      </c>
      <c r="C100" s="57"/>
      <c r="D100" s="54" t="s">
        <v>51</v>
      </c>
      <c r="E100" s="45" t="s">
        <v>71</v>
      </c>
      <c r="F100" s="28" t="s">
        <v>38</v>
      </c>
      <c r="G100" s="44" t="s">
        <v>49</v>
      </c>
    </row>
    <row r="101" spans="1:7" ht="21" customHeight="1" x14ac:dyDescent="0.3">
      <c r="A101" s="27"/>
      <c r="B101" s="57"/>
      <c r="C101" s="57"/>
      <c r="D101" s="55"/>
      <c r="E101" s="41">
        <v>3</v>
      </c>
      <c r="F101" s="29" t="s">
        <v>45</v>
      </c>
      <c r="G101" s="30">
        <v>0</v>
      </c>
    </row>
    <row r="102" spans="1:7" ht="21" customHeight="1" x14ac:dyDescent="0.3">
      <c r="A102" s="27"/>
      <c r="B102" s="51" t="s">
        <v>81</v>
      </c>
      <c r="C102" s="51"/>
      <c r="D102" s="52" t="s">
        <v>51</v>
      </c>
      <c r="E102" s="46" t="s">
        <v>72</v>
      </c>
      <c r="F102" s="28" t="s">
        <v>38</v>
      </c>
      <c r="G102" s="44" t="s">
        <v>42</v>
      </c>
    </row>
    <row r="103" spans="1:7" ht="21" customHeight="1" x14ac:dyDescent="0.3">
      <c r="A103" s="27"/>
      <c r="B103" s="51"/>
      <c r="C103" s="51"/>
      <c r="D103" s="53"/>
      <c r="E103" s="42">
        <v>3</v>
      </c>
      <c r="F103" s="29" t="s">
        <v>45</v>
      </c>
      <c r="G103" s="30">
        <v>3.25</v>
      </c>
    </row>
    <row r="104" spans="1:7" ht="21" customHeight="1" x14ac:dyDescent="0.3">
      <c r="A104" s="27"/>
      <c r="B104" s="56" t="s">
        <v>82</v>
      </c>
      <c r="C104" s="57"/>
      <c r="D104" s="54" t="s">
        <v>51</v>
      </c>
      <c r="E104" s="45" t="s">
        <v>71</v>
      </c>
      <c r="F104" s="28" t="s">
        <v>38</v>
      </c>
      <c r="G104" s="44" t="s">
        <v>42</v>
      </c>
    </row>
    <row r="105" spans="1:7" ht="21" customHeight="1" x14ac:dyDescent="0.3">
      <c r="A105" s="27"/>
      <c r="B105" s="57"/>
      <c r="C105" s="57"/>
      <c r="D105" s="55"/>
      <c r="E105" s="41">
        <v>3</v>
      </c>
      <c r="F105" s="29" t="s">
        <v>45</v>
      </c>
      <c r="G105" s="30">
        <v>3.25</v>
      </c>
    </row>
    <row r="106" spans="1:7" ht="21" customHeight="1" x14ac:dyDescent="0.3">
      <c r="A106" s="27"/>
      <c r="B106" s="57"/>
      <c r="C106" s="57"/>
      <c r="D106" s="52" t="s">
        <v>52</v>
      </c>
      <c r="E106" s="46" t="s">
        <v>71</v>
      </c>
      <c r="F106" s="28" t="s">
        <v>38</v>
      </c>
      <c r="G106" s="44" t="s">
        <v>43</v>
      </c>
    </row>
    <row r="107" spans="1:7" ht="21" customHeight="1" x14ac:dyDescent="0.3">
      <c r="A107" s="27"/>
      <c r="B107" s="57"/>
      <c r="C107" s="57"/>
      <c r="D107" s="53"/>
      <c r="E107" s="42">
        <v>0.75</v>
      </c>
      <c r="F107" s="29" t="s">
        <v>45</v>
      </c>
      <c r="G107" s="30">
        <v>3</v>
      </c>
    </row>
    <row r="108" spans="1:7" ht="21" customHeight="1" x14ac:dyDescent="0.3">
      <c r="A108" s="27"/>
      <c r="B108" s="51" t="s">
        <v>83</v>
      </c>
      <c r="C108" s="51"/>
      <c r="D108" s="54" t="s">
        <v>51</v>
      </c>
      <c r="E108" s="45" t="s">
        <v>71</v>
      </c>
      <c r="F108" s="28" t="s">
        <v>38</v>
      </c>
      <c r="G108" s="44" t="s">
        <v>42</v>
      </c>
    </row>
    <row r="109" spans="1:7" ht="21" customHeight="1" x14ac:dyDescent="0.3">
      <c r="A109" s="27"/>
      <c r="B109" s="51"/>
      <c r="C109" s="51"/>
      <c r="D109" s="55"/>
      <c r="E109" s="41">
        <v>3</v>
      </c>
      <c r="F109" s="29" t="s">
        <v>45</v>
      </c>
      <c r="G109" s="30">
        <v>3.25</v>
      </c>
    </row>
    <row r="110" spans="1:7" ht="21" customHeight="1" x14ac:dyDescent="0.3">
      <c r="A110" s="40"/>
      <c r="B110" s="57" t="s">
        <v>84</v>
      </c>
      <c r="C110" s="57"/>
      <c r="D110" s="52" t="s">
        <v>52</v>
      </c>
      <c r="E110" s="46" t="s">
        <v>72</v>
      </c>
      <c r="F110" s="28" t="s">
        <v>38</v>
      </c>
      <c r="G110" s="44" t="s">
        <v>42</v>
      </c>
    </row>
    <row r="111" spans="1:7" ht="21" customHeight="1" x14ac:dyDescent="0.3">
      <c r="A111" s="40"/>
      <c r="B111" s="57"/>
      <c r="C111" s="57"/>
      <c r="D111" s="53"/>
      <c r="E111" s="42">
        <v>1.5</v>
      </c>
      <c r="F111" s="29" t="s">
        <v>45</v>
      </c>
      <c r="G111" s="30">
        <v>3.25</v>
      </c>
    </row>
    <row r="112" spans="1:7" ht="21" customHeight="1" x14ac:dyDescent="0.3">
      <c r="A112" s="40"/>
      <c r="B112" s="51" t="s">
        <v>85</v>
      </c>
      <c r="C112" s="51"/>
      <c r="D112" s="55" t="s">
        <v>51</v>
      </c>
      <c r="E112" s="41" t="s">
        <v>72</v>
      </c>
      <c r="F112" s="28" t="s">
        <v>38</v>
      </c>
      <c r="G112" s="44" t="s">
        <v>47</v>
      </c>
    </row>
    <row r="113" spans="1:7" ht="21" customHeight="1" x14ac:dyDescent="0.3">
      <c r="A113" s="40"/>
      <c r="B113" s="51"/>
      <c r="C113" s="51"/>
      <c r="D113" s="55"/>
      <c r="E113" s="41">
        <v>2</v>
      </c>
      <c r="F113" s="29" t="s">
        <v>45</v>
      </c>
      <c r="G113" s="30">
        <v>2.25</v>
      </c>
    </row>
    <row r="114" spans="1:7" ht="21" customHeight="1" x14ac:dyDescent="0.3">
      <c r="D114" s="24" t="s">
        <v>57</v>
      </c>
      <c r="E114" s="47">
        <f>(E97+E99+E101+E103+E105+E107+E109+E111+E113)</f>
        <v>20.75</v>
      </c>
      <c r="F114" s="24" t="s">
        <v>104</v>
      </c>
      <c r="G114" s="33">
        <f>((G97*E97)+(G99*E99)+(G101*E101)+(G103*E103)+(G105*E105)+(G107*E107)+(G109*E109)+(G111*E111)+(G113*E113))/(E114)</f>
        <v>2.5481927710843375</v>
      </c>
    </row>
    <row r="116" spans="1:7" ht="21" customHeight="1" x14ac:dyDescent="0.3">
      <c r="A116" s="27"/>
      <c r="B116" s="51" t="s">
        <v>86</v>
      </c>
      <c r="C116" s="51"/>
      <c r="D116" s="55" t="s">
        <v>51</v>
      </c>
      <c r="E116" s="45" t="s">
        <v>71</v>
      </c>
      <c r="F116" s="28" t="s">
        <v>38</v>
      </c>
      <c r="G116" s="44" t="s">
        <v>43</v>
      </c>
    </row>
    <row r="117" spans="1:7" ht="21" customHeight="1" x14ac:dyDescent="0.3">
      <c r="A117" s="27"/>
      <c r="B117" s="51"/>
      <c r="C117" s="51"/>
      <c r="D117" s="55"/>
      <c r="E117" s="41">
        <v>3</v>
      </c>
      <c r="F117" s="29" t="s">
        <v>45</v>
      </c>
      <c r="G117" s="30">
        <v>3</v>
      </c>
    </row>
    <row r="118" spans="1:7" ht="21" customHeight="1" x14ac:dyDescent="0.3">
      <c r="A118" s="27"/>
      <c r="B118" s="51"/>
      <c r="C118" s="51"/>
      <c r="D118" s="52" t="s">
        <v>52</v>
      </c>
      <c r="E118" s="46" t="s">
        <v>71</v>
      </c>
      <c r="F118" s="28" t="s">
        <v>38</v>
      </c>
      <c r="G118" s="44" t="s">
        <v>42</v>
      </c>
    </row>
    <row r="119" spans="1:7" ht="21" customHeight="1" x14ac:dyDescent="0.3">
      <c r="A119" s="27"/>
      <c r="B119" s="51"/>
      <c r="C119" s="51"/>
      <c r="D119" s="53"/>
      <c r="E119" s="42">
        <v>1.5</v>
      </c>
      <c r="F119" s="29" t="s">
        <v>45</v>
      </c>
      <c r="G119" s="30">
        <v>3.25</v>
      </c>
    </row>
    <row r="120" spans="1:7" ht="21" customHeight="1" x14ac:dyDescent="0.3">
      <c r="A120" s="27"/>
      <c r="B120" s="56" t="s">
        <v>87</v>
      </c>
      <c r="C120" s="57"/>
      <c r="D120" s="54" t="s">
        <v>51</v>
      </c>
      <c r="E120" s="45" t="s">
        <v>71</v>
      </c>
      <c r="F120" s="28" t="s">
        <v>38</v>
      </c>
      <c r="G120" s="44" t="s">
        <v>41</v>
      </c>
    </row>
    <row r="121" spans="1:7" ht="21" customHeight="1" x14ac:dyDescent="0.3">
      <c r="A121" s="27"/>
      <c r="B121" s="57"/>
      <c r="C121" s="57"/>
      <c r="D121" s="55"/>
      <c r="E121" s="41">
        <v>3</v>
      </c>
      <c r="F121" s="29" t="s">
        <v>45</v>
      </c>
      <c r="G121" s="30">
        <v>3.5</v>
      </c>
    </row>
    <row r="122" spans="1:7" ht="21" customHeight="1" x14ac:dyDescent="0.3">
      <c r="A122" s="27"/>
      <c r="B122" s="57"/>
      <c r="C122" s="57"/>
      <c r="D122" s="52" t="s">
        <v>51</v>
      </c>
      <c r="E122" s="46" t="s">
        <v>72</v>
      </c>
      <c r="F122" s="28" t="s">
        <v>38</v>
      </c>
      <c r="G122" s="44" t="s">
        <v>39</v>
      </c>
    </row>
    <row r="123" spans="1:7" ht="21" customHeight="1" x14ac:dyDescent="0.3">
      <c r="A123" s="27"/>
      <c r="B123" s="57"/>
      <c r="C123" s="57"/>
      <c r="D123" s="53"/>
      <c r="E123" s="42">
        <v>0.75</v>
      </c>
      <c r="F123" s="29" t="s">
        <v>45</v>
      </c>
      <c r="G123" s="30">
        <v>4</v>
      </c>
    </row>
    <row r="124" spans="1:7" ht="21" customHeight="1" x14ac:dyDescent="0.3">
      <c r="A124" s="27"/>
      <c r="B124" s="51" t="s">
        <v>88</v>
      </c>
      <c r="C124" s="51"/>
      <c r="D124" s="54" t="s">
        <v>51</v>
      </c>
      <c r="E124" s="45" t="s">
        <v>71</v>
      </c>
      <c r="F124" s="28" t="s">
        <v>38</v>
      </c>
      <c r="G124" s="44" t="s">
        <v>46</v>
      </c>
    </row>
    <row r="125" spans="1:7" ht="21" customHeight="1" x14ac:dyDescent="0.3">
      <c r="A125" s="27"/>
      <c r="B125" s="51"/>
      <c r="C125" s="51"/>
      <c r="D125" s="55"/>
      <c r="E125" s="41">
        <v>3</v>
      </c>
      <c r="F125" s="29" t="s">
        <v>45</v>
      </c>
      <c r="G125" s="30">
        <v>2.5</v>
      </c>
    </row>
    <row r="126" spans="1:7" ht="21" customHeight="1" x14ac:dyDescent="0.3">
      <c r="A126" s="27"/>
      <c r="B126" s="51"/>
      <c r="C126" s="51"/>
      <c r="D126" s="52" t="s">
        <v>52</v>
      </c>
      <c r="E126" s="46" t="s">
        <v>71</v>
      </c>
      <c r="F126" s="28" t="s">
        <v>38</v>
      </c>
      <c r="G126" s="44" t="s">
        <v>39</v>
      </c>
    </row>
    <row r="127" spans="1:7" ht="21" customHeight="1" x14ac:dyDescent="0.3">
      <c r="A127" s="27"/>
      <c r="B127" s="51"/>
      <c r="C127" s="51"/>
      <c r="D127" s="53"/>
      <c r="E127" s="42">
        <v>0.75</v>
      </c>
      <c r="F127" s="29" t="s">
        <v>45</v>
      </c>
      <c r="G127" s="30">
        <v>4</v>
      </c>
    </row>
    <row r="128" spans="1:7" ht="21" customHeight="1" x14ac:dyDescent="0.3">
      <c r="A128" s="27"/>
      <c r="B128" s="56" t="s">
        <v>89</v>
      </c>
      <c r="C128" s="57"/>
      <c r="D128" s="54" t="s">
        <v>51</v>
      </c>
      <c r="E128" s="45" t="s">
        <v>71</v>
      </c>
      <c r="F128" s="28" t="s">
        <v>38</v>
      </c>
      <c r="G128" s="44" t="s">
        <v>40</v>
      </c>
    </row>
    <row r="129" spans="1:7" ht="21" customHeight="1" x14ac:dyDescent="0.3">
      <c r="A129" s="27"/>
      <c r="B129" s="57"/>
      <c r="C129" s="57"/>
      <c r="D129" s="55"/>
      <c r="E129" s="41">
        <v>3</v>
      </c>
      <c r="F129" s="29" t="s">
        <v>45</v>
      </c>
      <c r="G129" s="30">
        <v>3.75</v>
      </c>
    </row>
    <row r="130" spans="1:7" ht="21" customHeight="1" x14ac:dyDescent="0.3">
      <c r="A130" s="40"/>
      <c r="B130" s="57"/>
      <c r="C130" s="57"/>
      <c r="D130" s="52" t="s">
        <v>52</v>
      </c>
      <c r="E130" s="46" t="s">
        <v>72</v>
      </c>
      <c r="F130" s="28" t="s">
        <v>38</v>
      </c>
      <c r="G130" s="44" t="s">
        <v>40</v>
      </c>
    </row>
    <row r="131" spans="1:7" ht="21" customHeight="1" x14ac:dyDescent="0.3">
      <c r="A131" s="40"/>
      <c r="B131" s="57"/>
      <c r="C131" s="57"/>
      <c r="D131" s="53"/>
      <c r="E131" s="42">
        <v>0.75</v>
      </c>
      <c r="F131" s="29" t="s">
        <v>45</v>
      </c>
      <c r="G131" s="30">
        <v>3.75</v>
      </c>
    </row>
    <row r="132" spans="1:7" ht="21" customHeight="1" x14ac:dyDescent="0.3">
      <c r="A132" s="40"/>
      <c r="B132" s="51" t="s">
        <v>90</v>
      </c>
      <c r="C132" s="51"/>
      <c r="D132" s="55" t="s">
        <v>51</v>
      </c>
      <c r="E132" s="41" t="s">
        <v>72</v>
      </c>
      <c r="F132" s="28" t="s">
        <v>38</v>
      </c>
      <c r="G132" s="44" t="s">
        <v>43</v>
      </c>
    </row>
    <row r="133" spans="1:7" ht="21" customHeight="1" x14ac:dyDescent="0.3">
      <c r="A133" s="40"/>
      <c r="B133" s="51"/>
      <c r="C133" s="51"/>
      <c r="D133" s="55"/>
      <c r="E133" s="41">
        <v>3</v>
      </c>
      <c r="F133" s="29" t="s">
        <v>45</v>
      </c>
      <c r="G133" s="30">
        <v>3</v>
      </c>
    </row>
    <row r="134" spans="1:7" ht="21" customHeight="1" x14ac:dyDescent="0.3">
      <c r="D134" s="24" t="s">
        <v>57</v>
      </c>
      <c r="E134" s="47">
        <f>(E117+E119+E121+E123+E125+E127+E129+E131+E133)</f>
        <v>18.75</v>
      </c>
      <c r="F134" s="24" t="s">
        <v>104</v>
      </c>
      <c r="G134" s="33">
        <f>((G117*E117)+(G119*E119)+(G121*E121)+(G123*E123)+(G125*E125)+(G127*E127)+(G129*E129)+(G131*E131)+(G133*E133))/(E134)</f>
        <v>3.25</v>
      </c>
    </row>
    <row r="135" spans="1:7" ht="21" customHeight="1" x14ac:dyDescent="0.3">
      <c r="A135" s="27"/>
      <c r="B135" s="51" t="s">
        <v>91</v>
      </c>
      <c r="C135" s="51"/>
      <c r="D135" s="55" t="s">
        <v>51</v>
      </c>
      <c r="E135" s="45" t="s">
        <v>71</v>
      </c>
      <c r="F135" s="28" t="s">
        <v>38</v>
      </c>
      <c r="G135" s="44" t="s">
        <v>42</v>
      </c>
    </row>
    <row r="136" spans="1:7" ht="21" customHeight="1" x14ac:dyDescent="0.3">
      <c r="A136" s="27"/>
      <c r="B136" s="51"/>
      <c r="C136" s="51"/>
      <c r="D136" s="55"/>
      <c r="E136" s="41">
        <v>2</v>
      </c>
      <c r="F136" s="29" t="s">
        <v>45</v>
      </c>
      <c r="G136" s="30">
        <v>3.25</v>
      </c>
    </row>
    <row r="137" spans="1:7" ht="21" customHeight="1" x14ac:dyDescent="0.3">
      <c r="A137" s="27"/>
      <c r="B137" s="51"/>
      <c r="C137" s="51"/>
      <c r="D137" s="52" t="s">
        <v>52</v>
      </c>
      <c r="E137" s="46" t="s">
        <v>71</v>
      </c>
      <c r="F137" s="28" t="s">
        <v>38</v>
      </c>
      <c r="G137" s="44" t="s">
        <v>42</v>
      </c>
    </row>
    <row r="138" spans="1:7" ht="21" customHeight="1" x14ac:dyDescent="0.3">
      <c r="A138" s="27"/>
      <c r="B138" s="51"/>
      <c r="C138" s="51"/>
      <c r="D138" s="53"/>
      <c r="E138" s="42">
        <v>0.75</v>
      </c>
      <c r="F138" s="29" t="s">
        <v>45</v>
      </c>
      <c r="G138" s="30">
        <v>3.25</v>
      </c>
    </row>
    <row r="139" spans="1:7" ht="21" customHeight="1" x14ac:dyDescent="0.3">
      <c r="A139" s="27"/>
      <c r="B139" s="56" t="s">
        <v>92</v>
      </c>
      <c r="C139" s="56"/>
      <c r="D139" s="54" t="s">
        <v>51</v>
      </c>
      <c r="E139" s="45" t="s">
        <v>71</v>
      </c>
      <c r="F139" s="28" t="s">
        <v>38</v>
      </c>
      <c r="G139" s="44" t="s">
        <v>42</v>
      </c>
    </row>
    <row r="140" spans="1:7" ht="21" customHeight="1" x14ac:dyDescent="0.3">
      <c r="A140" s="27"/>
      <c r="B140" s="56"/>
      <c r="C140" s="56"/>
      <c r="D140" s="55"/>
      <c r="E140" s="41">
        <v>3</v>
      </c>
      <c r="F140" s="29" t="s">
        <v>45</v>
      </c>
      <c r="G140" s="30">
        <v>3.25</v>
      </c>
    </row>
    <row r="141" spans="1:7" ht="21" customHeight="1" x14ac:dyDescent="0.3">
      <c r="A141" s="27"/>
      <c r="B141" s="51" t="s">
        <v>93</v>
      </c>
      <c r="C141" s="51"/>
      <c r="D141" s="52" t="s">
        <v>51</v>
      </c>
      <c r="E141" s="46" t="s">
        <v>72</v>
      </c>
      <c r="F141" s="28" t="s">
        <v>38</v>
      </c>
      <c r="G141" s="44" t="s">
        <v>41</v>
      </c>
    </row>
    <row r="142" spans="1:7" ht="21" customHeight="1" x14ac:dyDescent="0.3">
      <c r="A142" s="27"/>
      <c r="B142" s="51"/>
      <c r="C142" s="51"/>
      <c r="D142" s="53"/>
      <c r="E142" s="42">
        <v>3</v>
      </c>
      <c r="F142" s="29" t="s">
        <v>45</v>
      </c>
      <c r="G142" s="30">
        <v>3.5</v>
      </c>
    </row>
    <row r="143" spans="1:7" ht="21" customHeight="1" x14ac:dyDescent="0.3">
      <c r="A143" s="27"/>
      <c r="B143" s="51"/>
      <c r="C143" s="51"/>
      <c r="D143" s="54" t="s">
        <v>52</v>
      </c>
      <c r="E143" s="45" t="s">
        <v>71</v>
      </c>
      <c r="F143" s="28" t="s">
        <v>38</v>
      </c>
      <c r="G143" s="44" t="s">
        <v>42</v>
      </c>
    </row>
    <row r="144" spans="1:7" ht="21" customHeight="1" x14ac:dyDescent="0.3">
      <c r="A144" s="27"/>
      <c r="B144" s="51"/>
      <c r="C144" s="51"/>
      <c r="D144" s="55"/>
      <c r="E144" s="41">
        <v>1.5</v>
      </c>
      <c r="F144" s="29" t="s">
        <v>45</v>
      </c>
      <c r="G144" s="30">
        <v>3.25</v>
      </c>
    </row>
    <row r="145" spans="1:7" ht="21" customHeight="1" x14ac:dyDescent="0.3">
      <c r="A145" s="27"/>
      <c r="B145" s="56" t="s">
        <v>94</v>
      </c>
      <c r="C145" s="56"/>
      <c r="D145" s="52" t="s">
        <v>51</v>
      </c>
      <c r="E145" s="46" t="s">
        <v>71</v>
      </c>
      <c r="F145" s="28" t="s">
        <v>38</v>
      </c>
      <c r="G145" s="44" t="s">
        <v>46</v>
      </c>
    </row>
    <row r="146" spans="1:7" ht="21" customHeight="1" x14ac:dyDescent="0.3">
      <c r="A146" s="27"/>
      <c r="B146" s="56"/>
      <c r="C146" s="56"/>
      <c r="D146" s="53"/>
      <c r="E146" s="42">
        <v>3</v>
      </c>
      <c r="F146" s="29" t="s">
        <v>45</v>
      </c>
      <c r="G146" s="30">
        <v>2.5</v>
      </c>
    </row>
    <row r="147" spans="1:7" ht="21" customHeight="1" x14ac:dyDescent="0.3">
      <c r="A147" s="27"/>
      <c r="B147" s="51" t="s">
        <v>95</v>
      </c>
      <c r="C147" s="51"/>
      <c r="D147" s="54" t="s">
        <v>51</v>
      </c>
      <c r="E147" s="45" t="s">
        <v>71</v>
      </c>
      <c r="F147" s="28" t="s">
        <v>38</v>
      </c>
      <c r="G147" s="44" t="s">
        <v>43</v>
      </c>
    </row>
    <row r="148" spans="1:7" ht="21" customHeight="1" x14ac:dyDescent="0.3">
      <c r="A148" s="27"/>
      <c r="B148" s="51"/>
      <c r="C148" s="51"/>
      <c r="D148" s="55"/>
      <c r="E148" s="41">
        <v>3</v>
      </c>
      <c r="F148" s="29" t="s">
        <v>45</v>
      </c>
      <c r="G148" s="30">
        <v>3</v>
      </c>
    </row>
    <row r="149" spans="1:7" ht="21" customHeight="1" x14ac:dyDescent="0.3">
      <c r="A149" s="40"/>
      <c r="B149" s="51"/>
      <c r="C149" s="51"/>
      <c r="D149" s="52" t="s">
        <v>52</v>
      </c>
      <c r="E149" s="46" t="s">
        <v>72</v>
      </c>
      <c r="F149" s="28" t="s">
        <v>38</v>
      </c>
      <c r="G149" s="44" t="s">
        <v>40</v>
      </c>
    </row>
    <row r="150" spans="1:7" ht="21" customHeight="1" x14ac:dyDescent="0.3">
      <c r="A150" s="40"/>
      <c r="B150" s="51"/>
      <c r="C150" s="51"/>
      <c r="D150" s="53"/>
      <c r="E150" s="42">
        <v>0.75</v>
      </c>
      <c r="F150" s="29" t="s">
        <v>45</v>
      </c>
      <c r="G150" s="30">
        <v>3.75</v>
      </c>
    </row>
    <row r="151" spans="1:7" ht="21" customHeight="1" x14ac:dyDescent="0.3">
      <c r="A151" s="40"/>
      <c r="B151" s="57" t="s">
        <v>96</v>
      </c>
      <c r="C151" s="57"/>
      <c r="D151" s="54" t="s">
        <v>52</v>
      </c>
      <c r="E151" s="41" t="s">
        <v>72</v>
      </c>
      <c r="F151" s="28" t="s">
        <v>38</v>
      </c>
      <c r="G151" s="44" t="s">
        <v>43</v>
      </c>
    </row>
    <row r="152" spans="1:7" ht="21" customHeight="1" x14ac:dyDescent="0.3">
      <c r="A152" s="40"/>
      <c r="B152" s="57"/>
      <c r="C152" s="57"/>
      <c r="D152" s="55"/>
      <c r="E152" s="41">
        <v>1.5</v>
      </c>
      <c r="F152" s="29" t="s">
        <v>45</v>
      </c>
      <c r="G152" s="30">
        <v>3</v>
      </c>
    </row>
    <row r="153" spans="1:7" ht="21" customHeight="1" x14ac:dyDescent="0.3">
      <c r="D153" s="24" t="s">
        <v>57</v>
      </c>
      <c r="E153" s="47">
        <f>(E136+E138+E140+E142+E144+E146+E148+E150+E152)</f>
        <v>18.5</v>
      </c>
      <c r="F153" s="24" t="s">
        <v>104</v>
      </c>
      <c r="G153" s="33">
        <f>((G136*E136)+(G138*E138)+(G140*E140)+(G142*E142)+(G144*E144)+(G146*E146)+(G148*E148)+(G150*E150)+(G152*E152))/(E153)</f>
        <v>3.1283783783783785</v>
      </c>
    </row>
    <row r="155" spans="1:7" ht="21" customHeight="1" x14ac:dyDescent="0.3">
      <c r="A155" s="27"/>
      <c r="B155" s="56" t="s">
        <v>97</v>
      </c>
      <c r="C155" s="56"/>
      <c r="D155" s="55" t="s">
        <v>51</v>
      </c>
      <c r="E155" s="45" t="s">
        <v>71</v>
      </c>
      <c r="F155" s="28" t="s">
        <v>38</v>
      </c>
      <c r="G155" s="44" t="s">
        <v>102</v>
      </c>
    </row>
    <row r="156" spans="1:7" ht="21" customHeight="1" x14ac:dyDescent="0.3">
      <c r="A156" s="27"/>
      <c r="B156" s="56"/>
      <c r="C156" s="56"/>
      <c r="D156" s="55"/>
      <c r="E156" s="41">
        <v>3</v>
      </c>
      <c r="F156" s="29" t="s">
        <v>45</v>
      </c>
      <c r="G156" s="30">
        <v>0</v>
      </c>
    </row>
    <row r="157" spans="1:7" ht="21" customHeight="1" x14ac:dyDescent="0.3">
      <c r="A157" s="27"/>
      <c r="B157" s="51" t="s">
        <v>98</v>
      </c>
      <c r="C157" s="51"/>
      <c r="D157" s="52" t="s">
        <v>51</v>
      </c>
      <c r="E157" s="46" t="s">
        <v>71</v>
      </c>
      <c r="F157" s="28" t="s">
        <v>38</v>
      </c>
      <c r="G157" s="44" t="s">
        <v>102</v>
      </c>
    </row>
    <row r="158" spans="1:7" ht="21" customHeight="1" x14ac:dyDescent="0.3">
      <c r="A158" s="27"/>
      <c r="B158" s="51"/>
      <c r="C158" s="51"/>
      <c r="D158" s="53"/>
      <c r="E158" s="42">
        <v>3</v>
      </c>
      <c r="F158" s="29" t="s">
        <v>45</v>
      </c>
      <c r="G158" s="30">
        <v>0</v>
      </c>
    </row>
    <row r="159" spans="1:7" ht="21" customHeight="1" x14ac:dyDescent="0.3">
      <c r="A159" s="27"/>
      <c r="B159" s="51"/>
      <c r="C159" s="51"/>
      <c r="D159" s="54" t="s">
        <v>52</v>
      </c>
      <c r="E159" s="45" t="s">
        <v>71</v>
      </c>
      <c r="F159" s="28" t="s">
        <v>38</v>
      </c>
      <c r="G159" s="44" t="s">
        <v>102</v>
      </c>
    </row>
    <row r="160" spans="1:7" ht="21" customHeight="1" x14ac:dyDescent="0.3">
      <c r="A160" s="27"/>
      <c r="B160" s="51"/>
      <c r="C160" s="51"/>
      <c r="D160" s="55"/>
      <c r="E160" s="41">
        <v>0.75</v>
      </c>
      <c r="F160" s="29" t="s">
        <v>45</v>
      </c>
      <c r="G160" s="30">
        <v>0</v>
      </c>
    </row>
    <row r="161" spans="1:7" ht="21" customHeight="1" x14ac:dyDescent="0.3">
      <c r="A161" s="27"/>
      <c r="B161" s="56" t="s">
        <v>99</v>
      </c>
      <c r="C161" s="56"/>
      <c r="D161" s="52" t="s">
        <v>51</v>
      </c>
      <c r="E161" s="46" t="s">
        <v>71</v>
      </c>
      <c r="F161" s="28" t="s">
        <v>38</v>
      </c>
      <c r="G161" s="44" t="s">
        <v>102</v>
      </c>
    </row>
    <row r="162" spans="1:7" ht="21" customHeight="1" x14ac:dyDescent="0.3">
      <c r="A162" s="27"/>
      <c r="B162" s="56"/>
      <c r="C162" s="56"/>
      <c r="D162" s="53"/>
      <c r="E162" s="42">
        <v>3</v>
      </c>
      <c r="F162" s="29" t="s">
        <v>45</v>
      </c>
      <c r="G162" s="30">
        <v>0</v>
      </c>
    </row>
    <row r="163" spans="1:7" ht="21" customHeight="1" x14ac:dyDescent="0.3">
      <c r="A163" s="27"/>
      <c r="B163" s="51" t="s">
        <v>100</v>
      </c>
      <c r="C163" s="51"/>
      <c r="D163" s="54" t="s">
        <v>51</v>
      </c>
      <c r="E163" s="45" t="s">
        <v>71</v>
      </c>
      <c r="F163" s="28" t="s">
        <v>38</v>
      </c>
      <c r="G163" s="44" t="s">
        <v>102</v>
      </c>
    </row>
    <row r="164" spans="1:7" ht="21" customHeight="1" x14ac:dyDescent="0.3">
      <c r="A164" s="27"/>
      <c r="B164" s="51"/>
      <c r="C164" s="51"/>
      <c r="D164" s="55"/>
      <c r="E164" s="41">
        <v>3</v>
      </c>
      <c r="F164" s="29" t="s">
        <v>45</v>
      </c>
      <c r="G164" s="30">
        <v>0</v>
      </c>
    </row>
    <row r="165" spans="1:7" ht="21" customHeight="1" x14ac:dyDescent="0.3">
      <c r="A165" s="27"/>
      <c r="B165" s="51"/>
      <c r="C165" s="51"/>
      <c r="D165" s="52" t="s">
        <v>52</v>
      </c>
      <c r="E165" s="46" t="s">
        <v>71</v>
      </c>
      <c r="F165" s="28" t="s">
        <v>38</v>
      </c>
      <c r="G165" s="44" t="s">
        <v>102</v>
      </c>
    </row>
    <row r="166" spans="1:7" ht="21" customHeight="1" x14ac:dyDescent="0.3">
      <c r="A166" s="27"/>
      <c r="B166" s="51"/>
      <c r="C166" s="51"/>
      <c r="D166" s="53"/>
      <c r="E166" s="42">
        <v>0.75</v>
      </c>
      <c r="F166" s="29" t="s">
        <v>45</v>
      </c>
      <c r="G166" s="30">
        <v>0</v>
      </c>
    </row>
    <row r="167" spans="1:7" ht="21" customHeight="1" x14ac:dyDescent="0.3">
      <c r="A167" s="27"/>
      <c r="B167" s="56" t="s">
        <v>101</v>
      </c>
      <c r="C167" s="57"/>
      <c r="D167" s="54" t="s">
        <v>51</v>
      </c>
      <c r="E167" s="45" t="s">
        <v>71</v>
      </c>
      <c r="F167" s="28" t="s">
        <v>38</v>
      </c>
      <c r="G167" s="44" t="s">
        <v>102</v>
      </c>
    </row>
    <row r="168" spans="1:7" ht="21" customHeight="1" x14ac:dyDescent="0.3">
      <c r="A168" s="27"/>
      <c r="B168" s="57"/>
      <c r="C168" s="57"/>
      <c r="D168" s="55"/>
      <c r="E168" s="41">
        <v>3</v>
      </c>
      <c r="F168" s="29" t="s">
        <v>45</v>
      </c>
      <c r="G168" s="30">
        <v>0</v>
      </c>
    </row>
    <row r="169" spans="1:7" ht="21" customHeight="1" x14ac:dyDescent="0.3">
      <c r="A169" s="40"/>
      <c r="B169" s="51" t="s">
        <v>96</v>
      </c>
      <c r="C169" s="51"/>
      <c r="D169" s="52" t="s">
        <v>52</v>
      </c>
      <c r="E169" s="46" t="s">
        <v>72</v>
      </c>
      <c r="F169" s="28" t="s">
        <v>38</v>
      </c>
      <c r="G169" s="44" t="s">
        <v>102</v>
      </c>
    </row>
    <row r="170" spans="1:7" ht="21" customHeight="1" x14ac:dyDescent="0.3">
      <c r="A170" s="40"/>
      <c r="B170" s="51"/>
      <c r="C170" s="51"/>
      <c r="D170" s="53"/>
      <c r="E170" s="42">
        <v>3</v>
      </c>
      <c r="F170" s="29" t="s">
        <v>45</v>
      </c>
      <c r="G170" s="30">
        <v>0</v>
      </c>
    </row>
    <row r="171" spans="1:7" ht="21" customHeight="1" x14ac:dyDescent="0.3">
      <c r="D171" s="24" t="s">
        <v>57</v>
      </c>
      <c r="E171" s="47">
        <f>(E156+E158+E160+E162+E164+E166+E168+E170)</f>
        <v>19.5</v>
      </c>
      <c r="F171" s="24" t="s">
        <v>104</v>
      </c>
      <c r="G171" s="33">
        <f>((G156*E156)+(G158*E158)+(G160*E160)+(G162*E162)+(G164*E164)+(G166*E166)+(G168*E168)+(G170*E170))/(E171)</f>
        <v>0</v>
      </c>
    </row>
  </sheetData>
  <mergeCells count="117">
    <mergeCell ref="B26:C27"/>
    <mergeCell ref="D26:D27"/>
    <mergeCell ref="B28:C29"/>
    <mergeCell ref="D28:D29"/>
    <mergeCell ref="B30:C33"/>
    <mergeCell ref="D30:D31"/>
    <mergeCell ref="D32:D33"/>
    <mergeCell ref="B38:C39"/>
    <mergeCell ref="B22:C25"/>
    <mergeCell ref="D22:D23"/>
    <mergeCell ref="D24:D25"/>
    <mergeCell ref="D38:D39"/>
    <mergeCell ref="B52:C53"/>
    <mergeCell ref="D52:D53"/>
    <mergeCell ref="B54:C55"/>
    <mergeCell ref="D54:D55"/>
    <mergeCell ref="B56:C57"/>
    <mergeCell ref="D56:D57"/>
    <mergeCell ref="D44:D45"/>
    <mergeCell ref="D46:D47"/>
    <mergeCell ref="B48:C51"/>
    <mergeCell ref="D48:D49"/>
    <mergeCell ref="D50:D51"/>
    <mergeCell ref="D167:D168"/>
    <mergeCell ref="D169:D170"/>
    <mergeCell ref="B167:C168"/>
    <mergeCell ref="B169:C170"/>
    <mergeCell ref="D161:D162"/>
    <mergeCell ref="D163:D164"/>
    <mergeCell ref="D165:D166"/>
    <mergeCell ref="B161:C162"/>
    <mergeCell ref="B163:C166"/>
    <mergeCell ref="D155:D156"/>
    <mergeCell ref="D157:D158"/>
    <mergeCell ref="D159:D160"/>
    <mergeCell ref="B155:C156"/>
    <mergeCell ref="B157:C160"/>
    <mergeCell ref="B151:C152"/>
    <mergeCell ref="D151:D152"/>
    <mergeCell ref="B139:C140"/>
    <mergeCell ref="B141:C144"/>
    <mergeCell ref="B145:C146"/>
    <mergeCell ref="D143:D144"/>
    <mergeCell ref="D145:D146"/>
    <mergeCell ref="B147:C150"/>
    <mergeCell ref="D147:D148"/>
    <mergeCell ref="D149:D150"/>
    <mergeCell ref="B135:C138"/>
    <mergeCell ref="D135:D136"/>
    <mergeCell ref="D137:D138"/>
    <mergeCell ref="D139:D140"/>
    <mergeCell ref="D141:D142"/>
    <mergeCell ref="D128:D129"/>
    <mergeCell ref="D130:D131"/>
    <mergeCell ref="B132:C133"/>
    <mergeCell ref="D132:D133"/>
    <mergeCell ref="B128:C131"/>
    <mergeCell ref="D122:D123"/>
    <mergeCell ref="B124:C127"/>
    <mergeCell ref="D124:D125"/>
    <mergeCell ref="D126:D127"/>
    <mergeCell ref="B120:C123"/>
    <mergeCell ref="B116:C119"/>
    <mergeCell ref="D116:D117"/>
    <mergeCell ref="D118:D119"/>
    <mergeCell ref="D120:D121"/>
    <mergeCell ref="B108:C109"/>
    <mergeCell ref="D108:D109"/>
    <mergeCell ref="B110:C111"/>
    <mergeCell ref="D110:D111"/>
    <mergeCell ref="B112:C113"/>
    <mergeCell ref="D112:D113"/>
    <mergeCell ref="D100:D101"/>
    <mergeCell ref="D102:D103"/>
    <mergeCell ref="B104:C107"/>
    <mergeCell ref="D104:D105"/>
    <mergeCell ref="D106:D107"/>
    <mergeCell ref="B100:C101"/>
    <mergeCell ref="B102:C103"/>
    <mergeCell ref="B93:C94"/>
    <mergeCell ref="D93:D94"/>
    <mergeCell ref="B96:C99"/>
    <mergeCell ref="D96:D97"/>
    <mergeCell ref="D98:D99"/>
    <mergeCell ref="B34:C35"/>
    <mergeCell ref="D34:D35"/>
    <mergeCell ref="F5:G5"/>
    <mergeCell ref="B40:C43"/>
    <mergeCell ref="D40:D41"/>
    <mergeCell ref="D42:D43"/>
    <mergeCell ref="B44:C47"/>
    <mergeCell ref="D59:D60"/>
    <mergeCell ref="D61:D62"/>
    <mergeCell ref="D63:D64"/>
    <mergeCell ref="B81:C84"/>
    <mergeCell ref="D81:D82"/>
    <mergeCell ref="D83:D84"/>
    <mergeCell ref="D77:D78"/>
    <mergeCell ref="B59:C62"/>
    <mergeCell ref="B63:C66"/>
    <mergeCell ref="B67:C68"/>
    <mergeCell ref="B69:C70"/>
    <mergeCell ref="B71:C74"/>
    <mergeCell ref="B77:C80"/>
    <mergeCell ref="D79:D80"/>
    <mergeCell ref="D73:D74"/>
    <mergeCell ref="D65:D66"/>
    <mergeCell ref="D67:D68"/>
    <mergeCell ref="D69:D70"/>
    <mergeCell ref="D71:D72"/>
    <mergeCell ref="D89:D90"/>
    <mergeCell ref="D91:D92"/>
    <mergeCell ref="D85:D86"/>
    <mergeCell ref="D87:D88"/>
    <mergeCell ref="B85:C88"/>
    <mergeCell ref="B89:C90"/>
    <mergeCell ref="B91:C92"/>
  </mergeCells>
  <dataValidations count="1">
    <dataValidation allowBlank="1" showInputMessage="1" showErrorMessage="1" prompt="Enter company Street Address in this cell" sqref="A2"/>
  </dataValidations>
  <printOptions horizontalCentered="1"/>
  <pageMargins left="0.7" right="0.7" top="0.75" bottom="0.5" header="0.3" footer="0.3"/>
  <pageSetup scale="91" orientation="portrait" r:id="rId1"/>
  <rowBreaks count="3" manualBreakCount="3">
    <brk id="21" max="16383" man="1"/>
    <brk id="58" max="16383" man="1"/>
    <brk id="95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showRowColHeaders="0" workbookViewId="0"/>
  </sheetViews>
  <sheetFormatPr defaultColWidth="8.88671875" defaultRowHeight="21" customHeight="1" x14ac:dyDescent="0.3"/>
  <cols>
    <col min="1" max="1" width="1.77734375" style="1" customWidth="1"/>
    <col min="2" max="2" width="38.77734375" style="1" customWidth="1"/>
    <col min="3" max="3" width="18.77734375" style="1" customWidth="1"/>
    <col min="4" max="4" width="17.44140625" style="1" customWidth="1"/>
    <col min="5" max="9" width="1.77734375" style="1" customWidth="1"/>
    <col min="10" max="16384" width="8.88671875" style="1"/>
  </cols>
  <sheetData>
    <row r="1" spans="2:5" ht="45" customHeight="1" x14ac:dyDescent="0.4">
      <c r="B1" s="13"/>
      <c r="C1" s="14"/>
      <c r="D1" s="14"/>
      <c r="E1" s="1" t="s">
        <v>0</v>
      </c>
    </row>
    <row r="2" spans="2:5" ht="21" customHeight="1" x14ac:dyDescent="0.3">
      <c r="C2" s="11" t="e">
        <f>Preceding_Year</f>
        <v>#REF!</v>
      </c>
      <c r="D2" s="11" t="e">
        <f>Current_Year</f>
        <v>#REF!</v>
      </c>
    </row>
    <row r="3" spans="2:5" ht="21" customHeight="1" x14ac:dyDescent="0.3">
      <c r="B3" s="12" t="s">
        <v>1</v>
      </c>
      <c r="C3" s="2" t="s">
        <v>32</v>
      </c>
      <c r="D3" s="3" t="s">
        <v>33</v>
      </c>
    </row>
    <row r="4" spans="2:5" ht="21" customHeight="1" x14ac:dyDescent="0.3">
      <c r="B4" s="4" t="s">
        <v>2</v>
      </c>
      <c r="C4" s="5">
        <v>1000</v>
      </c>
      <c r="D4" s="5">
        <v>1700</v>
      </c>
    </row>
    <row r="5" spans="2:5" ht="21" customHeight="1" x14ac:dyDescent="0.3">
      <c r="B5" s="4" t="s">
        <v>3</v>
      </c>
      <c r="C5" s="5">
        <v>1500</v>
      </c>
      <c r="D5" s="5">
        <v>2550</v>
      </c>
    </row>
    <row r="6" spans="2:5" ht="21" customHeight="1" x14ac:dyDescent="0.3">
      <c r="B6" s="4" t="s">
        <v>4</v>
      </c>
      <c r="C6" s="5">
        <v>650</v>
      </c>
      <c r="D6" s="5">
        <v>1250</v>
      </c>
    </row>
    <row r="7" spans="2:5" ht="21" customHeight="1" x14ac:dyDescent="0.3">
      <c r="B7" s="4" t="s">
        <v>5</v>
      </c>
      <c r="C7" s="5">
        <v>150</v>
      </c>
      <c r="D7" s="5">
        <v>230</v>
      </c>
    </row>
    <row r="8" spans="2:5" ht="21" customHeight="1" x14ac:dyDescent="0.3">
      <c r="B8" s="4" t="s">
        <v>6</v>
      </c>
      <c r="C8" s="5">
        <v>1230</v>
      </c>
      <c r="D8" s="5">
        <v>950</v>
      </c>
    </row>
    <row r="9" spans="2:5" ht="21" customHeight="1" x14ac:dyDescent="0.3">
      <c r="B9" s="4" t="s">
        <v>7</v>
      </c>
      <c r="C9" s="5">
        <v>120</v>
      </c>
      <c r="D9" s="5">
        <v>120</v>
      </c>
    </row>
    <row r="10" spans="2:5" ht="21" customHeight="1" x14ac:dyDescent="0.3">
      <c r="B10" s="6" t="s">
        <v>8</v>
      </c>
      <c r="C10" s="7">
        <f>SUBTOTAL(109,Table_CurrentAssets[Year 1])</f>
        <v>4650</v>
      </c>
      <c r="D10" s="7">
        <f>SUBTOTAL(109,Table_CurrentAssets[Year 2])</f>
        <v>6800</v>
      </c>
    </row>
    <row r="12" spans="2:5" ht="21" customHeight="1" x14ac:dyDescent="0.3">
      <c r="B12" s="12" t="s">
        <v>9</v>
      </c>
      <c r="C12" s="2" t="s">
        <v>32</v>
      </c>
      <c r="D12" s="3" t="s">
        <v>33</v>
      </c>
    </row>
    <row r="13" spans="2:5" ht="21" customHeight="1" x14ac:dyDescent="0.3">
      <c r="B13" s="4" t="s">
        <v>10</v>
      </c>
      <c r="C13" s="5">
        <v>2500</v>
      </c>
      <c r="D13" s="5">
        <v>2500</v>
      </c>
    </row>
    <row r="14" spans="2:5" ht="21" customHeight="1" x14ac:dyDescent="0.3">
      <c r="B14" s="4" t="s">
        <v>11</v>
      </c>
      <c r="C14" s="5">
        <v>450</v>
      </c>
      <c r="D14" s="5">
        <v>350</v>
      </c>
    </row>
    <row r="15" spans="2:5" ht="21" customHeight="1" x14ac:dyDescent="0.3">
      <c r="B15" s="4" t="s">
        <v>12</v>
      </c>
      <c r="C15" s="5">
        <v>1250</v>
      </c>
      <c r="D15" s="5">
        <v>1600</v>
      </c>
    </row>
    <row r="16" spans="2:5" ht="21" customHeight="1" x14ac:dyDescent="0.3">
      <c r="B16" s="4" t="s">
        <v>13</v>
      </c>
      <c r="C16" s="5">
        <v>545</v>
      </c>
      <c r="D16" s="5">
        <v>1295</v>
      </c>
    </row>
    <row r="17" spans="2:4" ht="21" customHeight="1" x14ac:dyDescent="0.3">
      <c r="B17" s="8" t="s">
        <v>14</v>
      </c>
      <c r="C17" s="9">
        <f>SUBTOTAL(109,Table_FixedAssets[Year 1])</f>
        <v>4745</v>
      </c>
      <c r="D17" s="9">
        <f>SUBTOTAL(109,Table_FixedAssets[Year 2])</f>
        <v>5745</v>
      </c>
    </row>
    <row r="19" spans="2:4" ht="21" customHeight="1" x14ac:dyDescent="0.3">
      <c r="B19" s="12" t="s">
        <v>15</v>
      </c>
      <c r="C19" s="2" t="s">
        <v>32</v>
      </c>
      <c r="D19" s="3" t="s">
        <v>33</v>
      </c>
    </row>
    <row r="20" spans="2:4" ht="21" customHeight="1" x14ac:dyDescent="0.3">
      <c r="B20" s="4" t="s">
        <v>16</v>
      </c>
      <c r="C20" s="5">
        <v>150</v>
      </c>
      <c r="D20" s="5">
        <v>190</v>
      </c>
    </row>
    <row r="21" spans="2:4" ht="21" customHeight="1" x14ac:dyDescent="0.3">
      <c r="B21" s="8" t="s">
        <v>17</v>
      </c>
      <c r="C21" s="9">
        <f>SUBTOTAL(109,Table_OtherAssets[Year 1])</f>
        <v>150</v>
      </c>
      <c r="D21" s="9">
        <f>SUBTOTAL(109,Table_OtherAssets[Year 2])</f>
        <v>190</v>
      </c>
    </row>
  </sheetData>
  <dataValidations count="2">
    <dataValidation allowBlank="1" showInputMessage="1" showErrorMessage="1" prompt="This cell is automatically updated from the Summary tab." sqref="C2:D2"/>
    <dataValidation allowBlank="1" showInputMessage="1" showErrorMessage="1" prompt="Enter Current Assets, Fixed Assets, and Other Assets details in this tab" sqref="A1"/>
  </dataValidations>
  <printOptions horizontalCentered="1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showGridLines="0" showRowColHeaders="0" zoomScaleNormal="100" workbookViewId="0"/>
  </sheetViews>
  <sheetFormatPr defaultColWidth="8.88671875" defaultRowHeight="21" customHeight="1" x14ac:dyDescent="0.3"/>
  <cols>
    <col min="1" max="1" width="1.77734375" style="1" customWidth="1"/>
    <col min="2" max="2" width="38.77734375" style="1" customWidth="1"/>
    <col min="3" max="3" width="18.77734375" style="1" customWidth="1"/>
    <col min="4" max="4" width="17.44140625" style="1" customWidth="1"/>
    <col min="5" max="10" width="1.77734375" style="1" customWidth="1"/>
    <col min="11" max="16384" width="8.88671875" style="1"/>
  </cols>
  <sheetData>
    <row r="1" spans="2:5" ht="45" customHeight="1" x14ac:dyDescent="0.4">
      <c r="B1" s="15"/>
      <c r="C1" s="16"/>
      <c r="D1" s="16"/>
      <c r="E1" s="1" t="s">
        <v>0</v>
      </c>
    </row>
    <row r="2" spans="2:5" ht="21" customHeight="1" x14ac:dyDescent="0.3">
      <c r="C2" s="10" t="e">
        <f>Preceding_Year</f>
        <v>#REF!</v>
      </c>
      <c r="D2" s="10" t="e">
        <f>Current_Year</f>
        <v>#REF!</v>
      </c>
    </row>
    <row r="3" spans="2:5" ht="21" customHeight="1" x14ac:dyDescent="0.3">
      <c r="B3" s="12" t="s">
        <v>18</v>
      </c>
      <c r="C3" s="2" t="s">
        <v>32</v>
      </c>
      <c r="D3" s="3" t="s">
        <v>33</v>
      </c>
    </row>
    <row r="4" spans="2:5" ht="21" customHeight="1" x14ac:dyDescent="0.3">
      <c r="B4" s="4" t="s">
        <v>19</v>
      </c>
      <c r="C4" s="5">
        <v>180</v>
      </c>
      <c r="D4" s="5">
        <v>252</v>
      </c>
    </row>
    <row r="5" spans="2:5" ht="21" customHeight="1" x14ac:dyDescent="0.3">
      <c r="B5" s="4" t="s">
        <v>20</v>
      </c>
      <c r="C5" s="5">
        <v>250</v>
      </c>
      <c r="D5" s="5">
        <v>370</v>
      </c>
    </row>
    <row r="6" spans="2:5" ht="21" customHeight="1" x14ac:dyDescent="0.3">
      <c r="B6" s="4" t="s">
        <v>21</v>
      </c>
      <c r="C6" s="5">
        <v>240</v>
      </c>
      <c r="D6" s="5">
        <v>190</v>
      </c>
    </row>
    <row r="7" spans="2:5" ht="21" customHeight="1" x14ac:dyDescent="0.3">
      <c r="B7" s="4" t="s">
        <v>22</v>
      </c>
      <c r="C7" s="5">
        <v>120</v>
      </c>
      <c r="D7" s="5">
        <v>130</v>
      </c>
    </row>
    <row r="8" spans="2:5" ht="21" customHeight="1" x14ac:dyDescent="0.3">
      <c r="B8" s="4" t="s">
        <v>23</v>
      </c>
      <c r="C8" s="5">
        <v>0</v>
      </c>
      <c r="D8" s="5">
        <v>0</v>
      </c>
    </row>
    <row r="9" spans="2:5" ht="21" customHeight="1" x14ac:dyDescent="0.3">
      <c r="B9" s="4" t="s">
        <v>7</v>
      </c>
      <c r="C9" s="5">
        <v>250</v>
      </c>
      <c r="D9" s="5">
        <v>235</v>
      </c>
    </row>
    <row r="10" spans="2:5" ht="21" customHeight="1" x14ac:dyDescent="0.3">
      <c r="B10" s="8" t="s">
        <v>24</v>
      </c>
      <c r="C10" s="9">
        <f>SUBTOTAL(109,Table_CurrentLiabilities[Year 1])</f>
        <v>1040</v>
      </c>
      <c r="D10" s="9">
        <f>SUBTOTAL(109,Table_CurrentLiabilities[Year 2])</f>
        <v>1177</v>
      </c>
    </row>
    <row r="12" spans="2:5" ht="21" customHeight="1" x14ac:dyDescent="0.3">
      <c r="B12" s="12" t="s">
        <v>25</v>
      </c>
      <c r="C12" s="2" t="s">
        <v>32</v>
      </c>
      <c r="D12" s="3" t="s">
        <v>33</v>
      </c>
    </row>
    <row r="13" spans="2:5" ht="21" customHeight="1" x14ac:dyDescent="0.3">
      <c r="B13" s="4" t="s">
        <v>26</v>
      </c>
      <c r="C13" s="5">
        <v>1500</v>
      </c>
      <c r="D13" s="5">
        <v>1900</v>
      </c>
    </row>
    <row r="14" spans="2:5" ht="21" customHeight="1" x14ac:dyDescent="0.3">
      <c r="B14" s="8" t="s">
        <v>27</v>
      </c>
      <c r="C14" s="9">
        <f>SUBTOTAL(109,Table_LongTermLiabilities[Year 1])</f>
        <v>1500</v>
      </c>
      <c r="D14" s="9">
        <f>SUBTOTAL(109,Table_LongTermLiabilities[Year 2])</f>
        <v>1900</v>
      </c>
    </row>
    <row r="16" spans="2:5" ht="21" customHeight="1" x14ac:dyDescent="0.3">
      <c r="B16" s="12" t="s">
        <v>28</v>
      </c>
      <c r="C16" s="2" t="s">
        <v>32</v>
      </c>
      <c r="D16" s="3" t="s">
        <v>33</v>
      </c>
    </row>
    <row r="17" spans="2:4" ht="21" customHeight="1" x14ac:dyDescent="0.3">
      <c r="B17" s="4" t="s">
        <v>29</v>
      </c>
      <c r="C17" s="5">
        <v>5500</v>
      </c>
      <c r="D17" s="5">
        <v>2500</v>
      </c>
    </row>
    <row r="18" spans="2:4" ht="21" customHeight="1" x14ac:dyDescent="0.3">
      <c r="B18" s="4" t="s">
        <v>30</v>
      </c>
      <c r="C18" s="5">
        <v>500</v>
      </c>
      <c r="D18" s="5">
        <v>650</v>
      </c>
    </row>
    <row r="19" spans="2:4" ht="21" customHeight="1" x14ac:dyDescent="0.3">
      <c r="B19" s="8" t="s">
        <v>31</v>
      </c>
      <c r="C19" s="9">
        <f>SUBTOTAL(109,Table_OwnersEquity[Year 1])</f>
        <v>6000</v>
      </c>
      <c r="D19" s="9">
        <f>SUBTOTAL(109,Table_OwnersEquity[Year 2])</f>
        <v>3150</v>
      </c>
    </row>
  </sheetData>
  <dataValidations count="2">
    <dataValidation allowBlank="1" showInputMessage="1" showErrorMessage="1" prompt="This cell is automatically updated from the Summary tab." sqref="C2:D2"/>
    <dataValidation allowBlank="1" showInputMessage="1" showErrorMessage="1" prompt="Enter Current Liabilities, Long-Term Liabilities, and Owner's Equity details in this tab" sqref="A1"/>
  </dataValidations>
  <printOptions horizontalCentered="1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B45E93-ADD1-49AC-8FE7-1D140CE3D4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A5233F-A48C-4F2E-886D-7924FEC4F789}">
  <ds:schemaRefs>
    <ds:schemaRef ds:uri="http://purl.org/dc/terms/"/>
    <ds:schemaRef ds:uri="71af3243-3dd4-4a8d-8c0d-dd76da1f02a5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6c05727-aa75-4e4a-9b5f-8a80a116589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2407B5D-9551-4922-B74A-758B2153A5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Assets</vt:lpstr>
      <vt:lpstr>Liabilities and Owner's Equity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2019-06-20T07:30:28Z</dcterms:created>
  <dcterms:modified xsi:type="dcterms:W3CDTF">2021-02-27T14:59:02Z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