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https://d.docs.live.net/e843b82d9c258ab1/Z_MyResources/Statistics/"/>
    </mc:Choice>
  </mc:AlternateContent>
  <xr:revisionPtr revIDLastSave="1486" documentId="8_{DA15D346-4D53-4B83-92FF-210AEA6ADCFD}" xr6:coauthVersionLast="45" xr6:coauthVersionMax="45" xr10:uidLastSave="{B3D32681-ABE0-4784-B8E1-434FEB6D5D39}"/>
  <bookViews>
    <workbookView xWindow="14400" yWindow="0" windowWidth="14400" windowHeight="15600" firstSheet="3" activeTab="5" xr2:uid="{147CBF25-6289-49AD-933A-2ADA822D92B4}"/>
  </bookViews>
  <sheets>
    <sheet name="Drills" sheetId="16" r:id="rId1"/>
    <sheet name="Definitions" sheetId="7" r:id="rId2"/>
    <sheet name="Symbols" sheetId="15" r:id="rId3"/>
    <sheet name="Probabilities" sheetId="6" r:id="rId4"/>
    <sheet name="Combinatorics" sheetId="5" r:id="rId5"/>
    <sheet name="BayesTheoremOverview" sheetId="19" r:id="rId6"/>
    <sheet name="Factorials" sheetId="14" r:id="rId7"/>
    <sheet name="FrequencyDistribution" sheetId="1" r:id="rId8"/>
    <sheet name="Theoretical Probabilities" sheetId="11" r:id="rId9"/>
    <sheet name="Expected Outcomes" sheetId="13" r:id="rId10"/>
    <sheet name="Permutations" sheetId="9" r:id="rId11"/>
    <sheet name="Variations" sheetId="3" r:id="rId12"/>
    <sheet name="Combinations" sheetId="4" r:id="rId13"/>
    <sheet name="BayesTheorem" sheetId="1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8" l="1"/>
  <c r="D9" i="18"/>
  <c r="D19" i="18"/>
  <c r="C19" i="18"/>
  <c r="C18" i="18"/>
  <c r="D10" i="18"/>
  <c r="D14" i="18" l="1"/>
  <c r="D15" i="18" s="1"/>
  <c r="D18" i="18" s="1"/>
  <c r="C20" i="18" s="1"/>
  <c r="D11" i="4"/>
  <c r="G13" i="13"/>
  <c r="G16" i="13" s="1"/>
  <c r="G8" i="13"/>
  <c r="D7" i="13"/>
  <c r="D11" i="13" s="1"/>
  <c r="D14" i="13" s="1"/>
  <c r="G11" i="11"/>
  <c r="G7" i="11"/>
  <c r="D11" i="11"/>
  <c r="D14" i="11" s="1"/>
  <c r="D10" i="9"/>
  <c r="D13" i="9" s="1"/>
  <c r="G14" i="3"/>
  <c r="G11" i="3"/>
  <c r="D12" i="3"/>
  <c r="D11" i="3"/>
  <c r="D13" i="3" s="1"/>
  <c r="D16" i="3" s="1"/>
  <c r="J13" i="4"/>
  <c r="J12" i="4"/>
  <c r="J11" i="4"/>
  <c r="J14" i="4" s="1"/>
  <c r="J17" i="4" s="1"/>
  <c r="D14" i="4" l="1"/>
  <c r="G14" i="11"/>
  <c r="G13" i="4"/>
  <c r="G12" i="4"/>
  <c r="G11" i="4"/>
  <c r="G14" i="4" l="1"/>
  <c r="G17" i="4" s="1"/>
  <c r="P3" i="1" l="1"/>
  <c r="P4" i="1"/>
  <c r="P5" i="1"/>
  <c r="P6" i="1"/>
  <c r="P7" i="1"/>
  <c r="P8" i="1"/>
  <c r="P9" i="1"/>
  <c r="P10" i="1"/>
  <c r="P11" i="1"/>
  <c r="P12" i="1"/>
  <c r="P2" i="1"/>
  <c r="O8" i="1"/>
  <c r="G3" i="1"/>
  <c r="H3" i="1"/>
  <c r="I3" i="1"/>
  <c r="J3" i="1"/>
  <c r="K3" i="1"/>
  <c r="L3" i="1"/>
  <c r="G4" i="1"/>
  <c r="H4" i="1"/>
  <c r="I4" i="1"/>
  <c r="J4" i="1"/>
  <c r="K4" i="1"/>
  <c r="L4" i="1"/>
  <c r="G5" i="1"/>
  <c r="H5" i="1"/>
  <c r="I5" i="1"/>
  <c r="J5" i="1"/>
  <c r="K5" i="1"/>
  <c r="L5" i="1"/>
  <c r="G6" i="1"/>
  <c r="H6" i="1"/>
  <c r="I6" i="1"/>
  <c r="J6" i="1"/>
  <c r="K6" i="1"/>
  <c r="L6" i="1"/>
  <c r="G7" i="1"/>
  <c r="H7" i="1"/>
  <c r="I7" i="1"/>
  <c r="J7" i="1"/>
  <c r="K7" i="1"/>
  <c r="L7" i="1"/>
  <c r="H2" i="1"/>
  <c r="I2" i="1"/>
  <c r="J2" i="1"/>
  <c r="K2" i="1"/>
  <c r="L2" i="1"/>
  <c r="G2" i="1"/>
  <c r="O7" i="1" s="1"/>
  <c r="D4" i="1"/>
  <c r="O3" i="1" l="1"/>
  <c r="O2" i="1"/>
  <c r="O12" i="1"/>
  <c r="O11" i="1"/>
  <c r="O10" i="1"/>
  <c r="O9" i="1"/>
  <c r="O6" i="1"/>
  <c r="O5"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 Buri</author>
  </authors>
  <commentList>
    <comment ref="F7" authorId="0" shapeId="0" xr:uid="{710D5A8B-1CE8-474E-83E5-B41286AF4D0A}">
      <text>
        <r>
          <rPr>
            <b/>
            <sz val="9"/>
            <color indexed="81"/>
            <rFont val="Tahoma"/>
            <family val="2"/>
          </rPr>
          <t>Steven Buri:</t>
        </r>
        <r>
          <rPr>
            <sz val="9"/>
            <color indexed="81"/>
            <rFont val="Tahoma"/>
            <family val="2"/>
          </rPr>
          <t xml:space="preserve">
Desired Outcome Count / Total Sample Space</t>
        </r>
      </text>
    </comment>
    <comment ref="F8" authorId="0" shapeId="0" xr:uid="{F0501D78-2ABE-43B9-A38D-28133D732F63}">
      <text>
        <r>
          <rPr>
            <b/>
            <sz val="9"/>
            <color indexed="81"/>
            <rFont val="Tahoma"/>
            <family val="2"/>
          </rPr>
          <t>Steven Buri:</t>
        </r>
        <r>
          <rPr>
            <sz val="9"/>
            <color indexed="81"/>
            <rFont val="Tahoma"/>
            <family val="2"/>
          </rPr>
          <t xml:space="preserve">
Desired Outcome Count / Total Sample Space
Add P(a-z) as needed and modify product accordingly.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Steven Buri</author>
  </authors>
  <commentList>
    <comment ref="C7" authorId="0" shapeId="0" xr:uid="{E149EE7E-3A26-4EFF-B362-860E5CC757A1}">
      <text>
        <r>
          <rPr>
            <b/>
            <sz val="9"/>
            <color indexed="81"/>
            <rFont val="Tahoma"/>
            <family val="2"/>
          </rPr>
          <t>Steven Buri:</t>
        </r>
        <r>
          <rPr>
            <sz val="9"/>
            <color indexed="81"/>
            <rFont val="Tahoma"/>
            <family val="2"/>
          </rPr>
          <t xml:space="preserve">
Desired Outcome Count / Total Sample Space</t>
        </r>
      </text>
    </comment>
    <comment ref="C8" authorId="0" shapeId="0" xr:uid="{05940144-E142-4B6A-ACAE-7DA381B010A3}">
      <text>
        <r>
          <rPr>
            <b/>
            <sz val="9"/>
            <color indexed="81"/>
            <rFont val="Tahoma"/>
            <family val="2"/>
          </rPr>
          <t>Steven Buri:</t>
        </r>
        <r>
          <rPr>
            <sz val="9"/>
            <color indexed="81"/>
            <rFont val="Tahoma"/>
            <family val="2"/>
          </rPr>
          <t xml:space="preserve">
Number of trials</t>
        </r>
      </text>
    </comment>
    <comment ref="F8" authorId="0" shapeId="0" xr:uid="{90B6BDE8-9626-4EBA-B567-9BD3F956746A}">
      <text>
        <r>
          <rPr>
            <b/>
            <sz val="9"/>
            <color indexed="81"/>
            <rFont val="Tahoma"/>
            <family val="2"/>
          </rPr>
          <t>Steven Buri:</t>
        </r>
        <r>
          <rPr>
            <sz val="9"/>
            <color indexed="81"/>
            <rFont val="Tahoma"/>
            <family val="2"/>
          </rPr>
          <t xml:space="preserve">
Desired Outcome Count / Total Sample Space</t>
        </r>
      </text>
    </comment>
    <comment ref="F10" authorId="0" shapeId="0" xr:uid="{37765721-CA79-466D-9F08-3B495391F483}">
      <text>
        <r>
          <rPr>
            <b/>
            <sz val="9"/>
            <color indexed="81"/>
            <rFont val="Tahoma"/>
            <family val="2"/>
          </rPr>
          <t>Steven Buri:</t>
        </r>
        <r>
          <rPr>
            <sz val="9"/>
            <color indexed="81"/>
            <rFont val="Tahoma"/>
            <family val="2"/>
          </rPr>
          <t xml:space="preserve">
Desired Outcome Count / Total Sample Space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Steven Buri</author>
  </authors>
  <commentList>
    <comment ref="I1" authorId="0" shapeId="0" xr:uid="{DCE265C1-F6AB-4551-863B-94D7BAC0A872}">
      <text>
        <r>
          <rPr>
            <b/>
            <sz val="9"/>
            <color indexed="81"/>
            <rFont val="Tahoma"/>
            <family val="2"/>
          </rPr>
          <t>Steven Buri:</t>
        </r>
        <r>
          <rPr>
            <sz val="9"/>
            <color indexed="81"/>
            <rFont val="Tahoma"/>
            <family val="2"/>
          </rPr>
          <t xml:space="preserve">
Multiple groups? They mention this in the Udemy course but don't use any examples.</t>
        </r>
      </text>
    </comment>
  </commentList>
</comments>
</file>

<file path=xl/sharedStrings.xml><?xml version="1.0" encoding="utf-8"?>
<sst xmlns="http://schemas.openxmlformats.org/spreadsheetml/2006/main" count="506" uniqueCount="286">
  <si>
    <t>Goal:</t>
  </si>
  <si>
    <t>Obtain all probabilities possible when rolling two six-sided die.</t>
  </si>
  <si>
    <t>Additional Metrics</t>
  </si>
  <si>
    <t>Result</t>
  </si>
  <si>
    <t>Total Sample Space of 2nd Event</t>
  </si>
  <si>
    <t>Total Sample Space of 1st Event</t>
  </si>
  <si>
    <t>Total Sample Space</t>
  </si>
  <si>
    <t>Sum</t>
  </si>
  <si>
    <t>Frequency</t>
  </si>
  <si>
    <t>Probability</t>
  </si>
  <si>
    <t>n</t>
  </si>
  <si>
    <t>Without Repeating Values</t>
  </si>
  <si>
    <t>Combinations</t>
  </si>
  <si>
    <t>Equation</t>
  </si>
  <si>
    <t xml:space="preserve">n! = </t>
  </si>
  <si>
    <t xml:space="preserve">p! = </t>
  </si>
  <si>
    <t>(n-p)!</t>
  </si>
  <si>
    <t>Num/Denom</t>
  </si>
  <si>
    <t>Total Options (n)</t>
  </si>
  <si>
    <t>Selections (p)</t>
  </si>
  <si>
    <t xml:space="preserve">Possible Combinations = </t>
  </si>
  <si>
    <t>Goal</t>
  </si>
  <si>
    <t>Use</t>
  </si>
  <si>
    <t>Formula</t>
  </si>
  <si>
    <t>Permutations</t>
  </si>
  <si>
    <t>Variations</t>
  </si>
  <si>
    <t>No</t>
  </si>
  <si>
    <t>Yes</t>
  </si>
  <si>
    <t>Groups Involved</t>
  </si>
  <si>
    <t>Order Critical</t>
  </si>
  <si>
    <t>Determine all possible groups</t>
  </si>
  <si>
    <t>Determine all object arrangements in sample space</t>
  </si>
  <si>
    <t>Arrange some object arrangements in sample space</t>
  </si>
  <si>
    <t>Formula Breakdown</t>
  </si>
  <si>
    <t>P(n) = n!</t>
  </si>
  <si>
    <t>V(n/p) = n!/(n-p)!</t>
  </si>
  <si>
    <t>C(n/p) = n!/(p!*(n-p)!</t>
  </si>
  <si>
    <t>V|(n/p) = n^p</t>
  </si>
  <si>
    <t xml:space="preserve">Repetition Allowed </t>
  </si>
  <si>
    <t>n = All possibile options
p = Positions needed to fill</t>
  </si>
  <si>
    <t>C|(n/p) = (n+p-1)! / p!*(n-1)!</t>
  </si>
  <si>
    <t>Notes</t>
  </si>
  <si>
    <t>C = Combinations
n = All possible options
p = Permutations
! = Factorial of item</t>
  </si>
  <si>
    <t>V = Variations
n = All possibile options
! = Factorial of item</t>
  </si>
  <si>
    <t>P = Permutations
n = All possibile options
! = Factorial of item</t>
  </si>
  <si>
    <t>C = Combinations
n = All possibile options
p = Permutations
! = Factorial of item</t>
  </si>
  <si>
    <t>Symmetric</t>
  </si>
  <si>
    <t>Determine theoretical numerical probability</t>
  </si>
  <si>
    <t>Properties</t>
  </si>
  <si>
    <t>P(a1) = Desired Outcome / Sample Space</t>
  </si>
  <si>
    <t>-</t>
  </si>
  <si>
    <t>Type</t>
  </si>
  <si>
    <t>Determine expected theoretical outcome</t>
  </si>
  <si>
    <t>Numerical</t>
  </si>
  <si>
    <t>Categorical</t>
  </si>
  <si>
    <t>E(A) = P(A)*n</t>
  </si>
  <si>
    <t>Term</t>
  </si>
  <si>
    <t>Definition</t>
  </si>
  <si>
    <t>Trial</t>
  </si>
  <si>
    <t>Experiment</t>
  </si>
  <si>
    <t>Experimental Probability</t>
  </si>
  <si>
    <t>Theoretical Probability</t>
  </si>
  <si>
    <t>P(A#) = probability of #</t>
  </si>
  <si>
    <t>E(X) = A*P(A) + B*P(B)…</t>
  </si>
  <si>
    <t>P(a1) * P(a2)…</t>
  </si>
  <si>
    <t>E(A) = Expected Outcome
n = number of trials
P(A) = probability of A</t>
  </si>
  <si>
    <t>E(X) = Expected Outcome
A = The value of the first item in the sample space
P(A) = The probability of the first item in the sample space</t>
  </si>
  <si>
    <t>If Needed</t>
  </si>
  <si>
    <t>Probability based on all mathematical inputs to a scenario</t>
  </si>
  <si>
    <t>Example</t>
  </si>
  <si>
    <t>Mathematical chance of drawing an ace</t>
  </si>
  <si>
    <t>Chance of waiting in line at the grocery store based on experimental trials</t>
  </si>
  <si>
    <t>Uncertain probability obtained via an experiment</t>
  </si>
  <si>
    <t>A collection of trials</t>
  </si>
  <si>
    <t>An individual test</t>
  </si>
  <si>
    <t>Automated</t>
  </si>
  <si>
    <t>Cleaned</t>
  </si>
  <si>
    <t>A coin toss</t>
  </si>
  <si>
    <t>20 coin tosses</t>
  </si>
  <si>
    <t>Average outcome expected during an experiment</t>
  </si>
  <si>
    <t>Expected Value</t>
  </si>
  <si>
    <t>The likelihood of an event occurring</t>
  </si>
  <si>
    <t>23 points when playing darts</t>
  </si>
  <si>
    <t>Single Group</t>
  </si>
  <si>
    <t>n! / p! * (n-p)!</t>
  </si>
  <si>
    <t>Inputs</t>
  </si>
  <si>
    <t>Processing</t>
  </si>
  <si>
    <t>Output</t>
  </si>
  <si>
    <t>Multiple Groups</t>
  </si>
  <si>
    <t xml:space="preserve">(n+p-1)! = </t>
  </si>
  <si>
    <t>p! =</t>
  </si>
  <si>
    <t xml:space="preserve">(n-1)! = </t>
  </si>
  <si>
    <t>Verified</t>
  </si>
  <si>
    <t>n! =</t>
  </si>
  <si>
    <t>Option Count (n)</t>
  </si>
  <si>
    <t>Selection Count (p)</t>
  </si>
  <si>
    <t>Possible Variations =</t>
  </si>
  <si>
    <t>With Repeating Values</t>
  </si>
  <si>
    <t>n^p</t>
  </si>
  <si>
    <t>Theoretical Probabilities</t>
  </si>
  <si>
    <t>Desired Outcome Count</t>
  </si>
  <si>
    <t>P(a) = Desired Outcomes / Total Sample Space</t>
  </si>
  <si>
    <t>Numerical, Individual</t>
  </si>
  <si>
    <t>Numerical, Groups</t>
  </si>
  <si>
    <t>P(A) * P(B)…</t>
  </si>
  <si>
    <t>P(A)</t>
  </si>
  <si>
    <t>P(B)</t>
  </si>
  <si>
    <t>Product</t>
  </si>
  <si>
    <t>Expected Outcomes</t>
  </si>
  <si>
    <t>Categorical, Individual</t>
  </si>
  <si>
    <t>Numerical, Individual or Grouped</t>
  </si>
  <si>
    <t>A (value of A)</t>
  </si>
  <si>
    <t>B (value of B)</t>
  </si>
  <si>
    <t xml:space="preserve">Can be graphed on a bar chart to show distribution
Can select interval from chart with highest probabilities
</t>
  </si>
  <si>
    <t>1) Obtain all potential sums for given occurences
2) Obtain frequency counts for each sum
3) Obtain product of sample spaces to get total sample space
4) Divide frequency counts by total sample space to obtain probability of sum occuring</t>
  </si>
  <si>
    <t>Complement</t>
  </si>
  <si>
    <t>Rolling a 1,2,4,5,6 on a six sided die, the complement is rolling a 3</t>
  </si>
  <si>
    <t>Determine probability of all outcomes (frequency distribution)</t>
  </si>
  <si>
    <t>Combinatorics</t>
  </si>
  <si>
    <t>You have 10 people in the office, how many different groups of 3 can you pick to represent you at a meeting?</t>
  </si>
  <si>
    <t>Number of ways you can arrange a set of elements</t>
  </si>
  <si>
    <t>Number of ways you can pick and arrange elements</t>
  </si>
  <si>
    <t>Given 5 contestants but only 3 medals, how many ways can the medals be given out?</t>
  </si>
  <si>
    <t>Given 4 contestants, how many total ways can each one end up perfoming?</t>
  </si>
  <si>
    <t>If sum of sample space probabilities is &lt; 1, complement consideration may be required.</t>
  </si>
  <si>
    <t>Number of ways you can pick and arrange elements without double counting</t>
  </si>
  <si>
    <t>How many ways can you roll 2, 6-sided die?</t>
  </si>
  <si>
    <t>Symmetry</t>
  </si>
  <si>
    <t>Order is irrelevant
Results are symmetric. A' = A</t>
  </si>
  <si>
    <t>n! = (n-1)! * n</t>
  </si>
  <si>
    <t>(n+1)! = n! * (n+1)</t>
  </si>
  <si>
    <t>(n+k)! = n! * (n+1) *… (n+k)</t>
  </si>
  <si>
    <t>(n-k)! = n!/(n-k+1)*…(n-k+k)</t>
  </si>
  <si>
    <t>Two Factorials where n &gt; k =</t>
  </si>
  <si>
    <t>n!/k! = (k+1) * … (k+#=n)</t>
  </si>
  <si>
    <t>Use When</t>
  </si>
  <si>
    <t>?</t>
  </si>
  <si>
    <t>These were given more as mathematical principals, I'm not sure if there's any necessary application.</t>
  </si>
  <si>
    <t>The study of combinations of objects from a finite set, and their application to find desired outcome counts and/or total sample space counts</t>
  </si>
  <si>
    <t>C = g1(n)*g2(n)…</t>
  </si>
  <si>
    <t>n = available element count</t>
  </si>
  <si>
    <t>Multiple Combinations</t>
  </si>
  <si>
    <t xml:space="preserve">Group 2 Count = </t>
  </si>
  <si>
    <t>Group 1 Count =</t>
  </si>
  <si>
    <t>Event</t>
  </si>
  <si>
    <t>Category</t>
  </si>
  <si>
    <t>Bayesian Inference</t>
  </si>
  <si>
    <t>General</t>
  </si>
  <si>
    <t>Symbol</t>
  </si>
  <si>
    <t>Picking n favorable outcomes is the same as picking n'</t>
  </si>
  <si>
    <t>Set</t>
  </si>
  <si>
    <t>Categorical or numberical outcomes that satisfy an event as favorable outcomes</t>
  </si>
  <si>
    <t>You roll a six sided die.</t>
  </si>
  <si>
    <t>Rules</t>
  </si>
  <si>
    <t>Equivalent to a trial. Every event has a set of favorable outcomes</t>
  </si>
  <si>
    <t>Elements</t>
  </si>
  <si>
    <t>X = EVENNUMBERS = 2,4,6...
All states in the United States of America</t>
  </si>
  <si>
    <t>x = evennumber(0) = 2</t>
  </si>
  <si>
    <t>Can be empty or have values.</t>
  </si>
  <si>
    <t>Empty Set or Null Set</t>
  </si>
  <si>
    <t>Set without any values</t>
  </si>
  <si>
    <t>Individual member of a set</t>
  </si>
  <si>
    <t>∅</t>
  </si>
  <si>
    <t>Drill</t>
  </si>
  <si>
    <t>Symbols to meanings</t>
  </si>
  <si>
    <t>Rules to formulas</t>
  </si>
  <si>
    <t>Formulas to meanings</t>
  </si>
  <si>
    <t>Inputs to Outputs</t>
  </si>
  <si>
    <t>Formulas to expected outputs (there is a x% chance ___ will happen)</t>
  </si>
  <si>
    <t>Common Data Set</t>
  </si>
  <si>
    <t>Freely available, public data set</t>
  </si>
  <si>
    <t>Bayes' Theorem</t>
  </si>
  <si>
    <t>P(A|B) = P(B|A) * P(A) / P(B)</t>
  </si>
  <si>
    <t>P(B|A)</t>
  </si>
  <si>
    <t>Numerator Product</t>
  </si>
  <si>
    <t>A =</t>
  </si>
  <si>
    <t xml:space="preserve">B = </t>
  </si>
  <si>
    <t>First Year</t>
  </si>
  <si>
    <t>Hispanic</t>
  </si>
  <si>
    <t>Output(s)</t>
  </si>
  <si>
    <t>Everything an event is not, denoted by A'. These are definitionally mutually exclusive to the event.</t>
  </si>
  <si>
    <t>∩</t>
  </si>
  <si>
    <t>Means</t>
  </si>
  <si>
    <t>Intersection</t>
  </si>
  <si>
    <t>The intersection of two sets.</t>
  </si>
  <si>
    <t>Pulling a Queen of Hearts. The intersection would be Queen of Hearts. The first set would be all queens, the second set would be all hearts, and the intersection would be the Queen of Hearts.</t>
  </si>
  <si>
    <t>Bayes Theorem</t>
  </si>
  <si>
    <t>Null Set</t>
  </si>
  <si>
    <t>The intersection of two mutually exclusive events.</t>
  </si>
  <si>
    <t>∈</t>
  </si>
  <si>
    <t>∉</t>
  </si>
  <si>
    <t>Element is Not In Set</t>
  </si>
  <si>
    <t>Element is In Set</t>
  </si>
  <si>
    <t>∋</t>
  </si>
  <si>
    <t>Set contains element</t>
  </si>
  <si>
    <t>a ∈ A = element a is in set A. For example, a(1) ∈ A(1,2,3)</t>
  </si>
  <si>
    <t>b ∉ A = element b is not in set A. For example, b(4) ∉ A(1,2,3)</t>
  </si>
  <si>
    <t>A ∋ a = set A contains element a. For example, A(1,2,3) ∋ a(2)</t>
  </si>
  <si>
    <t>∀</t>
  </si>
  <si>
    <t>For any/all</t>
  </si>
  <si>
    <t>:</t>
  </si>
  <si>
    <t>Such that</t>
  </si>
  <si>
    <t>⊆</t>
  </si>
  <si>
    <t>Subset</t>
  </si>
  <si>
    <t>A set that is fully contained within another set.</t>
  </si>
  <si>
    <t>B ⊆ A = B is contained in A. For example, B(1,2,3) ⊆ A(1,2,3,4)</t>
  </si>
  <si>
    <t>For any element or all elements of a set.</t>
  </si>
  <si>
    <t>∀ x ∈ A = For any/all x in A. For example, ∀ 2 ∈ A(1,2,2,3) = 2,2</t>
  </si>
  <si>
    <t>∀ x ∈ A : x is even = For any/all x in A that are even. For example, ∀ x ∈ A(1,2,3,4): x is even = 2,4</t>
  </si>
  <si>
    <t>Pulling a Spade and pulling a Heart.</t>
  </si>
  <si>
    <t>Subcategory</t>
  </si>
  <si>
    <t>Set Interactions</t>
  </si>
  <si>
    <t>Set Properties</t>
  </si>
  <si>
    <t>Set Iterations</t>
  </si>
  <si>
    <t>∪</t>
  </si>
  <si>
    <t>Union</t>
  </si>
  <si>
    <t>A combined count of all preferred outcomes between sets.</t>
  </si>
  <si>
    <t>A ∪ B = The union of A and B. For example, A(Queen) ∪ B(Hearts) = A(4) + B(13) -  Intersection(1) = 16</t>
  </si>
  <si>
    <t>A = Set 1
∪ = Union
B = Set 2</t>
  </si>
  <si>
    <t>If sets have no overlap, no intersection needs be accounted for. Therefore, A∪B = A + B.
If one set is a subset of the other set, the formula simply returns the count of the set. Therefore, given B⊆A, A∪B = A.</t>
  </si>
  <si>
    <t>Examples</t>
  </si>
  <si>
    <t>Outputs</t>
  </si>
  <si>
    <t>A = Set 1
∩ = Intersection
B = Set 2</t>
  </si>
  <si>
    <t>Denoted with lower-case,</t>
  </si>
  <si>
    <t>Order is crucial.
Only use some elements.</t>
  </si>
  <si>
    <t>Order is crucial.
Always use all elements.</t>
  </si>
  <si>
    <t>Denoted with UPPER-CASE.
Every set contains two subsets, itself and the null.
When compared with other sets, sets are either mutually exclusive (no overlap), intersect (some overlap), or are subsets (completely overlap).</t>
  </si>
  <si>
    <t>Noted with ∅.
Can be infinite or finite.
If the intersection of any number of sets is the empty set, then they must be mutually exclusive.</t>
  </si>
  <si>
    <t>All complements are mutually exclusive to their event. So Even Numbers mutually exclude Odd Numbers.
Not all mutually exclusive events are complements. For example, pencils are mutually exclusive to pens, but are not the complement of pens in the context of writing utencils.</t>
  </si>
  <si>
    <t>Independent Events</t>
  </si>
  <si>
    <t>Dependent Events</t>
  </si>
  <si>
    <t>Events whose theoretical probabilities are unaffected by one another.</t>
  </si>
  <si>
    <t>Events who theoretical probabilities are impacted by one another.</t>
  </si>
  <si>
    <t>Any dataset on Kaggle.</t>
  </si>
  <si>
    <t>AUB = ∅ given A(1,2) and B(3,4).</t>
  </si>
  <si>
    <t>If two events are truly independent, then P(A) = P(A|B).</t>
  </si>
  <si>
    <t>The probability of a star exploding in another galaxy vs. the probability of going for a walk are independent events.</t>
  </si>
  <si>
    <t>If two events are truly dependent, then P(A) &lt;&gt; P(A|B)
The probability of dependent events changes based on given information.</t>
  </si>
  <si>
    <t>The probability of writing with a pencil vs. writing with a pen are dependent events, assuming I'm only writing with one at a time.
The probability of drawing a Queen of Spades on the second draw, if you know the first draw was a Queen of Diamonds, assuming you don't return the first draw to the deck. This is dependent because the probability shifts given the new information. On the first draw, the probability of drawing a Queen of Spades is (1/4(Queens in deck) * 13/52(Spades in deck) = .0625 or 6% chance. After drawing a Queen of Diamonds, the new probability is (1/3(Queens in Deck) * 13/51(Spades in Deck) = .0849 or 8.5% chance.
Interestingly, this probability changes greatly with slight changes to first event. If, instead of a Queen of Diamonds being drawn, a King of Spades was drawn. The probability changes as follows:
Goal: Draw Queen of Spades
First Event = P(A)*P(B) = P(1/4 Queens in Deck) * P(13/52 Spades in Deck) = .0625
Second Event = P(A) * P(B) = P(1/4 Queens in Deck) * P(12/51 Spades in Deck) = .0588</t>
  </si>
  <si>
    <t>Obtain the probability of A, given B has occurred</t>
  </si>
  <si>
    <t>The probability of A occuring given B has occurred.</t>
  </si>
  <si>
    <t>Very similar to P(A) = Favorable / All</t>
  </si>
  <si>
    <t>Conditional Probability</t>
  </si>
  <si>
    <t>Obtain favorable outcome probability that satisfies any set</t>
  </si>
  <si>
    <t>Probability that favorable outcome will occur for any included set.</t>
  </si>
  <si>
    <t>Probability that favorable outcome will occur for all included sets.</t>
  </si>
  <si>
    <t>Example Verified</t>
  </si>
  <si>
    <t>Obtain favorable outcome probability that satisfies all dependent sets</t>
  </si>
  <si>
    <t>Dependent Intersection</t>
  </si>
  <si>
    <t>P(A∩B) = P(A) * P(B)</t>
  </si>
  <si>
    <t>P(A) = 1stSetFavorable/1stSetAllOutcomes
P(B) = 2ndSetFavorable/2ndSetAllOutcomes</t>
  </si>
  <si>
    <t>The probability that events A and B will occur together.</t>
  </si>
  <si>
    <t>Obtain favorable outcome probability that satisfies all independent sets</t>
  </si>
  <si>
    <t>Sets must be independent.</t>
  </si>
  <si>
    <t>Sets must be dependent.
If sets have no overlap, then A∩B = ∅.</t>
  </si>
  <si>
    <t>P(A∩B) = P(A)*P(B|A)
or
P(A∩B) = P(B)*P(A|B)</t>
  </si>
  <si>
    <t xml:space="preserve">P(A) = 1stSetFavorable/1stSetAllOutcomes
P(B|A) = Probability of A given B
or
P(B) = 2ndSetFavorable/2ndSetAllOutcomes
P(A|B) = Probability of A given B
</t>
  </si>
  <si>
    <t>Subtraction Rule</t>
  </si>
  <si>
    <t>Addition Rule</t>
  </si>
  <si>
    <t>Multiplication Rule</t>
  </si>
  <si>
    <t>Bayes' Rule</t>
  </si>
  <si>
    <t>Probability of a pulled card being a Queen (A), given that the card is a Heart (B).
P(A|B) = P(A∩B) / P(B)
P(A∩B) = P(A) * P(B|A)
P(A) = 4/52 = .0769
P(B|A) = 1/4 = .25
P(A∩B) = .0769 * .25
P(A∩B) = .0192
P(B) = 13/52 = .25
P(A|B) = .0192 / .25
P(A|B) = .0768
There is a .0769 (7.7%) probability to pull a Queen if you pull a Heart.</t>
  </si>
  <si>
    <t>Probability of rolling a six on a six-sided dice (A) and pulling a Queen from a deck (B)
P(A∩B) = P(A)*P(B)
P(A) = 1/6 = .166
P(B) = 1/4 = .25
P(A∩B) = .166 * .25
P(A∩B) = .0415
There is a .0415 (4%) probability that we will roll a six on a six-sided dice and then pulling a Queen from a deck of cards.</t>
  </si>
  <si>
    <t>Probability of pulling a Queen(A) of Hearts(B).
P(A∩B) = P(A)*P(B|A)
P(A) = 4/52 = .0769
P(B|A) = 1/4 = .25
P(A∩B) = .0769 * .25 = .019225
There is a .019225 (1.9%) probability of pulling a Queen of Hearts.</t>
  </si>
  <si>
    <t>Exclusion/Inclusion Principle</t>
  </si>
  <si>
    <t>P(A∪B∪C…) = P(A) + P(B) + P(C) - P(A∩B) - P(A∩C) - P(B∩C) + P(A∩B∩C)</t>
  </si>
  <si>
    <t xml:space="preserve">P(A) = Probability of A
P(A∩B) = Probability of A intersecting B
</t>
  </si>
  <si>
    <t>Probability of more than two events occuring together.</t>
  </si>
  <si>
    <t>P(A|B) = P(A∩B) / P(B)
or
P(B|A) = P(A∩B) / P(A)</t>
  </si>
  <si>
    <t>P(A∪B) = P(A)+P(B) - P(A∩B)</t>
  </si>
  <si>
    <t xml:space="preserve">Pulling a Queen(A) or a Hearts(B).
P(A∪B) = P(A)+P(B) - P(A∩B)
P(A) = 1/4 = .25
P(B) = 13/52 = .25
P(A∩B) = 1/52 = .01923
P(A∪B) = .25 + .25 - .01923
P(A∪B) = .48077
There is a .48077 (4.8%) probability that you will pull either a Queen, a Heart, or both.
</t>
  </si>
  <si>
    <t>Probability of rolling a six on a six-sided dice (A) and pulling a Queen from a deck(B) and correctly inserting a USB on the first try(C)
P(A∪B∪C) = P(A) + P(B) + P(C) - P(A∩B) - P(A∩C) - P(B∩C) + P(A∩B∩C)
P(A) = 1/6 = .0167
P(B) = 4/52 = .0769
P(C) = 1/2 = .5
P(A∩B) = P(A)*P(B) = .0167 * .0769 = .00128
P(A∩C) = P(A)*P(C) = .0167 * .5 = .00835
P(B∩C) = P(B)*P(C) = .0769 * .5 = .03845
P(A∩B∩C) = P(A)*P(B)*P(C) = .0167 * .0769 * .5 = .00064
P(A∪B∪C) = .0167 + .0769 + .5 - .00128 - .00835 - .03845 + .00064
P(A∪B∪C) = 0.54616
There is a 0.54616 (55%) that if you pull a card from a deck it will be a Queen, or if you roll a six-sided dice you will get a 6, or if you put in a USB it will put in the right way on the first try, or a combination of the above.</t>
  </si>
  <si>
    <t>Obtain favorable outcome probability for more than two independent sets that satisfies one or more of the sets</t>
  </si>
  <si>
    <t>Only works if P(B) &gt; 0
All events need to occur simultaneously, so it makes sense that the intersection of both events would be needed, and it requires that event B occurs, so the sample space would be all outcomes that contain B.
P(A|B) &lt;&gt; P(B|A)</t>
  </si>
  <si>
    <t>Obtain probability of A through your knowledge of event B</t>
  </si>
  <si>
    <t>Law of Total Probability</t>
  </si>
  <si>
    <t>P(A) = P(A|B1) * P(B1) + P(A|B2) * P(B2)…</t>
  </si>
  <si>
    <t xml:space="preserve">P(A) = Probability of A
P(A|B1) = Probability of A given B1
P(B1) = Probability of B1
</t>
  </si>
  <si>
    <t>Probability of event A.</t>
  </si>
  <si>
    <t>Probability of being low income. 
P(A) = P(A|B1) * P(B1) + P(A|B2) * P(B2)
P(A) = Low Income Probability
B1 = Being male = 21790/32561 = .669
B2 = Being female 10771/32561 = .331
P(A|B1) = Being low income if male = 15128 / 21790
 = .69
P(A|B2) = Being low income if female = 9592 / 10771 = .89
P(A) = .69 * .669 + .89 * .331
P(A) = .46 + .29
P(A) = .75
There is a .75 (75%) chance that someone in this census makes &lt;=50k a year. Numbers obtained from US Census via Kaggle</t>
  </si>
  <si>
    <t>Additive Law</t>
  </si>
  <si>
    <t>Obtain relational probabilities of two events</t>
  </si>
  <si>
    <t>P(A|B) = Probability of A given B
P(A) = Probability of A
P(B) = Probability of B</t>
  </si>
  <si>
    <t>Likelihood that you are A given B vs the likelihood that you are B given A.</t>
  </si>
  <si>
    <t>Sets must be dependent. If sets are independent, then the probability returned will simply be the probability of B.</t>
  </si>
  <si>
    <t>Probability that you have low income(A) if you are female(B) vs. the probability that you are female if you have low income.
P(A|B) = P(B|A) * P(A) / P(B)
P(B|A) = (A∩B) / P(A) {using condition probability} = 9592 / 24720 = .39
P(A) = 24720 / 32561 = .76
P(B) = 10771 / 32561 = .331
P(A|B) = .39 * .76 / .331
P(A|B) = .2964 / .311
P(A|B) = .895
The probability of being low income given that you are female is .895 (90)% vs the probability of being female given that you are low income is .39 (39%). Therefore, being low income has a greater impact on being female than being female has on being low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</si>
</sst>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000"/>
  </numFmts>
  <fonts count="5" x14ac:knownFonts="1">
    <font>
      <sz val="11"/>
      <color theme="1"/>
      <name val="Calibri"/>
      <family val="2"/>
      <scheme val="minor"/>
    </font>
    <font>
      <sz val="11"/>
      <color theme="0"/>
      <name val="Calibri"/>
      <family val="2"/>
      <scheme val="minor"/>
    </font>
    <font>
      <b/>
      <sz val="11"/>
      <color theme="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tint="-0.14999847407452621"/>
        <bgColor indexed="64"/>
      </patternFill>
    </fill>
    <fill>
      <patternFill patternType="solid">
        <fgColor theme="1" tint="0.14999847407452621"/>
        <bgColor indexed="64"/>
      </patternFill>
    </fill>
    <fill>
      <patternFill patternType="solid">
        <fgColor theme="0"/>
        <bgColor indexed="64"/>
      </patternFill>
    </fill>
    <fill>
      <patternFill patternType="solid">
        <fgColor theme="4"/>
        <bgColor theme="4"/>
      </patternFill>
    </fill>
    <fill>
      <patternFill patternType="solid">
        <fgColor theme="0" tint="-4.9989318521683403E-2"/>
        <bgColor indexed="64"/>
      </patternFill>
    </fill>
    <fill>
      <patternFill patternType="solid">
        <fgColor theme="4"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67">
    <xf numFmtId="0" fontId="0" fillId="0" borderId="0" xfId="0"/>
    <xf numFmtId="0" fontId="0" fillId="2" borderId="0" xfId="0" applyFill="1"/>
    <xf numFmtId="0" fontId="1" fillId="3" borderId="1" xfId="0" applyFont="1" applyFill="1" applyBorder="1"/>
    <xf numFmtId="0" fontId="0" fillId="4" borderId="1" xfId="0" applyFill="1" applyBorder="1"/>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1"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8" xfId="0" applyBorder="1" applyAlignment="1">
      <alignment vertical="top" wrapText="1"/>
    </xf>
    <xf numFmtId="0" fontId="0" fillId="0" borderId="1" xfId="0" applyBorder="1" applyAlignment="1">
      <alignment vertical="top" wrapText="1"/>
    </xf>
    <xf numFmtId="164" fontId="0" fillId="2" borderId="0" xfId="0" applyNumberFormat="1" applyFill="1"/>
    <xf numFmtId="2" fontId="0" fillId="2" borderId="0" xfId="0" applyNumberFormat="1" applyFill="1"/>
    <xf numFmtId="165" fontId="0" fillId="2" borderId="0" xfId="0" applyNumberFormat="1" applyFill="1"/>
    <xf numFmtId="1" fontId="0" fillId="2" borderId="0" xfId="0" applyNumberFormat="1" applyFill="1"/>
    <xf numFmtId="0" fontId="0" fillId="6" borderId="1" xfId="0" applyFill="1" applyBorder="1"/>
    <xf numFmtId="0" fontId="0" fillId="2" borderId="11" xfId="0" applyFill="1" applyBorder="1"/>
    <xf numFmtId="0" fontId="0" fillId="2" borderId="12" xfId="0" applyFill="1" applyBorder="1"/>
    <xf numFmtId="0" fontId="1" fillId="2" borderId="12" xfId="0" applyFont="1" applyFill="1" applyBorder="1"/>
    <xf numFmtId="0" fontId="1" fillId="7" borderId="4" xfId="0" applyFont="1" applyFill="1" applyBorder="1"/>
    <xf numFmtId="0" fontId="1" fillId="7" borderId="2" xfId="0" applyFont="1" applyFill="1" applyBorder="1"/>
    <xf numFmtId="0" fontId="1" fillId="3" borderId="1" xfId="0" applyFont="1" applyFill="1" applyBorder="1" applyAlignment="1">
      <alignment horizontal="center"/>
    </xf>
    <xf numFmtId="0" fontId="1" fillId="3" borderId="0" xfId="0" applyFont="1" applyFill="1" applyAlignment="1">
      <alignment horizontal="center" vertical="center"/>
    </xf>
    <xf numFmtId="0" fontId="1" fillId="3" borderId="1" xfId="0" applyNumberFormat="1" applyFont="1" applyFill="1" applyBorder="1"/>
    <xf numFmtId="0" fontId="1" fillId="2" borderId="11" xfId="0" applyFont="1" applyFill="1" applyBorder="1" applyAlignment="1">
      <alignment horizontal="center"/>
    </xf>
    <xf numFmtId="0" fontId="1" fillId="2" borderId="12" xfId="0" applyFont="1" applyFill="1" applyBorder="1" applyAlignment="1">
      <alignment horizontal="center"/>
    </xf>
    <xf numFmtId="2" fontId="0" fillId="6" borderId="1" xfId="0" applyNumberFormat="1" applyFill="1" applyBorder="1"/>
    <xf numFmtId="0" fontId="0" fillId="0" borderId="9" xfId="0" applyBorder="1" applyAlignment="1">
      <alignmen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 fillId="3" borderId="6" xfId="0" applyFont="1" applyFill="1" applyBorder="1" applyAlignment="1">
      <alignment vertical="top"/>
    </xf>
    <xf numFmtId="0" fontId="0" fillId="0" borderId="2" xfId="0" applyBorder="1" applyAlignment="1">
      <alignment horizontal="left" vertical="top" wrapText="1"/>
    </xf>
    <xf numFmtId="0" fontId="1" fillId="3" borderId="1" xfId="0" applyFont="1" applyFill="1" applyBorder="1" applyAlignment="1">
      <alignment horizontal="left"/>
    </xf>
    <xf numFmtId="0" fontId="2" fillId="5" borderId="3" xfId="0" applyFont="1" applyFill="1" applyBorder="1" applyAlignment="1">
      <alignment horizontal="left" vertical="top"/>
    </xf>
    <xf numFmtId="0" fontId="2" fillId="5" borderId="4" xfId="0" applyFont="1" applyFill="1" applyBorder="1" applyAlignment="1">
      <alignment horizontal="left" vertical="top"/>
    </xf>
    <xf numFmtId="0" fontId="0" fillId="0" borderId="3" xfId="0" applyFont="1" applyBorder="1" applyAlignment="1">
      <alignment horizontal="left" vertical="top"/>
    </xf>
    <xf numFmtId="0" fontId="0" fillId="0" borderId="8" xfId="0" applyFont="1" applyBorder="1" applyAlignment="1">
      <alignment horizontal="left" vertical="top"/>
    </xf>
    <xf numFmtId="0" fontId="1" fillId="3" borderId="1"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7" borderId="10" xfId="0" applyFont="1" applyFill="1" applyBorder="1" applyAlignment="1">
      <alignment horizontal="left" vertical="top" wrapText="1"/>
    </xf>
    <xf numFmtId="0" fontId="1" fillId="7" borderId="0" xfId="0" applyFont="1" applyFill="1" applyBorder="1" applyAlignment="1">
      <alignment horizontal="left" vertical="top" wrapText="1"/>
    </xf>
  </cellXfs>
  <cellStyles count="1">
    <cellStyle name="Normal" xfId="0" builtinId="0"/>
  </cellStyles>
  <dxfs count="69">
    <dxf>
      <alignment horizontal="general" vertical="center" textRotation="0" wrapText="0" indent="0" justifyLastLine="0" shrinkToFit="0" readingOrder="0"/>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0" indent="0" justifyLastLine="0" shrinkToFit="0" readingOrder="0"/>
      <border diagonalUp="0" diagonalDown="0">
        <left/>
        <right style="thin">
          <color indexed="64"/>
        </right>
        <top style="thin">
          <color indexed="64"/>
        </top>
        <bottom/>
        <vertical/>
        <horizontal/>
      </border>
    </dxf>
    <dxf>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top style="thin">
          <color indexed="64"/>
        </top>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alignment horizontal="left" vertical="top"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73B88C-A856-4214-BB54-204DBBA043D3}" name="Table3" displayName="Table3" ref="A1:F25" totalsRowShown="0" headerRowDxfId="68" dataDxfId="66" headerRowBorderDxfId="67" tableBorderDxfId="65" totalsRowBorderDxfId="64">
  <autoFilter ref="A1:F25" xr:uid="{1C581FCA-D6E8-48C8-B70E-3A44A2908E63}"/>
  <tableColumns count="6">
    <tableColumn id="8" xr3:uid="{60D3AB0E-A6E0-42BE-8562-9C7B077C8628}" name="Category" dataDxfId="63"/>
    <tableColumn id="1" xr3:uid="{2B8CDE23-588A-469F-A332-7EBC3F67F529}" name="Term" dataDxfId="62"/>
    <tableColumn id="2" xr3:uid="{4417EFE4-52B4-4F0E-8115-45285302CF70}" name="Definition" dataDxfId="61"/>
    <tableColumn id="4" xr3:uid="{DA9A533F-3B28-4BD3-8E02-E63613763CB7}" name="Examples" dataDxfId="60"/>
    <tableColumn id="9" xr3:uid="{78D648EB-E70D-408F-B188-43D803E440D6}" name="Rules" dataDxfId="59"/>
    <tableColumn id="7" xr3:uid="{DD9C8697-D2C7-4C2D-A1CC-B46529393522}" name="Notes"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03E574-ABCB-4B25-9AF6-44BAA00AC3B8}" name="Table5" displayName="Table5" ref="A1:F10" totalsRowShown="0" headerRowDxfId="57" headerRowBorderDxfId="56" tableBorderDxfId="55" totalsRowBorderDxfId="54">
  <autoFilter ref="A1:F10" xr:uid="{5E7E435C-76CE-41F9-AF5B-C59FAE2B6DC7}"/>
  <tableColumns count="6">
    <tableColumn id="1" xr3:uid="{2484E359-C20D-4D64-925D-2514A33F2C31}" name="Category" dataDxfId="53"/>
    <tableColumn id="6" xr3:uid="{7FF1862F-43B2-4577-80F2-23C78ACBDE58}" name="Subcategory" dataDxfId="52"/>
    <tableColumn id="2" xr3:uid="{03A5D176-AB76-4103-9123-DCAEEF7226BA}" name="Symbol" dataDxfId="51"/>
    <tableColumn id="4" xr3:uid="{46C73ADA-FFF2-4E7F-BF3E-DE823877A246}" name="Means" dataDxfId="50"/>
    <tableColumn id="3" xr3:uid="{FE1F72EC-47B6-4F08-AB58-7123D2E99A64}" name="Definition" dataDxfId="49"/>
    <tableColumn id="5" xr3:uid="{4810262A-E1EF-4B50-87BE-0F72676F0F90}" name="Example"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DE686D-7C0C-4C2B-9786-565E3AD45D5B}" name="Table13" displayName="Table13" ref="A1:I6" totalsRowShown="0" headerRowDxfId="47" dataDxfId="45" headerRowBorderDxfId="46" tableBorderDxfId="44" totalsRowBorderDxfId="43">
  <autoFilter ref="A1:I6" xr:uid="{97A69F55-A3ED-4E37-A195-154C0D4438FD}"/>
  <tableColumns count="9">
    <tableColumn id="1" xr3:uid="{A129723C-82C4-4DD0-AC1F-14ED5FA07C1E}" name="Goal" dataDxfId="42"/>
    <tableColumn id="11" xr3:uid="{DE785C74-BCD9-4197-BC76-1D9E165A1B3E}" name="Type" dataDxfId="41"/>
    <tableColumn id="4" xr3:uid="{A25DC48F-95FA-4E29-9E09-51E2190D4F61}" name="Groups Involved" dataDxfId="40"/>
    <tableColumn id="6" xr3:uid="{DEE6F66B-3603-4ABB-B66B-3714E11004D4}" name="Formula" dataDxfId="39"/>
    <tableColumn id="7" xr3:uid="{153E748A-80DA-4DEE-8D5D-2FCE1A08E0C4}" name="Formula Breakdown" dataDxfId="38"/>
    <tableColumn id="8" xr3:uid="{FA42E3D8-7A35-4395-B125-C7EEB5013E2C}" name="Properties" dataDxfId="37"/>
    <tableColumn id="12" xr3:uid="{EEB35C0E-515C-4160-BA88-303FB91E270C}" name="Automated" dataDxfId="36"/>
    <tableColumn id="13" xr3:uid="{88BA56BC-A0EE-434A-A97A-71F1C4C69CDF}" name="Cleaned" dataDxfId="35"/>
    <tableColumn id="14" xr3:uid="{A99507CC-8057-4818-B8F3-D97678269AAD}" name="Verified" dataDxfId="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582483-B9F8-4DA7-80AC-29A8045A339D}" name="Table1" displayName="Table1" ref="A1:K7" totalsRowShown="0" headerRowDxfId="33" dataDxfId="31" headerRowBorderDxfId="32" tableBorderDxfId="30" totalsRowBorderDxfId="29">
  <autoFilter ref="A1:K7" xr:uid="{B472FC25-16A8-4DE7-BC27-CA065F0746BF}"/>
  <sortState xmlns:xlrd2="http://schemas.microsoft.com/office/spreadsheetml/2017/richdata2" ref="A2:K6">
    <sortCondition descending="1" ref="E1:E6"/>
  </sortState>
  <tableColumns count="11">
    <tableColumn id="1" xr3:uid="{45D94F4B-DC20-4CB6-8A41-5D33CD92959A}" name="Goal" dataDxfId="28"/>
    <tableColumn id="2" xr3:uid="{74419119-D472-4657-95B5-DE87460BFE7E}" name="Repetition Allowed " dataDxfId="27"/>
    <tableColumn id="3" xr3:uid="{130174EA-22E7-454F-B1B2-95C2ECB38F04}" name="Order Critical" dataDxfId="26"/>
    <tableColumn id="4" xr3:uid="{A4F095B3-07E4-488A-81E3-741A29D71252}" name="Groups Involved" dataDxfId="25"/>
    <tableColumn id="5" xr3:uid="{1442D52A-8E03-4C1E-9B63-E5308D859CBA}" name="Use" dataDxfId="24"/>
    <tableColumn id="6" xr3:uid="{F23B0618-2C0A-4A7D-BF2A-E57E176DFD5C}" name="Formula" dataDxfId="23"/>
    <tableColumn id="7" xr3:uid="{5FB9F967-1FEC-4C3B-9405-43D3CFC91BE2}" name="Formula Breakdown" dataDxfId="22"/>
    <tableColumn id="8" xr3:uid="{638D42C2-1BCB-4863-8F60-180706FFDA64}" name="Properties" dataDxfId="21"/>
    <tableColumn id="9" xr3:uid="{E13CEEDD-81C9-46F2-BF42-368434E7A001}" name="Automated" dataDxfId="20"/>
    <tableColumn id="10" xr3:uid="{D0AF47AC-238E-489A-9A21-8C97319E3C17}" name="Cleaned" dataDxfId="19"/>
    <tableColumn id="11" xr3:uid="{87885F58-D559-42F0-96F4-9A6448F896D2}" name="Verified"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EF868B-178A-4D70-AFE7-AC8CE9CC6475}" name="Table6" displayName="Table6" ref="A1:L8" totalsRowShown="0" headerRowDxfId="17" dataDxfId="15" headerRowBorderDxfId="16" tableBorderDxfId="14" totalsRowBorderDxfId="13">
  <autoFilter ref="A1:L8" xr:uid="{4A237ED1-39DE-4706-8A41-28726C154FDB}"/>
  <tableColumns count="12">
    <tableColumn id="1" xr3:uid="{56BF9030-D6A3-4936-AE7B-9242EB792A08}" name="Goal" dataDxfId="12"/>
    <tableColumn id="2" xr3:uid="{1604D066-0121-470D-BFD5-E67080380EC4}" name="Use" dataDxfId="11"/>
    <tableColumn id="3" xr3:uid="{29550E6F-9170-451B-BEDE-E3BEF0FB3069}" name="Formula" dataDxfId="10"/>
    <tableColumn id="4" xr3:uid="{0FF1160E-663B-4598-BFD9-0BCF47219037}" name="Inputs" dataDxfId="9"/>
    <tableColumn id="10" xr3:uid="{F704CE96-A726-492E-9CD3-0EBEF1DD0A93}" name="Outputs" dataDxfId="8"/>
    <tableColumn id="5" xr3:uid="{6E333D24-F159-4CB2-A2FB-69C12A67F2A1}" name="Properties" dataDxfId="7"/>
    <tableColumn id="9" xr3:uid="{7A776DC8-C671-4C6D-92B9-366C24D34C27}" name="Examples" dataDxfId="6"/>
    <tableColumn id="12" xr3:uid="{AB407022-F442-4558-A229-C36F13C388F7}" name="Example Verified" dataDxfId="5"/>
    <tableColumn id="6" xr3:uid="{AF430FE3-2F34-445F-9E3C-D17E2CFC4756}" name="Automated" dataDxfId="4"/>
    <tableColumn id="7" xr3:uid="{0A3EAA9F-B3EC-446B-A4C4-EF45A30314C0}" name="Cleaned" dataDxfId="3"/>
    <tableColumn id="8" xr3:uid="{4FA39294-DE63-4B58-9EB8-55AC0431595A}" name="Verified" dataDxfId="2"/>
    <tableColumn id="11" xr3:uid="{50166E2A-2175-4CCA-BC72-6F059C0596E7}" name="Notes"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B8A98F-5EE9-4E96-8C87-9681618EA3B5}" name="Table4" displayName="Table4" ref="A1:C6" totalsRowShown="0">
  <autoFilter ref="A1:C6" xr:uid="{B2F38C11-0DD9-460B-849F-23A02F5EE10A}"/>
  <tableColumns count="3">
    <tableColumn id="1" xr3:uid="{FD86CDEF-530F-4A1F-A151-0F8072981384}" name="Goal"/>
    <tableColumn id="2" xr3:uid="{AE47DD07-5DA8-421C-B1B3-F598EB2C594B}" name="Formula" dataDxfId="0"/>
    <tableColumn id="3" xr3:uid="{1252CC8F-200E-4636-A945-9C5CB72922B6}" name="Use Wh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3D01-923D-458A-98E7-C18F0EBF146D}">
  <sheetPr>
    <tabColor theme="1"/>
  </sheetPr>
  <dimension ref="A1:A6"/>
  <sheetViews>
    <sheetView workbookViewId="0">
      <selection activeCell="A7" sqref="A7"/>
    </sheetView>
  </sheetViews>
  <sheetFormatPr defaultRowHeight="15" x14ac:dyDescent="0.25"/>
  <sheetData>
    <row r="1" spans="1:1" x14ac:dyDescent="0.25">
      <c r="A1" t="s">
        <v>163</v>
      </c>
    </row>
    <row r="2" spans="1:1" x14ac:dyDescent="0.25">
      <c r="A2" t="s">
        <v>164</v>
      </c>
    </row>
    <row r="3" spans="1:1" x14ac:dyDescent="0.25">
      <c r="A3" t="s">
        <v>165</v>
      </c>
    </row>
    <row r="4" spans="1:1" x14ac:dyDescent="0.25">
      <c r="A4" t="s">
        <v>166</v>
      </c>
    </row>
    <row r="5" spans="1:1" x14ac:dyDescent="0.25">
      <c r="A5" t="s">
        <v>167</v>
      </c>
    </row>
    <row r="6" spans="1:1" x14ac:dyDescent="0.25">
      <c r="A6" t="s">
        <v>168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0579-BA78-4D25-9A73-598A3E3655FB}">
  <sheetPr>
    <tabColor rgb="FF00B050"/>
  </sheetPr>
  <dimension ref="A1:G16"/>
  <sheetViews>
    <sheetView workbookViewId="0">
      <selection activeCell="D25" sqref="D25"/>
    </sheetView>
  </sheetViews>
  <sheetFormatPr defaultRowHeight="15" x14ac:dyDescent="0.25"/>
  <cols>
    <col min="1" max="1" width="23.42578125" style="1" customWidth="1"/>
    <col min="2" max="2" width="2.85546875" style="1" customWidth="1"/>
    <col min="3" max="3" width="26.5703125" style="1" bestFit="1" customWidth="1"/>
    <col min="4" max="4" width="43.28515625" style="1" customWidth="1"/>
    <col min="5" max="5" width="2.85546875" style="1" customWidth="1"/>
    <col min="6" max="6" width="26.5703125" style="1" bestFit="1" customWidth="1"/>
    <col min="7" max="7" width="43.28515625" style="1" customWidth="1"/>
    <col min="8" max="16384" width="9.140625" style="1"/>
  </cols>
  <sheetData>
    <row r="1" spans="1:7" x14ac:dyDescent="0.25">
      <c r="A1" s="4" t="s">
        <v>108</v>
      </c>
      <c r="C1" s="62" t="s">
        <v>109</v>
      </c>
      <c r="D1" s="62"/>
      <c r="F1" s="62" t="s">
        <v>110</v>
      </c>
      <c r="G1" s="62"/>
    </row>
    <row r="2" spans="1:7" x14ac:dyDescent="0.25">
      <c r="C2" s="39"/>
      <c r="D2" s="40"/>
      <c r="F2" s="39"/>
      <c r="G2" s="40"/>
    </row>
    <row r="3" spans="1:7" x14ac:dyDescent="0.25">
      <c r="C3" s="62" t="s">
        <v>13</v>
      </c>
      <c r="D3" s="62"/>
      <c r="F3" s="62" t="s">
        <v>13</v>
      </c>
      <c r="G3" s="62"/>
    </row>
    <row r="4" spans="1:7" x14ac:dyDescent="0.25">
      <c r="C4" s="2" t="s">
        <v>13</v>
      </c>
      <c r="D4" s="36" t="s">
        <v>55</v>
      </c>
      <c r="F4" s="2" t="s">
        <v>13</v>
      </c>
      <c r="G4" s="36" t="s">
        <v>63</v>
      </c>
    </row>
    <row r="5" spans="1:7" x14ac:dyDescent="0.25">
      <c r="C5" s="39"/>
      <c r="D5" s="40"/>
      <c r="F5" s="39"/>
      <c r="G5" s="40"/>
    </row>
    <row r="6" spans="1:7" x14ac:dyDescent="0.25">
      <c r="C6" s="62" t="s">
        <v>85</v>
      </c>
      <c r="D6" s="62"/>
      <c r="F6" s="62" t="s">
        <v>85</v>
      </c>
      <c r="G6" s="62"/>
    </row>
    <row r="7" spans="1:7" x14ac:dyDescent="0.25">
      <c r="C7" s="2" t="s">
        <v>105</v>
      </c>
      <c r="D7" s="30">
        <f>1/4</f>
        <v>0.25</v>
      </c>
      <c r="F7" s="2" t="s">
        <v>111</v>
      </c>
      <c r="G7" s="41">
        <v>10</v>
      </c>
    </row>
    <row r="8" spans="1:7" x14ac:dyDescent="0.25">
      <c r="C8" s="2" t="s">
        <v>10</v>
      </c>
      <c r="D8" s="30">
        <v>20</v>
      </c>
      <c r="F8" s="2" t="s">
        <v>105</v>
      </c>
      <c r="G8" s="41">
        <f>1/3</f>
        <v>0.33333333333333331</v>
      </c>
    </row>
    <row r="9" spans="1:7" x14ac:dyDescent="0.25">
      <c r="C9" s="31"/>
      <c r="D9" s="32"/>
      <c r="F9" s="2" t="s">
        <v>112</v>
      </c>
      <c r="G9" s="41">
        <v>50</v>
      </c>
    </row>
    <row r="10" spans="1:7" x14ac:dyDescent="0.25">
      <c r="C10" s="62" t="s">
        <v>86</v>
      </c>
      <c r="D10" s="62"/>
      <c r="F10" s="2" t="s">
        <v>106</v>
      </c>
      <c r="G10" s="41">
        <v>0.1</v>
      </c>
    </row>
    <row r="11" spans="1:7" x14ac:dyDescent="0.25">
      <c r="C11" s="2" t="s">
        <v>107</v>
      </c>
      <c r="D11" s="38">
        <f>D7*D8</f>
        <v>5</v>
      </c>
      <c r="F11" s="31"/>
      <c r="G11" s="32"/>
    </row>
    <row r="12" spans="1:7" x14ac:dyDescent="0.25">
      <c r="C12" s="31"/>
      <c r="D12" s="32"/>
      <c r="F12" s="62" t="s">
        <v>86</v>
      </c>
      <c r="G12" s="62"/>
    </row>
    <row r="13" spans="1:7" x14ac:dyDescent="0.25">
      <c r="C13" s="62" t="s">
        <v>87</v>
      </c>
      <c r="D13" s="62"/>
      <c r="F13" s="2" t="s">
        <v>107</v>
      </c>
      <c r="G13" s="38">
        <f>(G7*G8)+(G9*G10)</f>
        <v>8.3333333333333321</v>
      </c>
    </row>
    <row r="14" spans="1:7" x14ac:dyDescent="0.25">
      <c r="C14" s="34" t="s">
        <v>96</v>
      </c>
      <c r="D14" s="35">
        <f>D11</f>
        <v>5</v>
      </c>
      <c r="F14" s="31"/>
      <c r="G14" s="32"/>
    </row>
    <row r="15" spans="1:7" x14ac:dyDescent="0.25">
      <c r="F15" s="62" t="s">
        <v>87</v>
      </c>
      <c r="G15" s="62"/>
    </row>
    <row r="16" spans="1:7" x14ac:dyDescent="0.25">
      <c r="F16" s="34" t="s">
        <v>96</v>
      </c>
      <c r="G16" s="35">
        <f>G13</f>
        <v>8.3333333333333321</v>
      </c>
    </row>
  </sheetData>
  <mergeCells count="10">
    <mergeCell ref="C10:D10"/>
    <mergeCell ref="F12:G12"/>
    <mergeCell ref="C13:D13"/>
    <mergeCell ref="F15:G15"/>
    <mergeCell ref="C1:D1"/>
    <mergeCell ref="F1:G1"/>
    <mergeCell ref="C3:D3"/>
    <mergeCell ref="F3:G3"/>
    <mergeCell ref="C6:D6"/>
    <mergeCell ref="F6:G6"/>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851F-843E-42A8-BCE6-81267688635D}">
  <sheetPr>
    <tabColor rgb="FF00B050"/>
  </sheetPr>
  <dimension ref="A1:D13"/>
  <sheetViews>
    <sheetView workbookViewId="0">
      <selection activeCell="D15" sqref="D15"/>
    </sheetView>
  </sheetViews>
  <sheetFormatPr defaultRowHeight="15" x14ac:dyDescent="0.25"/>
  <cols>
    <col min="1" max="1" width="23.42578125" style="1" customWidth="1"/>
    <col min="2" max="2" width="2.85546875" style="1" customWidth="1"/>
    <col min="3" max="3" width="26.5703125" style="1" bestFit="1" customWidth="1"/>
    <col min="4" max="4" width="17.42578125" style="1" customWidth="1"/>
    <col min="5" max="5" width="2.85546875" style="1" customWidth="1"/>
    <col min="6" max="16384" width="9.140625" style="1"/>
  </cols>
  <sheetData>
    <row r="1" spans="1:4" x14ac:dyDescent="0.25">
      <c r="A1" s="4" t="s">
        <v>24</v>
      </c>
      <c r="C1" s="62" t="s">
        <v>11</v>
      </c>
      <c r="D1" s="62"/>
    </row>
    <row r="2" spans="1:4" x14ac:dyDescent="0.25">
      <c r="C2" s="39"/>
      <c r="D2" s="40"/>
    </row>
    <row r="3" spans="1:4" x14ac:dyDescent="0.25">
      <c r="C3" s="62" t="s">
        <v>13</v>
      </c>
      <c r="D3" s="62"/>
    </row>
    <row r="4" spans="1:4" x14ac:dyDescent="0.25">
      <c r="C4" s="2" t="s">
        <v>13</v>
      </c>
      <c r="D4" s="36" t="s">
        <v>34</v>
      </c>
    </row>
    <row r="5" spans="1:4" x14ac:dyDescent="0.25">
      <c r="C5" s="39"/>
      <c r="D5" s="40"/>
    </row>
    <row r="6" spans="1:4" x14ac:dyDescent="0.25">
      <c r="C6" s="62" t="s">
        <v>85</v>
      </c>
      <c r="D6" s="62"/>
    </row>
    <row r="7" spans="1:4" x14ac:dyDescent="0.25">
      <c r="C7" s="2" t="s">
        <v>94</v>
      </c>
      <c r="D7" s="30">
        <v>3</v>
      </c>
    </row>
    <row r="8" spans="1:4" x14ac:dyDescent="0.25">
      <c r="C8" s="31"/>
      <c r="D8" s="32"/>
    </row>
    <row r="9" spans="1:4" x14ac:dyDescent="0.25">
      <c r="C9" s="62" t="s">
        <v>86</v>
      </c>
      <c r="D9" s="62"/>
    </row>
    <row r="10" spans="1:4" x14ac:dyDescent="0.25">
      <c r="C10" s="2" t="s">
        <v>93</v>
      </c>
      <c r="D10" s="38">
        <f>FACT(D7)</f>
        <v>6</v>
      </c>
    </row>
    <row r="11" spans="1:4" x14ac:dyDescent="0.25">
      <c r="C11" s="31"/>
      <c r="D11" s="32"/>
    </row>
    <row r="12" spans="1:4" x14ac:dyDescent="0.25">
      <c r="C12" s="62" t="s">
        <v>87</v>
      </c>
      <c r="D12" s="62"/>
    </row>
    <row r="13" spans="1:4" x14ac:dyDescent="0.25">
      <c r="C13" s="34" t="s">
        <v>96</v>
      </c>
      <c r="D13" s="35">
        <f>D10</f>
        <v>6</v>
      </c>
    </row>
  </sheetData>
  <mergeCells count="5">
    <mergeCell ref="C9:D9"/>
    <mergeCell ref="C12:D12"/>
    <mergeCell ref="C1:D1"/>
    <mergeCell ref="C3:D3"/>
    <mergeCell ref="C6:D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5F07-E4F5-49EA-AC67-C1006B33E4F4}">
  <sheetPr codeName="Sheet3">
    <tabColor rgb="FF00B050"/>
  </sheetPr>
  <dimension ref="A1:G16"/>
  <sheetViews>
    <sheetView workbookViewId="0">
      <selection activeCell="K25" sqref="K25"/>
    </sheetView>
  </sheetViews>
  <sheetFormatPr defaultRowHeight="15" x14ac:dyDescent="0.25"/>
  <cols>
    <col min="1" max="1" width="23.42578125" style="1" customWidth="1"/>
    <col min="2" max="2" width="2.85546875" style="1" customWidth="1"/>
    <col min="3" max="3" width="26.5703125" style="1" bestFit="1" customWidth="1"/>
    <col min="4" max="4" width="17.42578125" style="1" customWidth="1"/>
    <col min="5" max="5" width="2.85546875" style="1" customWidth="1"/>
    <col min="6" max="6" width="26.5703125" style="1" bestFit="1" customWidth="1"/>
    <col min="7" max="7" width="17.42578125" style="1" customWidth="1"/>
    <col min="8" max="8" width="2.85546875" style="1" customWidth="1"/>
    <col min="9" max="16384" width="9.140625" style="1"/>
  </cols>
  <sheetData>
    <row r="1" spans="1:7" x14ac:dyDescent="0.25">
      <c r="A1" s="4" t="s">
        <v>25</v>
      </c>
      <c r="C1" s="62" t="s">
        <v>11</v>
      </c>
      <c r="D1" s="62"/>
      <c r="F1" s="62" t="s">
        <v>97</v>
      </c>
      <c r="G1" s="62"/>
    </row>
    <row r="2" spans="1:7" x14ac:dyDescent="0.25">
      <c r="C2" s="39"/>
      <c r="D2" s="40"/>
      <c r="F2" s="39"/>
      <c r="G2" s="40"/>
    </row>
    <row r="3" spans="1:7" x14ac:dyDescent="0.25">
      <c r="C3" s="62" t="s">
        <v>13</v>
      </c>
      <c r="D3" s="62"/>
      <c r="F3" s="62" t="s">
        <v>13</v>
      </c>
      <c r="G3" s="62"/>
    </row>
    <row r="4" spans="1:7" x14ac:dyDescent="0.25">
      <c r="C4" s="2" t="s">
        <v>13</v>
      </c>
      <c r="D4" s="36" t="s">
        <v>35</v>
      </c>
      <c r="F4" s="2" t="s">
        <v>13</v>
      </c>
      <c r="G4" s="36" t="s">
        <v>37</v>
      </c>
    </row>
    <row r="5" spans="1:7" x14ac:dyDescent="0.25">
      <c r="C5" s="39"/>
      <c r="D5" s="40"/>
      <c r="F5" s="39"/>
      <c r="G5" s="40"/>
    </row>
    <row r="6" spans="1:7" x14ac:dyDescent="0.25">
      <c r="C6" s="62" t="s">
        <v>85</v>
      </c>
      <c r="D6" s="62"/>
      <c r="F6" s="62" t="s">
        <v>85</v>
      </c>
      <c r="G6" s="62"/>
    </row>
    <row r="7" spans="1:7" x14ac:dyDescent="0.25">
      <c r="C7" s="2" t="s">
        <v>94</v>
      </c>
      <c r="D7" s="30">
        <v>69</v>
      </c>
      <c r="F7" s="2" t="s">
        <v>94</v>
      </c>
      <c r="G7" s="30">
        <v>69</v>
      </c>
    </row>
    <row r="8" spans="1:7" x14ac:dyDescent="0.25">
      <c r="C8" s="2" t="s">
        <v>95</v>
      </c>
      <c r="D8" s="30">
        <v>5</v>
      </c>
      <c r="F8" s="2" t="s">
        <v>95</v>
      </c>
      <c r="G8" s="30">
        <v>5</v>
      </c>
    </row>
    <row r="9" spans="1:7" x14ac:dyDescent="0.25">
      <c r="C9" s="31"/>
      <c r="D9" s="32"/>
      <c r="F9" s="31"/>
      <c r="G9" s="32"/>
    </row>
    <row r="10" spans="1:7" x14ac:dyDescent="0.25">
      <c r="C10" s="62" t="s">
        <v>86</v>
      </c>
      <c r="D10" s="62"/>
      <c r="F10" s="62" t="s">
        <v>86</v>
      </c>
      <c r="G10" s="62"/>
    </row>
    <row r="11" spans="1:7" x14ac:dyDescent="0.25">
      <c r="C11" s="2" t="s">
        <v>93</v>
      </c>
      <c r="D11" s="38">
        <f>FACT(D7)</f>
        <v>1.7112245242814127E+98</v>
      </c>
      <c r="F11" s="2" t="s">
        <v>98</v>
      </c>
      <c r="G11" s="38">
        <f>G7^G8</f>
        <v>1564031349</v>
      </c>
    </row>
    <row r="12" spans="1:7" x14ac:dyDescent="0.25">
      <c r="C12" s="2" t="s">
        <v>16</v>
      </c>
      <c r="D12" s="2">
        <f>FACT(D7-D8)</f>
        <v>1.2688693218588414E+89</v>
      </c>
      <c r="F12" s="31"/>
      <c r="G12" s="32"/>
    </row>
    <row r="13" spans="1:7" x14ac:dyDescent="0.25">
      <c r="C13" s="2" t="s">
        <v>17</v>
      </c>
      <c r="D13" s="2">
        <f>D11/D12</f>
        <v>1348621560</v>
      </c>
      <c r="F13" s="62" t="s">
        <v>87</v>
      </c>
      <c r="G13" s="62"/>
    </row>
    <row r="14" spans="1:7" x14ac:dyDescent="0.25">
      <c r="C14" s="31"/>
      <c r="D14" s="32"/>
      <c r="F14" s="34" t="s">
        <v>96</v>
      </c>
      <c r="G14" s="35">
        <f>G11</f>
        <v>1564031349</v>
      </c>
    </row>
    <row r="15" spans="1:7" x14ac:dyDescent="0.25">
      <c r="C15" s="62" t="s">
        <v>87</v>
      </c>
      <c r="D15" s="62"/>
    </row>
    <row r="16" spans="1:7" x14ac:dyDescent="0.25">
      <c r="C16" s="34" t="s">
        <v>96</v>
      </c>
      <c r="D16" s="35">
        <f>D13</f>
        <v>1348621560</v>
      </c>
    </row>
  </sheetData>
  <mergeCells count="10">
    <mergeCell ref="C1:D1"/>
    <mergeCell ref="C3:D3"/>
    <mergeCell ref="C6:D6"/>
    <mergeCell ref="C10:D10"/>
    <mergeCell ref="C15:D15"/>
    <mergeCell ref="F1:G1"/>
    <mergeCell ref="F3:G3"/>
    <mergeCell ref="F6:G6"/>
    <mergeCell ref="F10:G10"/>
    <mergeCell ref="F13:G1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9AAEA-F51F-4908-AE45-5B68BF83215C}">
  <sheetPr>
    <tabColor rgb="FF00B050"/>
  </sheetPr>
  <dimension ref="A1:K17"/>
  <sheetViews>
    <sheetView workbookViewId="0">
      <selection activeCell="C12" sqref="C12"/>
    </sheetView>
  </sheetViews>
  <sheetFormatPr defaultRowHeight="15" x14ac:dyDescent="0.25"/>
  <cols>
    <col min="1" max="1" width="23.42578125" style="1" bestFit="1" customWidth="1"/>
    <col min="2" max="2" width="2.85546875" style="1" customWidth="1"/>
    <col min="3" max="3" width="23.42578125" style="1" bestFit="1" customWidth="1"/>
    <col min="4" max="4" width="28.140625" style="1" bestFit="1" customWidth="1"/>
    <col min="5" max="5" width="2.85546875" style="1" customWidth="1"/>
    <col min="6" max="6" width="23.42578125" style="1" bestFit="1" customWidth="1"/>
    <col min="7" max="7" width="28.140625" style="1" bestFit="1" customWidth="1"/>
    <col min="8" max="8" width="2.85546875" style="1" customWidth="1"/>
    <col min="9" max="9" width="23.42578125" style="1" bestFit="1" customWidth="1"/>
    <col min="10" max="10" width="28.140625" style="1" bestFit="1" customWidth="1"/>
    <col min="11" max="11" width="13.7109375" style="1" bestFit="1" customWidth="1"/>
    <col min="12" max="16384" width="9.140625" style="1"/>
  </cols>
  <sheetData>
    <row r="1" spans="1:11" x14ac:dyDescent="0.25">
      <c r="A1" s="37" t="s">
        <v>12</v>
      </c>
      <c r="C1" s="62" t="s">
        <v>141</v>
      </c>
      <c r="D1" s="62"/>
      <c r="F1" s="62" t="s">
        <v>83</v>
      </c>
      <c r="G1" s="62"/>
      <c r="I1" s="62" t="s">
        <v>88</v>
      </c>
      <c r="J1" s="62"/>
    </row>
    <row r="2" spans="1:11" x14ac:dyDescent="0.25">
      <c r="C2" s="31"/>
      <c r="D2" s="32"/>
      <c r="F2" s="31"/>
      <c r="G2" s="32"/>
      <c r="I2" s="31"/>
      <c r="J2" s="32"/>
    </row>
    <row r="3" spans="1:11" x14ac:dyDescent="0.25">
      <c r="C3" s="62" t="s">
        <v>13</v>
      </c>
      <c r="D3" s="62"/>
      <c r="F3" s="62" t="s">
        <v>13</v>
      </c>
      <c r="G3" s="62"/>
      <c r="I3" s="62" t="s">
        <v>13</v>
      </c>
      <c r="J3" s="62"/>
    </row>
    <row r="4" spans="1:11" x14ac:dyDescent="0.25">
      <c r="C4" s="2" t="s">
        <v>13</v>
      </c>
      <c r="D4" s="55" t="s">
        <v>139</v>
      </c>
      <c r="F4" s="2" t="s">
        <v>13</v>
      </c>
      <c r="G4" s="2" t="s">
        <v>84</v>
      </c>
      <c r="I4" s="2" t="s">
        <v>13</v>
      </c>
      <c r="J4" s="2" t="s">
        <v>40</v>
      </c>
      <c r="K4" s="26"/>
    </row>
    <row r="5" spans="1:11" x14ac:dyDescent="0.25">
      <c r="C5" s="31"/>
      <c r="D5" s="33"/>
      <c r="F5" s="31"/>
      <c r="G5" s="33"/>
      <c r="I5" s="31"/>
      <c r="J5" s="33"/>
      <c r="K5" s="27"/>
    </row>
    <row r="6" spans="1:11" x14ac:dyDescent="0.25">
      <c r="C6" s="62" t="s">
        <v>85</v>
      </c>
      <c r="D6" s="62"/>
      <c r="F6" s="62" t="s">
        <v>85</v>
      </c>
      <c r="G6" s="62"/>
      <c r="I6" s="62" t="s">
        <v>85</v>
      </c>
      <c r="J6" s="62"/>
      <c r="K6" s="28"/>
    </row>
    <row r="7" spans="1:11" x14ac:dyDescent="0.25">
      <c r="C7" s="2" t="s">
        <v>143</v>
      </c>
      <c r="D7" s="30">
        <v>10</v>
      </c>
      <c r="F7" s="2" t="s">
        <v>18</v>
      </c>
      <c r="G7" s="30">
        <v>69</v>
      </c>
      <c r="I7" s="2" t="s">
        <v>18</v>
      </c>
      <c r="J7" s="30">
        <v>69</v>
      </c>
    </row>
    <row r="8" spans="1:11" x14ac:dyDescent="0.25">
      <c r="C8" s="2" t="s">
        <v>142</v>
      </c>
      <c r="D8" s="30">
        <v>2</v>
      </c>
      <c r="F8" s="2" t="s">
        <v>19</v>
      </c>
      <c r="G8" s="30">
        <v>5</v>
      </c>
      <c r="I8" s="2" t="s">
        <v>19</v>
      </c>
      <c r="J8" s="30">
        <v>5</v>
      </c>
    </row>
    <row r="9" spans="1:11" x14ac:dyDescent="0.25">
      <c r="C9" s="31"/>
      <c r="D9" s="32"/>
      <c r="F9" s="31"/>
      <c r="G9" s="32"/>
      <c r="I9" s="31"/>
      <c r="J9" s="32"/>
    </row>
    <row r="10" spans="1:11" x14ac:dyDescent="0.25">
      <c r="C10" s="62" t="s">
        <v>86</v>
      </c>
      <c r="D10" s="62"/>
      <c r="F10" s="62" t="s">
        <v>86</v>
      </c>
      <c r="G10" s="62"/>
      <c r="I10" s="62" t="s">
        <v>86</v>
      </c>
      <c r="J10" s="62"/>
    </row>
    <row r="11" spans="1:11" x14ac:dyDescent="0.25">
      <c r="C11" s="2" t="s">
        <v>107</v>
      </c>
      <c r="D11" s="2">
        <f>D7*D8</f>
        <v>20</v>
      </c>
      <c r="F11" s="2" t="s">
        <v>14</v>
      </c>
      <c r="G11" s="2">
        <f>FACT(G7)</f>
        <v>1.7112245242814127E+98</v>
      </c>
      <c r="I11" s="2" t="s">
        <v>89</v>
      </c>
      <c r="J11" s="2">
        <f>FACT(J7+J8-1)</f>
        <v>4.4701154615126859E+105</v>
      </c>
    </row>
    <row r="12" spans="1:11" x14ac:dyDescent="0.25">
      <c r="C12" s="31"/>
      <c r="D12" s="32"/>
      <c r="F12" s="2" t="s">
        <v>15</v>
      </c>
      <c r="G12" s="2">
        <f>FACT(G8)</f>
        <v>120</v>
      </c>
      <c r="I12" s="2" t="s">
        <v>90</v>
      </c>
      <c r="J12" s="2">
        <f>FACT(J8)</f>
        <v>120</v>
      </c>
    </row>
    <row r="13" spans="1:11" x14ac:dyDescent="0.25">
      <c r="C13" s="63" t="s">
        <v>87</v>
      </c>
      <c r="D13" s="64"/>
      <c r="F13" s="2" t="s">
        <v>16</v>
      </c>
      <c r="G13" s="2">
        <f>FACT(G7-G8)</f>
        <v>1.2688693218588414E+89</v>
      </c>
      <c r="I13" s="2" t="s">
        <v>91</v>
      </c>
      <c r="J13" s="2">
        <f>FACT(J7-1)</f>
        <v>2.4800355424368301E+96</v>
      </c>
    </row>
    <row r="14" spans="1:11" x14ac:dyDescent="0.25">
      <c r="C14" s="34" t="s">
        <v>20</v>
      </c>
      <c r="D14" s="35">
        <f>D11</f>
        <v>20</v>
      </c>
      <c r="F14" s="2" t="s">
        <v>17</v>
      </c>
      <c r="G14" s="2">
        <f>G11/(G12*G13)</f>
        <v>11238512.999999998</v>
      </c>
      <c r="I14" s="2" t="s">
        <v>17</v>
      </c>
      <c r="J14" s="2">
        <f>J11/(J12*J13)</f>
        <v>15020334.000000009</v>
      </c>
    </row>
    <row r="15" spans="1:11" x14ac:dyDescent="0.25">
      <c r="B15" s="29"/>
      <c r="E15" s="29"/>
      <c r="F15" s="31"/>
      <c r="G15" s="32"/>
      <c r="I15" s="31"/>
      <c r="J15" s="32"/>
    </row>
    <row r="16" spans="1:11" x14ac:dyDescent="0.25">
      <c r="F16" s="63" t="s">
        <v>87</v>
      </c>
      <c r="G16" s="64"/>
      <c r="I16" s="63" t="s">
        <v>87</v>
      </c>
      <c r="J16" s="64"/>
    </row>
    <row r="17" spans="6:10" x14ac:dyDescent="0.25">
      <c r="F17" s="34" t="s">
        <v>20</v>
      </c>
      <c r="G17" s="35">
        <f>G14</f>
        <v>11238512.999999998</v>
      </c>
      <c r="I17" s="34" t="s">
        <v>20</v>
      </c>
      <c r="J17" s="35">
        <f>J14</f>
        <v>15020334.000000009</v>
      </c>
    </row>
  </sheetData>
  <mergeCells count="15">
    <mergeCell ref="C1:D1"/>
    <mergeCell ref="C3:D3"/>
    <mergeCell ref="C6:D6"/>
    <mergeCell ref="C10:D10"/>
    <mergeCell ref="C13:D13"/>
    <mergeCell ref="F1:G1"/>
    <mergeCell ref="F3:G3"/>
    <mergeCell ref="F6:G6"/>
    <mergeCell ref="F10:G10"/>
    <mergeCell ref="F16:G16"/>
    <mergeCell ref="I1:J1"/>
    <mergeCell ref="I3:J3"/>
    <mergeCell ref="I6:J6"/>
    <mergeCell ref="I10:J10"/>
    <mergeCell ref="I16:J16"/>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4993-C40F-4AC1-BDE8-CF91853FA001}">
  <sheetPr>
    <tabColor rgb="FF00B050"/>
  </sheetPr>
  <dimension ref="A1:F22"/>
  <sheetViews>
    <sheetView workbookViewId="0">
      <selection activeCell="C20" sqref="C20:D22"/>
    </sheetView>
  </sheetViews>
  <sheetFormatPr defaultRowHeight="15" x14ac:dyDescent="0.25"/>
  <cols>
    <col min="1" max="1" width="23.42578125" style="1" bestFit="1" customWidth="1"/>
    <col min="2" max="2" width="2.85546875" style="1" customWidth="1"/>
    <col min="3" max="3" width="41.140625" style="1" bestFit="1" customWidth="1"/>
    <col min="4" max="4" width="26.5703125" style="1" bestFit="1" customWidth="1"/>
    <col min="5" max="5" width="2.85546875" style="1" customWidth="1"/>
    <col min="6" max="6" width="13.7109375" style="1" bestFit="1" customWidth="1"/>
    <col min="7" max="16384" width="9.140625" style="1"/>
  </cols>
  <sheetData>
    <row r="1" spans="1:6" x14ac:dyDescent="0.25">
      <c r="A1" s="37" t="s">
        <v>171</v>
      </c>
      <c r="C1" s="62" t="s">
        <v>147</v>
      </c>
      <c r="D1" s="62"/>
    </row>
    <row r="2" spans="1:6" x14ac:dyDescent="0.25">
      <c r="C2" s="31"/>
      <c r="D2" s="32"/>
    </row>
    <row r="3" spans="1:6" x14ac:dyDescent="0.25">
      <c r="C3" s="62" t="s">
        <v>13</v>
      </c>
      <c r="D3" s="62"/>
    </row>
    <row r="4" spans="1:6" x14ac:dyDescent="0.25">
      <c r="C4" s="2" t="s">
        <v>13</v>
      </c>
      <c r="D4" s="2" t="s">
        <v>172</v>
      </c>
      <c r="F4" s="26"/>
    </row>
    <row r="5" spans="1:6" x14ac:dyDescent="0.25">
      <c r="C5" s="31"/>
      <c r="D5" s="33"/>
      <c r="F5" s="27"/>
    </row>
    <row r="6" spans="1:6" x14ac:dyDescent="0.25">
      <c r="C6" s="62" t="s">
        <v>85</v>
      </c>
      <c r="D6" s="62"/>
      <c r="F6" s="28"/>
    </row>
    <row r="7" spans="1:6" x14ac:dyDescent="0.25">
      <c r="C7" s="57" t="s">
        <v>175</v>
      </c>
      <c r="D7" s="30" t="s">
        <v>177</v>
      </c>
    </row>
    <row r="8" spans="1:6" x14ac:dyDescent="0.25">
      <c r="C8" s="57" t="s">
        <v>176</v>
      </c>
      <c r="D8" s="30" t="s">
        <v>178</v>
      </c>
    </row>
    <row r="9" spans="1:6" x14ac:dyDescent="0.25">
      <c r="C9" s="2" t="s">
        <v>173</v>
      </c>
      <c r="D9" s="30">
        <f>57/480</f>
        <v>0.11874999999999999</v>
      </c>
    </row>
    <row r="10" spans="1:6" x14ac:dyDescent="0.25">
      <c r="C10" s="2" t="s">
        <v>105</v>
      </c>
      <c r="D10" s="30">
        <f>480/1885</f>
        <v>0.25464190981432361</v>
      </c>
    </row>
    <row r="11" spans="1:6" x14ac:dyDescent="0.25">
      <c r="C11" s="2" t="s">
        <v>106</v>
      </c>
      <c r="D11" s="30">
        <f>167/1885</f>
        <v>8.8594164456233415E-2</v>
      </c>
    </row>
    <row r="12" spans="1:6" x14ac:dyDescent="0.25">
      <c r="C12" s="31"/>
      <c r="D12" s="32"/>
    </row>
    <row r="13" spans="1:6" x14ac:dyDescent="0.25">
      <c r="C13" s="62" t="s">
        <v>86</v>
      </c>
      <c r="D13" s="62"/>
    </row>
    <row r="14" spans="1:6" x14ac:dyDescent="0.25">
      <c r="C14" s="2" t="s">
        <v>174</v>
      </c>
      <c r="D14" s="2">
        <f>D9*D10</f>
        <v>3.0238726790450927E-2</v>
      </c>
    </row>
    <row r="15" spans="1:6" x14ac:dyDescent="0.25">
      <c r="B15" s="29"/>
      <c r="C15" s="2" t="s">
        <v>17</v>
      </c>
      <c r="D15" s="2">
        <f>D14/D11</f>
        <v>0.3413173652694611</v>
      </c>
    </row>
    <row r="16" spans="1:6" x14ac:dyDescent="0.25">
      <c r="C16" s="31"/>
      <c r="D16" s="32"/>
    </row>
    <row r="17" spans="3:4" x14ac:dyDescent="0.25">
      <c r="C17" s="63" t="s">
        <v>179</v>
      </c>
      <c r="D17" s="64"/>
    </row>
    <row r="18" spans="3:4" x14ac:dyDescent="0.25">
      <c r="C18" s="34" t="str">
        <f>_xlfn.CONCAT("Probability of being ",IF(D7="","A",D7)," given ",IF(D8="","B",D8))</f>
        <v>Probability of being First Year given Hispanic</v>
      </c>
      <c r="D18" s="35">
        <f>D15</f>
        <v>0.3413173652694611</v>
      </c>
    </row>
    <row r="19" spans="3:4" x14ac:dyDescent="0.25">
      <c r="C19" s="34" t="str">
        <f>_xlfn.CONCAT("Probability of being ",IF(D8="","A",D8)," given ",IF(D7="","B",D7))</f>
        <v>Probability of being Hispanic given First Year</v>
      </c>
      <c r="D19" s="35">
        <f>D9</f>
        <v>0.11874999999999999</v>
      </c>
    </row>
    <row r="20" spans="3:4" x14ac:dyDescent="0.25">
      <c r="C20" s="65" t="str">
        <f>_xlfn.CONCAT("You are more likely to be ",
IF(D18=MAX(D18:D19),_xlfn.CONCAT(D7, " given ",D8, " then you are to be ", D8," given ",D7),
IF(D19=MAX(D18:D19),_xlfn.CONCAT(D8, " given ",D7, " then you are to be ", D7," given ",D8),
"Not Accounted For")))</f>
        <v>You are more likely to be First Year given Hispanic then you are to be Hispanic given First Year</v>
      </c>
      <c r="D20" s="65"/>
    </row>
    <row r="21" spans="3:4" x14ac:dyDescent="0.25">
      <c r="C21" s="66"/>
      <c r="D21" s="66"/>
    </row>
    <row r="22" spans="3:4" x14ac:dyDescent="0.25">
      <c r="C22" s="66"/>
      <c r="D22" s="66"/>
    </row>
  </sheetData>
  <mergeCells count="6">
    <mergeCell ref="C17:D17"/>
    <mergeCell ref="C20:D22"/>
    <mergeCell ref="C6:D6"/>
    <mergeCell ref="C13:D13"/>
    <mergeCell ref="C1:D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2F89-0646-46BD-A20B-EB4C0CD93EAC}">
  <sheetPr>
    <tabColor theme="1"/>
  </sheetPr>
  <dimension ref="A1:F25"/>
  <sheetViews>
    <sheetView topLeftCell="A14" workbookViewId="0">
      <selection activeCell="C21" sqref="C21"/>
    </sheetView>
  </sheetViews>
  <sheetFormatPr defaultRowHeight="15" x14ac:dyDescent="0.25"/>
  <cols>
    <col min="1" max="2" width="23.42578125" bestFit="1" customWidth="1"/>
    <col min="3" max="3" width="52" customWidth="1"/>
    <col min="4" max="4" width="80.28515625" bestFit="1" customWidth="1"/>
    <col min="5" max="5" width="52.42578125" customWidth="1"/>
    <col min="6" max="6" width="32" customWidth="1"/>
  </cols>
  <sheetData>
    <row r="1" spans="1:6" x14ac:dyDescent="0.25">
      <c r="A1" s="44" t="s">
        <v>145</v>
      </c>
      <c r="B1" s="43" t="s">
        <v>56</v>
      </c>
      <c r="C1" s="44" t="s">
        <v>57</v>
      </c>
      <c r="D1" s="44" t="s">
        <v>220</v>
      </c>
      <c r="E1" s="45" t="s">
        <v>153</v>
      </c>
      <c r="F1" s="45" t="s">
        <v>41</v>
      </c>
    </row>
    <row r="2" spans="1:6" x14ac:dyDescent="0.25">
      <c r="A2" s="56" t="s">
        <v>147</v>
      </c>
      <c r="B2" s="51" t="s">
        <v>58</v>
      </c>
      <c r="C2" s="52" t="s">
        <v>74</v>
      </c>
      <c r="D2" s="52" t="s">
        <v>77</v>
      </c>
      <c r="E2" s="50"/>
      <c r="F2" s="50"/>
    </row>
    <row r="3" spans="1:6" x14ac:dyDescent="0.25">
      <c r="A3" s="56" t="s">
        <v>147</v>
      </c>
      <c r="B3" s="51" t="s">
        <v>59</v>
      </c>
      <c r="C3" s="52" t="s">
        <v>73</v>
      </c>
      <c r="D3" s="52" t="s">
        <v>78</v>
      </c>
      <c r="E3" s="50"/>
      <c r="F3" s="50"/>
    </row>
    <row r="4" spans="1:6" x14ac:dyDescent="0.25">
      <c r="A4" s="51" t="s">
        <v>9</v>
      </c>
      <c r="B4" s="51" t="s">
        <v>60</v>
      </c>
      <c r="C4" s="52" t="s">
        <v>72</v>
      </c>
      <c r="D4" s="52" t="s">
        <v>71</v>
      </c>
      <c r="E4" s="50"/>
      <c r="F4" s="50"/>
    </row>
    <row r="5" spans="1:6" ht="30" x14ac:dyDescent="0.25">
      <c r="A5" s="51" t="s">
        <v>9</v>
      </c>
      <c r="B5" s="51" t="s">
        <v>61</v>
      </c>
      <c r="C5" s="52" t="s">
        <v>68</v>
      </c>
      <c r="D5" s="52" t="s">
        <v>70</v>
      </c>
      <c r="E5" s="50"/>
      <c r="F5" s="50"/>
    </row>
    <row r="6" spans="1:6" x14ac:dyDescent="0.25">
      <c r="A6" s="51" t="s">
        <v>9</v>
      </c>
      <c r="B6" s="51" t="s">
        <v>80</v>
      </c>
      <c r="C6" s="52" t="s">
        <v>79</v>
      </c>
      <c r="D6" s="52" t="s">
        <v>82</v>
      </c>
      <c r="E6" s="50"/>
      <c r="F6" s="50"/>
    </row>
    <row r="7" spans="1:6" x14ac:dyDescent="0.25">
      <c r="A7" s="51" t="s">
        <v>9</v>
      </c>
      <c r="B7" s="51" t="s">
        <v>9</v>
      </c>
      <c r="C7" s="52" t="s">
        <v>81</v>
      </c>
      <c r="D7" s="52"/>
      <c r="E7" s="50"/>
      <c r="F7" s="50"/>
    </row>
    <row r="8" spans="1:6" ht="90" x14ac:dyDescent="0.25">
      <c r="A8" s="51" t="s">
        <v>9</v>
      </c>
      <c r="B8" s="51" t="s">
        <v>115</v>
      </c>
      <c r="C8" s="52" t="s">
        <v>180</v>
      </c>
      <c r="D8" s="52" t="s">
        <v>116</v>
      </c>
      <c r="E8" s="50" t="s">
        <v>228</v>
      </c>
      <c r="F8" s="50" t="s">
        <v>124</v>
      </c>
    </row>
    <row r="9" spans="1:6" ht="45" x14ac:dyDescent="0.25">
      <c r="A9" s="51" t="s">
        <v>118</v>
      </c>
      <c r="B9" s="51" t="s">
        <v>118</v>
      </c>
      <c r="C9" s="52" t="s">
        <v>138</v>
      </c>
      <c r="D9" s="52" t="s">
        <v>126</v>
      </c>
      <c r="E9" s="50"/>
      <c r="F9" s="50"/>
    </row>
    <row r="10" spans="1:6" ht="30" x14ac:dyDescent="0.25">
      <c r="A10" s="51" t="s">
        <v>118</v>
      </c>
      <c r="B10" s="51" t="s">
        <v>24</v>
      </c>
      <c r="C10" s="52" t="s">
        <v>120</v>
      </c>
      <c r="D10" s="52" t="s">
        <v>123</v>
      </c>
      <c r="E10" s="50" t="s">
        <v>225</v>
      </c>
      <c r="F10" s="50"/>
    </row>
    <row r="11" spans="1:6" ht="30" x14ac:dyDescent="0.25">
      <c r="A11" s="51" t="s">
        <v>118</v>
      </c>
      <c r="B11" s="51" t="s">
        <v>25</v>
      </c>
      <c r="C11" s="52" t="s">
        <v>121</v>
      </c>
      <c r="D11" s="52" t="s">
        <v>122</v>
      </c>
      <c r="E11" s="50" t="s">
        <v>224</v>
      </c>
      <c r="F11" s="50"/>
    </row>
    <row r="12" spans="1:6" ht="30" x14ac:dyDescent="0.25">
      <c r="A12" s="51" t="s">
        <v>118</v>
      </c>
      <c r="B12" s="53" t="s">
        <v>12</v>
      </c>
      <c r="C12" s="52" t="s">
        <v>125</v>
      </c>
      <c r="D12" s="52" t="s">
        <v>119</v>
      </c>
      <c r="E12" s="46"/>
      <c r="F12" s="46" t="s">
        <v>128</v>
      </c>
    </row>
    <row r="13" spans="1:6" x14ac:dyDescent="0.25">
      <c r="A13" s="51" t="s">
        <v>118</v>
      </c>
      <c r="B13" s="53" t="s">
        <v>127</v>
      </c>
      <c r="C13" s="54" t="s">
        <v>149</v>
      </c>
      <c r="D13" s="54"/>
      <c r="E13" s="46"/>
      <c r="F13" s="46"/>
    </row>
    <row r="14" spans="1:6" ht="75" x14ac:dyDescent="0.25">
      <c r="A14" s="53" t="s">
        <v>146</v>
      </c>
      <c r="B14" s="53" t="s">
        <v>150</v>
      </c>
      <c r="C14" s="54" t="s">
        <v>151</v>
      </c>
      <c r="D14" s="54" t="s">
        <v>156</v>
      </c>
      <c r="E14" s="46" t="s">
        <v>226</v>
      </c>
      <c r="F14" s="46" t="s">
        <v>158</v>
      </c>
    </row>
    <row r="15" spans="1:6" ht="30" x14ac:dyDescent="0.25">
      <c r="A15" s="51" t="s">
        <v>146</v>
      </c>
      <c r="B15" s="51" t="s">
        <v>144</v>
      </c>
      <c r="C15" s="52" t="s">
        <v>154</v>
      </c>
      <c r="D15" s="52" t="s">
        <v>152</v>
      </c>
      <c r="E15" s="50"/>
      <c r="F15" s="50"/>
    </row>
    <row r="16" spans="1:6" x14ac:dyDescent="0.25">
      <c r="A16" s="51" t="s">
        <v>146</v>
      </c>
      <c r="B16" s="53" t="s">
        <v>155</v>
      </c>
      <c r="C16" s="54" t="s">
        <v>161</v>
      </c>
      <c r="D16" s="54" t="s">
        <v>157</v>
      </c>
      <c r="E16" s="46" t="s">
        <v>223</v>
      </c>
      <c r="F16" s="46"/>
    </row>
    <row r="17" spans="1:6" ht="60" x14ac:dyDescent="0.25">
      <c r="A17" s="53" t="s">
        <v>146</v>
      </c>
      <c r="B17" s="53" t="s">
        <v>159</v>
      </c>
      <c r="C17" s="54" t="s">
        <v>160</v>
      </c>
      <c r="D17" s="54" t="s">
        <v>234</v>
      </c>
      <c r="E17" s="46" t="s">
        <v>227</v>
      </c>
      <c r="F17" s="46"/>
    </row>
    <row r="18" spans="1:6" x14ac:dyDescent="0.25">
      <c r="A18" s="53" t="s">
        <v>147</v>
      </c>
      <c r="B18" s="53" t="s">
        <v>169</v>
      </c>
      <c r="C18" s="54" t="s">
        <v>170</v>
      </c>
      <c r="D18" s="54" t="s">
        <v>233</v>
      </c>
      <c r="E18" s="46"/>
      <c r="F18" s="46"/>
    </row>
    <row r="19" spans="1:6" ht="30" x14ac:dyDescent="0.25">
      <c r="A19" s="53" t="s">
        <v>146</v>
      </c>
      <c r="B19" s="53" t="s">
        <v>229</v>
      </c>
      <c r="C19" s="54" t="s">
        <v>231</v>
      </c>
      <c r="D19" s="54" t="s">
        <v>236</v>
      </c>
      <c r="E19" s="46" t="s">
        <v>235</v>
      </c>
      <c r="F19" s="46"/>
    </row>
    <row r="20" spans="1:6" ht="210" x14ac:dyDescent="0.25">
      <c r="A20" s="53" t="s">
        <v>146</v>
      </c>
      <c r="B20" s="53" t="s">
        <v>230</v>
      </c>
      <c r="C20" s="54" t="s">
        <v>232</v>
      </c>
      <c r="D20" s="54" t="s">
        <v>238</v>
      </c>
      <c r="E20" s="46" t="s">
        <v>237</v>
      </c>
      <c r="F20" s="46"/>
    </row>
    <row r="21" spans="1:6" x14ac:dyDescent="0.25">
      <c r="A21" s="53" t="s">
        <v>146</v>
      </c>
      <c r="B21" s="53" t="s">
        <v>257</v>
      </c>
      <c r="C21" s="54"/>
      <c r="D21" s="54"/>
      <c r="E21" s="46"/>
      <c r="F21" s="46"/>
    </row>
    <row r="22" spans="1:6" x14ac:dyDescent="0.25">
      <c r="A22" s="53" t="s">
        <v>146</v>
      </c>
      <c r="B22" s="53" t="s">
        <v>258</v>
      </c>
      <c r="C22" s="54"/>
      <c r="D22" s="54"/>
      <c r="E22" s="46"/>
      <c r="F22" s="46"/>
    </row>
    <row r="23" spans="1:6" x14ac:dyDescent="0.25">
      <c r="A23" s="53" t="s">
        <v>146</v>
      </c>
      <c r="B23" s="53" t="s">
        <v>259</v>
      </c>
      <c r="C23" s="54"/>
      <c r="D23" s="54"/>
      <c r="E23" s="46"/>
      <c r="F23" s="46"/>
    </row>
    <row r="24" spans="1:6" x14ac:dyDescent="0.25">
      <c r="A24" s="53" t="s">
        <v>146</v>
      </c>
      <c r="B24" s="53" t="s">
        <v>260</v>
      </c>
      <c r="C24" s="54"/>
      <c r="D24" s="54"/>
      <c r="E24" s="46"/>
      <c r="F24" s="46"/>
    </row>
    <row r="25" spans="1:6" x14ac:dyDescent="0.25">
      <c r="A25" s="53" t="s">
        <v>146</v>
      </c>
      <c r="B25" s="53" t="s">
        <v>146</v>
      </c>
      <c r="C25" s="54"/>
      <c r="D25" s="54"/>
      <c r="E25" s="46"/>
      <c r="F25" s="4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A2BBB-64C8-4D4B-BF72-6DBFC2C2E0DC}">
  <sheetPr>
    <tabColor theme="1"/>
  </sheetPr>
  <dimension ref="A1:F10"/>
  <sheetViews>
    <sheetView workbookViewId="0">
      <selection activeCell="F8" sqref="F8"/>
    </sheetView>
  </sheetViews>
  <sheetFormatPr defaultRowHeight="15" x14ac:dyDescent="0.25"/>
  <cols>
    <col min="1" max="1" width="14.42578125" customWidth="1"/>
    <col min="2" max="2" width="16.5703125" customWidth="1"/>
    <col min="3" max="3" width="9.7109375" customWidth="1"/>
    <col min="4" max="4" width="20" bestFit="1" customWidth="1"/>
    <col min="5" max="5" width="33.5703125" customWidth="1"/>
    <col min="6" max="6" width="96.140625" customWidth="1"/>
  </cols>
  <sheetData>
    <row r="1" spans="1:6" x14ac:dyDescent="0.25">
      <c r="A1" s="6" t="s">
        <v>145</v>
      </c>
      <c r="B1" s="6" t="s">
        <v>210</v>
      </c>
      <c r="C1" s="7" t="s">
        <v>148</v>
      </c>
      <c r="D1" s="7" t="s">
        <v>182</v>
      </c>
      <c r="E1" s="7" t="s">
        <v>57</v>
      </c>
      <c r="F1" s="8" t="s">
        <v>69</v>
      </c>
    </row>
    <row r="2" spans="1:6" x14ac:dyDescent="0.25">
      <c r="A2" s="9" t="s">
        <v>186</v>
      </c>
      <c r="B2" s="9" t="s">
        <v>211</v>
      </c>
      <c r="C2" s="10" t="s">
        <v>181</v>
      </c>
      <c r="D2" s="10" t="s">
        <v>183</v>
      </c>
      <c r="E2" s="10" t="s">
        <v>184</v>
      </c>
      <c r="F2" s="11" t="s">
        <v>185</v>
      </c>
    </row>
    <row r="3" spans="1:6" x14ac:dyDescent="0.25">
      <c r="A3" s="9" t="s">
        <v>186</v>
      </c>
      <c r="B3" s="9" t="s">
        <v>212</v>
      </c>
      <c r="C3" s="10" t="s">
        <v>162</v>
      </c>
      <c r="D3" s="10" t="s">
        <v>187</v>
      </c>
      <c r="E3" s="10" t="s">
        <v>188</v>
      </c>
      <c r="F3" s="11" t="s">
        <v>209</v>
      </c>
    </row>
    <row r="4" spans="1:6" x14ac:dyDescent="0.25">
      <c r="A4" s="9" t="s">
        <v>186</v>
      </c>
      <c r="B4" s="9" t="s">
        <v>212</v>
      </c>
      <c r="C4" s="10" t="s">
        <v>189</v>
      </c>
      <c r="D4" s="10" t="s">
        <v>192</v>
      </c>
      <c r="E4" s="10" t="s">
        <v>50</v>
      </c>
      <c r="F4" s="11" t="s">
        <v>195</v>
      </c>
    </row>
    <row r="5" spans="1:6" x14ac:dyDescent="0.25">
      <c r="A5" s="9" t="s">
        <v>186</v>
      </c>
      <c r="B5" s="9" t="s">
        <v>212</v>
      </c>
      <c r="C5" s="10" t="s">
        <v>190</v>
      </c>
      <c r="D5" s="10" t="s">
        <v>191</v>
      </c>
      <c r="E5" s="10" t="s">
        <v>50</v>
      </c>
      <c r="F5" s="11" t="s">
        <v>196</v>
      </c>
    </row>
    <row r="6" spans="1:6" x14ac:dyDescent="0.25">
      <c r="A6" s="9" t="s">
        <v>186</v>
      </c>
      <c r="B6" s="9" t="s">
        <v>212</v>
      </c>
      <c r="C6" s="13" t="s">
        <v>193</v>
      </c>
      <c r="D6" s="13" t="s">
        <v>194</v>
      </c>
      <c r="E6" s="13" t="s">
        <v>50</v>
      </c>
      <c r="F6" s="14" t="s">
        <v>197</v>
      </c>
    </row>
    <row r="7" spans="1:6" x14ac:dyDescent="0.25">
      <c r="A7" s="9" t="s">
        <v>186</v>
      </c>
      <c r="B7" s="9" t="s">
        <v>213</v>
      </c>
      <c r="C7" s="13" t="s">
        <v>198</v>
      </c>
      <c r="D7" s="13" t="s">
        <v>199</v>
      </c>
      <c r="E7" s="13" t="s">
        <v>206</v>
      </c>
      <c r="F7" s="14" t="s">
        <v>207</v>
      </c>
    </row>
    <row r="8" spans="1:6" x14ac:dyDescent="0.25">
      <c r="A8" s="9" t="s">
        <v>186</v>
      </c>
      <c r="B8" s="9" t="s">
        <v>213</v>
      </c>
      <c r="C8" s="13" t="s">
        <v>200</v>
      </c>
      <c r="D8" s="13" t="s">
        <v>201</v>
      </c>
      <c r="E8" s="13" t="s">
        <v>50</v>
      </c>
      <c r="F8" s="14" t="s">
        <v>208</v>
      </c>
    </row>
    <row r="9" spans="1:6" x14ac:dyDescent="0.25">
      <c r="A9" s="9" t="s">
        <v>186</v>
      </c>
      <c r="B9" s="12" t="s">
        <v>211</v>
      </c>
      <c r="C9" s="13" t="s">
        <v>202</v>
      </c>
      <c r="D9" s="13" t="s">
        <v>203</v>
      </c>
      <c r="E9" s="13" t="s">
        <v>204</v>
      </c>
      <c r="F9" s="14" t="s">
        <v>205</v>
      </c>
    </row>
    <row r="10" spans="1:6" x14ac:dyDescent="0.25">
      <c r="A10" s="9" t="s">
        <v>186</v>
      </c>
      <c r="B10" s="12" t="s">
        <v>211</v>
      </c>
      <c r="C10" s="13" t="s">
        <v>214</v>
      </c>
      <c r="D10" s="13" t="s">
        <v>215</v>
      </c>
      <c r="E10" s="13" t="s">
        <v>216</v>
      </c>
      <c r="F10" s="14" t="s">
        <v>217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38FD5-CE77-4271-A30F-9E76C14E2DD2}">
  <sheetPr>
    <tabColor theme="1"/>
  </sheetPr>
  <dimension ref="A1:I6"/>
  <sheetViews>
    <sheetView workbookViewId="0">
      <selection activeCell="A2" sqref="A2"/>
    </sheetView>
  </sheetViews>
  <sheetFormatPr defaultRowHeight="15" x14ac:dyDescent="0.25"/>
  <cols>
    <col min="1" max="1" width="47.7109375" bestFit="1" customWidth="1"/>
    <col min="2" max="2" width="47.7109375" customWidth="1"/>
    <col min="3" max="3" width="18" customWidth="1"/>
    <col min="4" max="4" width="61" bestFit="1" customWidth="1"/>
    <col min="5" max="5" width="29.28515625" customWidth="1"/>
    <col min="6" max="6" width="27.28515625" customWidth="1"/>
    <col min="7" max="9" width="14.140625" customWidth="1"/>
  </cols>
  <sheetData>
    <row r="1" spans="1:9" x14ac:dyDescent="0.25">
      <c r="A1" s="15" t="s">
        <v>21</v>
      </c>
      <c r="B1" s="15" t="s">
        <v>51</v>
      </c>
      <c r="C1" s="16" t="s">
        <v>28</v>
      </c>
      <c r="D1" s="17" t="s">
        <v>23</v>
      </c>
      <c r="E1" s="16" t="s">
        <v>33</v>
      </c>
      <c r="F1" s="16" t="s">
        <v>48</v>
      </c>
      <c r="G1" s="16" t="s">
        <v>75</v>
      </c>
      <c r="H1" s="16" t="s">
        <v>76</v>
      </c>
      <c r="I1" s="16" t="s">
        <v>92</v>
      </c>
    </row>
    <row r="2" spans="1:9" x14ac:dyDescent="0.25">
      <c r="A2" s="21" t="s">
        <v>47</v>
      </c>
      <c r="B2" s="21" t="s">
        <v>53</v>
      </c>
      <c r="C2" s="22" t="s">
        <v>26</v>
      </c>
      <c r="D2" s="23" t="s">
        <v>49</v>
      </c>
      <c r="E2" s="22"/>
      <c r="F2" s="22"/>
      <c r="G2" s="16" t="s">
        <v>27</v>
      </c>
      <c r="H2" s="16" t="s">
        <v>27</v>
      </c>
      <c r="I2" s="16"/>
    </row>
    <row r="3" spans="1:9" x14ac:dyDescent="0.25">
      <c r="A3" s="21" t="s">
        <v>47</v>
      </c>
      <c r="B3" s="21" t="s">
        <v>53</v>
      </c>
      <c r="C3" s="22" t="s">
        <v>27</v>
      </c>
      <c r="D3" s="23" t="s">
        <v>64</v>
      </c>
      <c r="E3" s="22" t="s">
        <v>62</v>
      </c>
      <c r="F3" s="22"/>
      <c r="G3" s="19" t="s">
        <v>27</v>
      </c>
      <c r="H3" s="19" t="s">
        <v>27</v>
      </c>
      <c r="I3" s="19"/>
    </row>
    <row r="4" spans="1:9" ht="45" x14ac:dyDescent="0.25">
      <c r="A4" s="21" t="s">
        <v>52</v>
      </c>
      <c r="B4" s="21" t="s">
        <v>54</v>
      </c>
      <c r="C4" s="22" t="s">
        <v>26</v>
      </c>
      <c r="D4" s="23" t="s">
        <v>55</v>
      </c>
      <c r="E4" s="24" t="s">
        <v>65</v>
      </c>
      <c r="F4" s="22"/>
      <c r="G4" s="19" t="s">
        <v>27</v>
      </c>
      <c r="H4" s="19" t="s">
        <v>27</v>
      </c>
      <c r="I4" s="19"/>
    </row>
    <row r="5" spans="1:9" ht="75" x14ac:dyDescent="0.25">
      <c r="A5" s="21" t="s">
        <v>52</v>
      </c>
      <c r="B5" s="21" t="s">
        <v>53</v>
      </c>
      <c r="C5" s="22" t="s">
        <v>67</v>
      </c>
      <c r="D5" s="23" t="s">
        <v>63</v>
      </c>
      <c r="E5" s="24" t="s">
        <v>66</v>
      </c>
      <c r="F5" s="22"/>
      <c r="G5" s="22" t="s">
        <v>27</v>
      </c>
      <c r="H5" s="22" t="s">
        <v>27</v>
      </c>
      <c r="I5" s="22"/>
    </row>
    <row r="6" spans="1:9" ht="90" x14ac:dyDescent="0.25">
      <c r="A6" s="21" t="s">
        <v>117</v>
      </c>
      <c r="B6" s="21" t="s">
        <v>53</v>
      </c>
      <c r="C6" s="22" t="s">
        <v>27</v>
      </c>
      <c r="D6" s="42" t="s">
        <v>114</v>
      </c>
      <c r="E6" s="22"/>
      <c r="F6" s="24" t="s">
        <v>113</v>
      </c>
      <c r="G6" s="22" t="s">
        <v>27</v>
      </c>
      <c r="H6" s="22" t="s">
        <v>27</v>
      </c>
      <c r="I6" s="2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348D-D339-467D-ABF6-BB7FE1DE29D9}">
  <sheetPr>
    <tabColor theme="1"/>
  </sheetPr>
  <dimension ref="A1:K7"/>
  <sheetViews>
    <sheetView workbookViewId="0">
      <selection activeCell="B6" sqref="B6"/>
    </sheetView>
  </sheetViews>
  <sheetFormatPr defaultRowHeight="15" x14ac:dyDescent="0.25"/>
  <cols>
    <col min="1" max="1" width="47.7109375" bestFit="1" customWidth="1"/>
    <col min="2" max="2" width="21.28515625" bestFit="1" customWidth="1"/>
    <col min="3" max="3" width="14.85546875" customWidth="1"/>
    <col min="4" max="4" width="18" customWidth="1"/>
    <col min="5" max="5" width="14.28515625" customWidth="1"/>
    <col min="6" max="6" width="37.5703125" bestFit="1" customWidth="1"/>
    <col min="7" max="7" width="25.140625" customWidth="1"/>
    <col min="8" max="8" width="14.140625" customWidth="1"/>
    <col min="9" max="11" width="13.5703125" customWidth="1"/>
  </cols>
  <sheetData>
    <row r="1" spans="1:11" x14ac:dyDescent="0.25">
      <c r="A1" s="15" t="s">
        <v>21</v>
      </c>
      <c r="B1" s="16" t="s">
        <v>38</v>
      </c>
      <c r="C1" s="16" t="s">
        <v>29</v>
      </c>
      <c r="D1" s="16" t="s">
        <v>28</v>
      </c>
      <c r="E1" s="16" t="s">
        <v>22</v>
      </c>
      <c r="F1" s="17" t="s">
        <v>23</v>
      </c>
      <c r="G1" s="16" t="s">
        <v>33</v>
      </c>
      <c r="H1" s="16" t="s">
        <v>48</v>
      </c>
      <c r="I1" s="16" t="s">
        <v>75</v>
      </c>
      <c r="J1" s="16" t="s">
        <v>76</v>
      </c>
      <c r="K1" s="16" t="s">
        <v>92</v>
      </c>
    </row>
    <row r="2" spans="1:11" ht="30" x14ac:dyDescent="0.25">
      <c r="A2" s="18" t="s">
        <v>32</v>
      </c>
      <c r="B2" s="19" t="s">
        <v>27</v>
      </c>
      <c r="C2" s="19" t="s">
        <v>27</v>
      </c>
      <c r="D2" s="19"/>
      <c r="E2" s="19" t="s">
        <v>25</v>
      </c>
      <c r="F2" s="20" t="s">
        <v>37</v>
      </c>
      <c r="G2" s="25" t="s">
        <v>39</v>
      </c>
      <c r="H2" s="16"/>
      <c r="I2" s="16" t="s">
        <v>27</v>
      </c>
      <c r="J2" s="16" t="s">
        <v>27</v>
      </c>
      <c r="K2" s="16"/>
    </row>
    <row r="3" spans="1:11" ht="45" x14ac:dyDescent="0.25">
      <c r="A3" s="21" t="s">
        <v>32</v>
      </c>
      <c r="B3" s="22" t="s">
        <v>26</v>
      </c>
      <c r="C3" s="22" t="s">
        <v>27</v>
      </c>
      <c r="D3" s="22"/>
      <c r="E3" s="22" t="s">
        <v>25</v>
      </c>
      <c r="F3" s="23" t="s">
        <v>35</v>
      </c>
      <c r="G3" s="24" t="s">
        <v>43</v>
      </c>
      <c r="H3" s="19"/>
      <c r="I3" s="19" t="s">
        <v>27</v>
      </c>
      <c r="J3" s="19" t="s">
        <v>27</v>
      </c>
      <c r="K3" s="19"/>
    </row>
    <row r="4" spans="1:11" ht="45" x14ac:dyDescent="0.25">
      <c r="A4" s="18" t="s">
        <v>31</v>
      </c>
      <c r="B4" s="19" t="s">
        <v>26</v>
      </c>
      <c r="C4" s="19" t="s">
        <v>27</v>
      </c>
      <c r="D4" s="19"/>
      <c r="E4" s="19" t="s">
        <v>24</v>
      </c>
      <c r="F4" s="20" t="s">
        <v>34</v>
      </c>
      <c r="G4" s="25" t="s">
        <v>44</v>
      </c>
      <c r="H4" s="19"/>
      <c r="I4" s="19" t="s">
        <v>27</v>
      </c>
      <c r="J4" s="19" t="s">
        <v>27</v>
      </c>
      <c r="K4" s="19"/>
    </row>
    <row r="5" spans="1:11" ht="60" x14ac:dyDescent="0.25">
      <c r="A5" s="21" t="s">
        <v>30</v>
      </c>
      <c r="B5" s="22" t="s">
        <v>26</v>
      </c>
      <c r="C5" s="22" t="s">
        <v>26</v>
      </c>
      <c r="D5" s="22"/>
      <c r="E5" s="22" t="s">
        <v>12</v>
      </c>
      <c r="F5" s="23" t="s">
        <v>36</v>
      </c>
      <c r="G5" s="25" t="s">
        <v>45</v>
      </c>
      <c r="H5" s="19" t="s">
        <v>46</v>
      </c>
      <c r="I5" s="19" t="s">
        <v>27</v>
      </c>
      <c r="J5" s="19" t="s">
        <v>27</v>
      </c>
      <c r="K5" s="19"/>
    </row>
    <row r="6" spans="1:11" ht="60" x14ac:dyDescent="0.25">
      <c r="A6" s="21" t="s">
        <v>30</v>
      </c>
      <c r="B6" s="22" t="s">
        <v>27</v>
      </c>
      <c r="C6" s="22" t="s">
        <v>26</v>
      </c>
      <c r="D6" s="22" t="s">
        <v>26</v>
      </c>
      <c r="E6" s="22" t="s">
        <v>12</v>
      </c>
      <c r="F6" s="23" t="s">
        <v>40</v>
      </c>
      <c r="G6" s="24" t="s">
        <v>42</v>
      </c>
      <c r="H6" s="22" t="s">
        <v>46</v>
      </c>
      <c r="I6" s="22" t="s">
        <v>27</v>
      </c>
      <c r="J6" s="22" t="s">
        <v>27</v>
      </c>
      <c r="K6" s="22"/>
    </row>
    <row r="7" spans="1:11" x14ac:dyDescent="0.25">
      <c r="A7" s="21" t="s">
        <v>30</v>
      </c>
      <c r="B7" s="22" t="s">
        <v>26</v>
      </c>
      <c r="C7" s="22" t="s">
        <v>26</v>
      </c>
      <c r="D7" s="22" t="s">
        <v>27</v>
      </c>
      <c r="E7" s="22" t="s">
        <v>12</v>
      </c>
      <c r="F7" s="23" t="s">
        <v>139</v>
      </c>
      <c r="G7" s="22" t="s">
        <v>140</v>
      </c>
      <c r="H7" s="22" t="s">
        <v>46</v>
      </c>
      <c r="I7" s="22" t="s">
        <v>27</v>
      </c>
      <c r="J7" s="22" t="s">
        <v>27</v>
      </c>
      <c r="K7" s="2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676EE-52EE-409E-BCE6-1E98AF570D48}">
  <sheetPr>
    <tabColor theme="1"/>
  </sheetPr>
  <dimension ref="A1:L8"/>
  <sheetViews>
    <sheetView tabSelected="1" topLeftCell="D1" zoomScale="70" zoomScaleNormal="70" workbookViewId="0">
      <selection activeCell="F2" sqref="F2"/>
    </sheetView>
  </sheetViews>
  <sheetFormatPr defaultRowHeight="15" x14ac:dyDescent="0.25"/>
  <cols>
    <col min="1" max="1" width="43.28515625" customWidth="1"/>
    <col min="2" max="2" width="27.7109375" customWidth="1"/>
    <col min="3" max="3" width="65.5703125" bestFit="1" customWidth="1"/>
    <col min="4" max="4" width="42.5703125" customWidth="1"/>
    <col min="5" max="5" width="20.85546875" customWidth="1"/>
    <col min="6" max="6" width="64.140625" customWidth="1"/>
    <col min="7" max="7" width="50.140625" customWidth="1"/>
    <col min="8" max="8" width="18.7109375" bestFit="1" customWidth="1"/>
    <col min="9" max="9" width="13.140625" customWidth="1"/>
    <col min="10" max="11" width="10.42578125" customWidth="1"/>
    <col min="12" max="12" width="33.5703125" bestFit="1" customWidth="1"/>
  </cols>
  <sheetData>
    <row r="1" spans="1:12" x14ac:dyDescent="0.25">
      <c r="A1" s="43" t="s">
        <v>21</v>
      </c>
      <c r="B1" s="44" t="s">
        <v>22</v>
      </c>
      <c r="C1" s="58" t="s">
        <v>23</v>
      </c>
      <c r="D1" s="58" t="s">
        <v>85</v>
      </c>
      <c r="E1" s="58" t="s">
        <v>221</v>
      </c>
      <c r="F1" s="58" t="s">
        <v>48</v>
      </c>
      <c r="G1" s="58" t="s">
        <v>220</v>
      </c>
      <c r="H1" s="58" t="s">
        <v>246</v>
      </c>
      <c r="I1" s="58" t="s">
        <v>75</v>
      </c>
      <c r="J1" s="58" t="s">
        <v>76</v>
      </c>
      <c r="K1" s="59" t="s">
        <v>92</v>
      </c>
      <c r="L1" s="58" t="s">
        <v>41</v>
      </c>
    </row>
    <row r="2" spans="1:12" ht="150" x14ac:dyDescent="0.25">
      <c r="A2" s="53" t="s">
        <v>243</v>
      </c>
      <c r="B2" s="47" t="s">
        <v>280</v>
      </c>
      <c r="C2" s="47" t="s">
        <v>269</v>
      </c>
      <c r="D2" s="54" t="s">
        <v>218</v>
      </c>
      <c r="E2" s="54" t="s">
        <v>244</v>
      </c>
      <c r="F2" s="54" t="s">
        <v>219</v>
      </c>
      <c r="G2" s="54" t="s">
        <v>270</v>
      </c>
      <c r="H2" s="54" t="s">
        <v>27</v>
      </c>
      <c r="I2" s="47"/>
      <c r="J2" s="47"/>
      <c r="K2" s="48"/>
      <c r="L2" s="60"/>
    </row>
    <row r="3" spans="1:12" ht="195" x14ac:dyDescent="0.25">
      <c r="A3" s="53" t="s">
        <v>239</v>
      </c>
      <c r="B3" s="47" t="s">
        <v>242</v>
      </c>
      <c r="C3" s="54" t="s">
        <v>268</v>
      </c>
      <c r="D3" s="54" t="s">
        <v>222</v>
      </c>
      <c r="E3" s="54" t="s">
        <v>240</v>
      </c>
      <c r="F3" s="54" t="s">
        <v>273</v>
      </c>
      <c r="G3" s="54" t="s">
        <v>261</v>
      </c>
      <c r="H3" s="54" t="s">
        <v>27</v>
      </c>
      <c r="I3" s="47"/>
      <c r="J3" s="47"/>
      <c r="K3" s="48"/>
      <c r="L3" s="61" t="s">
        <v>241</v>
      </c>
    </row>
    <row r="4" spans="1:12" ht="150" x14ac:dyDescent="0.25">
      <c r="A4" s="53" t="s">
        <v>252</v>
      </c>
      <c r="B4" s="47" t="s">
        <v>259</v>
      </c>
      <c r="C4" s="47" t="s">
        <v>249</v>
      </c>
      <c r="D4" s="54" t="s">
        <v>250</v>
      </c>
      <c r="E4" s="54" t="s">
        <v>251</v>
      </c>
      <c r="F4" s="47" t="s">
        <v>253</v>
      </c>
      <c r="G4" s="54" t="s">
        <v>262</v>
      </c>
      <c r="H4" s="54" t="s">
        <v>27</v>
      </c>
      <c r="I4" s="47"/>
      <c r="J4" s="47"/>
      <c r="K4" s="48"/>
      <c r="L4" s="61"/>
    </row>
    <row r="5" spans="1:12" ht="105" x14ac:dyDescent="0.25">
      <c r="A5" s="53" t="s">
        <v>247</v>
      </c>
      <c r="B5" s="47" t="s">
        <v>248</v>
      </c>
      <c r="C5" s="54" t="s">
        <v>255</v>
      </c>
      <c r="D5" s="54" t="s">
        <v>256</v>
      </c>
      <c r="E5" s="54" t="s">
        <v>245</v>
      </c>
      <c r="F5" s="54" t="s">
        <v>254</v>
      </c>
      <c r="G5" s="54" t="s">
        <v>263</v>
      </c>
      <c r="H5" s="54" t="s">
        <v>27</v>
      </c>
      <c r="I5" s="47"/>
      <c r="J5" s="47"/>
      <c r="K5" s="48"/>
      <c r="L5" s="61"/>
    </row>
    <row r="6" spans="1:12" ht="315" x14ac:dyDescent="0.25">
      <c r="A6" s="53" t="s">
        <v>272</v>
      </c>
      <c r="B6" s="47" t="s">
        <v>264</v>
      </c>
      <c r="C6" s="47" t="s">
        <v>265</v>
      </c>
      <c r="D6" s="54" t="s">
        <v>266</v>
      </c>
      <c r="E6" s="54" t="s">
        <v>267</v>
      </c>
      <c r="F6" s="47"/>
      <c r="G6" s="54" t="s">
        <v>271</v>
      </c>
      <c r="H6" s="54" t="s">
        <v>27</v>
      </c>
      <c r="I6" s="47"/>
      <c r="J6" s="47"/>
      <c r="K6" s="48"/>
      <c r="L6" s="61"/>
    </row>
    <row r="7" spans="1:12" ht="225" x14ac:dyDescent="0.25">
      <c r="A7" s="53" t="s">
        <v>274</v>
      </c>
      <c r="B7" s="47" t="s">
        <v>275</v>
      </c>
      <c r="C7" s="47" t="s">
        <v>276</v>
      </c>
      <c r="D7" s="54" t="s">
        <v>277</v>
      </c>
      <c r="E7" s="54" t="s">
        <v>278</v>
      </c>
      <c r="F7" s="47"/>
      <c r="G7" s="54" t="s">
        <v>279</v>
      </c>
      <c r="H7" s="54" t="s">
        <v>27</v>
      </c>
      <c r="I7" s="47"/>
      <c r="J7" s="47"/>
      <c r="K7" s="48"/>
      <c r="L7" s="61"/>
    </row>
    <row r="8" spans="1:12" ht="255" x14ac:dyDescent="0.25">
      <c r="A8" s="53" t="s">
        <v>281</v>
      </c>
      <c r="B8" s="47" t="s">
        <v>260</v>
      </c>
      <c r="C8" s="47" t="s">
        <v>172</v>
      </c>
      <c r="D8" s="54" t="s">
        <v>282</v>
      </c>
      <c r="E8" s="54" t="s">
        <v>283</v>
      </c>
      <c r="F8" s="47" t="s">
        <v>284</v>
      </c>
      <c r="G8" s="54" t="s">
        <v>285</v>
      </c>
      <c r="H8" s="54"/>
      <c r="I8" s="47"/>
      <c r="J8" s="47"/>
      <c r="K8" s="48"/>
      <c r="L8" s="47"/>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6826-1198-4B6A-8FA4-905E0A5BE794}">
  <sheetPr>
    <tabColor theme="1"/>
  </sheetPr>
  <dimension ref="A1:C8"/>
  <sheetViews>
    <sheetView workbookViewId="0">
      <selection activeCell="B39" sqref="B39"/>
    </sheetView>
  </sheetViews>
  <sheetFormatPr defaultRowHeight="15" x14ac:dyDescent="0.25"/>
  <cols>
    <col min="2" max="3" width="26.140625" bestFit="1" customWidth="1"/>
  </cols>
  <sheetData>
    <row r="1" spans="1:3" x14ac:dyDescent="0.25">
      <c r="A1" t="s">
        <v>21</v>
      </c>
      <c r="B1" t="s">
        <v>23</v>
      </c>
      <c r="C1" t="s">
        <v>135</v>
      </c>
    </row>
    <row r="2" spans="1:3" x14ac:dyDescent="0.25">
      <c r="A2" t="s">
        <v>136</v>
      </c>
      <c r="B2" s="49" t="s">
        <v>129</v>
      </c>
    </row>
    <row r="3" spans="1:3" x14ac:dyDescent="0.25">
      <c r="A3" t="s">
        <v>136</v>
      </c>
      <c r="B3" s="49" t="s">
        <v>130</v>
      </c>
    </row>
    <row r="4" spans="1:3" x14ac:dyDescent="0.25">
      <c r="A4" t="s">
        <v>136</v>
      </c>
      <c r="B4" s="49" t="s">
        <v>131</v>
      </c>
    </row>
    <row r="5" spans="1:3" x14ac:dyDescent="0.25">
      <c r="A5" t="s">
        <v>136</v>
      </c>
      <c r="B5" s="49" t="s">
        <v>132</v>
      </c>
    </row>
    <row r="6" spans="1:3" x14ac:dyDescent="0.25">
      <c r="A6" t="s">
        <v>136</v>
      </c>
      <c r="B6" s="49" t="s">
        <v>134</v>
      </c>
      <c r="C6" s="49" t="s">
        <v>133</v>
      </c>
    </row>
    <row r="8" spans="1:3" x14ac:dyDescent="0.25">
      <c r="A8" t="s">
        <v>137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3CE9-08A4-4635-8D40-6560C4BC4C90}">
  <sheetPr codeName="Sheet1">
    <tabColor rgb="FF00B050"/>
  </sheetPr>
  <dimension ref="A1:P12"/>
  <sheetViews>
    <sheetView workbookViewId="0">
      <selection activeCell="C3" sqref="C3"/>
    </sheetView>
  </sheetViews>
  <sheetFormatPr defaultRowHeight="15" x14ac:dyDescent="0.25"/>
  <cols>
    <col min="1" max="1" width="58.42578125" style="1" bestFit="1" customWidth="1"/>
    <col min="2" max="2" width="2.85546875" style="1" customWidth="1"/>
    <col min="3" max="3" width="30.7109375" style="1" bestFit="1" customWidth="1"/>
    <col min="4" max="4" width="6.5703125" style="1" bestFit="1" customWidth="1"/>
    <col min="5" max="13" width="2.85546875" style="1" customWidth="1"/>
    <col min="14" max="14" width="9.140625" style="1"/>
    <col min="15" max="15" width="10.28515625" style="1" bestFit="1" customWidth="1"/>
    <col min="16" max="16" width="10.7109375" style="1" bestFit="1" customWidth="1"/>
    <col min="17" max="16384" width="9.140625" style="1"/>
  </cols>
  <sheetData>
    <row r="1" spans="1:16" x14ac:dyDescent="0.25">
      <c r="A1" s="2" t="s">
        <v>0</v>
      </c>
      <c r="C1" s="2" t="s">
        <v>2</v>
      </c>
      <c r="D1" s="2" t="s">
        <v>3</v>
      </c>
      <c r="F1" s="4"/>
      <c r="G1" s="2">
        <v>1</v>
      </c>
      <c r="H1" s="2">
        <v>2</v>
      </c>
      <c r="I1" s="2">
        <v>3</v>
      </c>
      <c r="J1" s="2">
        <v>4</v>
      </c>
      <c r="K1" s="2">
        <v>5</v>
      </c>
      <c r="L1" s="2">
        <v>6</v>
      </c>
      <c r="N1" s="2" t="s">
        <v>7</v>
      </c>
      <c r="O1" s="2" t="s">
        <v>8</v>
      </c>
      <c r="P1" s="2" t="s">
        <v>9</v>
      </c>
    </row>
    <row r="2" spans="1:16" x14ac:dyDescent="0.25">
      <c r="A2" s="3" t="s">
        <v>1</v>
      </c>
      <c r="C2" s="2" t="s">
        <v>5</v>
      </c>
      <c r="D2" s="3">
        <v>6</v>
      </c>
      <c r="F2" s="4">
        <v>1</v>
      </c>
      <c r="G2" s="3">
        <f>$F2+G$1</f>
        <v>2</v>
      </c>
      <c r="H2" s="3">
        <f t="shared" ref="H2:L7" si="0">$F2+H$1</f>
        <v>3</v>
      </c>
      <c r="I2" s="3">
        <f t="shared" si="0"/>
        <v>4</v>
      </c>
      <c r="J2" s="3">
        <f t="shared" si="0"/>
        <v>5</v>
      </c>
      <c r="K2" s="3">
        <f t="shared" si="0"/>
        <v>6</v>
      </c>
      <c r="L2" s="3">
        <f t="shared" si="0"/>
        <v>7</v>
      </c>
      <c r="N2" s="5">
        <v>2</v>
      </c>
      <c r="O2" s="5">
        <f>COUNTIFS($G$2:$L$7,N2)</f>
        <v>1</v>
      </c>
      <c r="P2" s="5">
        <f>O2/$D$4</f>
        <v>2.7777777777777776E-2</v>
      </c>
    </row>
    <row r="3" spans="1:16" x14ac:dyDescent="0.25">
      <c r="C3" s="2" t="s">
        <v>4</v>
      </c>
      <c r="D3" s="3">
        <v>6</v>
      </c>
      <c r="F3" s="4">
        <v>2</v>
      </c>
      <c r="G3" s="3">
        <f t="shared" ref="G3:G7" si="1">$F3+G$1</f>
        <v>3</v>
      </c>
      <c r="H3" s="3">
        <f t="shared" si="0"/>
        <v>4</v>
      </c>
      <c r="I3" s="3">
        <f t="shared" si="0"/>
        <v>5</v>
      </c>
      <c r="J3" s="3">
        <f t="shared" si="0"/>
        <v>6</v>
      </c>
      <c r="K3" s="3">
        <f t="shared" si="0"/>
        <v>7</v>
      </c>
      <c r="L3" s="3">
        <f t="shared" si="0"/>
        <v>8</v>
      </c>
      <c r="N3" s="5">
        <v>3</v>
      </c>
      <c r="O3" s="5">
        <f t="shared" ref="O3:O12" si="2">COUNTIFS($G$2:$L$7,N3)</f>
        <v>2</v>
      </c>
      <c r="P3" s="5">
        <f t="shared" ref="P3:P12" si="3">O3/$D$4</f>
        <v>5.5555555555555552E-2</v>
      </c>
    </row>
    <row r="4" spans="1:16" x14ac:dyDescent="0.25">
      <c r="C4" s="2" t="s">
        <v>6</v>
      </c>
      <c r="D4" s="3">
        <f>D3*D2</f>
        <v>36</v>
      </c>
      <c r="F4" s="4">
        <v>3</v>
      </c>
      <c r="G4" s="3">
        <f t="shared" si="1"/>
        <v>4</v>
      </c>
      <c r="H4" s="3">
        <f t="shared" si="0"/>
        <v>5</v>
      </c>
      <c r="I4" s="3">
        <f t="shared" si="0"/>
        <v>6</v>
      </c>
      <c r="J4" s="3">
        <f t="shared" si="0"/>
        <v>7</v>
      </c>
      <c r="K4" s="3">
        <f t="shared" si="0"/>
        <v>8</v>
      </c>
      <c r="L4" s="3">
        <f t="shared" si="0"/>
        <v>9</v>
      </c>
      <c r="N4" s="5">
        <v>4</v>
      </c>
      <c r="O4" s="5">
        <f t="shared" si="2"/>
        <v>3</v>
      </c>
      <c r="P4" s="5">
        <f t="shared" si="3"/>
        <v>8.3333333333333329E-2</v>
      </c>
    </row>
    <row r="5" spans="1:16" x14ac:dyDescent="0.25">
      <c r="F5" s="4">
        <v>4</v>
      </c>
      <c r="G5" s="3">
        <f t="shared" si="1"/>
        <v>5</v>
      </c>
      <c r="H5" s="3">
        <f t="shared" si="0"/>
        <v>6</v>
      </c>
      <c r="I5" s="3">
        <f t="shared" si="0"/>
        <v>7</v>
      </c>
      <c r="J5" s="3">
        <f t="shared" si="0"/>
        <v>8</v>
      </c>
      <c r="K5" s="3">
        <f t="shared" si="0"/>
        <v>9</v>
      </c>
      <c r="L5" s="3">
        <f t="shared" si="0"/>
        <v>10</v>
      </c>
      <c r="N5" s="5">
        <v>5</v>
      </c>
      <c r="O5" s="5">
        <f t="shared" si="2"/>
        <v>4</v>
      </c>
      <c r="P5" s="5">
        <f t="shared" si="3"/>
        <v>0.1111111111111111</v>
      </c>
    </row>
    <row r="6" spans="1:16" x14ac:dyDescent="0.25">
      <c r="F6" s="4">
        <v>5</v>
      </c>
      <c r="G6" s="3">
        <f t="shared" si="1"/>
        <v>6</v>
      </c>
      <c r="H6" s="3">
        <f t="shared" si="0"/>
        <v>7</v>
      </c>
      <c r="I6" s="3">
        <f t="shared" si="0"/>
        <v>8</v>
      </c>
      <c r="J6" s="3">
        <f t="shared" si="0"/>
        <v>9</v>
      </c>
      <c r="K6" s="3">
        <f t="shared" si="0"/>
        <v>10</v>
      </c>
      <c r="L6" s="3">
        <f t="shared" si="0"/>
        <v>11</v>
      </c>
      <c r="N6" s="5">
        <v>6</v>
      </c>
      <c r="O6" s="5">
        <f t="shared" si="2"/>
        <v>5</v>
      </c>
      <c r="P6" s="5">
        <f t="shared" si="3"/>
        <v>0.1388888888888889</v>
      </c>
    </row>
    <row r="7" spans="1:16" x14ac:dyDescent="0.25">
      <c r="F7" s="4">
        <v>6</v>
      </c>
      <c r="G7" s="3">
        <f t="shared" si="1"/>
        <v>7</v>
      </c>
      <c r="H7" s="3">
        <f t="shared" si="0"/>
        <v>8</v>
      </c>
      <c r="I7" s="3">
        <f t="shared" si="0"/>
        <v>9</v>
      </c>
      <c r="J7" s="3">
        <f t="shared" si="0"/>
        <v>10</v>
      </c>
      <c r="K7" s="3">
        <f t="shared" si="0"/>
        <v>11</v>
      </c>
      <c r="L7" s="3">
        <f t="shared" si="0"/>
        <v>12</v>
      </c>
      <c r="N7" s="5">
        <v>7</v>
      </c>
      <c r="O7" s="5">
        <f t="shared" si="2"/>
        <v>6</v>
      </c>
      <c r="P7" s="5">
        <f t="shared" si="3"/>
        <v>0.16666666666666666</v>
      </c>
    </row>
    <row r="8" spans="1:16" x14ac:dyDescent="0.25">
      <c r="N8" s="5">
        <v>8</v>
      </c>
      <c r="O8" s="5">
        <f t="shared" si="2"/>
        <v>5</v>
      </c>
      <c r="P8" s="5">
        <f t="shared" si="3"/>
        <v>0.1388888888888889</v>
      </c>
    </row>
    <row r="9" spans="1:16" x14ac:dyDescent="0.25">
      <c r="N9" s="5">
        <v>9</v>
      </c>
      <c r="O9" s="5">
        <f t="shared" si="2"/>
        <v>4</v>
      </c>
      <c r="P9" s="5">
        <f t="shared" si="3"/>
        <v>0.1111111111111111</v>
      </c>
    </row>
    <row r="10" spans="1:16" x14ac:dyDescent="0.25">
      <c r="N10" s="5">
        <v>10</v>
      </c>
      <c r="O10" s="5">
        <f t="shared" si="2"/>
        <v>3</v>
      </c>
      <c r="P10" s="5">
        <f t="shared" si="3"/>
        <v>8.3333333333333329E-2</v>
      </c>
    </row>
    <row r="11" spans="1:16" x14ac:dyDescent="0.25">
      <c r="N11" s="5">
        <v>11</v>
      </c>
      <c r="O11" s="5">
        <f t="shared" si="2"/>
        <v>2</v>
      </c>
      <c r="P11" s="5">
        <f t="shared" si="3"/>
        <v>5.5555555555555552E-2</v>
      </c>
    </row>
    <row r="12" spans="1:16" x14ac:dyDescent="0.25">
      <c r="N12" s="5">
        <v>12</v>
      </c>
      <c r="O12" s="5">
        <f t="shared" si="2"/>
        <v>1</v>
      </c>
      <c r="P12" s="5">
        <f t="shared" si="3"/>
        <v>2.7777777777777776E-2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BC52-6748-4726-87F4-89D1B6D551C2}">
  <sheetPr>
    <tabColor rgb="FF00B050"/>
  </sheetPr>
  <dimension ref="A1:G14"/>
  <sheetViews>
    <sheetView workbookViewId="0">
      <selection activeCell="F8" sqref="F8"/>
    </sheetView>
  </sheetViews>
  <sheetFormatPr defaultRowHeight="15" x14ac:dyDescent="0.25"/>
  <cols>
    <col min="1" max="1" width="23.42578125" style="1" customWidth="1"/>
    <col min="2" max="2" width="2.85546875" style="1" customWidth="1"/>
    <col min="3" max="3" width="26.5703125" style="1" bestFit="1" customWidth="1"/>
    <col min="4" max="4" width="43.28515625" style="1" customWidth="1"/>
    <col min="5" max="5" width="2.85546875" style="1" customWidth="1"/>
    <col min="6" max="6" width="26.5703125" style="1" bestFit="1" customWidth="1"/>
    <col min="7" max="7" width="43.28515625" style="1" customWidth="1"/>
    <col min="8" max="16384" width="9.140625" style="1"/>
  </cols>
  <sheetData>
    <row r="1" spans="1:7" x14ac:dyDescent="0.25">
      <c r="A1" s="4" t="s">
        <v>99</v>
      </c>
      <c r="C1" s="62" t="s">
        <v>102</v>
      </c>
      <c r="D1" s="62"/>
      <c r="F1" s="62" t="s">
        <v>103</v>
      </c>
      <c r="G1" s="62"/>
    </row>
    <row r="2" spans="1:7" x14ac:dyDescent="0.25">
      <c r="C2" s="39"/>
      <c r="D2" s="40"/>
      <c r="F2" s="39"/>
      <c r="G2" s="40"/>
    </row>
    <row r="3" spans="1:7" x14ac:dyDescent="0.25">
      <c r="C3" s="62" t="s">
        <v>13</v>
      </c>
      <c r="D3" s="62"/>
      <c r="F3" s="62" t="s">
        <v>13</v>
      </c>
      <c r="G3" s="62"/>
    </row>
    <row r="4" spans="1:7" x14ac:dyDescent="0.25">
      <c r="C4" s="2" t="s">
        <v>13</v>
      </c>
      <c r="D4" s="36" t="s">
        <v>101</v>
      </c>
      <c r="F4" s="2" t="s">
        <v>13</v>
      </c>
      <c r="G4" s="36" t="s">
        <v>104</v>
      </c>
    </row>
    <row r="5" spans="1:7" x14ac:dyDescent="0.25">
      <c r="C5" s="39"/>
      <c r="D5" s="40"/>
      <c r="F5" s="39"/>
      <c r="G5" s="40"/>
    </row>
    <row r="6" spans="1:7" x14ac:dyDescent="0.25">
      <c r="C6" s="62" t="s">
        <v>85</v>
      </c>
      <c r="D6" s="62"/>
      <c r="F6" s="62" t="s">
        <v>85</v>
      </c>
      <c r="G6" s="62"/>
    </row>
    <row r="7" spans="1:7" x14ac:dyDescent="0.25">
      <c r="C7" s="2" t="s">
        <v>100</v>
      </c>
      <c r="D7" s="30">
        <v>1</v>
      </c>
      <c r="F7" s="2" t="s">
        <v>105</v>
      </c>
      <c r="G7" s="41">
        <f>1/4</f>
        <v>0.25</v>
      </c>
    </row>
    <row r="8" spans="1:7" x14ac:dyDescent="0.25">
      <c r="C8" s="2" t="s">
        <v>6</v>
      </c>
      <c r="D8" s="30">
        <v>4</v>
      </c>
      <c r="F8" s="2" t="s">
        <v>106</v>
      </c>
      <c r="G8" s="41">
        <v>7.1428571428571425E-2</v>
      </c>
    </row>
    <row r="9" spans="1:7" x14ac:dyDescent="0.25">
      <c r="C9" s="31"/>
      <c r="D9" s="32"/>
      <c r="F9" s="31"/>
      <c r="G9" s="32"/>
    </row>
    <row r="10" spans="1:7" x14ac:dyDescent="0.25">
      <c r="C10" s="62" t="s">
        <v>86</v>
      </c>
      <c r="D10" s="62"/>
      <c r="F10" s="62" t="s">
        <v>86</v>
      </c>
      <c r="G10" s="62"/>
    </row>
    <row r="11" spans="1:7" x14ac:dyDescent="0.25">
      <c r="C11" s="2" t="s">
        <v>17</v>
      </c>
      <c r="D11" s="38">
        <f>D7/D8</f>
        <v>0.25</v>
      </c>
      <c r="F11" s="2" t="s">
        <v>107</v>
      </c>
      <c r="G11" s="38">
        <f>G7*G8</f>
        <v>1.7857142857142856E-2</v>
      </c>
    </row>
    <row r="12" spans="1:7" x14ac:dyDescent="0.25">
      <c r="C12" s="31"/>
      <c r="D12" s="32"/>
      <c r="F12" s="31"/>
      <c r="G12" s="32"/>
    </row>
    <row r="13" spans="1:7" x14ac:dyDescent="0.25">
      <c r="C13" s="62" t="s">
        <v>87</v>
      </c>
      <c r="D13" s="62"/>
      <c r="F13" s="62" t="s">
        <v>87</v>
      </c>
      <c r="G13" s="62"/>
    </row>
    <row r="14" spans="1:7" x14ac:dyDescent="0.25">
      <c r="C14" s="34" t="s">
        <v>96</v>
      </c>
      <c r="D14" s="35">
        <f>D11</f>
        <v>0.25</v>
      </c>
      <c r="F14" s="34" t="s">
        <v>96</v>
      </c>
      <c r="G14" s="35">
        <f>G11</f>
        <v>1.7857142857142856E-2</v>
      </c>
    </row>
  </sheetData>
  <mergeCells count="10">
    <mergeCell ref="C1:D1"/>
    <mergeCell ref="C3:D3"/>
    <mergeCell ref="C6:D6"/>
    <mergeCell ref="C10:D10"/>
    <mergeCell ref="C13:D13"/>
    <mergeCell ref="F1:G1"/>
    <mergeCell ref="F3:G3"/>
    <mergeCell ref="F6:G6"/>
    <mergeCell ref="F10:G10"/>
    <mergeCell ref="F13:G13"/>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Drills</vt:lpstr>
      <vt:lpstr>Definitions</vt:lpstr>
      <vt:lpstr>Symbols</vt:lpstr>
      <vt:lpstr>Probabilities</vt:lpstr>
      <vt:lpstr>Combinatorics</vt:lpstr>
      <vt:lpstr>BayesTheoremOverview</vt:lpstr>
      <vt:lpstr>Factorials</vt:lpstr>
      <vt:lpstr>FrequencyDistribution</vt:lpstr>
      <vt:lpstr>Theoretical Probabilities</vt:lpstr>
      <vt:lpstr>Expected Outcomes</vt:lpstr>
      <vt:lpstr>Permutations</vt:lpstr>
      <vt:lpstr>Variations</vt:lpstr>
      <vt:lpstr>Combinations</vt:lpstr>
      <vt:lpstr>BayesTheorem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Buri</dc:creator>
  <cp:lastModifiedBy>Steven Buri</cp:lastModifiedBy>
  <dcterms:created xsi:type="dcterms:W3CDTF">2019-12-27T06:44:05Z</dcterms:created>
  <dcterms:modified xsi:type="dcterms:W3CDTF">2020-01-07T00:23:47Z</dcterms:modified>
</cp:coreProperties>
</file>