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usuario" sheetId="2" r:id="rId4"/>
    <sheet state="visible" name="administrador" sheetId="3" r:id="rId5"/>
  </sheets>
  <definedNames/>
  <calcPr/>
</workbook>
</file>

<file path=xl/sharedStrings.xml><?xml version="1.0" encoding="utf-8"?>
<sst xmlns="http://schemas.openxmlformats.org/spreadsheetml/2006/main" count="188" uniqueCount="94">
  <si>
    <t>Dificultad Entradas</t>
  </si>
  <si>
    <t>Número de campos o Atributos de la Entrada</t>
  </si>
  <si>
    <t>Simple</t>
  </si>
  <si>
    <t>Media</t>
  </si>
  <si>
    <t>Registro licencias</t>
  </si>
  <si>
    <t>Compleja</t>
  </si>
  <si>
    <t>Total</t>
  </si>
  <si>
    <t>FACTOR DE COMPLEJIDAD</t>
  </si>
  <si>
    <t>Transferir armas</t>
  </si>
  <si>
    <t>solicitud armas</t>
  </si>
  <si>
    <t>administrar usuarios</t>
  </si>
  <si>
    <t>administrar armas/ EXPLOSIVOS</t>
  </si>
  <si>
    <t>administrar solicitud</t>
  </si>
  <si>
    <t>administrar catalogos</t>
  </si>
  <si>
    <t>total usuario</t>
  </si>
  <si>
    <t>Conteo</t>
  </si>
  <si>
    <t>total administrador</t>
  </si>
  <si>
    <t>ENTRADAS</t>
  </si>
  <si>
    <t>* Peso</t>
  </si>
  <si>
    <t>*Peso</t>
  </si>
  <si>
    <t>Entradas externas (EI)</t>
  </si>
  <si>
    <t>SALIDAS</t>
  </si>
  <si>
    <t>CONSULTAS</t>
  </si>
  <si>
    <t>1-4 Atributos</t>
  </si>
  <si>
    <t>5-15 Atributos</t>
  </si>
  <si>
    <t>16 + Atributos</t>
  </si>
  <si>
    <t>COMUNICACIÓN DE DATOS</t>
  </si>
  <si>
    <t>0 o 1 ficheros accedidos</t>
  </si>
  <si>
    <t>BAJA</t>
  </si>
  <si>
    <t>Salidas externas (EO)</t>
  </si>
  <si>
    <t>FICHEROS LOGICOS</t>
  </si>
  <si>
    <t>Consultas externas (EQ)</t>
  </si>
  <si>
    <t>FICHEROS INTERFAZ</t>
  </si>
  <si>
    <t>Archivos de lógica interna (ILF)</t>
  </si>
  <si>
    <t>Archivos de lógica externa (ELF)</t>
  </si>
  <si>
    <t>MEDIA</t>
  </si>
  <si>
    <t>PROCESO DISTRIBUIDO</t>
  </si>
  <si>
    <t>2 ficheros accedidos</t>
  </si>
  <si>
    <t>ALTA</t>
  </si>
  <si>
    <t>RENDIMIENTO</t>
  </si>
  <si>
    <t>3 + ficheros accedidos</t>
  </si>
  <si>
    <t>CONFIGURACIÓN OPERACIONAL COMPARTIDA</t>
  </si>
  <si>
    <t xml:space="preserve">RATIO DE TRANSACCIONES </t>
  </si>
  <si>
    <t>Dificultad Salidas</t>
  </si>
  <si>
    <t>Número de campos o Atributos de la Salida</t>
  </si>
  <si>
    <t>ENTRADA DE DATOS EN LINEA</t>
  </si>
  <si>
    <t>1-5 Atributos</t>
  </si>
  <si>
    <t>6-19 Atributos</t>
  </si>
  <si>
    <t>20 + Atributos</t>
  </si>
  <si>
    <t>EFICIENCIA CON EL USUARIO FINAL</t>
  </si>
  <si>
    <t>R L</t>
  </si>
  <si>
    <t>T A</t>
  </si>
  <si>
    <t>S A</t>
  </si>
  <si>
    <t>ACTUALIZACIONES EN LINEA</t>
  </si>
  <si>
    <t>A U</t>
  </si>
  <si>
    <t>A A</t>
  </si>
  <si>
    <t xml:space="preserve"> A S </t>
  </si>
  <si>
    <t>2 o 3 ficheros accedidos</t>
  </si>
  <si>
    <t>A C</t>
  </si>
  <si>
    <t>total</t>
  </si>
  <si>
    <t>Alta</t>
  </si>
  <si>
    <t xml:space="preserve">Media </t>
  </si>
  <si>
    <t>COMPLEJIDAD DEL PROCESO INTERNO</t>
  </si>
  <si>
    <t>alta</t>
  </si>
  <si>
    <t>4 + ficheros accedidos</t>
  </si>
  <si>
    <t>REUSABILIDAD DE CÓDIGO</t>
  </si>
  <si>
    <t>CONTEMPLA LA CONVERSION E INSTALACIÓN</t>
  </si>
  <si>
    <t>Dificultad Consultas</t>
  </si>
  <si>
    <t>Número de campos o Atributos de la Consulta</t>
  </si>
  <si>
    <t>FACILIDAD DE OPERACION</t>
  </si>
  <si>
    <t>INSTALACIONES MULTIPLES</t>
  </si>
  <si>
    <t>BAJa</t>
  </si>
  <si>
    <t>FACILIDAD DE CAMBIO</t>
  </si>
  <si>
    <t>FACTOR DE COMPLEJIDAD TOTAL</t>
  </si>
  <si>
    <t xml:space="preserve">alta </t>
  </si>
  <si>
    <t xml:space="preserve">media </t>
  </si>
  <si>
    <t>media</t>
  </si>
  <si>
    <t>baja</t>
  </si>
  <si>
    <t>Dificultad Ficheros Lógicos</t>
  </si>
  <si>
    <t xml:space="preserve">Número de campos o Atributos </t>
  </si>
  <si>
    <t>1-19 Atributos</t>
  </si>
  <si>
    <t>20-50 Atributos</t>
  </si>
  <si>
    <t>51 + Atributos</t>
  </si>
  <si>
    <t>1 Registro Lógico</t>
  </si>
  <si>
    <t>2 a 5 Registros Lógicos</t>
  </si>
  <si>
    <t>6 o + Registros Lógicos</t>
  </si>
  <si>
    <t>Dificultad Ficheros de interfaz</t>
  </si>
  <si>
    <t>1 Entidad o Registro Lógico</t>
  </si>
  <si>
    <t xml:space="preserve">PUNTO DE FUNCIÓN AJUSTADO: </t>
  </si>
  <si>
    <t>LINEA DE CÓDIGO</t>
  </si>
  <si>
    <t>ESFUERZO HORA/PERSONA:</t>
  </si>
  <si>
    <t>PERSONAL A TRABAJAR</t>
  </si>
  <si>
    <t>DURACIÓN PROYECTO HORAS:</t>
  </si>
  <si>
    <t>DURACION PROYECTO 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</si>
</sst>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3" fillId="4" fontId="1" numFmtId="0" xfId="0" applyAlignment="1" applyBorder="1" applyFill="1" applyFont="1">
      <alignment readingOrder="0"/>
    </xf>
    <xf borderId="6" fillId="0" fontId="1" numFmtId="0" xfId="0" applyBorder="1" applyFont="1"/>
    <xf borderId="3" fillId="0" fontId="1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readingOrder="0"/>
    </xf>
    <xf borderId="7" fillId="0" fontId="1" numFmtId="0" xfId="0" applyBorder="1" applyFont="1"/>
    <xf borderId="3" fillId="5" fontId="2" numFmtId="0" xfId="0" applyAlignment="1" applyBorder="1" applyFill="1" applyFont="1">
      <alignment readingOrder="0"/>
    </xf>
    <xf borderId="3" fillId="6" fontId="1" numFmtId="0" xfId="0" applyAlignment="1" applyBorder="1" applyFill="1" applyFont="1">
      <alignment readingOrder="0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21.57"/>
    <col customWidth="1" min="3" max="3" width="16.0"/>
    <col customWidth="1" min="4" max="4" width="14.43"/>
    <col customWidth="1" min="5" max="5" width="18.43"/>
    <col customWidth="1" min="6" max="6" width="14.71"/>
    <col customWidth="1" min="7" max="7" width="18.71"/>
    <col customWidth="1" min="8" max="8" width="19.0"/>
  </cols>
  <sheetData>
    <row r="1">
      <c r="B1" s="1"/>
      <c r="C1" s="1"/>
      <c r="D1" s="1"/>
      <c r="I1" s="1"/>
    </row>
    <row r="2">
      <c r="A2" s="6"/>
      <c r="B2" s="9" t="s">
        <v>4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11" t="s">
        <v>14</v>
      </c>
      <c r="J2" s="11" t="s">
        <v>16</v>
      </c>
    </row>
    <row r="3">
      <c r="A3" s="11" t="s">
        <v>17</v>
      </c>
      <c r="B3" s="11">
        <v>6.0</v>
      </c>
      <c r="C3" s="11">
        <v>1.0</v>
      </c>
      <c r="D3" s="11">
        <v>9.0</v>
      </c>
      <c r="E3" s="11">
        <v>10.0</v>
      </c>
      <c r="F3" s="11">
        <v>8.0</v>
      </c>
      <c r="G3" s="11">
        <v>3.0</v>
      </c>
      <c r="H3" s="11">
        <v>13.0</v>
      </c>
      <c r="I3" s="6">
        <f t="shared" ref="I3:I7" si="1">SUM(B3:D3)</f>
        <v>16</v>
      </c>
      <c r="J3" s="6">
        <f t="shared" ref="J3:J7" si="2">SUM(E3:H3)</f>
        <v>34</v>
      </c>
    </row>
    <row r="4">
      <c r="A4" s="11" t="s">
        <v>21</v>
      </c>
      <c r="B4" s="11">
        <v>1.0</v>
      </c>
      <c r="C4" s="11">
        <v>2.0</v>
      </c>
      <c r="D4" s="11">
        <v>1.0</v>
      </c>
      <c r="E4" s="11">
        <v>1.0</v>
      </c>
      <c r="F4" s="11">
        <v>1.0</v>
      </c>
      <c r="G4" s="11">
        <v>0.0</v>
      </c>
      <c r="H4" s="11">
        <v>1.0</v>
      </c>
      <c r="I4" s="6">
        <f t="shared" si="1"/>
        <v>4</v>
      </c>
      <c r="J4" s="6">
        <f t="shared" si="2"/>
        <v>3</v>
      </c>
    </row>
    <row r="5">
      <c r="A5" s="11" t="s">
        <v>22</v>
      </c>
      <c r="B5" s="11">
        <v>9.0</v>
      </c>
      <c r="C5" s="11">
        <v>2.0</v>
      </c>
      <c r="D5" s="11">
        <v>24.0</v>
      </c>
      <c r="E5" s="11">
        <v>2.0</v>
      </c>
      <c r="F5" s="11">
        <v>8.0</v>
      </c>
      <c r="G5" s="11">
        <v>5.0</v>
      </c>
      <c r="H5" s="11">
        <v>12.0</v>
      </c>
      <c r="I5" s="6">
        <f t="shared" si="1"/>
        <v>35</v>
      </c>
      <c r="J5" s="6">
        <f t="shared" si="2"/>
        <v>27</v>
      </c>
    </row>
    <row r="6">
      <c r="A6" s="11" t="s">
        <v>30</v>
      </c>
      <c r="B6" s="11">
        <v>5.0</v>
      </c>
      <c r="C6" s="11">
        <v>3.0</v>
      </c>
      <c r="D6" s="11">
        <v>7.0</v>
      </c>
      <c r="E6" s="11">
        <v>2.0</v>
      </c>
      <c r="F6" s="11">
        <v>8.0</v>
      </c>
      <c r="G6" s="11">
        <v>1.0</v>
      </c>
      <c r="H6" s="11"/>
      <c r="I6" s="6">
        <f t="shared" si="1"/>
        <v>15</v>
      </c>
      <c r="J6" s="6">
        <f t="shared" si="2"/>
        <v>11</v>
      </c>
    </row>
    <row r="7">
      <c r="A7" s="11" t="s">
        <v>32</v>
      </c>
      <c r="B7" s="6"/>
      <c r="C7" s="11"/>
      <c r="D7" s="6"/>
      <c r="E7" s="11">
        <v>1.0</v>
      </c>
      <c r="F7" s="11">
        <v>2.0</v>
      </c>
      <c r="G7" s="11">
        <v>1.0</v>
      </c>
      <c r="H7" s="11"/>
      <c r="I7" s="6">
        <f t="shared" si="1"/>
        <v>0</v>
      </c>
      <c r="J7" s="6">
        <f t="shared" si="2"/>
        <v>4</v>
      </c>
    </row>
    <row r="8">
      <c r="B8" s="18"/>
      <c r="C8" s="19"/>
      <c r="D8" s="18"/>
    </row>
    <row r="10">
      <c r="B10" s="11" t="s">
        <v>50</v>
      </c>
      <c r="C10" s="11" t="s">
        <v>51</v>
      </c>
      <c r="D10" s="11" t="s">
        <v>52</v>
      </c>
      <c r="E10" s="11" t="s">
        <v>54</v>
      </c>
      <c r="F10" s="11" t="s">
        <v>55</v>
      </c>
      <c r="G10" s="11" t="s">
        <v>56</v>
      </c>
      <c r="H10" s="11" t="s">
        <v>58</v>
      </c>
      <c r="I10" s="11" t="s">
        <v>59</v>
      </c>
    </row>
    <row r="11">
      <c r="B11" s="11" t="s">
        <v>60</v>
      </c>
      <c r="C11" s="11" t="s">
        <v>61</v>
      </c>
      <c r="D11" s="11" t="s">
        <v>60</v>
      </c>
      <c r="E11" s="11" t="s">
        <v>63</v>
      </c>
      <c r="F11" s="11" t="s">
        <v>63</v>
      </c>
      <c r="G11" s="11" t="s">
        <v>63</v>
      </c>
      <c r="H11" s="11" t="s">
        <v>63</v>
      </c>
      <c r="I11" s="6">
        <f t="shared" ref="I11:I15" si="3">SUM(E3,F3,G3,H3,D3,C3,B3)</f>
        <v>50</v>
      </c>
    </row>
    <row r="12">
      <c r="B12" s="11" t="s">
        <v>28</v>
      </c>
      <c r="C12" s="11" t="s">
        <v>61</v>
      </c>
      <c r="D12" s="11" t="s">
        <v>28</v>
      </c>
      <c r="E12" s="11" t="s">
        <v>71</v>
      </c>
      <c r="F12" s="11" t="s">
        <v>28</v>
      </c>
      <c r="G12" s="11"/>
      <c r="H12" s="11" t="s">
        <v>28</v>
      </c>
      <c r="I12" s="6">
        <f t="shared" si="3"/>
        <v>7</v>
      </c>
    </row>
    <row r="13">
      <c r="B13" s="11" t="s">
        <v>74</v>
      </c>
      <c r="C13" s="11" t="s">
        <v>75</v>
      </c>
      <c r="D13" s="11" t="s">
        <v>63</v>
      </c>
      <c r="E13" s="11" t="s">
        <v>76</v>
      </c>
      <c r="F13" s="11" t="s">
        <v>63</v>
      </c>
      <c r="G13" s="11" t="s">
        <v>63</v>
      </c>
      <c r="H13" s="11" t="s">
        <v>63</v>
      </c>
      <c r="I13" s="6">
        <f t="shared" si="3"/>
        <v>62</v>
      </c>
    </row>
    <row r="14">
      <c r="B14" s="11" t="s">
        <v>74</v>
      </c>
      <c r="C14" s="11" t="s">
        <v>75</v>
      </c>
      <c r="D14" s="11" t="s">
        <v>63</v>
      </c>
      <c r="E14" s="11" t="s">
        <v>77</v>
      </c>
      <c r="F14" s="11" t="s">
        <v>63</v>
      </c>
      <c r="G14" s="11" t="s">
        <v>77</v>
      </c>
      <c r="H14" s="6"/>
      <c r="I14" s="6">
        <f t="shared" si="3"/>
        <v>26</v>
      </c>
    </row>
    <row r="15">
      <c r="B15" s="11"/>
      <c r="C15" s="11"/>
      <c r="D15" s="11"/>
      <c r="E15" s="11" t="s">
        <v>77</v>
      </c>
      <c r="F15" s="11" t="s">
        <v>35</v>
      </c>
      <c r="G15" s="11" t="s">
        <v>28</v>
      </c>
      <c r="H15" s="6"/>
      <c r="I15" s="6">
        <f t="shared" si="3"/>
        <v>4</v>
      </c>
    </row>
    <row r="16">
      <c r="A16" s="1"/>
      <c r="F16" s="1"/>
      <c r="G16" s="1"/>
      <c r="H1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5" max="5" width="6.14"/>
    <col customWidth="1" min="7" max="7" width="6.14"/>
  </cols>
  <sheetData>
    <row r="1">
      <c r="A1" s="3"/>
      <c r="B1" s="5" t="s">
        <v>2</v>
      </c>
      <c r="C1" s="7"/>
      <c r="D1" s="5" t="s">
        <v>3</v>
      </c>
      <c r="E1" s="7"/>
      <c r="F1" s="5" t="s">
        <v>5</v>
      </c>
      <c r="G1" s="7"/>
      <c r="H1" s="2" t="s">
        <v>6</v>
      </c>
    </row>
    <row r="2">
      <c r="A2" s="10"/>
      <c r="B2" s="12" t="s">
        <v>15</v>
      </c>
      <c r="C2" s="9" t="s">
        <v>18</v>
      </c>
      <c r="D2" s="9" t="s">
        <v>15</v>
      </c>
      <c r="E2" s="9" t="s">
        <v>19</v>
      </c>
      <c r="F2" s="9" t="s">
        <v>15</v>
      </c>
      <c r="G2" s="9" t="s">
        <v>19</v>
      </c>
      <c r="H2" s="10"/>
    </row>
    <row r="3">
      <c r="A3" s="14" t="s">
        <v>20</v>
      </c>
      <c r="B3" s="6"/>
      <c r="C3" s="11">
        <v>3.0</v>
      </c>
      <c r="D3" s="11">
        <v>1.0</v>
      </c>
      <c r="E3" s="11">
        <v>4.0</v>
      </c>
      <c r="F3" s="11">
        <v>15.0</v>
      </c>
      <c r="G3" s="11">
        <v>6.0</v>
      </c>
      <c r="H3" s="6">
        <f t="shared" ref="H3:H7" si="1">(B3*C3)+(D3*E3)+(F3*G3)</f>
        <v>94</v>
      </c>
    </row>
    <row r="4">
      <c r="A4" s="14" t="s">
        <v>29</v>
      </c>
      <c r="B4" s="11">
        <v>2.0</v>
      </c>
      <c r="C4" s="11">
        <v>4.0</v>
      </c>
      <c r="D4" s="11">
        <v>2.0</v>
      </c>
      <c r="E4" s="11">
        <v>5.0</v>
      </c>
      <c r="F4" s="6"/>
      <c r="G4" s="11">
        <v>7.0</v>
      </c>
      <c r="H4" s="6">
        <f t="shared" si="1"/>
        <v>18</v>
      </c>
    </row>
    <row r="5">
      <c r="A5" s="14" t="s">
        <v>31</v>
      </c>
      <c r="B5" s="6"/>
      <c r="C5" s="11">
        <v>3.0</v>
      </c>
      <c r="D5" s="11">
        <v>2.0</v>
      </c>
      <c r="E5" s="11">
        <v>4.0</v>
      </c>
      <c r="F5" s="11">
        <v>33.0</v>
      </c>
      <c r="G5" s="11">
        <v>6.0</v>
      </c>
      <c r="H5" s="6">
        <f t="shared" si="1"/>
        <v>206</v>
      </c>
    </row>
    <row r="6">
      <c r="A6" s="14" t="s">
        <v>33</v>
      </c>
      <c r="B6" s="6"/>
      <c r="C6" s="11">
        <v>7.0</v>
      </c>
      <c r="D6" s="11">
        <v>3.0</v>
      </c>
      <c r="E6" s="11">
        <v>10.0</v>
      </c>
      <c r="F6" s="11">
        <v>12.0</v>
      </c>
      <c r="G6" s="11">
        <v>15.0</v>
      </c>
      <c r="H6" s="6">
        <f t="shared" si="1"/>
        <v>210</v>
      </c>
    </row>
    <row r="7">
      <c r="A7" s="14" t="s">
        <v>34</v>
      </c>
      <c r="B7" s="6"/>
      <c r="C7" s="11">
        <v>5.0</v>
      </c>
      <c r="D7" s="6"/>
      <c r="E7" s="11">
        <v>7.0</v>
      </c>
      <c r="F7" s="6"/>
      <c r="G7" s="11">
        <v>10.0</v>
      </c>
      <c r="H7" s="6">
        <f t="shared" si="1"/>
        <v>0</v>
      </c>
    </row>
    <row r="8">
      <c r="H8" s="6">
        <f>SUM(H3:H7)</f>
        <v>528</v>
      </c>
    </row>
  </sheetData>
  <mergeCells count="5">
    <mergeCell ref="D1:E1"/>
    <mergeCell ref="B1:C1"/>
    <mergeCell ref="F1:G1"/>
    <mergeCell ref="H1:H2"/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7" max="7" width="39.43"/>
    <col customWidth="1" min="8" max="8" width="9.14"/>
    <col customWidth="1" min="9" max="9" width="7.29"/>
    <col customWidth="1" min="10" max="10" width="8.14"/>
    <col customWidth="1" min="11" max="11" width="7.14"/>
    <col customWidth="1" min="12" max="12" width="7.57"/>
    <col customWidth="1" min="13" max="13" width="6.86"/>
    <col customWidth="1" min="14" max="14" width="8.14"/>
  </cols>
  <sheetData>
    <row r="1">
      <c r="A1" s="2" t="s">
        <v>0</v>
      </c>
      <c r="B1" s="4" t="s">
        <v>1</v>
      </c>
      <c r="C1" s="8"/>
      <c r="D1" s="7"/>
      <c r="F1" s="13" t="s">
        <v>7</v>
      </c>
      <c r="G1" s="8"/>
      <c r="H1" s="8"/>
      <c r="J1" s="1"/>
    </row>
    <row r="2">
      <c r="A2" s="15"/>
      <c r="B2" s="14" t="s">
        <v>23</v>
      </c>
      <c r="C2" s="14" t="s">
        <v>24</v>
      </c>
      <c r="D2" s="14" t="s">
        <v>25</v>
      </c>
      <c r="F2" s="11">
        <v>1.0</v>
      </c>
      <c r="G2" s="11" t="s">
        <v>26</v>
      </c>
      <c r="H2" s="11">
        <v>4.0</v>
      </c>
      <c r="J2" s="1"/>
    </row>
    <row r="3">
      <c r="A3" s="14" t="s">
        <v>27</v>
      </c>
      <c r="B3" s="11" t="s">
        <v>28</v>
      </c>
      <c r="C3" s="16" t="s">
        <v>28</v>
      </c>
      <c r="D3" s="11" t="s">
        <v>35</v>
      </c>
      <c r="F3" s="11">
        <v>2.0</v>
      </c>
      <c r="G3" s="11" t="s">
        <v>36</v>
      </c>
      <c r="H3" s="11">
        <v>0.0</v>
      </c>
      <c r="J3" s="1"/>
    </row>
    <row r="4">
      <c r="A4" s="14" t="s">
        <v>37</v>
      </c>
      <c r="B4" s="11" t="s">
        <v>28</v>
      </c>
      <c r="C4" s="11" t="s">
        <v>35</v>
      </c>
      <c r="D4" s="11" t="s">
        <v>38</v>
      </c>
      <c r="F4" s="11">
        <v>3.0</v>
      </c>
      <c r="G4" s="11" t="s">
        <v>39</v>
      </c>
      <c r="H4" s="11">
        <v>3.0</v>
      </c>
      <c r="J4" s="1"/>
    </row>
    <row r="5">
      <c r="A5" s="14" t="s">
        <v>40</v>
      </c>
      <c r="B5" s="11" t="s">
        <v>35</v>
      </c>
      <c r="C5" s="11" t="s">
        <v>38</v>
      </c>
      <c r="D5" s="17" t="s">
        <v>38</v>
      </c>
      <c r="F5" s="11">
        <v>4.0</v>
      </c>
      <c r="G5" s="11" t="s">
        <v>41</v>
      </c>
      <c r="H5" s="11">
        <v>5.0</v>
      </c>
      <c r="J5" s="1"/>
    </row>
    <row r="6">
      <c r="F6" s="11">
        <v>5.0</v>
      </c>
      <c r="G6" s="11" t="s">
        <v>42</v>
      </c>
      <c r="H6" s="11">
        <v>3.0</v>
      </c>
    </row>
    <row r="7">
      <c r="A7" s="2" t="s">
        <v>43</v>
      </c>
      <c r="B7" s="4" t="s">
        <v>44</v>
      </c>
      <c r="C7" s="8"/>
      <c r="D7" s="7"/>
      <c r="F7" s="11">
        <v>6.0</v>
      </c>
      <c r="G7" s="11" t="s">
        <v>45</v>
      </c>
      <c r="H7" s="11">
        <v>5.0</v>
      </c>
      <c r="J7" s="1"/>
    </row>
    <row r="8">
      <c r="A8" s="15"/>
      <c r="B8" s="14" t="s">
        <v>46</v>
      </c>
      <c r="C8" s="14" t="s">
        <v>47</v>
      </c>
      <c r="D8" s="14" t="s">
        <v>48</v>
      </c>
      <c r="F8" s="11">
        <v>7.0</v>
      </c>
      <c r="G8" s="11" t="s">
        <v>49</v>
      </c>
      <c r="H8" s="11">
        <v>1.0</v>
      </c>
      <c r="J8" s="1"/>
    </row>
    <row r="9">
      <c r="A9" s="14" t="s">
        <v>27</v>
      </c>
      <c r="B9" s="11" t="s">
        <v>28</v>
      </c>
      <c r="C9" s="11" t="s">
        <v>28</v>
      </c>
      <c r="D9" s="11" t="s">
        <v>35</v>
      </c>
      <c r="F9" s="11">
        <v>8.0</v>
      </c>
      <c r="G9" s="11" t="s">
        <v>53</v>
      </c>
      <c r="H9" s="11">
        <v>5.0</v>
      </c>
      <c r="J9" s="1"/>
    </row>
    <row r="10">
      <c r="A10" s="14" t="s">
        <v>57</v>
      </c>
      <c r="B10" s="11" t="s">
        <v>28</v>
      </c>
      <c r="C10" s="11" t="s">
        <v>35</v>
      </c>
      <c r="D10" s="11" t="s">
        <v>38</v>
      </c>
      <c r="F10" s="11">
        <v>9.0</v>
      </c>
      <c r="G10" s="11" t="s">
        <v>62</v>
      </c>
      <c r="H10" s="11">
        <v>5.0</v>
      </c>
      <c r="J10" s="1"/>
    </row>
    <row r="11">
      <c r="A11" s="14" t="s">
        <v>64</v>
      </c>
      <c r="B11" s="11" t="s">
        <v>35</v>
      </c>
      <c r="C11" s="17" t="s">
        <v>38</v>
      </c>
      <c r="D11" s="11" t="s">
        <v>38</v>
      </c>
      <c r="F11" s="11">
        <v>10.0</v>
      </c>
      <c r="G11" s="11" t="s">
        <v>65</v>
      </c>
      <c r="H11" s="11">
        <v>4.0</v>
      </c>
      <c r="J11" s="1"/>
    </row>
    <row r="12">
      <c r="F12" s="11">
        <v>11.0</v>
      </c>
      <c r="G12" s="11" t="s">
        <v>66</v>
      </c>
      <c r="H12" s="11">
        <v>5.0</v>
      </c>
    </row>
    <row r="13">
      <c r="A13" s="2" t="s">
        <v>67</v>
      </c>
      <c r="B13" s="4" t="s">
        <v>68</v>
      </c>
      <c r="C13" s="8"/>
      <c r="D13" s="7"/>
      <c r="F13" s="11">
        <v>12.0</v>
      </c>
      <c r="G13" s="11" t="s">
        <v>69</v>
      </c>
      <c r="H13" s="11">
        <v>5.0</v>
      </c>
    </row>
    <row r="14">
      <c r="A14" s="15"/>
      <c r="B14" s="14" t="s">
        <v>46</v>
      </c>
      <c r="C14" s="14" t="s">
        <v>47</v>
      </c>
      <c r="D14" s="14" t="s">
        <v>48</v>
      </c>
      <c r="F14" s="11">
        <v>13.0</v>
      </c>
      <c r="G14" s="11" t="s">
        <v>70</v>
      </c>
      <c r="H14" s="11">
        <v>3.0</v>
      </c>
    </row>
    <row r="15">
      <c r="A15" s="14" t="s">
        <v>27</v>
      </c>
      <c r="B15" s="11" t="s">
        <v>28</v>
      </c>
      <c r="C15" s="11" t="s">
        <v>28</v>
      </c>
      <c r="D15" s="11" t="s">
        <v>35</v>
      </c>
      <c r="F15" s="11">
        <v>14.0</v>
      </c>
      <c r="G15" s="11" t="s">
        <v>72</v>
      </c>
      <c r="H15" s="11">
        <v>3.0</v>
      </c>
    </row>
    <row r="16">
      <c r="A16" s="14" t="s">
        <v>57</v>
      </c>
      <c r="B16" s="11" t="s">
        <v>28</v>
      </c>
      <c r="C16" s="11" t="s">
        <v>35</v>
      </c>
      <c r="D16" s="11" t="s">
        <v>38</v>
      </c>
      <c r="F16" s="6"/>
      <c r="G16" s="11" t="s">
        <v>73</v>
      </c>
      <c r="H16" s="20">
        <f>SUM(H2:H15)</f>
        <v>51</v>
      </c>
    </row>
    <row r="17">
      <c r="A17" s="14" t="s">
        <v>64</v>
      </c>
      <c r="B17" s="11" t="s">
        <v>35</v>
      </c>
      <c r="C17" s="17" t="s">
        <v>38</v>
      </c>
      <c r="D17" s="11" t="s">
        <v>38</v>
      </c>
    </row>
    <row r="19">
      <c r="A19" s="2" t="s">
        <v>78</v>
      </c>
      <c r="B19" s="4" t="s">
        <v>79</v>
      </c>
      <c r="C19" s="8"/>
      <c r="D19" s="7"/>
    </row>
    <row r="20">
      <c r="A20" s="15"/>
      <c r="B20" s="14" t="s">
        <v>80</v>
      </c>
      <c r="C20" s="14" t="s">
        <v>81</v>
      </c>
      <c r="D20" s="14" t="s">
        <v>82</v>
      </c>
    </row>
    <row r="21">
      <c r="A21" s="14" t="s">
        <v>83</v>
      </c>
      <c r="B21" s="21" t="s">
        <v>28</v>
      </c>
      <c r="C21" s="11" t="s">
        <v>28</v>
      </c>
      <c r="D21" s="11" t="s">
        <v>35</v>
      </c>
      <c r="G21" s="3"/>
      <c r="H21" s="5" t="s">
        <v>2</v>
      </c>
      <c r="I21" s="7"/>
      <c r="J21" s="5" t="s">
        <v>3</v>
      </c>
      <c r="K21" s="7"/>
      <c r="L21" s="5" t="s">
        <v>5</v>
      </c>
      <c r="M21" s="7"/>
      <c r="N21" s="2" t="s">
        <v>6</v>
      </c>
    </row>
    <row r="22">
      <c r="A22" s="14" t="s">
        <v>84</v>
      </c>
      <c r="B22" s="11" t="s">
        <v>28</v>
      </c>
      <c r="C22" s="17" t="s">
        <v>35</v>
      </c>
      <c r="D22" s="11" t="s">
        <v>38</v>
      </c>
      <c r="G22" s="10"/>
      <c r="H22" s="12" t="s">
        <v>15</v>
      </c>
      <c r="I22" s="9" t="s">
        <v>18</v>
      </c>
      <c r="J22" s="9" t="s">
        <v>15</v>
      </c>
      <c r="K22" s="9" t="s">
        <v>19</v>
      </c>
      <c r="L22" s="9" t="s">
        <v>15</v>
      </c>
      <c r="M22" s="9" t="s">
        <v>19</v>
      </c>
      <c r="N22" s="10"/>
    </row>
    <row r="23">
      <c r="A23" s="14" t="s">
        <v>85</v>
      </c>
      <c r="B23" s="11" t="s">
        <v>35</v>
      </c>
      <c r="C23" s="17" t="s">
        <v>38</v>
      </c>
      <c r="D23" s="11" t="s">
        <v>38</v>
      </c>
      <c r="G23" s="14" t="s">
        <v>20</v>
      </c>
      <c r="H23" s="11"/>
      <c r="I23" s="11">
        <v>3.0</v>
      </c>
      <c r="J23" s="11"/>
      <c r="K23" s="11">
        <v>4.0</v>
      </c>
      <c r="L23" s="11">
        <v>29.0</v>
      </c>
      <c r="M23" s="11">
        <v>6.0</v>
      </c>
      <c r="N23" s="6">
        <f>(H23*I23)+(J23*K23)+(L23*M23)+usuario!H3</f>
        <v>268</v>
      </c>
    </row>
    <row r="24">
      <c r="G24" s="14" t="s">
        <v>29</v>
      </c>
      <c r="H24" s="11">
        <v>3.0</v>
      </c>
      <c r="I24" s="11">
        <v>4.0</v>
      </c>
      <c r="J24" s="11"/>
      <c r="K24" s="11">
        <v>5.0</v>
      </c>
      <c r="L24" s="11"/>
      <c r="M24" s="11">
        <v>7.0</v>
      </c>
      <c r="N24" s="6">
        <f>(H24*I24)+(J24*K24)+(L24*M24)+usuario!H4</f>
        <v>30</v>
      </c>
    </row>
    <row r="25">
      <c r="A25" s="2" t="s">
        <v>86</v>
      </c>
      <c r="B25" s="4" t="s">
        <v>79</v>
      </c>
      <c r="C25" s="8"/>
      <c r="D25" s="7"/>
      <c r="G25" s="14" t="s">
        <v>31</v>
      </c>
      <c r="H25" s="11"/>
      <c r="I25" s="11">
        <v>3.0</v>
      </c>
      <c r="J25" s="11">
        <v>2.0</v>
      </c>
      <c r="K25" s="11">
        <v>4.0</v>
      </c>
      <c r="L25" s="11">
        <v>24.0</v>
      </c>
      <c r="M25" s="11">
        <v>6.0</v>
      </c>
      <c r="N25" s="6">
        <f>(H25*I25)+(J25*K25)+(L25*M25)+usuario!H5</f>
        <v>358</v>
      </c>
    </row>
    <row r="26">
      <c r="A26" s="15"/>
      <c r="B26" s="14" t="s">
        <v>80</v>
      </c>
      <c r="C26" s="14" t="s">
        <v>81</v>
      </c>
      <c r="D26" s="14" t="s">
        <v>82</v>
      </c>
      <c r="G26" s="14" t="s">
        <v>33</v>
      </c>
      <c r="H26" s="11">
        <v>2.0</v>
      </c>
      <c r="I26" s="11">
        <v>7.0</v>
      </c>
      <c r="J26" s="11"/>
      <c r="K26" s="11">
        <v>10.0</v>
      </c>
      <c r="L26" s="11">
        <v>7.0</v>
      </c>
      <c r="M26" s="11">
        <v>15.0</v>
      </c>
      <c r="N26" s="6">
        <f>(H26*I26)+(J26*K26)+(L26*M26)+usuario!H6</f>
        <v>329</v>
      </c>
    </row>
    <row r="27">
      <c r="A27" s="14" t="s">
        <v>87</v>
      </c>
      <c r="B27" s="11" t="s">
        <v>28</v>
      </c>
      <c r="C27" s="11" t="s">
        <v>28</v>
      </c>
      <c r="D27" s="11" t="s">
        <v>35</v>
      </c>
      <c r="G27" s="14" t="s">
        <v>34</v>
      </c>
      <c r="H27" s="11">
        <v>2.0</v>
      </c>
      <c r="I27" s="11">
        <v>5.0</v>
      </c>
      <c r="J27" s="11">
        <v>2.0</v>
      </c>
      <c r="K27" s="11">
        <v>7.0</v>
      </c>
      <c r="L27" s="11"/>
      <c r="M27" s="11">
        <v>10.0</v>
      </c>
      <c r="N27" s="6">
        <f>(H27*I27)+(J27*K27)+(L27*M27)+usuario!H7</f>
        <v>24</v>
      </c>
    </row>
    <row r="28">
      <c r="A28" s="14" t="s">
        <v>84</v>
      </c>
      <c r="B28" s="11" t="s">
        <v>28</v>
      </c>
      <c r="C28" s="11" t="s">
        <v>35</v>
      </c>
      <c r="D28" s="11" t="s">
        <v>38</v>
      </c>
      <c r="N28" s="20">
        <f>SUM(N23:N27)</f>
        <v>1009</v>
      </c>
    </row>
    <row r="29">
      <c r="A29" s="14" t="s">
        <v>85</v>
      </c>
      <c r="B29" s="11" t="s">
        <v>35</v>
      </c>
      <c r="C29" s="11" t="s">
        <v>38</v>
      </c>
      <c r="D29" s="11" t="s">
        <v>38</v>
      </c>
    </row>
    <row r="30">
      <c r="G30" s="11" t="s">
        <v>88</v>
      </c>
      <c r="H30" s="6">
        <f>N28*(0.65+(0.01*H16))</f>
        <v>1170.44</v>
      </c>
    </row>
    <row r="31">
      <c r="G31" s="11" t="s">
        <v>89</v>
      </c>
      <c r="H31" s="6">
        <f>H30*20</f>
        <v>23408.8</v>
      </c>
    </row>
    <row r="32">
      <c r="G32" s="11" t="s">
        <v>90</v>
      </c>
      <c r="H32" s="6">
        <f>H30/(1/8)</f>
        <v>9363.52</v>
      </c>
    </row>
    <row r="33">
      <c r="G33" s="11" t="s">
        <v>91</v>
      </c>
      <c r="H33" s="20">
        <v>13.0</v>
      </c>
    </row>
    <row r="34">
      <c r="G34" s="11" t="s">
        <v>92</v>
      </c>
      <c r="H34" s="6">
        <f>H32/H33</f>
        <v>720.2707692</v>
      </c>
    </row>
    <row r="35">
      <c r="G35" s="11" t="s">
        <v>93</v>
      </c>
      <c r="H35" s="6">
        <f>H34/100</f>
        <v>7.202707692</v>
      </c>
    </row>
  </sheetData>
  <mergeCells count="16">
    <mergeCell ref="B25:D25"/>
    <mergeCell ref="A25:A26"/>
    <mergeCell ref="B19:D19"/>
    <mergeCell ref="A19:A20"/>
    <mergeCell ref="J21:K21"/>
    <mergeCell ref="H21:I21"/>
    <mergeCell ref="B7:D7"/>
    <mergeCell ref="B13:D13"/>
    <mergeCell ref="B1:D1"/>
    <mergeCell ref="A1:A2"/>
    <mergeCell ref="F1:H1"/>
    <mergeCell ref="L21:M21"/>
    <mergeCell ref="N21:N22"/>
    <mergeCell ref="G21:G22"/>
    <mergeCell ref="A7:A8"/>
    <mergeCell ref="A13:A14"/>
  </mergeCells>
  <drawing r:id="rId1"/>
</worksheet>
</file>