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44" i="1" l="1"/>
  <c r="C42" i="1" l="1"/>
  <c r="O28" i="1"/>
  <c r="N35" i="1"/>
  <c r="N34" i="1"/>
  <c r="N33" i="1"/>
  <c r="N32" i="1"/>
  <c r="N31" i="1"/>
  <c r="N30" i="1"/>
  <c r="N29" i="1"/>
  <c r="G33" i="1"/>
  <c r="I29" i="1"/>
  <c r="J30" i="1" s="1"/>
  <c r="I30" i="1"/>
  <c r="I31" i="1"/>
  <c r="H31" i="1"/>
  <c r="H32" i="1"/>
  <c r="H30" i="1"/>
  <c r="H29" i="1"/>
  <c r="G32" i="1"/>
  <c r="G31" i="1"/>
  <c r="G30" i="1"/>
  <c r="G29" i="1"/>
  <c r="F34" i="1"/>
  <c r="F33" i="1"/>
  <c r="F32" i="1"/>
  <c r="F31" i="1"/>
  <c r="F30" i="1"/>
  <c r="F29" i="1"/>
  <c r="E35" i="1"/>
  <c r="E34" i="1"/>
  <c r="E33" i="1"/>
  <c r="E32" i="1"/>
  <c r="E30" i="1"/>
  <c r="E31" i="1"/>
  <c r="E29" i="1"/>
  <c r="J29" i="1" l="1"/>
  <c r="K29" i="1" s="1"/>
  <c r="C23" i="1"/>
  <c r="C21" i="1"/>
  <c r="L8" i="1"/>
  <c r="J15" i="1"/>
  <c r="J14" i="1"/>
  <c r="J13" i="1"/>
  <c r="J12" i="1"/>
  <c r="J11" i="1"/>
  <c r="J10" i="1"/>
  <c r="J9" i="1"/>
  <c r="J8" i="1"/>
  <c r="I15" i="1"/>
  <c r="I14" i="1"/>
  <c r="I13" i="1"/>
  <c r="I12" i="1"/>
  <c r="I11" i="1"/>
  <c r="I10" i="1"/>
  <c r="I9" i="1"/>
  <c r="I8" i="1"/>
</calcChain>
</file>

<file path=xl/sharedStrings.xml><?xml version="1.0" encoding="utf-8"?>
<sst xmlns="http://schemas.openxmlformats.org/spreadsheetml/2006/main" count="33" uniqueCount="24">
  <si>
    <t>i</t>
  </si>
  <si>
    <t>x</t>
  </si>
  <si>
    <t>y</t>
  </si>
  <si>
    <t>t</t>
  </si>
  <si>
    <t>lk(x)</t>
  </si>
  <si>
    <t>lk(x)*f(x)</t>
  </si>
  <si>
    <t>sumatorio</t>
  </si>
  <si>
    <t>sumatoria</t>
  </si>
  <si>
    <t>Lagrange</t>
  </si>
  <si>
    <t>xint</t>
  </si>
  <si>
    <t>valorReal</t>
  </si>
  <si>
    <t>errorVerd</t>
  </si>
  <si>
    <t>evp</t>
  </si>
  <si>
    <t>Newton</t>
  </si>
  <si>
    <t>dif 1</t>
  </si>
  <si>
    <t>dif 2</t>
  </si>
  <si>
    <t>dif 3</t>
  </si>
  <si>
    <t>dif 4</t>
  </si>
  <si>
    <t>dif 5</t>
  </si>
  <si>
    <t xml:space="preserve">dif 0 </t>
  </si>
  <si>
    <t>dif 6</t>
  </si>
  <si>
    <t>dif 7</t>
  </si>
  <si>
    <t>porciento</t>
  </si>
  <si>
    <t>termino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</si>
</sst>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71062992125986"/>
          <c:y val="6.065981335666374E-2"/>
          <c:w val="0.60338604549431318"/>
          <c:h val="0.8326195683872849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Hoja1!$C$8:$C$15</c:f>
              <c:numCache>
                <c:formatCode>General</c:formatCode>
                <c:ptCount val="8"/>
                <c:pt idx="0">
                  <c:v>1854</c:v>
                </c:pt>
                <c:pt idx="1">
                  <c:v>1882</c:v>
                </c:pt>
                <c:pt idx="2">
                  <c:v>1900</c:v>
                </c:pt>
                <c:pt idx="3">
                  <c:v>1950</c:v>
                </c:pt>
                <c:pt idx="4">
                  <c:v>1976</c:v>
                </c:pt>
                <c:pt idx="5">
                  <c:v>1992</c:v>
                </c:pt>
                <c:pt idx="6">
                  <c:v>2001</c:v>
                </c:pt>
                <c:pt idx="7">
                  <c:v>2012</c:v>
                </c:pt>
              </c:numCache>
            </c:numRef>
          </c:xVal>
          <c:yVal>
            <c:numRef>
              <c:f>Hoja1!$D$8:$D$15</c:f>
              <c:numCache>
                <c:formatCode>General</c:formatCode>
                <c:ptCount val="8"/>
                <c:pt idx="0">
                  <c:v>1378896</c:v>
                </c:pt>
                <c:pt idx="1">
                  <c:v>1172156</c:v>
                </c:pt>
                <c:pt idx="2">
                  <c:v>1766451</c:v>
                </c:pt>
                <c:pt idx="3">
                  <c:v>2704165</c:v>
                </c:pt>
                <c:pt idx="4">
                  <c:v>4613419</c:v>
                </c:pt>
                <c:pt idx="5">
                  <c:v>6420792</c:v>
                </c:pt>
                <c:pt idx="6">
                  <c:v>8274325</c:v>
                </c:pt>
                <c:pt idx="7">
                  <c:v>10059856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22272"/>
        <c:axId val="184222848"/>
      </c:scatterChart>
      <c:valAx>
        <c:axId val="18422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4222848"/>
        <c:crosses val="autoZero"/>
        <c:crossBetween val="midCat"/>
      </c:valAx>
      <c:valAx>
        <c:axId val="184222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222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657224</xdr:colOff>
      <xdr:row>8</xdr:row>
      <xdr:rowOff>66675</xdr:rowOff>
    </xdr:from>
    <xdr:to>
      <xdr:col>18</xdr:col>
      <xdr:colOff>28574</xdr:colOff>
      <xdr:row>24</xdr:row>
      <xdr:rowOff>28575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44"/>
  <sheetViews>
    <sheetView tabSelected="1" topLeftCell="A28" workbookViewId="0">
      <selection activeCell="H43" sqref="H43"/>
    </sheetView>
  </sheetViews>
  <sheetFormatPr baseColWidth="10" defaultColWidth="9.140625" defaultRowHeight="15" x14ac:dyDescent="0.25"/>
  <cols>
    <col min="3" max="3" width="12.7109375" bestFit="1" customWidth="1"/>
    <col min="4" max="4" width="12.140625" customWidth="1"/>
    <col min="5" max="5" width="12" customWidth="1"/>
    <col min="9" max="9" width="12.5703125" customWidth="1"/>
    <col min="10" max="10" width="18.28515625" customWidth="1"/>
    <col min="11" max="11" width="12.7109375" bestFit="1" customWidth="1"/>
    <col min="14" max="14" width="11" bestFit="1" customWidth="1"/>
    <col min="15" max="15" width="15.42578125" customWidth="1"/>
  </cols>
  <sheetData>
    <row r="3" spans="2:12" x14ac:dyDescent="0.25">
      <c r="C3" t="s">
        <v>8</v>
      </c>
    </row>
    <row r="7" spans="2:12" x14ac:dyDescent="0.25">
      <c r="B7" t="s">
        <v>0</v>
      </c>
      <c r="C7" t="s">
        <v>1</v>
      </c>
      <c r="D7" t="s">
        <v>2</v>
      </c>
      <c r="H7" t="s">
        <v>3</v>
      </c>
      <c r="I7" t="s">
        <v>4</v>
      </c>
      <c r="J7" t="s">
        <v>5</v>
      </c>
      <c r="L7" t="s">
        <v>7</v>
      </c>
    </row>
    <row r="8" spans="2:12" x14ac:dyDescent="0.25">
      <c r="B8">
        <v>0</v>
      </c>
      <c r="C8">
        <v>1854</v>
      </c>
      <c r="D8">
        <v>1378896</v>
      </c>
      <c r="H8">
        <v>0</v>
      </c>
      <c r="I8">
        <f>((C17-C9)/(C8-C9))*((C17-C10)/(C8-C10))*((C17-C11)/(C8-C11))*((C17-C12)/(C8-C12))*((C17-C13)/(C8-C13))*((C17-C14)/(C8-C14))*((C17-C15)/(C8-C15))</f>
        <v>-1.1424616014588456E-2</v>
      </c>
      <c r="J8">
        <f t="shared" ref="J8:J15" si="0">(I8*D8)</f>
        <v>-15753.357324051964</v>
      </c>
      <c r="L8">
        <f>(J8+J9+J10+J11+J12+J13+J14+J15)</f>
        <v>4821448.8108411133</v>
      </c>
    </row>
    <row r="9" spans="2:12" x14ac:dyDescent="0.25">
      <c r="B9">
        <v>1</v>
      </c>
      <c r="C9">
        <v>1882</v>
      </c>
      <c r="D9">
        <v>1172156</v>
      </c>
      <c r="H9">
        <v>1</v>
      </c>
      <c r="I9">
        <f>((C17-C8)/(C9-C8))*((C17-C10)/(C9-C10))*((C17-C11)/(C9-C11))*((C17-C12)/(C9-C12))*((C17-C13)/(C9-C13))*((C17-C14)/(C8-C14))*((C17-C15)/(C9-C15))</f>
        <v>9.7652181369072388E-2</v>
      </c>
      <c r="J9">
        <f t="shared" si="0"/>
        <v>114463.59030484641</v>
      </c>
    </row>
    <row r="10" spans="2:12" x14ac:dyDescent="0.25">
      <c r="B10">
        <v>2</v>
      </c>
      <c r="C10">
        <v>1900</v>
      </c>
      <c r="D10">
        <v>1766451</v>
      </c>
      <c r="H10">
        <v>2</v>
      </c>
      <c r="I10">
        <f>((C17-C8)/(C10-C8))*((C17-C9)/(C10-C9))*((C17-C11)/(C10-C11))*((C17-C12)/(C10-C12))*((C17-C13)/(C10-C13))*((C17-C14)/(C10-C14))*((C17-C15)/(C10-C15))</f>
        <v>-0.23127469987927202</v>
      </c>
      <c r="J10">
        <f t="shared" si="0"/>
        <v>-408535.42487643991</v>
      </c>
    </row>
    <row r="11" spans="2:12" x14ac:dyDescent="0.25">
      <c r="B11">
        <v>3</v>
      </c>
      <c r="C11">
        <v>1950</v>
      </c>
      <c r="D11">
        <v>2704165</v>
      </c>
      <c r="H11">
        <v>3</v>
      </c>
      <c r="I11">
        <f>((C17-C8)/(C11-C8))*((C17-C9)/(C11-C9))*((C17-C10)/(C11-C10))*((C17-C12)/(C11-C12))*((C17-C13)/(C11-C13))*((C17-C14)/(C11-C14))*((C17-C15)/(C11-C15))</f>
        <v>1.1259642318465848</v>
      </c>
      <c r="J11">
        <f t="shared" si="0"/>
        <v>3044793.0670114201</v>
      </c>
    </row>
    <row r="12" spans="2:12" x14ac:dyDescent="0.25">
      <c r="B12">
        <v>4</v>
      </c>
      <c r="C12">
        <v>1976</v>
      </c>
      <c r="D12">
        <v>4613419</v>
      </c>
      <c r="H12">
        <v>4</v>
      </c>
      <c r="I12">
        <f>((C17-C8)/(C12-C8))*((C17-C9)/(C12-C9))*((C17-C10)/(C12-C10))*((C17-C11)/(C12-C11))*((C17-C13)/(C12-C13))*((C17-C14)/(C12-C14))*((C17-C15)/(C12-C15))</f>
        <v>-5.9953233947469631</v>
      </c>
      <c r="J12">
        <f t="shared" si="0"/>
        <v>-27658938.860470138</v>
      </c>
    </row>
    <row r="13" spans="2:12" x14ac:dyDescent="0.25">
      <c r="B13">
        <v>5</v>
      </c>
      <c r="C13">
        <v>1992</v>
      </c>
      <c r="D13">
        <v>6420792</v>
      </c>
      <c r="H13">
        <v>5</v>
      </c>
      <c r="I13">
        <f>((C17-C8)/(C13-C8))*((C17-C9)/(C13-C9))*((C17-C10)/(C13-C10))*((C17-C11)/(C13-C11))*((C17-C12)/(C13-C12))*((C17-C14)/(C13-C14))*((C17-C15)/(C13-C15))</f>
        <v>17.371591693330821</v>
      </c>
      <c r="J13">
        <f t="shared" si="0"/>
        <v>111539376.97180499</v>
      </c>
    </row>
    <row r="14" spans="2:12" x14ac:dyDescent="0.25">
      <c r="B14">
        <v>6</v>
      </c>
      <c r="C14">
        <v>2001</v>
      </c>
      <c r="D14">
        <v>8274325</v>
      </c>
      <c r="H14">
        <v>6</v>
      </c>
      <c r="I14">
        <f>((C17-C8)/(C14-C8))*((C17-C9)/(C14-C9))*((C17-C10)/(C14-C10))*((C17-C11)/(C14-C11))*((C17-C12)/(C14-C12))*((C17-C13)/(C14-C13))*((C17-C15)/(C14-C15))</f>
        <v>-18.30762816291919</v>
      </c>
      <c r="J14">
        <f t="shared" si="0"/>
        <v>-151483265.39914632</v>
      </c>
    </row>
    <row r="15" spans="2:12" x14ac:dyDescent="0.25">
      <c r="B15">
        <v>7</v>
      </c>
      <c r="C15">
        <v>2012</v>
      </c>
      <c r="D15">
        <v>10059856</v>
      </c>
      <c r="H15">
        <v>7</v>
      </c>
      <c r="I15">
        <f>((C17-C8)/(C15-C8))*((C17-C9)/(C15-C9))*((C17-C10)/(C15-C10))*((C17-C11)/(C15-C11))*((C17-C12)/(C15-C12))*((C17-C13)/(C15-C13))*((C17-C14)/(C15-C14))</f>
        <v>6.9274657831619857</v>
      </c>
      <c r="J15">
        <f t="shared" si="0"/>
        <v>69689308.223536804</v>
      </c>
    </row>
    <row r="17" spans="2:15" x14ac:dyDescent="0.25">
      <c r="B17" t="s">
        <v>9</v>
      </c>
      <c r="C17">
        <v>2024</v>
      </c>
      <c r="D17">
        <v>4821449</v>
      </c>
    </row>
    <row r="19" spans="2:15" x14ac:dyDescent="0.25">
      <c r="B19" t="s">
        <v>10</v>
      </c>
      <c r="C19">
        <v>2024</v>
      </c>
      <c r="D19">
        <v>11312620</v>
      </c>
    </row>
    <row r="21" spans="2:15" x14ac:dyDescent="0.25">
      <c r="B21" t="s">
        <v>11</v>
      </c>
      <c r="C21">
        <f>(D19-D17)</f>
        <v>6491171</v>
      </c>
    </row>
    <row r="23" spans="2:15" x14ac:dyDescent="0.25">
      <c r="B23" t="s">
        <v>12</v>
      </c>
      <c r="C23">
        <f>(ABS(D19-D17)/D19)*100</f>
        <v>57.379908456219688</v>
      </c>
      <c r="D23" t="s">
        <v>22</v>
      </c>
    </row>
    <row r="26" spans="2:15" x14ac:dyDescent="0.25">
      <c r="B26" t="s">
        <v>13</v>
      </c>
    </row>
    <row r="27" spans="2:15" x14ac:dyDescent="0.25">
      <c r="D27" t="s">
        <v>19</v>
      </c>
      <c r="E27" t="s">
        <v>14</v>
      </c>
      <c r="F27" t="s">
        <v>15</v>
      </c>
      <c r="G27" t="s">
        <v>16</v>
      </c>
      <c r="H27" t="s">
        <v>17</v>
      </c>
      <c r="I27" t="s">
        <v>18</v>
      </c>
      <c r="J27" t="s">
        <v>20</v>
      </c>
      <c r="K27" t="s">
        <v>21</v>
      </c>
      <c r="M27" t="s">
        <v>3</v>
      </c>
      <c r="N27" t="s">
        <v>23</v>
      </c>
      <c r="O27" t="s">
        <v>6</v>
      </c>
    </row>
    <row r="28" spans="2:15" x14ac:dyDescent="0.25">
      <c r="B28" t="s">
        <v>0</v>
      </c>
      <c r="C28" t="s">
        <v>1</v>
      </c>
      <c r="D28" t="s">
        <v>2</v>
      </c>
      <c r="M28">
        <v>0</v>
      </c>
      <c r="N28">
        <v>1378896</v>
      </c>
      <c r="O28">
        <f>(N28+N29+N30+N31+N32+N33+N34+N35)</f>
        <v>4409646899.3627205</v>
      </c>
    </row>
    <row r="29" spans="2:15" x14ac:dyDescent="0.25">
      <c r="B29">
        <v>0</v>
      </c>
      <c r="C29">
        <v>1854</v>
      </c>
      <c r="D29">
        <v>1378896</v>
      </c>
      <c r="E29">
        <f t="shared" ref="E29:E35" si="1">((D30-D29)/(C30-C29))</f>
        <v>-7383.5714285714284</v>
      </c>
      <c r="F29">
        <f t="shared" ref="F29:F34" si="2">((E30-E29)/(C31-C29))</f>
        <v>878.26000690131127</v>
      </c>
      <c r="G29">
        <f>((F30-F29)/(C32-C29))</f>
        <v>-11.333301065897373</v>
      </c>
      <c r="H29">
        <f>((G30-G29)/(C33-C29))</f>
        <v>0.17392064993311432</v>
      </c>
      <c r="I29">
        <f>((H30-H29)/(C34-C29))</f>
        <v>-1.7527434668491099E-3</v>
      </c>
      <c r="J29">
        <f>((I30-I29)/(C36-C35))</f>
        <v>6.0508574627823951E-4</v>
      </c>
      <c r="K29">
        <f>((J30-J29)/(C36-C29))</f>
        <v>-3.5430836775097122E-6</v>
      </c>
      <c r="M29">
        <v>1</v>
      </c>
      <c r="N29">
        <f>(E29)*(C38-C29)</f>
        <v>-1255207.1428571427</v>
      </c>
    </row>
    <row r="30" spans="2:15" x14ac:dyDescent="0.25">
      <c r="B30">
        <v>1</v>
      </c>
      <c r="C30">
        <v>1882</v>
      </c>
      <c r="D30">
        <v>1172156</v>
      </c>
      <c r="E30">
        <f t="shared" si="1"/>
        <v>33016.388888888891</v>
      </c>
      <c r="F30">
        <f t="shared" si="2"/>
        <v>-209.73689542483663</v>
      </c>
      <c r="G30">
        <f>((F31-F30)/(C33-C30))</f>
        <v>9.8850182259425718</v>
      </c>
      <c r="H30">
        <f>((G31-G30)/(C34-C30))</f>
        <v>-6.7957948492062853E-2</v>
      </c>
      <c r="I30">
        <f>((H31-H30)/(C35-C30))</f>
        <v>4.9031997422115245E-3</v>
      </c>
      <c r="J30">
        <f>((I30-I29)/(C35-C29))</f>
        <v>4.5278525231704994E-5</v>
      </c>
      <c r="M30">
        <v>2</v>
      </c>
      <c r="N30">
        <f>(F29)*(C38-C29)*(C38-C30)</f>
        <v>21201196.566597655</v>
      </c>
    </row>
    <row r="31" spans="2:15" x14ac:dyDescent="0.25">
      <c r="B31">
        <v>2</v>
      </c>
      <c r="C31">
        <v>1900</v>
      </c>
      <c r="D31">
        <v>1766451</v>
      </c>
      <c r="E31">
        <f t="shared" si="1"/>
        <v>18754.28</v>
      </c>
      <c r="F31">
        <f t="shared" si="2"/>
        <v>719.4548178137652</v>
      </c>
      <c r="G31">
        <f>((F32-F31)/(C34-C31))</f>
        <v>2.4096438918156591</v>
      </c>
      <c r="H31">
        <f>((G32-G31)/(C35-C31))</f>
        <v>0.51552282083110856</v>
      </c>
      <c r="I31">
        <f>((H32-H31)/(C36-C31))</f>
        <v>-3.6053037765386223E-2</v>
      </c>
      <c r="M31">
        <v>3</v>
      </c>
      <c r="N31">
        <f>(G29)*(C38-C29)*(C38-C30)*(C38-C31)</f>
        <v>-33924650.078614563</v>
      </c>
    </row>
    <row r="32" spans="2:15" x14ac:dyDescent="0.25">
      <c r="B32">
        <v>3</v>
      </c>
      <c r="C32">
        <v>1950</v>
      </c>
      <c r="D32">
        <v>2704165</v>
      </c>
      <c r="E32">
        <f t="shared" si="1"/>
        <v>73432.846153846156</v>
      </c>
      <c r="F32">
        <f t="shared" si="2"/>
        <v>941.14205586080584</v>
      </c>
      <c r="G32">
        <f>((F33-F32)/(C35-C32))</f>
        <v>54.477448795757624</v>
      </c>
      <c r="H32">
        <f>((G33-G32)/(C36-C32))</f>
        <v>-3.5224174088921489</v>
      </c>
      <c r="M32">
        <v>4</v>
      </c>
      <c r="N32">
        <f>(H29)*(C38-C29)*(C38-C30)*(C38-C31)*(C38-C32)</f>
        <v>38524926.634600244</v>
      </c>
    </row>
    <row r="33" spans="2:14" x14ac:dyDescent="0.25">
      <c r="B33">
        <v>4</v>
      </c>
      <c r="C33">
        <v>1976</v>
      </c>
      <c r="D33">
        <v>4613419</v>
      </c>
      <c r="E33">
        <f t="shared" si="1"/>
        <v>112960.8125</v>
      </c>
      <c r="F33">
        <f t="shared" si="2"/>
        <v>3719.4919444444449</v>
      </c>
      <c r="G33">
        <f>((F34-F33)/(C36-C33))</f>
        <v>-163.9124305555556</v>
      </c>
      <c r="M33">
        <v>5</v>
      </c>
      <c r="N33">
        <f>(I29)*(C38-C29)*(C38-C30)*(C38-C31)*(C38-C32)*(C38-C33)</f>
        <v>-18635895.437310308</v>
      </c>
    </row>
    <row r="34" spans="2:14" x14ac:dyDescent="0.25">
      <c r="B34">
        <v>5</v>
      </c>
      <c r="C34">
        <v>1992</v>
      </c>
      <c r="D34">
        <v>6420792</v>
      </c>
      <c r="E34">
        <f t="shared" si="1"/>
        <v>205948.11111111112</v>
      </c>
      <c r="F34">
        <f t="shared" si="2"/>
        <v>-2181.3555555555563</v>
      </c>
      <c r="M34">
        <v>6</v>
      </c>
      <c r="N34">
        <f>(J29)*(C38-C29)*(C38-C30)*(C38-C31)*(C38-C32)*(C38-C33)*(C38-C34)*(C38-C35)</f>
        <v>4735072630.3549318</v>
      </c>
    </row>
    <row r="35" spans="2:14" x14ac:dyDescent="0.25">
      <c r="B35">
        <v>6</v>
      </c>
      <c r="C35">
        <v>2001</v>
      </c>
      <c r="D35">
        <v>8274325</v>
      </c>
      <c r="E35">
        <f t="shared" si="1"/>
        <v>162321</v>
      </c>
      <c r="M35">
        <v>7</v>
      </c>
      <c r="N35">
        <f>(K29)*(C38-C29)*(C38-C30)*(C38-C31)*(C38-C32)*(C38-C33)*(C38-C34)*(C38-C35)*(C38-C36)</f>
        <v>-332714997.53462708</v>
      </c>
    </row>
    <row r="36" spans="2:14" x14ac:dyDescent="0.25">
      <c r="B36">
        <v>7</v>
      </c>
      <c r="C36">
        <v>2012</v>
      </c>
      <c r="D36">
        <v>10059856</v>
      </c>
    </row>
    <row r="38" spans="2:14" x14ac:dyDescent="0.25">
      <c r="B38" t="s">
        <v>9</v>
      </c>
      <c r="C38">
        <v>2024</v>
      </c>
      <c r="D38">
        <v>44096466899</v>
      </c>
    </row>
    <row r="40" spans="2:14" x14ac:dyDescent="0.25">
      <c r="B40" t="s">
        <v>10</v>
      </c>
      <c r="C40">
        <v>2024</v>
      </c>
      <c r="D40">
        <v>11312620</v>
      </c>
    </row>
    <row r="42" spans="2:14" x14ac:dyDescent="0.25">
      <c r="B42" t="s">
        <v>11</v>
      </c>
      <c r="C42">
        <f>ABS(D40-D38)</f>
        <v>44085154279</v>
      </c>
    </row>
    <row r="44" spans="2:14" x14ac:dyDescent="0.25">
      <c r="B44" t="s">
        <v>12</v>
      </c>
      <c r="C44">
        <f>((C42)/D40)*100</f>
        <v>389698.88742837642</v>
      </c>
      <c r="D44" t="s">
        <v>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2024-10-14T07:02:13Z</dcterms:modified>
</cp:coreProperties>
</file>