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Hub\ScarSchool\RW\"/>
    </mc:Choice>
  </mc:AlternateContent>
  <xr:revisionPtr revIDLastSave="0" documentId="13_ncr:1_{B77BA7F2-746A-45F0-B8F8-52A28AD78AF2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50" i="1" l="1"/>
  <c r="S49" i="1"/>
  <c r="S48" i="1"/>
  <c r="R47" i="1"/>
  <c r="R46" i="1"/>
  <c r="R45" i="1"/>
  <c r="R44" i="1"/>
  <c r="Q50" i="1"/>
  <c r="M49" i="1"/>
  <c r="Q49" i="1"/>
  <c r="Q48" i="1"/>
  <c r="Q47" i="1"/>
  <c r="Q46" i="1"/>
  <c r="Q45" i="1"/>
  <c r="Q44" i="1"/>
  <c r="N48" i="1"/>
  <c r="N47" i="1"/>
  <c r="M46" i="1"/>
  <c r="M44" i="1"/>
  <c r="M45" i="1"/>
  <c r="W20" i="1"/>
  <c r="L20" i="1"/>
  <c r="L48" i="1"/>
  <c r="L47" i="1"/>
  <c r="L46" i="1"/>
  <c r="L45" i="1"/>
  <c r="L44" i="1"/>
  <c r="AC31" i="1"/>
  <c r="AB32" i="1"/>
  <c r="AA31" i="1"/>
  <c r="AA32" i="1"/>
  <c r="W32" i="1"/>
  <c r="V32" i="1"/>
  <c r="X31" i="1"/>
  <c r="V31" i="1"/>
  <c r="S32" i="1"/>
  <c r="Q31" i="1"/>
  <c r="N32" i="1"/>
  <c r="L32" i="1"/>
  <c r="M31" i="1"/>
  <c r="L31" i="1"/>
  <c r="S6" i="1"/>
  <c r="X18" i="1"/>
  <c r="S18" i="1"/>
  <c r="M18" i="1"/>
  <c r="AB5" i="1"/>
  <c r="W5" i="1"/>
  <c r="R5" i="1"/>
  <c r="AB19" i="1"/>
  <c r="AB18" i="1"/>
  <c r="AA20" i="1"/>
  <c r="AA19" i="1"/>
  <c r="AA18" i="1"/>
  <c r="V20" i="1"/>
  <c r="V21" i="1"/>
  <c r="V19" i="1"/>
  <c r="V18" i="1"/>
  <c r="Q21" i="1"/>
  <c r="Q20" i="1"/>
  <c r="Q19" i="1"/>
  <c r="Q18" i="1"/>
  <c r="L21" i="1"/>
  <c r="L19" i="1"/>
  <c r="L18" i="1"/>
  <c r="AA7" i="1"/>
  <c r="AA6" i="1"/>
  <c r="AA5" i="1"/>
  <c r="V7" i="1"/>
  <c r="V6" i="1"/>
  <c r="V5" i="1"/>
  <c r="Q6" i="1"/>
  <c r="Q5" i="1"/>
  <c r="AC14" i="1" l="1"/>
  <c r="AB14" i="1"/>
  <c r="X14" i="1"/>
  <c r="W14" i="1"/>
  <c r="S14" i="1"/>
  <c r="R14" i="1"/>
  <c r="N14" i="1"/>
  <c r="M14" i="1"/>
  <c r="S53" i="1"/>
  <c r="R53" i="1"/>
  <c r="N53" i="1"/>
  <c r="M53" i="1"/>
  <c r="M40" i="1"/>
  <c r="N40" i="1"/>
  <c r="R40" i="1"/>
  <c r="S40" i="1"/>
  <c r="W40" i="1"/>
  <c r="X40" i="1"/>
  <c r="AC40" i="1"/>
  <c r="AB40" i="1"/>
  <c r="W27" i="1"/>
  <c r="X27" i="1"/>
  <c r="AB27" i="1"/>
  <c r="AC27" i="1"/>
  <c r="S27" i="1"/>
  <c r="R27" i="1"/>
  <c r="N27" i="1"/>
  <c r="M27" i="1"/>
  <c r="L10" i="1"/>
  <c r="L9" i="1"/>
  <c r="L8" i="1"/>
  <c r="L7" i="1"/>
  <c r="L6" i="1"/>
  <c r="L5" i="1"/>
  <c r="H5" i="1"/>
  <c r="H7" i="1"/>
  <c r="H9" i="1"/>
  <c r="H11" i="1"/>
  <c r="H13" i="1"/>
  <c r="H3" i="1"/>
</calcChain>
</file>

<file path=xl/sharedStrings.xml><?xml version="1.0" encoding="utf-8"?>
<sst xmlns="http://schemas.openxmlformats.org/spreadsheetml/2006/main" count="93" uniqueCount="32">
  <si>
    <t>Ü88</t>
  </si>
  <si>
    <t>a)</t>
  </si>
  <si>
    <t>[5010]</t>
  </si>
  <si>
    <t>/</t>
  </si>
  <si>
    <t>[7390]</t>
  </si>
  <si>
    <t>[2000]</t>
  </si>
  <si>
    <t>[3300]</t>
  </si>
  <si>
    <t>[7750]</t>
  </si>
  <si>
    <t>[1600]</t>
  </si>
  <si>
    <t>[2700]</t>
  </si>
  <si>
    <t>[2810]</t>
  </si>
  <si>
    <t>[4000]</t>
  </si>
  <si>
    <t>b)</t>
  </si>
  <si>
    <t>Datum</t>
  </si>
  <si>
    <t>Gegenkonto</t>
  </si>
  <si>
    <t>Soll</t>
  </si>
  <si>
    <t>Haben</t>
  </si>
  <si>
    <t>EBK</t>
  </si>
  <si>
    <t>Geschäftsausstattung</t>
  </si>
  <si>
    <t>HW-Vorrat</t>
  </si>
  <si>
    <t>Kassa</t>
  </si>
  <si>
    <t>PSK</t>
  </si>
  <si>
    <t>Kapital</t>
  </si>
  <si>
    <t>Lieferverbindlichkeiten</t>
  </si>
  <si>
    <t>HW-Einsatz</t>
  </si>
  <si>
    <t>Lieferforderungen</t>
  </si>
  <si>
    <t>HW-Erlöse</t>
  </si>
  <si>
    <t>Rechts- und Beratungsaufwand</t>
  </si>
  <si>
    <t>GuV</t>
  </si>
  <si>
    <t>SBK</t>
  </si>
  <si>
    <t>Telefongebühren</t>
  </si>
  <si>
    <t>Verlust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</si>
</sst>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B9BBBE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NumberFormat="1" applyFont="1"/>
    <xf numFmtId="0" fontId="0" fillId="0" borderId="0" xfId="0" applyNumberFormat="1"/>
    <xf numFmtId="164" fontId="0" fillId="0" borderId="0" xfId="1" applyFont="1"/>
    <xf numFmtId="0" fontId="0" fillId="0" borderId="1" xfId="0" applyBorder="1"/>
    <xf numFmtId="0" fontId="0" fillId="0" borderId="2" xfId="0" applyNumberFormat="1" applyBorder="1"/>
    <xf numFmtId="164" fontId="0" fillId="0" borderId="2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0" xfId="0" applyNumberFormat="1" applyBorder="1"/>
    <xf numFmtId="164" fontId="0" fillId="0" borderId="0" xfId="1" applyFont="1" applyBorder="1"/>
    <xf numFmtId="0" fontId="0" fillId="0" borderId="5" xfId="0" applyBorder="1"/>
    <xf numFmtId="0" fontId="0" fillId="0" borderId="6" xfId="0" applyBorder="1"/>
    <xf numFmtId="0" fontId="0" fillId="0" borderId="7" xfId="0" applyNumberFormat="1" applyBorder="1"/>
    <xf numFmtId="164" fontId="0" fillId="0" borderId="7" xfId="1" applyFont="1" applyBorder="1"/>
    <xf numFmtId="0" fontId="0" fillId="0" borderId="7" xfId="0" applyBorder="1"/>
    <xf numFmtId="0" fontId="0" fillId="0" borderId="8" xfId="0" applyBorder="1"/>
    <xf numFmtId="164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Font="1" applyBorder="1"/>
    <xf numFmtId="164" fontId="1" fillId="0" borderId="0" xfId="0" applyNumberFormat="1" applyFont="1" applyBorder="1"/>
    <xf numFmtId="0" fontId="2" fillId="2" borderId="9" xfId="0" applyFont="1" applyFill="1" applyBorder="1" applyAlignment="1">
      <alignment horizontal="center"/>
    </xf>
  </cellXfs>
  <cellStyles count="2">
    <cellStyle name="Standard" xfId="0" builtinId="0"/>
    <cellStyle name="Währung" xfId="1" builtinId="4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03B02B-883E-4932-B661-4C25BCBB6FFA}" name="Table3" displayName="Table3" ref="K4:N14" totalsRowCount="1" totalsRowDxfId="17">
  <autoFilter ref="K4:N13" xr:uid="{915A0784-3261-4409-8152-98F14AF99F7F}"/>
  <tableColumns count="4">
    <tableColumn id="1" xr3:uid="{72E35095-D58F-4784-89CC-D74CAFE0376D}" name="Datum" totalsRowDxfId="3"/>
    <tableColumn id="2" xr3:uid="{E5111C84-C42C-4723-B8B9-FD04F4BC20C4}" name="Gegenkonto" dataDxfId="16" totalsRowDxfId="2">
      <calculatedColumnFormula>P3</calculatedColumnFormula>
    </tableColumn>
    <tableColumn id="3" xr3:uid="{A7C11229-FFE8-4B85-9029-C1AD7E87E6F8}" name="Soll" totalsRowFunction="custom" totalsRowDxfId="1">
      <totalsRowFormula>SUM(M5:M13)</totalsRowFormula>
    </tableColumn>
    <tableColumn id="4" xr3:uid="{F91CD605-1FB7-45DC-ACCB-F80B00D8D803}" name="Haben" totalsRowFunction="custom" totalsRowDxfId="0">
      <totalsRowFormula>SUM(N5:N13)</totalsRow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4133A4E-D682-4EDB-8715-DCA94F16FF56}" name="Table314" displayName="Table314" ref="P30:S39" totalsRowShown="0">
  <autoFilter ref="P30:S39" xr:uid="{77059473-FDE3-4923-B2EE-26322F208006}"/>
  <tableColumns count="4">
    <tableColumn id="1" xr3:uid="{4619E09C-2E5E-4E64-8B06-C8FDCCB4F420}" name="Datum"/>
    <tableColumn id="2" xr3:uid="{22035299-D14E-42EC-9B19-A2BD633CF91E}" name="Gegenkonto"/>
    <tableColumn id="3" xr3:uid="{0F9BBB08-12B0-485B-A1F7-9A6DFC3B215D}" name="Soll"/>
    <tableColumn id="4" xr3:uid="{0EA8C2BC-2566-4406-902A-3EBC01D65BDC}" name="Habe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29A84EE-DA68-48AB-BCD5-81EC0E3F517A}" name="Table315" displayName="Table315" ref="U30:X39" totalsRowShown="0">
  <autoFilter ref="U30:X39" xr:uid="{289B2CC9-28AE-4359-952B-99AFA648021D}"/>
  <tableColumns count="4">
    <tableColumn id="1" xr3:uid="{8DDA2829-7C2E-4653-90FA-CC500A2DF59A}" name="Datum"/>
    <tableColumn id="2" xr3:uid="{48F4AEE9-A578-4763-B431-AB2E0D145487}" name="Gegenkonto"/>
    <tableColumn id="3" xr3:uid="{20FD52B9-57DA-4B97-98FB-C59CC38BF85F}" name="Soll"/>
    <tableColumn id="4" xr3:uid="{81BEFA4D-FDD9-463E-842A-19818F5B7264}" name="Habe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36181CF-00B0-4499-85DD-4A03E6F30870}" name="Table316" displayName="Table316" ref="Z30:AC40" totalsRowCount="1">
  <autoFilter ref="Z30:AC39" xr:uid="{06C675EA-2403-44D1-B8BD-3434A308CA9A}"/>
  <tableColumns count="4">
    <tableColumn id="1" xr3:uid="{EC6519FE-D210-4222-9ECE-86E93B7C373F}" name="Datum" totalsRowDxfId="7"/>
    <tableColumn id="2" xr3:uid="{561C0F65-1F39-48AE-9D73-4F51101FE28F}" name="Gegenkonto" totalsRowDxfId="6"/>
    <tableColumn id="3" xr3:uid="{EFCBB1AB-62FE-4689-B207-31770D9CB59A}" name="Soll" totalsRowFunction="custom" totalsRowDxfId="5">
      <totalsRowFormula>SUM(AB31:AB39)</totalsRowFormula>
    </tableColumn>
    <tableColumn id="4" xr3:uid="{FC504123-6189-4362-875B-6E727A702B84}" name="Haben" totalsRowFunction="custom" totalsRowDxfId="4">
      <totalsRowFormula>SUM(AC31:AC39)</totalsRow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62F013A-007E-4BC6-9DDE-DF508194C648}" name="Table318" displayName="Table318" ref="K43:N52" totalsRowShown="0">
  <autoFilter ref="K43:N52" xr:uid="{31DF6CE6-523D-458D-99C9-22E51D3E411C}"/>
  <tableColumns count="4">
    <tableColumn id="1" xr3:uid="{3638A9BD-46E4-4FCD-8046-CEC59CBAC047}" name="Datum"/>
    <tableColumn id="2" xr3:uid="{750D4216-4066-4F94-95A4-26E61D3B1313}" name="Gegenkonto"/>
    <tableColumn id="3" xr3:uid="{51E736F2-4C80-46A9-8526-CE6BF2799E48}" name="Soll"/>
    <tableColumn id="4" xr3:uid="{3B0FDB8C-BDFC-43B7-859A-A9C6B5B011E0}" name="Habe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0852EB3-0DE5-4CA5-987E-025ED06734DF}" name="Table319" displayName="Table319" ref="P43:S52" totalsRowShown="0">
  <autoFilter ref="P43:S52" xr:uid="{4813B9F8-E052-4D4C-9B45-FFA108813E55}"/>
  <tableColumns count="4">
    <tableColumn id="1" xr3:uid="{5BA8D1F4-54D2-42A8-9DFC-1C1B44CA02D4}" name="Datum"/>
    <tableColumn id="2" xr3:uid="{285C7771-9EDF-42C7-ADE9-44CFCFCF037F}" name="Gegenkonto"/>
    <tableColumn id="3" xr3:uid="{6F1A9755-8D6E-4C5A-850D-37A21371AF49}" name="Soll"/>
    <tableColumn id="4" xr3:uid="{E7FE9864-E829-4E3F-90DB-1B0A6450E304}" name="Hab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C12D81-DD16-456F-88F8-D87564E73D14}" name="Table35" displayName="Table35" ref="P4:S13" totalsRowShown="0">
  <autoFilter ref="P4:S13" xr:uid="{A131A1B0-717E-4157-B048-AAA8570D5093}"/>
  <tableColumns count="4">
    <tableColumn id="1" xr3:uid="{D565ECE9-74B5-4A38-A35F-52BAA468FB63}" name="Datum"/>
    <tableColumn id="2" xr3:uid="{545FB662-CF2C-4A70-89A4-27153B2B5C3D}" name="Gegenkonto" dataDxfId="15">
      <calculatedColumnFormula>K3</calculatedColumnFormula>
    </tableColumn>
    <tableColumn id="3" xr3:uid="{A679FBBC-985E-44CC-AD0C-5D823EB3C744}" name="Soll"/>
    <tableColumn id="4" xr3:uid="{E207EE18-F8E5-44C5-8C93-2B49E19A4B8A}" name="Hab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2E0B07-727B-4F28-8533-966912B793FC}" name="Table36" displayName="Table36" ref="U4:X13" totalsRowShown="0">
  <autoFilter ref="U4:X13" xr:uid="{A580326D-C70D-4578-BFF3-465E62589ADA}"/>
  <tableColumns count="4">
    <tableColumn id="1" xr3:uid="{7BD9E864-C937-4E94-B38A-CFFC61DE8FE7}" name="Datum"/>
    <tableColumn id="2" xr3:uid="{CE2C43E0-800B-426A-96D0-69153B4924A9}" name="Gegenkonto" dataDxfId="14">
      <calculatedColumnFormula>K3</calculatedColumnFormula>
    </tableColumn>
    <tableColumn id="3" xr3:uid="{80550F7F-0225-4C0F-8B1D-915EA9094BFD}" name="Soll"/>
    <tableColumn id="4" xr3:uid="{A0FAB9A9-E26D-42D1-8FDC-5FC76AB73E8B}" name="Hab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CF260AF-CAB7-4BFF-BD5F-9C915664A183}" name="Table37" displayName="Table37" ref="Z4:AC13" totalsRowShown="0">
  <autoFilter ref="Z4:AC13" xr:uid="{02F0E705-8864-4F51-A64A-A301B84FCC62}"/>
  <tableColumns count="4">
    <tableColumn id="1" xr3:uid="{D8CA508A-083B-4787-AEAA-6C6EFEA9F56D}" name="Datum"/>
    <tableColumn id="2" xr3:uid="{7A571F85-2FF9-4424-900A-589AB82D2BCC}" name="Gegenkonto" dataDxfId="13">
      <calculatedColumnFormula>K3</calculatedColumnFormula>
    </tableColumn>
    <tableColumn id="3" xr3:uid="{70A8962D-2879-44D2-B68D-5DC3A44352A4}" name="Soll"/>
    <tableColumn id="4" xr3:uid="{8D2B483C-5FC6-4838-9FC9-832AA7344012}" name="Habe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BBDDD5A-17F3-432A-8BCF-FB3900F9BF9D}" name="Table38" displayName="Table38" ref="K17:N27" totalsRowCount="1">
  <autoFilter ref="K17:N26" xr:uid="{39C79A63-1CFF-4719-9711-2A86F1A695E2}"/>
  <tableColumns count="4">
    <tableColumn id="1" xr3:uid="{227AF4A2-14F4-4E31-B8C7-474A47183CAF}" name="Datum"/>
    <tableColumn id="2" xr3:uid="{2C104FE6-BE76-4DA8-AFFD-2EBA027DF156}" name="Gegenkonto" dataDxfId="12">
      <calculatedColumnFormula>K3</calculatedColumnFormula>
    </tableColumn>
    <tableColumn id="3" xr3:uid="{9BE13162-FB51-458F-A87B-6488ED6DAAEF}" name="Soll" totalsRowFunction="custom" totalsRowDxfId="11">
      <totalsRowFormula>SUM(Table38[Soll])</totalsRowFormula>
    </tableColumn>
    <tableColumn id="4" xr3:uid="{E2093D49-051F-4069-8175-F4261B412C43}" name="Haben" totalsRowFunction="custom" totalsRowDxfId="10">
      <totalsRowFormula>SUM(Table38[Haben])</totalsRow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9796014-FA9F-4670-98EE-4E2E57EF2197}" name="Table39" displayName="Table39" ref="P17:S27" totalsRowCount="1">
  <autoFilter ref="P17:S26" xr:uid="{FF3DE71D-A72E-4D49-8453-D973716C19A3}"/>
  <tableColumns count="4">
    <tableColumn id="1" xr3:uid="{D1C52BB2-A696-4F30-B82A-D981E3411DBE}" name="Datum"/>
    <tableColumn id="2" xr3:uid="{588E9953-0AD2-47A9-A6ED-2E455EBBEDB2}" name="Gegenkonto"/>
    <tableColumn id="3" xr3:uid="{FFAF8DCD-97ED-49CC-A5A5-A006E09A516D}" name="Soll" totalsRowFunction="custom" totalsRowDxfId="9">
      <totalsRowFormula>SUM(R18:R26)</totalsRowFormula>
    </tableColumn>
    <tableColumn id="4" xr3:uid="{1ED9C95A-7550-4572-B277-AE85C6DE1B67}" name="Haben" totalsRowFunction="custom" totalsRowDxfId="8">
      <totalsRowFormula>SUM(S18:S26)</totalsRow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4855D1F-9875-41C6-9D19-C9A441F0B2EE}" name="Table310" displayName="Table310" ref="U17:X26" totalsRowShown="0">
  <autoFilter ref="U17:X26" xr:uid="{03D1F4BB-1467-4F64-98AB-F44F2CF07E44}"/>
  <tableColumns count="4">
    <tableColumn id="1" xr3:uid="{2D9142E1-ABD3-4289-8FAE-C6AE8A77EEFE}" name="Datum"/>
    <tableColumn id="2" xr3:uid="{37E16F8F-2264-4267-80B9-5D634483E230}" name="Gegenkonto"/>
    <tableColumn id="3" xr3:uid="{3000EBD1-5C79-40A5-9FCB-7066A20700EF}" name="Soll"/>
    <tableColumn id="4" xr3:uid="{295813F0-7EED-4C17-8606-FECAC498B119}" name="Haben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E133B25-6A81-4DF5-91B2-B42FA84FC4F9}" name="Table311" displayName="Table311" ref="Z17:AC26" totalsRowShown="0">
  <autoFilter ref="Z17:AC26" xr:uid="{F1833E94-3276-419E-A02A-55AFC2D35B81}"/>
  <tableColumns count="4">
    <tableColumn id="1" xr3:uid="{B8FE2F23-4845-49DE-A12A-B3B5E8AFFE44}" name="Datum"/>
    <tableColumn id="2" xr3:uid="{257B2414-9AC3-40D3-A477-B541CCAA9204}" name="Gegenkonto"/>
    <tableColumn id="3" xr3:uid="{898C1D16-F505-4809-8206-E4F272F8F93C}" name="Soll"/>
    <tableColumn id="4" xr3:uid="{2B9A316F-3D04-4ECC-B42E-7AD3F2A27947}" name="Habe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C8499F2-26C8-4EAD-899D-56A1C09193F6}" name="Table313" displayName="Table313" ref="K30:N39" totalsRowShown="0">
  <autoFilter ref="K30:N39" xr:uid="{595BE65C-DB12-4988-AA5D-4B57726E3F9E}"/>
  <tableColumns count="4">
    <tableColumn id="1" xr3:uid="{D5C6471B-B79A-4DA4-9DF6-61E50EEA803F}" name="Datum"/>
    <tableColumn id="2" xr3:uid="{E6065807-6498-48FA-9DF1-1AA28D1B406B}" name="Gegenkonto"/>
    <tableColumn id="3" xr3:uid="{5DB6ECFD-A9E7-44A8-9F2E-A7CD39E6B7B0}" name="Soll"/>
    <tableColumn id="4" xr3:uid="{1AB1425B-D0C0-41E4-9ACC-63044E3DB611}" name="Habe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4"/>
  <sheetViews>
    <sheetView tabSelected="1" workbookViewId="0">
      <selection activeCell="R19" sqref="R19"/>
    </sheetView>
  </sheetViews>
  <sheetFormatPr baseColWidth="10" defaultColWidth="8.83984375" defaultRowHeight="14.4" x14ac:dyDescent="0.55000000000000004"/>
  <cols>
    <col min="3" max="3" width="9.15625" style="2"/>
    <col min="4" max="4" width="9.15625" style="3"/>
    <col min="5" max="5" width="11.578125" bestFit="1" customWidth="1"/>
    <col min="6" max="6" width="1.83984375" bestFit="1" customWidth="1"/>
    <col min="7" max="7" width="6.41796875" style="3" bestFit="1" customWidth="1"/>
    <col min="8" max="8" width="11.578125" bestFit="1" customWidth="1"/>
    <col min="12" max="12" width="29" bestFit="1" customWidth="1"/>
    <col min="13" max="14" width="12.578125" bestFit="1" customWidth="1"/>
    <col min="17" max="17" width="22.26171875" bestFit="1" customWidth="1"/>
    <col min="18" max="19" width="12.578125" bestFit="1" customWidth="1"/>
    <col min="22" max="22" width="14.26171875" bestFit="1" customWidth="1"/>
    <col min="23" max="24" width="11.578125" bestFit="1" customWidth="1"/>
    <col min="27" max="27" width="29" bestFit="1" customWidth="1"/>
    <col min="28" max="29" width="11.578125" bestFit="1" customWidth="1"/>
  </cols>
  <sheetData>
    <row r="1" spans="1:30" x14ac:dyDescent="0.55000000000000004">
      <c r="A1" t="s">
        <v>0</v>
      </c>
      <c r="C1" s="1"/>
    </row>
    <row r="2" spans="1:30" x14ac:dyDescent="0.55000000000000004">
      <c r="B2" s="4" t="s">
        <v>1</v>
      </c>
      <c r="C2" s="5"/>
      <c r="D2" s="6"/>
      <c r="E2" s="7"/>
      <c r="F2" s="7"/>
      <c r="G2" s="6"/>
      <c r="H2" s="7"/>
      <c r="I2" s="7"/>
      <c r="J2" s="4" t="s">
        <v>12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8"/>
    </row>
    <row r="3" spans="1:30" x14ac:dyDescent="0.55000000000000004">
      <c r="B3" s="9"/>
      <c r="C3" s="10">
        <v>4.01</v>
      </c>
      <c r="D3" s="11" t="s">
        <v>2</v>
      </c>
      <c r="E3" s="12">
        <v>2460</v>
      </c>
      <c r="F3" s="10" t="s">
        <v>3</v>
      </c>
      <c r="G3" s="10" t="s">
        <v>6</v>
      </c>
      <c r="H3" s="19">
        <f>E3</f>
        <v>2460</v>
      </c>
      <c r="I3" s="10"/>
      <c r="J3" s="9"/>
      <c r="K3" s="23" t="s">
        <v>17</v>
      </c>
      <c r="L3" s="23"/>
      <c r="M3" s="23"/>
      <c r="N3" s="23"/>
      <c r="O3" s="10"/>
      <c r="P3" s="23" t="s">
        <v>18</v>
      </c>
      <c r="Q3" s="23"/>
      <c r="R3" s="23"/>
      <c r="S3" s="23"/>
      <c r="T3" s="10"/>
      <c r="U3" s="23" t="s">
        <v>19</v>
      </c>
      <c r="V3" s="23"/>
      <c r="W3" s="23"/>
      <c r="X3" s="23"/>
      <c r="Y3" s="10"/>
      <c r="Z3" s="23" t="s">
        <v>20</v>
      </c>
      <c r="AA3" s="23"/>
      <c r="AB3" s="23"/>
      <c r="AC3" s="23"/>
      <c r="AD3" s="13"/>
    </row>
    <row r="4" spans="1:30" x14ac:dyDescent="0.55000000000000004">
      <c r="B4" s="9"/>
      <c r="C4" s="10"/>
      <c r="D4" s="11"/>
      <c r="E4" s="12"/>
      <c r="F4" s="10"/>
      <c r="G4" s="10"/>
      <c r="H4" s="19"/>
      <c r="I4" s="10"/>
      <c r="J4" s="9"/>
      <c r="K4" s="10" t="s">
        <v>13</v>
      </c>
      <c r="L4" s="10" t="s">
        <v>14</v>
      </c>
      <c r="M4" s="10" t="s">
        <v>15</v>
      </c>
      <c r="N4" s="10" t="s">
        <v>16</v>
      </c>
      <c r="O4" s="10"/>
      <c r="P4" s="10" t="s">
        <v>13</v>
      </c>
      <c r="Q4" s="10" t="s">
        <v>14</v>
      </c>
      <c r="R4" s="10" t="s">
        <v>15</v>
      </c>
      <c r="S4" s="10" t="s">
        <v>16</v>
      </c>
      <c r="T4" s="10"/>
      <c r="U4" s="10" t="s">
        <v>13</v>
      </c>
      <c r="V4" s="10" t="s">
        <v>14</v>
      </c>
      <c r="W4" s="10" t="s">
        <v>15</v>
      </c>
      <c r="X4" s="10" t="s">
        <v>16</v>
      </c>
      <c r="Y4" s="10"/>
      <c r="Z4" s="10" t="s">
        <v>13</v>
      </c>
      <c r="AA4" s="10" t="s">
        <v>14</v>
      </c>
      <c r="AB4" s="10" t="s">
        <v>15</v>
      </c>
      <c r="AC4" s="10" t="s">
        <v>16</v>
      </c>
      <c r="AD4" s="13"/>
    </row>
    <row r="5" spans="1:30" x14ac:dyDescent="0.55000000000000004">
      <c r="B5" s="9"/>
      <c r="C5" s="10">
        <v>9.01</v>
      </c>
      <c r="D5" s="11" t="s">
        <v>4</v>
      </c>
      <c r="E5" s="12">
        <v>413</v>
      </c>
      <c r="F5" s="10" t="s">
        <v>3</v>
      </c>
      <c r="G5" s="10" t="s">
        <v>10</v>
      </c>
      <c r="H5" s="19">
        <f t="shared" ref="H5:H13" si="0">E5</f>
        <v>413</v>
      </c>
      <c r="I5" s="10"/>
      <c r="J5" s="9"/>
      <c r="K5" s="10">
        <v>1.1000000000000001</v>
      </c>
      <c r="L5" s="10" t="str">
        <f t="shared" ref="L5" si="1">P3</f>
        <v>Geschäftsausstattung</v>
      </c>
      <c r="M5" s="12"/>
      <c r="N5" s="12">
        <v>31500</v>
      </c>
      <c r="O5" s="10"/>
      <c r="P5" s="10">
        <v>1.1000000000000001</v>
      </c>
      <c r="Q5" s="10" t="str">
        <f t="shared" ref="Q5" si="2">K3</f>
        <v>EBK</v>
      </c>
      <c r="R5" s="12">
        <f>Table3[[#This Row],[Haben]]</f>
        <v>31500</v>
      </c>
      <c r="S5" s="12"/>
      <c r="T5" s="10"/>
      <c r="U5" s="10">
        <v>1.1000000000000001</v>
      </c>
      <c r="V5" s="10" t="str">
        <f t="shared" ref="V5" si="3">K3</f>
        <v>EBK</v>
      </c>
      <c r="W5" s="12">
        <f>N6</f>
        <v>66100</v>
      </c>
      <c r="X5" s="12"/>
      <c r="Y5" s="10"/>
      <c r="Z5" s="10">
        <v>1.1000000000000001</v>
      </c>
      <c r="AA5" s="10" t="str">
        <f t="shared" ref="AA5" si="4">K3</f>
        <v>EBK</v>
      </c>
      <c r="AB5" s="12">
        <f>N7</f>
        <v>4370</v>
      </c>
      <c r="AC5" s="12"/>
      <c r="AD5" s="13"/>
    </row>
    <row r="6" spans="1:30" x14ac:dyDescent="0.55000000000000004">
      <c r="B6" s="9"/>
      <c r="C6" s="10"/>
      <c r="D6" s="11"/>
      <c r="E6" s="12"/>
      <c r="F6" s="10"/>
      <c r="G6" s="10"/>
      <c r="H6" s="19"/>
      <c r="I6" s="10"/>
      <c r="J6" s="9"/>
      <c r="K6" s="10">
        <v>1.1000000000000001</v>
      </c>
      <c r="L6" s="10" t="str">
        <f>U3</f>
        <v>HW-Vorrat</v>
      </c>
      <c r="M6" s="12"/>
      <c r="N6" s="12">
        <v>66100</v>
      </c>
      <c r="O6" s="10"/>
      <c r="P6" s="10">
        <v>31.12</v>
      </c>
      <c r="Q6" s="10" t="str">
        <f>P42</f>
        <v>SBK</v>
      </c>
      <c r="R6" s="12"/>
      <c r="S6" s="12">
        <f>R5</f>
        <v>31500</v>
      </c>
      <c r="T6" s="10"/>
      <c r="U6" s="20">
        <v>31.12</v>
      </c>
      <c r="V6" s="10" t="str">
        <f>Z16</f>
        <v>HW-Einsatz</v>
      </c>
      <c r="W6" s="12"/>
      <c r="X6" s="12">
        <v>8720</v>
      </c>
      <c r="Y6" s="10"/>
      <c r="Z6" s="10">
        <v>24.1</v>
      </c>
      <c r="AA6" s="10" t="str">
        <f>Z29</f>
        <v>Rechts- und Beratungsaufwand</v>
      </c>
      <c r="AB6" s="12"/>
      <c r="AC6" s="12">
        <v>1500</v>
      </c>
      <c r="AD6" s="13"/>
    </row>
    <row r="7" spans="1:30" x14ac:dyDescent="0.55000000000000004">
      <c r="B7" s="9"/>
      <c r="C7" s="10">
        <v>12.01</v>
      </c>
      <c r="D7" s="11" t="s">
        <v>5</v>
      </c>
      <c r="E7" s="12">
        <v>18750</v>
      </c>
      <c r="F7" s="10" t="s">
        <v>3</v>
      </c>
      <c r="G7" s="10" t="s">
        <v>11</v>
      </c>
      <c r="H7" s="19">
        <f t="shared" si="0"/>
        <v>18750</v>
      </c>
      <c r="I7" s="10"/>
      <c r="J7" s="9"/>
      <c r="K7" s="10">
        <v>1.1000000000000001</v>
      </c>
      <c r="L7" s="10" t="str">
        <f>Z3</f>
        <v>Kassa</v>
      </c>
      <c r="M7" s="12"/>
      <c r="N7" s="12">
        <v>4370</v>
      </c>
      <c r="O7" s="10"/>
      <c r="P7" s="10"/>
      <c r="Q7" s="10"/>
      <c r="R7" s="12"/>
      <c r="S7" s="12"/>
      <c r="T7" s="10"/>
      <c r="U7" s="10">
        <v>31.12</v>
      </c>
      <c r="V7" s="10" t="str">
        <f>P42</f>
        <v>SBK</v>
      </c>
      <c r="W7" s="12"/>
      <c r="X7" s="12">
        <v>57380</v>
      </c>
      <c r="Y7" s="10"/>
      <c r="Z7" s="10">
        <v>31.12</v>
      </c>
      <c r="AA7" s="10" t="str">
        <f>P42</f>
        <v>SBK</v>
      </c>
      <c r="AB7" s="12"/>
      <c r="AC7" s="12">
        <v>2870</v>
      </c>
      <c r="AD7" s="13"/>
    </row>
    <row r="8" spans="1:30" x14ac:dyDescent="0.55000000000000004">
      <c r="B8" s="9"/>
      <c r="C8" s="10"/>
      <c r="D8" s="11"/>
      <c r="E8" s="12"/>
      <c r="F8" s="10"/>
      <c r="G8" s="10"/>
      <c r="H8" s="19"/>
      <c r="I8" s="10"/>
      <c r="J8" s="9"/>
      <c r="K8" s="10">
        <v>1.1000000000000001</v>
      </c>
      <c r="L8" s="10" t="str">
        <f>K16</f>
        <v>PSK</v>
      </c>
      <c r="M8" s="12"/>
      <c r="N8" s="12">
        <v>7230</v>
      </c>
      <c r="O8" s="10"/>
      <c r="P8" s="10"/>
      <c r="Q8" s="10"/>
      <c r="R8" s="12"/>
      <c r="S8" s="12"/>
      <c r="T8" s="10"/>
      <c r="U8" s="10"/>
      <c r="V8" s="10"/>
      <c r="W8" s="12"/>
      <c r="X8" s="12"/>
      <c r="Y8" s="10"/>
      <c r="Z8" s="10"/>
      <c r="AA8" s="10"/>
      <c r="AB8" s="12"/>
      <c r="AC8" s="12"/>
      <c r="AD8" s="13"/>
    </row>
    <row r="9" spans="1:30" x14ac:dyDescent="0.55000000000000004">
      <c r="B9" s="9"/>
      <c r="C9" s="10">
        <v>16.010000000000002</v>
      </c>
      <c r="D9" s="11" t="s">
        <v>6</v>
      </c>
      <c r="E9" s="12">
        <v>5137</v>
      </c>
      <c r="F9" s="10" t="s">
        <v>3</v>
      </c>
      <c r="G9" s="10" t="s">
        <v>10</v>
      </c>
      <c r="H9" s="19">
        <f t="shared" si="0"/>
        <v>5137</v>
      </c>
      <c r="I9" s="10"/>
      <c r="J9" s="9"/>
      <c r="K9" s="10">
        <v>1.1000000000000001</v>
      </c>
      <c r="L9" s="10" t="str">
        <f>P16</f>
        <v>Kapital</v>
      </c>
      <c r="M9" s="12">
        <v>67390</v>
      </c>
      <c r="N9" s="12"/>
      <c r="O9" s="10"/>
      <c r="P9" s="10"/>
      <c r="Q9" s="10"/>
      <c r="R9" s="12"/>
      <c r="S9" s="12"/>
      <c r="T9" s="10"/>
      <c r="U9" s="10"/>
      <c r="V9" s="10"/>
      <c r="W9" s="12"/>
      <c r="X9" s="12"/>
      <c r="Y9" s="10"/>
      <c r="Z9" s="10"/>
      <c r="AA9" s="10"/>
      <c r="AB9" s="12"/>
      <c r="AC9" s="12"/>
      <c r="AD9" s="13"/>
    </row>
    <row r="10" spans="1:30" x14ac:dyDescent="0.55000000000000004">
      <c r="B10" s="9"/>
      <c r="C10" s="10"/>
      <c r="D10" s="11"/>
      <c r="E10" s="12"/>
      <c r="F10" s="10"/>
      <c r="G10" s="10"/>
      <c r="H10" s="19"/>
      <c r="I10" s="10"/>
      <c r="J10" s="9"/>
      <c r="K10" s="10">
        <v>1.1000000000000001</v>
      </c>
      <c r="L10" s="10" t="str">
        <f>U16</f>
        <v>Lieferverbindlichkeiten</v>
      </c>
      <c r="M10" s="12">
        <v>41810</v>
      </c>
      <c r="N10" s="12"/>
      <c r="O10" s="10"/>
      <c r="P10" s="10"/>
      <c r="Q10" s="10"/>
      <c r="R10" s="12"/>
      <c r="S10" s="12"/>
      <c r="T10" s="10"/>
      <c r="U10" s="10"/>
      <c r="V10" s="10"/>
      <c r="W10" s="12"/>
      <c r="X10" s="12"/>
      <c r="Y10" s="10"/>
      <c r="Z10" s="10"/>
      <c r="AA10" s="10"/>
      <c r="AB10" s="12"/>
      <c r="AC10" s="12"/>
      <c r="AD10" s="13"/>
    </row>
    <row r="11" spans="1:30" x14ac:dyDescent="0.55000000000000004">
      <c r="B11" s="9"/>
      <c r="C11" s="10">
        <v>24.01</v>
      </c>
      <c r="D11" s="11" t="s">
        <v>7</v>
      </c>
      <c r="E11" s="12">
        <v>1500</v>
      </c>
      <c r="F11" s="10" t="s">
        <v>3</v>
      </c>
      <c r="G11" s="10" t="s">
        <v>9</v>
      </c>
      <c r="H11" s="19">
        <f t="shared" si="0"/>
        <v>1500</v>
      </c>
      <c r="I11" s="10"/>
      <c r="J11" s="9"/>
      <c r="K11" s="10"/>
      <c r="L11" s="10"/>
      <c r="M11" s="12"/>
      <c r="N11" s="12"/>
      <c r="O11" s="10"/>
      <c r="P11" s="10"/>
      <c r="Q11" s="10"/>
      <c r="R11" s="12"/>
      <c r="S11" s="12"/>
      <c r="T11" s="10"/>
      <c r="U11" s="10"/>
      <c r="V11" s="10"/>
      <c r="W11" s="12"/>
      <c r="X11" s="12"/>
      <c r="Y11" s="10"/>
      <c r="Z11" s="10"/>
      <c r="AA11" s="10"/>
      <c r="AB11" s="12"/>
      <c r="AC11" s="12"/>
      <c r="AD11" s="13"/>
    </row>
    <row r="12" spans="1:30" x14ac:dyDescent="0.55000000000000004">
      <c r="B12" s="9"/>
      <c r="C12" s="10"/>
      <c r="D12" s="11"/>
      <c r="E12" s="12"/>
      <c r="F12" s="10"/>
      <c r="G12" s="10"/>
      <c r="H12" s="19"/>
      <c r="I12" s="10"/>
      <c r="J12" s="9"/>
      <c r="K12" s="10"/>
      <c r="L12" s="10"/>
      <c r="M12" s="12"/>
      <c r="N12" s="12"/>
      <c r="O12" s="10"/>
      <c r="P12" s="10"/>
      <c r="Q12" s="10"/>
      <c r="R12" s="12"/>
      <c r="S12" s="12"/>
      <c r="T12" s="10"/>
      <c r="U12" s="10"/>
      <c r="V12" s="10"/>
      <c r="W12" s="12"/>
      <c r="X12" s="12"/>
      <c r="Y12" s="10"/>
      <c r="Z12" s="10"/>
      <c r="AA12" s="10"/>
      <c r="AB12" s="12"/>
      <c r="AC12" s="12"/>
      <c r="AD12" s="13"/>
    </row>
    <row r="13" spans="1:30" x14ac:dyDescent="0.55000000000000004">
      <c r="B13" s="9"/>
      <c r="C13" s="10">
        <v>31.12</v>
      </c>
      <c r="D13" s="11" t="s">
        <v>2</v>
      </c>
      <c r="E13" s="12">
        <v>8720</v>
      </c>
      <c r="F13" s="10" t="s">
        <v>3</v>
      </c>
      <c r="G13" s="10" t="s">
        <v>8</v>
      </c>
      <c r="H13" s="19">
        <f t="shared" si="0"/>
        <v>8720</v>
      </c>
      <c r="I13" s="10"/>
      <c r="J13" s="9"/>
      <c r="K13" s="10"/>
      <c r="L13" s="10"/>
      <c r="M13" s="12"/>
      <c r="N13" s="12"/>
      <c r="O13" s="10"/>
      <c r="P13" s="10"/>
      <c r="Q13" s="10"/>
      <c r="R13" s="12"/>
      <c r="S13" s="12"/>
      <c r="T13" s="10"/>
      <c r="U13" s="10"/>
      <c r="V13" s="10"/>
      <c r="W13" s="12"/>
      <c r="X13" s="12"/>
      <c r="Y13" s="10"/>
      <c r="Z13" s="10"/>
      <c r="AA13" s="10"/>
      <c r="AB13" s="12"/>
      <c r="AC13" s="12"/>
      <c r="AD13" s="13"/>
    </row>
    <row r="14" spans="1:30" x14ac:dyDescent="0.55000000000000004">
      <c r="B14" s="14"/>
      <c r="C14" s="15"/>
      <c r="D14" s="16"/>
      <c r="E14" s="17"/>
      <c r="F14" s="17"/>
      <c r="G14" s="16"/>
      <c r="H14" s="17"/>
      <c r="I14" s="17"/>
      <c r="J14" s="9"/>
      <c r="K14" s="21"/>
      <c r="L14" s="21"/>
      <c r="M14" s="21">
        <f t="shared" ref="M14" si="5">SUM(M5:M13)</f>
        <v>109200</v>
      </c>
      <c r="N14" s="21">
        <f t="shared" ref="N14" si="6">SUM(N5:N13)</f>
        <v>109200</v>
      </c>
      <c r="O14" s="22"/>
      <c r="P14" s="22"/>
      <c r="Q14" s="22"/>
      <c r="R14" s="21">
        <f t="shared" ref="R14" si="7">SUM(R5:R13)</f>
        <v>31500</v>
      </c>
      <c r="S14" s="21">
        <f t="shared" ref="S14" si="8">SUM(S5:S13)</f>
        <v>31500</v>
      </c>
      <c r="T14" s="22"/>
      <c r="U14" s="22"/>
      <c r="V14" s="22"/>
      <c r="W14" s="22">
        <f t="shared" ref="W14" si="9">SUM(W5:W13)</f>
        <v>66100</v>
      </c>
      <c r="X14" s="22">
        <f t="shared" ref="X14" si="10">SUM(X5:X13)</f>
        <v>66100</v>
      </c>
      <c r="Y14" s="22"/>
      <c r="Z14" s="21"/>
      <c r="AA14" s="21"/>
      <c r="AB14" s="21">
        <f>SUM(AB5:AB13)</f>
        <v>4370</v>
      </c>
      <c r="AC14" s="21">
        <f>SUM(AC5:AC13)</f>
        <v>4370</v>
      </c>
      <c r="AD14" s="13"/>
    </row>
    <row r="15" spans="1:30" x14ac:dyDescent="0.55000000000000004">
      <c r="B15" s="10"/>
      <c r="C15" s="11"/>
      <c r="D15" s="12"/>
      <c r="E15" s="10"/>
      <c r="F15" s="10"/>
      <c r="G15" s="12"/>
      <c r="H15" s="10"/>
      <c r="I15" s="10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3"/>
    </row>
    <row r="16" spans="1:30" x14ac:dyDescent="0.55000000000000004">
      <c r="J16" s="9"/>
      <c r="K16" s="23" t="s">
        <v>21</v>
      </c>
      <c r="L16" s="23"/>
      <c r="M16" s="23"/>
      <c r="N16" s="23"/>
      <c r="O16" s="10"/>
      <c r="P16" s="23" t="s">
        <v>22</v>
      </c>
      <c r="Q16" s="23"/>
      <c r="R16" s="23"/>
      <c r="S16" s="23"/>
      <c r="T16" s="10"/>
      <c r="U16" s="23" t="s">
        <v>23</v>
      </c>
      <c r="V16" s="23"/>
      <c r="W16" s="23"/>
      <c r="X16" s="23"/>
      <c r="Y16" s="10"/>
      <c r="Z16" s="23" t="s">
        <v>24</v>
      </c>
      <c r="AA16" s="23"/>
      <c r="AB16" s="23"/>
      <c r="AC16" s="23"/>
      <c r="AD16" s="13"/>
    </row>
    <row r="17" spans="10:30" x14ac:dyDescent="0.55000000000000004">
      <c r="J17" s="9"/>
      <c r="K17" s="10" t="s">
        <v>13</v>
      </c>
      <c r="L17" s="10" t="s">
        <v>14</v>
      </c>
      <c r="M17" s="10" t="s">
        <v>15</v>
      </c>
      <c r="N17" s="10" t="s">
        <v>16</v>
      </c>
      <c r="O17" s="10"/>
      <c r="P17" s="10" t="s">
        <v>13</v>
      </c>
      <c r="Q17" s="10" t="s">
        <v>14</v>
      </c>
      <c r="R17" s="10" t="s">
        <v>15</v>
      </c>
      <c r="S17" s="10" t="s">
        <v>16</v>
      </c>
      <c r="T17" s="10"/>
      <c r="U17" s="10" t="s">
        <v>13</v>
      </c>
      <c r="V17" s="10" t="s">
        <v>14</v>
      </c>
      <c r="W17" s="10" t="s">
        <v>15</v>
      </c>
      <c r="X17" s="10" t="s">
        <v>16</v>
      </c>
      <c r="Y17" s="10"/>
      <c r="Z17" s="10" t="s">
        <v>13</v>
      </c>
      <c r="AA17" s="10" t="s">
        <v>14</v>
      </c>
      <c r="AB17" s="10" t="s">
        <v>15</v>
      </c>
      <c r="AC17" s="10" t="s">
        <v>16</v>
      </c>
      <c r="AD17" s="13"/>
    </row>
    <row r="18" spans="10:30" x14ac:dyDescent="0.55000000000000004">
      <c r="J18" s="9"/>
      <c r="K18" s="10">
        <v>1.1000000000000001</v>
      </c>
      <c r="L18" s="10" t="str">
        <f t="shared" ref="L18" si="11">K3</f>
        <v>EBK</v>
      </c>
      <c r="M18" s="12">
        <f>N8</f>
        <v>7230</v>
      </c>
      <c r="N18" s="12"/>
      <c r="O18" s="10"/>
      <c r="P18" s="10">
        <v>1.1000000000000001</v>
      </c>
      <c r="Q18" s="10" t="str">
        <f>K3</f>
        <v>EBK</v>
      </c>
      <c r="R18" s="12"/>
      <c r="S18" s="12">
        <f>M9</f>
        <v>67390</v>
      </c>
      <c r="T18" s="10"/>
      <c r="U18" s="10">
        <v>1.1000000000000001</v>
      </c>
      <c r="V18" s="10" t="str">
        <f>K3</f>
        <v>EBK</v>
      </c>
      <c r="W18" s="12"/>
      <c r="X18" s="12">
        <f>M10</f>
        <v>41810</v>
      </c>
      <c r="Y18" s="10"/>
      <c r="Z18" s="10">
        <v>4.0999999999999996</v>
      </c>
      <c r="AA18" s="10" t="str">
        <f>U16</f>
        <v>Lieferverbindlichkeiten</v>
      </c>
      <c r="AB18" s="12">
        <f>X19</f>
        <v>2460</v>
      </c>
      <c r="AC18" s="12"/>
      <c r="AD18" s="13"/>
    </row>
    <row r="19" spans="10:30" x14ac:dyDescent="0.55000000000000004">
      <c r="J19" s="9"/>
      <c r="K19" s="10">
        <v>9.1</v>
      </c>
      <c r="L19" s="10" t="str">
        <f>K29</f>
        <v>Telefongebühren</v>
      </c>
      <c r="M19" s="12"/>
      <c r="N19" s="12">
        <v>413</v>
      </c>
      <c r="O19" s="10"/>
      <c r="P19" s="10">
        <v>31.12</v>
      </c>
      <c r="Q19" s="10" t="str">
        <f>K42</f>
        <v>GuV</v>
      </c>
      <c r="R19" s="12">
        <v>67390</v>
      </c>
      <c r="S19" s="12"/>
      <c r="T19" s="10"/>
      <c r="U19" s="10">
        <v>4.0999999999999996</v>
      </c>
      <c r="V19" s="10" t="str">
        <f>Z16</f>
        <v>HW-Einsatz</v>
      </c>
      <c r="W19" s="12"/>
      <c r="X19" s="12">
        <v>2460</v>
      </c>
      <c r="Y19" s="10"/>
      <c r="Z19" s="10">
        <v>31.12</v>
      </c>
      <c r="AA19" s="10" t="str">
        <f>U3</f>
        <v>HW-Vorrat</v>
      </c>
      <c r="AB19" s="12">
        <f>X6</f>
        <v>8720</v>
      </c>
      <c r="AC19" s="12"/>
      <c r="AD19" s="13"/>
    </row>
    <row r="20" spans="10:30" x14ac:dyDescent="0.55000000000000004">
      <c r="J20" s="9"/>
      <c r="K20" s="10">
        <v>16.100000000000001</v>
      </c>
      <c r="L20" s="10" t="str">
        <f>U16</f>
        <v>Lieferverbindlichkeiten</v>
      </c>
      <c r="M20" s="12"/>
      <c r="N20" s="12">
        <v>5137</v>
      </c>
      <c r="O20" s="10"/>
      <c r="P20" s="10">
        <v>31.12</v>
      </c>
      <c r="Q20" s="10" t="str">
        <f>K42</f>
        <v>GuV</v>
      </c>
      <c r="R20" s="12"/>
      <c r="S20" s="12">
        <v>73047</v>
      </c>
      <c r="T20" s="10"/>
      <c r="U20" s="10">
        <v>16.100000000000001</v>
      </c>
      <c r="V20" s="10" t="str">
        <f>K16</f>
        <v>PSK</v>
      </c>
      <c r="W20" s="12">
        <f>Table38[[#This Row],[Haben]]</f>
        <v>5137</v>
      </c>
      <c r="X20" s="12"/>
      <c r="Y20" s="10"/>
      <c r="Z20" s="10">
        <v>31.12</v>
      </c>
      <c r="AA20" s="10" t="str">
        <f>K42</f>
        <v>GuV</v>
      </c>
      <c r="AB20" s="12"/>
      <c r="AC20" s="12">
        <v>11180</v>
      </c>
      <c r="AD20" s="13"/>
    </row>
    <row r="21" spans="10:30" x14ac:dyDescent="0.55000000000000004">
      <c r="J21" s="9"/>
      <c r="K21" s="10">
        <v>31.12</v>
      </c>
      <c r="L21" s="10" t="str">
        <f>P42</f>
        <v>SBK</v>
      </c>
      <c r="M21" s="12"/>
      <c r="N21" s="12">
        <v>1680</v>
      </c>
      <c r="O21" s="10"/>
      <c r="P21" s="10">
        <v>31.12</v>
      </c>
      <c r="Q21" s="10" t="str">
        <f>P42</f>
        <v>SBK</v>
      </c>
      <c r="R21" s="12">
        <v>73047</v>
      </c>
      <c r="S21" s="12"/>
      <c r="T21" s="10"/>
      <c r="U21" s="10">
        <v>31.12</v>
      </c>
      <c r="V21" s="10" t="str">
        <f>P42</f>
        <v>SBK</v>
      </c>
      <c r="W21" s="12">
        <v>39133</v>
      </c>
      <c r="X21" s="12"/>
      <c r="Y21" s="10"/>
      <c r="Z21" s="10"/>
      <c r="AA21" s="10"/>
      <c r="AB21" s="12"/>
      <c r="AC21" s="12"/>
      <c r="AD21" s="13"/>
    </row>
    <row r="22" spans="10:30" x14ac:dyDescent="0.55000000000000004">
      <c r="J22" s="9"/>
      <c r="K22" s="10"/>
      <c r="L22" s="10"/>
      <c r="M22" s="12"/>
      <c r="N22" s="12"/>
      <c r="O22" s="10"/>
      <c r="P22" s="10"/>
      <c r="Q22" s="10"/>
      <c r="R22" s="12"/>
      <c r="S22" s="12"/>
      <c r="T22" s="10"/>
      <c r="U22" s="10"/>
      <c r="V22" s="10"/>
      <c r="W22" s="12"/>
      <c r="X22" s="12"/>
      <c r="Y22" s="10"/>
      <c r="Z22" s="10"/>
      <c r="AA22" s="10"/>
      <c r="AB22" s="12"/>
      <c r="AC22" s="12"/>
      <c r="AD22" s="13"/>
    </row>
    <row r="23" spans="10:30" x14ac:dyDescent="0.55000000000000004">
      <c r="J23" s="9"/>
      <c r="K23" s="10"/>
      <c r="L23" s="10"/>
      <c r="M23" s="12"/>
      <c r="N23" s="12"/>
      <c r="O23" s="10"/>
      <c r="P23" s="10"/>
      <c r="Q23" s="10"/>
      <c r="R23" s="12"/>
      <c r="S23" s="12"/>
      <c r="T23" s="10"/>
      <c r="U23" s="10"/>
      <c r="V23" s="10"/>
      <c r="W23" s="12"/>
      <c r="X23" s="12"/>
      <c r="Y23" s="10"/>
      <c r="Z23" s="10"/>
      <c r="AA23" s="10"/>
      <c r="AB23" s="12"/>
      <c r="AC23" s="12"/>
      <c r="AD23" s="13"/>
    </row>
    <row r="24" spans="10:30" x14ac:dyDescent="0.55000000000000004">
      <c r="J24" s="9"/>
      <c r="K24" s="10"/>
      <c r="L24" s="10"/>
      <c r="M24" s="12"/>
      <c r="N24" s="12"/>
      <c r="O24" s="10"/>
      <c r="P24" s="10"/>
      <c r="Q24" s="10"/>
      <c r="R24" s="12"/>
      <c r="S24" s="12"/>
      <c r="T24" s="10"/>
      <c r="U24" s="10"/>
      <c r="V24" s="10"/>
      <c r="W24" s="12"/>
      <c r="X24" s="12"/>
      <c r="Y24" s="10"/>
      <c r="Z24" s="10"/>
      <c r="AA24" s="10"/>
      <c r="AB24" s="12"/>
      <c r="AC24" s="12"/>
      <c r="AD24" s="13"/>
    </row>
    <row r="25" spans="10:30" x14ac:dyDescent="0.55000000000000004">
      <c r="J25" s="9"/>
      <c r="K25" s="10"/>
      <c r="L25" s="10"/>
      <c r="M25" s="12"/>
      <c r="N25" s="12"/>
      <c r="O25" s="10"/>
      <c r="P25" s="10"/>
      <c r="Q25" s="10"/>
      <c r="R25" s="12"/>
      <c r="S25" s="12"/>
      <c r="T25" s="10"/>
      <c r="U25" s="10"/>
      <c r="V25" s="10"/>
      <c r="W25" s="12"/>
      <c r="X25" s="12"/>
      <c r="Y25" s="10"/>
      <c r="Z25" s="10"/>
      <c r="AA25" s="10"/>
      <c r="AB25" s="12"/>
      <c r="AC25" s="12"/>
      <c r="AD25" s="13"/>
    </row>
    <row r="26" spans="10:30" x14ac:dyDescent="0.55000000000000004">
      <c r="J26" s="9"/>
      <c r="K26" s="10"/>
      <c r="L26" s="10"/>
      <c r="M26" s="12"/>
      <c r="N26" s="12"/>
      <c r="O26" s="10"/>
      <c r="P26" s="10"/>
      <c r="Q26" s="10"/>
      <c r="R26" s="12"/>
      <c r="S26" s="12"/>
      <c r="T26" s="10"/>
      <c r="U26" s="10"/>
      <c r="V26" s="10"/>
      <c r="W26" s="12"/>
      <c r="X26" s="12"/>
      <c r="Y26" s="10"/>
      <c r="Z26" s="10"/>
      <c r="AA26" s="10"/>
      <c r="AB26" s="12"/>
      <c r="AC26" s="12"/>
      <c r="AD26" s="13"/>
    </row>
    <row r="27" spans="10:30" x14ac:dyDescent="0.55000000000000004">
      <c r="J27" s="9"/>
      <c r="K27" s="10"/>
      <c r="L27" s="10"/>
      <c r="M27" s="12">
        <f>SUM(Table38[Soll])</f>
        <v>7230</v>
      </c>
      <c r="N27" s="12">
        <f>SUM(Table38[Haben])</f>
        <v>7230</v>
      </c>
      <c r="O27" s="10"/>
      <c r="P27" s="10"/>
      <c r="Q27" s="10"/>
      <c r="R27" s="22">
        <f>SUM(R18:R26)</f>
        <v>140437</v>
      </c>
      <c r="S27" s="22">
        <f>SUM(S18:S26)</f>
        <v>140437</v>
      </c>
      <c r="T27" s="22"/>
      <c r="U27" s="22"/>
      <c r="V27" s="22"/>
      <c r="W27" s="22">
        <f t="shared" ref="W27:AC27" si="12">SUM(W18:W26)</f>
        <v>44270</v>
      </c>
      <c r="X27" s="22">
        <f t="shared" si="12"/>
        <v>44270</v>
      </c>
      <c r="Y27" s="22"/>
      <c r="Z27" s="22"/>
      <c r="AA27" s="22"/>
      <c r="AB27" s="22">
        <f t="shared" si="12"/>
        <v>11180</v>
      </c>
      <c r="AC27" s="22">
        <f t="shared" si="12"/>
        <v>11180</v>
      </c>
      <c r="AD27" s="13"/>
    </row>
    <row r="28" spans="10:30" x14ac:dyDescent="0.55000000000000004"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3"/>
    </row>
    <row r="29" spans="10:30" x14ac:dyDescent="0.55000000000000004">
      <c r="J29" s="9"/>
      <c r="K29" s="23" t="s">
        <v>30</v>
      </c>
      <c r="L29" s="23"/>
      <c r="M29" s="23"/>
      <c r="N29" s="23"/>
      <c r="O29" s="10"/>
      <c r="P29" s="23" t="s">
        <v>25</v>
      </c>
      <c r="Q29" s="23"/>
      <c r="R29" s="23"/>
      <c r="S29" s="23"/>
      <c r="T29" s="10"/>
      <c r="U29" s="23" t="s">
        <v>26</v>
      </c>
      <c r="V29" s="23"/>
      <c r="W29" s="23"/>
      <c r="X29" s="23"/>
      <c r="Y29" s="10"/>
      <c r="Z29" s="23" t="s">
        <v>27</v>
      </c>
      <c r="AA29" s="23"/>
      <c r="AB29" s="23"/>
      <c r="AC29" s="23"/>
      <c r="AD29" s="13"/>
    </row>
    <row r="30" spans="10:30" x14ac:dyDescent="0.55000000000000004">
      <c r="J30" s="9"/>
      <c r="K30" s="10" t="s">
        <v>13</v>
      </c>
      <c r="L30" s="10" t="s">
        <v>14</v>
      </c>
      <c r="M30" s="10" t="s">
        <v>15</v>
      </c>
      <c r="N30" s="10" t="s">
        <v>16</v>
      </c>
      <c r="O30" s="10"/>
      <c r="P30" s="10" t="s">
        <v>13</v>
      </c>
      <c r="Q30" s="10" t="s">
        <v>14</v>
      </c>
      <c r="R30" s="10" t="s">
        <v>15</v>
      </c>
      <c r="S30" s="10" t="s">
        <v>16</v>
      </c>
      <c r="T30" s="10"/>
      <c r="U30" s="10" t="s">
        <v>13</v>
      </c>
      <c r="V30" s="10" t="s">
        <v>14</v>
      </c>
      <c r="W30" s="10" t="s">
        <v>15</v>
      </c>
      <c r="X30" s="10" t="s">
        <v>16</v>
      </c>
      <c r="Y30" s="10"/>
      <c r="Z30" s="10" t="s">
        <v>13</v>
      </c>
      <c r="AA30" s="10" t="s">
        <v>14</v>
      </c>
      <c r="AB30" s="10" t="s">
        <v>15</v>
      </c>
      <c r="AC30" s="10" t="s">
        <v>16</v>
      </c>
      <c r="AD30" s="13"/>
    </row>
    <row r="31" spans="10:30" x14ac:dyDescent="0.55000000000000004">
      <c r="J31" s="9"/>
      <c r="K31" s="10">
        <v>4.0999999999999996</v>
      </c>
      <c r="L31" s="10" t="str">
        <f>K16</f>
        <v>PSK</v>
      </c>
      <c r="M31" s="12">
        <f>N19</f>
        <v>413</v>
      </c>
      <c r="N31" s="12"/>
      <c r="O31" s="10"/>
      <c r="P31" s="10">
        <v>12.1</v>
      </c>
      <c r="Q31" s="10" t="str">
        <f>U29</f>
        <v>HW-Erlöse</v>
      </c>
      <c r="R31" s="12">
        <v>18750</v>
      </c>
      <c r="S31" s="12"/>
      <c r="T31" s="10"/>
      <c r="U31" s="10">
        <v>12.1</v>
      </c>
      <c r="V31" s="10" t="str">
        <f>P29</f>
        <v>Lieferforderungen</v>
      </c>
      <c r="W31" s="12"/>
      <c r="X31" s="12">
        <f>Table314[[#This Row],[Soll]]</f>
        <v>18750</v>
      </c>
      <c r="Y31" s="10"/>
      <c r="Z31" s="10">
        <v>24.1</v>
      </c>
      <c r="AA31" s="10" t="str">
        <f>Z3</f>
        <v>Kassa</v>
      </c>
      <c r="AB31" s="12"/>
      <c r="AC31" s="12">
        <f>AC6</f>
        <v>1500</v>
      </c>
      <c r="AD31" s="13"/>
    </row>
    <row r="32" spans="10:30" x14ac:dyDescent="0.55000000000000004">
      <c r="J32" s="9"/>
      <c r="K32" s="10">
        <v>31.12</v>
      </c>
      <c r="L32" s="10" t="str">
        <f>K42</f>
        <v>GuV</v>
      </c>
      <c r="M32" s="12"/>
      <c r="N32" s="12">
        <f>M31</f>
        <v>413</v>
      </c>
      <c r="O32" s="10"/>
      <c r="P32" s="10">
        <v>31.12</v>
      </c>
      <c r="Q32" s="10" t="s">
        <v>29</v>
      </c>
      <c r="R32" s="12"/>
      <c r="S32" s="12">
        <f>R31</f>
        <v>18750</v>
      </c>
      <c r="T32" s="10"/>
      <c r="U32" s="10">
        <v>31.12</v>
      </c>
      <c r="V32" s="10" t="str">
        <f>K42</f>
        <v>GuV</v>
      </c>
      <c r="W32" s="12">
        <f>X31</f>
        <v>18750</v>
      </c>
      <c r="X32" s="12"/>
      <c r="Y32" s="10"/>
      <c r="Z32" s="10">
        <v>31.12</v>
      </c>
      <c r="AA32" s="10" t="str">
        <f>K42</f>
        <v>GuV</v>
      </c>
      <c r="AB32" s="12">
        <f>AC31</f>
        <v>1500</v>
      </c>
      <c r="AC32" s="12"/>
      <c r="AD32" s="13"/>
    </row>
    <row r="33" spans="10:30" x14ac:dyDescent="0.55000000000000004">
      <c r="J33" s="9"/>
      <c r="K33" s="10"/>
      <c r="L33" s="10"/>
      <c r="M33" s="12"/>
      <c r="N33" s="12"/>
      <c r="O33" s="10"/>
      <c r="P33" s="10"/>
      <c r="Q33" s="10"/>
      <c r="R33" s="12"/>
      <c r="S33" s="12"/>
      <c r="T33" s="10"/>
      <c r="U33" s="10"/>
      <c r="V33" s="10"/>
      <c r="W33" s="12"/>
      <c r="X33" s="12"/>
      <c r="Y33" s="10"/>
      <c r="Z33" s="10"/>
      <c r="AA33" s="10"/>
      <c r="AB33" s="12"/>
      <c r="AC33" s="12"/>
      <c r="AD33" s="13"/>
    </row>
    <row r="34" spans="10:30" x14ac:dyDescent="0.55000000000000004">
      <c r="J34" s="9"/>
      <c r="K34" s="10"/>
      <c r="L34" s="10"/>
      <c r="M34" s="12"/>
      <c r="N34" s="12"/>
      <c r="O34" s="10"/>
      <c r="P34" s="10"/>
      <c r="Q34" s="10"/>
      <c r="R34" s="12"/>
      <c r="S34" s="12"/>
      <c r="T34" s="10"/>
      <c r="U34" s="10"/>
      <c r="V34" s="10"/>
      <c r="W34" s="12"/>
      <c r="X34" s="12"/>
      <c r="Y34" s="10"/>
      <c r="Z34" s="10"/>
      <c r="AA34" s="10"/>
      <c r="AB34" s="12"/>
      <c r="AC34" s="12"/>
      <c r="AD34" s="13"/>
    </row>
    <row r="35" spans="10:30" x14ac:dyDescent="0.55000000000000004">
      <c r="J35" s="9"/>
      <c r="K35" s="10"/>
      <c r="L35" s="10"/>
      <c r="M35" s="12"/>
      <c r="N35" s="12"/>
      <c r="O35" s="10"/>
      <c r="P35" s="10"/>
      <c r="Q35" s="10"/>
      <c r="R35" s="12"/>
      <c r="S35" s="12"/>
      <c r="T35" s="10"/>
      <c r="U35" s="10"/>
      <c r="V35" s="10"/>
      <c r="W35" s="12"/>
      <c r="X35" s="12"/>
      <c r="Y35" s="10"/>
      <c r="Z35" s="10"/>
      <c r="AA35" s="10"/>
      <c r="AB35" s="12"/>
      <c r="AC35" s="12"/>
      <c r="AD35" s="13"/>
    </row>
    <row r="36" spans="10:30" x14ac:dyDescent="0.55000000000000004">
      <c r="J36" s="9"/>
      <c r="K36" s="10"/>
      <c r="L36" s="10"/>
      <c r="M36" s="12"/>
      <c r="N36" s="12"/>
      <c r="O36" s="10"/>
      <c r="P36" s="10"/>
      <c r="Q36" s="10"/>
      <c r="R36" s="12"/>
      <c r="S36" s="12"/>
      <c r="T36" s="10"/>
      <c r="U36" s="10"/>
      <c r="V36" s="10"/>
      <c r="W36" s="12"/>
      <c r="X36" s="12"/>
      <c r="Y36" s="10"/>
      <c r="Z36" s="10"/>
      <c r="AA36" s="10"/>
      <c r="AB36" s="12"/>
      <c r="AC36" s="12"/>
      <c r="AD36" s="13"/>
    </row>
    <row r="37" spans="10:30" x14ac:dyDescent="0.55000000000000004">
      <c r="J37" s="9"/>
      <c r="K37" s="10"/>
      <c r="L37" s="10"/>
      <c r="M37" s="12"/>
      <c r="N37" s="12"/>
      <c r="O37" s="10"/>
      <c r="P37" s="10"/>
      <c r="Q37" s="10"/>
      <c r="R37" s="12"/>
      <c r="S37" s="12"/>
      <c r="T37" s="10"/>
      <c r="U37" s="10"/>
      <c r="V37" s="10"/>
      <c r="W37" s="12"/>
      <c r="X37" s="12"/>
      <c r="Y37" s="10"/>
      <c r="Z37" s="10"/>
      <c r="AA37" s="10"/>
      <c r="AB37" s="12"/>
      <c r="AC37" s="12"/>
      <c r="AD37" s="13"/>
    </row>
    <row r="38" spans="10:30" x14ac:dyDescent="0.55000000000000004">
      <c r="J38" s="9"/>
      <c r="K38" s="10"/>
      <c r="L38" s="10"/>
      <c r="M38" s="12"/>
      <c r="N38" s="12"/>
      <c r="O38" s="10"/>
      <c r="P38" s="10"/>
      <c r="Q38" s="10"/>
      <c r="R38" s="12"/>
      <c r="S38" s="12"/>
      <c r="T38" s="10"/>
      <c r="U38" s="10"/>
      <c r="V38" s="10"/>
      <c r="W38" s="12"/>
      <c r="X38" s="12"/>
      <c r="Y38" s="10"/>
      <c r="Z38" s="10"/>
      <c r="AA38" s="10"/>
      <c r="AB38" s="12"/>
      <c r="AC38" s="12"/>
      <c r="AD38" s="13"/>
    </row>
    <row r="39" spans="10:30" x14ac:dyDescent="0.55000000000000004">
      <c r="J39" s="9"/>
      <c r="K39" s="10"/>
      <c r="L39" s="10"/>
      <c r="M39" s="12"/>
      <c r="N39" s="12"/>
      <c r="O39" s="10"/>
      <c r="P39" s="10"/>
      <c r="Q39" s="10"/>
      <c r="R39" s="12"/>
      <c r="S39" s="12"/>
      <c r="T39" s="10"/>
      <c r="U39" s="10"/>
      <c r="V39" s="10"/>
      <c r="W39" s="12"/>
      <c r="X39" s="12"/>
      <c r="Y39" s="10"/>
      <c r="Z39" s="10"/>
      <c r="AA39" s="10"/>
      <c r="AB39" s="12"/>
      <c r="AC39" s="12"/>
      <c r="AD39" s="13"/>
    </row>
    <row r="40" spans="10:30" x14ac:dyDescent="0.55000000000000004">
      <c r="J40" s="9"/>
      <c r="K40" s="22"/>
      <c r="L40" s="22"/>
      <c r="M40" s="22">
        <f t="shared" ref="M40:X40" si="13">SUM(M31:M39)</f>
        <v>413</v>
      </c>
      <c r="N40" s="22">
        <f t="shared" si="13"/>
        <v>413</v>
      </c>
      <c r="O40" s="22"/>
      <c r="P40" s="22"/>
      <c r="Q40" s="22"/>
      <c r="R40" s="22">
        <f t="shared" si="13"/>
        <v>18750</v>
      </c>
      <c r="S40" s="22">
        <f t="shared" si="13"/>
        <v>18750</v>
      </c>
      <c r="T40" s="22"/>
      <c r="U40" s="22"/>
      <c r="V40" s="22"/>
      <c r="W40" s="22">
        <f t="shared" si="13"/>
        <v>18750</v>
      </c>
      <c r="X40" s="22">
        <f t="shared" si="13"/>
        <v>18750</v>
      </c>
      <c r="Y40" s="22"/>
      <c r="Z40" s="21"/>
      <c r="AA40" s="21"/>
      <c r="AB40" s="21">
        <f>SUM(AB31:AB39)</f>
        <v>1500</v>
      </c>
      <c r="AC40" s="21">
        <f>SUM(AC31:AC39)</f>
        <v>1500</v>
      </c>
      <c r="AD40" s="13"/>
    </row>
    <row r="41" spans="10:30" x14ac:dyDescent="0.55000000000000004">
      <c r="J41" s="9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3"/>
    </row>
    <row r="42" spans="10:30" x14ac:dyDescent="0.55000000000000004">
      <c r="J42" s="9"/>
      <c r="K42" s="23" t="s">
        <v>28</v>
      </c>
      <c r="L42" s="23"/>
      <c r="M42" s="23"/>
      <c r="N42" s="23"/>
      <c r="O42" s="10"/>
      <c r="P42" s="23" t="s">
        <v>29</v>
      </c>
      <c r="Q42" s="23"/>
      <c r="R42" s="23"/>
      <c r="S42" s="23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3"/>
    </row>
    <row r="43" spans="10:30" x14ac:dyDescent="0.55000000000000004">
      <c r="J43" s="9"/>
      <c r="K43" s="10" t="s">
        <v>13</v>
      </c>
      <c r="L43" s="10" t="s">
        <v>14</v>
      </c>
      <c r="M43" s="10" t="s">
        <v>15</v>
      </c>
      <c r="N43" s="10" t="s">
        <v>16</v>
      </c>
      <c r="O43" s="10"/>
      <c r="P43" s="10" t="s">
        <v>13</v>
      </c>
      <c r="Q43" s="10" t="s">
        <v>14</v>
      </c>
      <c r="R43" s="10" t="s">
        <v>15</v>
      </c>
      <c r="S43" s="10" t="s">
        <v>16</v>
      </c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3"/>
    </row>
    <row r="44" spans="10:30" x14ac:dyDescent="0.55000000000000004">
      <c r="J44" s="9"/>
      <c r="K44" s="10">
        <v>31.12</v>
      </c>
      <c r="L44" s="10" t="str">
        <f>P16</f>
        <v>Kapital</v>
      </c>
      <c r="M44" s="12">
        <f>S20-R19</f>
        <v>5657</v>
      </c>
      <c r="N44" s="12"/>
      <c r="O44" s="10"/>
      <c r="P44" s="10">
        <v>31.12</v>
      </c>
      <c r="Q44" s="10" t="str">
        <f>P3</f>
        <v>Geschäftsausstattung</v>
      </c>
      <c r="R44" s="12">
        <f>S6</f>
        <v>31500</v>
      </c>
      <c r="S44" s="12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3"/>
    </row>
    <row r="45" spans="10:30" x14ac:dyDescent="0.55000000000000004">
      <c r="J45" s="9"/>
      <c r="K45" s="10">
        <v>31.12</v>
      </c>
      <c r="L45" s="10" t="str">
        <f>Z16</f>
        <v>HW-Einsatz</v>
      </c>
      <c r="M45" s="12">
        <f>AC20</f>
        <v>11180</v>
      </c>
      <c r="N45" s="12"/>
      <c r="O45" s="10"/>
      <c r="P45" s="10">
        <v>31.12</v>
      </c>
      <c r="Q45" s="10" t="str">
        <f>U3</f>
        <v>HW-Vorrat</v>
      </c>
      <c r="R45" s="12">
        <f>X7</f>
        <v>57380</v>
      </c>
      <c r="S45" s="12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3"/>
    </row>
    <row r="46" spans="10:30" x14ac:dyDescent="0.55000000000000004">
      <c r="J46" s="9"/>
      <c r="K46" s="10">
        <v>31.12</v>
      </c>
      <c r="L46" s="10" t="str">
        <f>K29</f>
        <v>Telefongebühren</v>
      </c>
      <c r="M46" s="12">
        <f>N32</f>
        <v>413</v>
      </c>
      <c r="N46" s="12"/>
      <c r="O46" s="10"/>
      <c r="P46" s="10">
        <v>31.12</v>
      </c>
      <c r="Q46" s="10" t="str">
        <f>Z3</f>
        <v>Kassa</v>
      </c>
      <c r="R46" s="12">
        <f>AC7</f>
        <v>2870</v>
      </c>
      <c r="S46" s="12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3"/>
    </row>
    <row r="47" spans="10:30" x14ac:dyDescent="0.55000000000000004">
      <c r="J47" s="9"/>
      <c r="K47" s="10">
        <v>31.12</v>
      </c>
      <c r="L47" s="10" t="str">
        <f>U29</f>
        <v>HW-Erlöse</v>
      </c>
      <c r="M47" s="12"/>
      <c r="N47" s="12">
        <f>W32</f>
        <v>18750</v>
      </c>
      <c r="O47" s="10"/>
      <c r="P47" s="10">
        <v>31.12</v>
      </c>
      <c r="Q47" s="10" t="str">
        <f>K16</f>
        <v>PSK</v>
      </c>
      <c r="R47" s="12">
        <f>N21</f>
        <v>1680</v>
      </c>
      <c r="S47" s="12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3"/>
    </row>
    <row r="48" spans="10:30" x14ac:dyDescent="0.55000000000000004">
      <c r="J48" s="9"/>
      <c r="K48" s="10">
        <v>31.12</v>
      </c>
      <c r="L48" s="10" t="str">
        <f>Z29</f>
        <v>Rechts- und Beratungsaufwand</v>
      </c>
      <c r="M48" s="12"/>
      <c r="N48" s="12">
        <f>AB32</f>
        <v>1500</v>
      </c>
      <c r="O48" s="10"/>
      <c r="P48" s="10">
        <v>31.12</v>
      </c>
      <c r="Q48" s="10" t="str">
        <f>P16</f>
        <v>Kapital</v>
      </c>
      <c r="R48" s="12"/>
      <c r="S48" s="12">
        <f>R21</f>
        <v>73047</v>
      </c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3"/>
    </row>
    <row r="49" spans="10:30" x14ac:dyDescent="0.55000000000000004">
      <c r="J49" s="9"/>
      <c r="K49" s="10">
        <v>31.12</v>
      </c>
      <c r="L49" s="10" t="s">
        <v>31</v>
      </c>
      <c r="M49" s="12">
        <f>SUM(N44:N48)-SUM(M44:M48)</f>
        <v>3000</v>
      </c>
      <c r="N49" s="12"/>
      <c r="O49" s="10"/>
      <c r="P49" s="10">
        <v>31.12</v>
      </c>
      <c r="Q49" s="10" t="str">
        <f>U16</f>
        <v>Lieferverbindlichkeiten</v>
      </c>
      <c r="R49" s="12"/>
      <c r="S49" s="12">
        <f>W21</f>
        <v>39133</v>
      </c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3"/>
    </row>
    <row r="50" spans="10:30" x14ac:dyDescent="0.55000000000000004">
      <c r="J50" s="9"/>
      <c r="K50" s="10"/>
      <c r="L50" s="10"/>
      <c r="M50" s="12"/>
      <c r="N50" s="12"/>
      <c r="O50" s="10"/>
      <c r="P50" s="10">
        <v>31.12</v>
      </c>
      <c r="Q50" s="10" t="str">
        <f>P29</f>
        <v>Lieferforderungen</v>
      </c>
      <c r="R50" s="12">
        <f>S32</f>
        <v>18750</v>
      </c>
      <c r="S50" s="12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3"/>
    </row>
    <row r="51" spans="10:30" x14ac:dyDescent="0.55000000000000004">
      <c r="J51" s="9"/>
      <c r="K51" s="10"/>
      <c r="L51" s="10"/>
      <c r="M51" s="12"/>
      <c r="N51" s="12"/>
      <c r="O51" s="10"/>
      <c r="P51" s="10"/>
      <c r="Q51" s="10"/>
      <c r="R51" s="12"/>
      <c r="S51" s="12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3"/>
    </row>
    <row r="52" spans="10:30" x14ac:dyDescent="0.55000000000000004">
      <c r="J52" s="9"/>
      <c r="K52" s="10"/>
      <c r="L52" s="10"/>
      <c r="M52" s="12"/>
      <c r="N52" s="12"/>
      <c r="O52" s="10"/>
      <c r="P52" s="10"/>
      <c r="Q52" s="10"/>
      <c r="R52" s="12"/>
      <c r="S52" s="12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3"/>
    </row>
    <row r="53" spans="10:30" x14ac:dyDescent="0.55000000000000004">
      <c r="J53" s="9"/>
      <c r="K53" s="22"/>
      <c r="L53" s="22"/>
      <c r="M53" s="22">
        <f>SUM(M44:M52)</f>
        <v>20250</v>
      </c>
      <c r="N53" s="22">
        <f t="shared" ref="N53" si="14">SUM(N44:N52)</f>
        <v>20250</v>
      </c>
      <c r="O53" s="22"/>
      <c r="P53" s="22"/>
      <c r="Q53" s="22"/>
      <c r="R53" s="22">
        <f t="shared" ref="R53" si="15">SUM(R44:R52)</f>
        <v>112180</v>
      </c>
      <c r="S53" s="22">
        <f t="shared" ref="S53" si="16">SUM(S44:S52)</f>
        <v>112180</v>
      </c>
      <c r="T53" s="22"/>
      <c r="U53" s="22"/>
      <c r="V53" s="22"/>
      <c r="W53" s="22"/>
      <c r="X53" s="22"/>
      <c r="Y53" s="22"/>
      <c r="Z53" s="21"/>
      <c r="AA53" s="21"/>
      <c r="AB53" s="21"/>
      <c r="AC53" s="21"/>
      <c r="AD53" s="13"/>
    </row>
    <row r="54" spans="10:30" x14ac:dyDescent="0.55000000000000004">
      <c r="J54" s="14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8"/>
    </row>
  </sheetData>
  <mergeCells count="14">
    <mergeCell ref="K3:N3"/>
    <mergeCell ref="P3:S3"/>
    <mergeCell ref="U3:X3"/>
    <mergeCell ref="Z3:AC3"/>
    <mergeCell ref="K16:N16"/>
    <mergeCell ref="P16:S16"/>
    <mergeCell ref="U16:X16"/>
    <mergeCell ref="Z16:AC16"/>
    <mergeCell ref="K29:N29"/>
    <mergeCell ref="P29:S29"/>
    <mergeCell ref="U29:X29"/>
    <mergeCell ref="Z29:AC29"/>
    <mergeCell ref="K42:N42"/>
    <mergeCell ref="P42:S42"/>
  </mergeCells>
  <pageMargins left="0.7" right="0.7" top="0.75" bottom="0.75" header="0.3" footer="0.3"/>
  <pageSetup paperSize="9"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Loris</dc:creator>
  <cp:lastModifiedBy>Loris Tomassetti</cp:lastModifiedBy>
  <dcterms:created xsi:type="dcterms:W3CDTF">2015-06-05T18:19:34Z</dcterms:created>
  <dcterms:modified xsi:type="dcterms:W3CDTF">2020-10-06T06:15:24Z</dcterms:modified>
</cp:coreProperties>
</file>