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carSchool\RW\Book1\"/>
    </mc:Choice>
  </mc:AlternateContent>
  <xr:revisionPtr revIDLastSave="0" documentId="13_ncr:1_{D9C8B384-FCB1-4359-84A8-34F858455910}" xr6:coauthVersionLast="45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Ü38" sheetId="2" r:id="rId1"/>
    <sheet name="Ü40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H6" i="2"/>
  <c r="H24" i="2" l="1"/>
  <c r="E25" i="2" s="1"/>
  <c r="H22" i="2"/>
  <c r="H21" i="2"/>
  <c r="E19" i="2"/>
  <c r="E18" i="2"/>
  <c r="H16" i="2"/>
  <c r="E15" i="2" s="1"/>
  <c r="M7" i="2"/>
  <c r="M8" i="2" s="1"/>
  <c r="H4" i="2"/>
  <c r="H3" i="2"/>
  <c r="S25" i="1"/>
  <c r="S35" i="1" s="1"/>
  <c r="R35" i="1"/>
  <c r="N26" i="1"/>
  <c r="N35" i="1" s="1"/>
  <c r="M35" i="1"/>
  <c r="R18" i="1"/>
  <c r="G28" i="1"/>
  <c r="E30" i="1" s="1"/>
  <c r="G22" i="1"/>
  <c r="G24" i="1" s="1"/>
  <c r="M18" i="1"/>
  <c r="G30" i="1" l="1"/>
  <c r="S6" i="1"/>
  <c r="E24" i="1"/>
  <c r="N6" i="1" s="1"/>
  <c r="M9" i="2"/>
  <c r="M10" i="2" s="1"/>
  <c r="S7" i="1" l="1"/>
  <c r="S18" i="1" s="1"/>
  <c r="N7" i="1"/>
  <c r="N18" i="1" s="1"/>
  <c r="M11" i="2"/>
  <c r="H7" i="2" s="1"/>
  <c r="M12" i="2" l="1"/>
</calcChain>
</file>

<file path=xl/sharedStrings.xml><?xml version="1.0" encoding="utf-8"?>
<sst xmlns="http://schemas.openxmlformats.org/spreadsheetml/2006/main" count="136" uniqueCount="61">
  <si>
    <t>S5</t>
  </si>
  <si>
    <t>(33068)</t>
  </si>
  <si>
    <t>(2500)</t>
  </si>
  <si>
    <t>A32</t>
  </si>
  <si>
    <t>-</t>
  </si>
  <si>
    <t>Wiederverkäuferrabatt (25 %)</t>
  </si>
  <si>
    <t>Einführungsrabatt (5%)</t>
  </si>
  <si>
    <t>+</t>
  </si>
  <si>
    <t>Umsatzsteuer</t>
  </si>
  <si>
    <t>(20090)</t>
  </si>
  <si>
    <t>(4000)</t>
  </si>
  <si>
    <t>(3500)</t>
  </si>
  <si>
    <t>S16</t>
  </si>
  <si>
    <t>(4400)</t>
  </si>
  <si>
    <t>(20081)</t>
  </si>
  <si>
    <t>E13</t>
  </si>
  <si>
    <t>(5010)</t>
  </si>
  <si>
    <t>(33042)</t>
  </si>
  <si>
    <t>K179</t>
  </si>
  <si>
    <t>(2700)</t>
  </si>
  <si>
    <t>K184</t>
  </si>
  <si>
    <t>S31</t>
  </si>
  <si>
    <t>(33009)</t>
  </si>
  <si>
    <t>S32</t>
  </si>
  <si>
    <t>(20061)</t>
  </si>
  <si>
    <t>K231</t>
  </si>
  <si>
    <t>S43</t>
  </si>
  <si>
    <t>E163</t>
  </si>
  <si>
    <t>(5340)</t>
  </si>
  <si>
    <t>(33091)</t>
  </si>
  <si>
    <t>Vorrat Verpackungsmaterial</t>
  </si>
  <si>
    <t>Vorrat-Heizöl</t>
  </si>
  <si>
    <t>Datum</t>
  </si>
  <si>
    <t>Gegenkonto</t>
  </si>
  <si>
    <t>Soll</t>
  </si>
  <si>
    <t>Haben</t>
  </si>
  <si>
    <t>EBK</t>
  </si>
  <si>
    <t>E227</t>
  </si>
  <si>
    <t>(5600)</t>
  </si>
  <si>
    <t>(33092)</t>
  </si>
  <si>
    <t>Verpackungsmaterialverbrauch</t>
  </si>
  <si>
    <t>Heizölverbrauch</t>
  </si>
  <si>
    <t>SBK</t>
  </si>
  <si>
    <t>P52</t>
  </si>
  <si>
    <t>(2810)</t>
  </si>
  <si>
    <t>E801</t>
  </si>
  <si>
    <t>(33091</t>
  </si>
  <si>
    <t>S319</t>
  </si>
  <si>
    <t>E1217</t>
  </si>
  <si>
    <t>AB</t>
  </si>
  <si>
    <t>EB</t>
  </si>
  <si>
    <t>4.10</t>
  </si>
  <si>
    <t>(1340)</t>
  </si>
  <si>
    <t>PSK</t>
  </si>
  <si>
    <t>GuV</t>
  </si>
  <si>
    <t>(1360)</t>
  </si>
  <si>
    <t>/</t>
  </si>
  <si>
    <t>Ü38</t>
  </si>
  <si>
    <t>Ü40</t>
  </si>
  <si>
    <t>a)</t>
  </si>
  <si>
    <t>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</si>
</sst>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;_(@_)"/>
  </numFmts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/>
    <xf numFmtId="0" fontId="0" fillId="0" borderId="0" xfId="0" quotePrefix="1" applyBorder="1"/>
    <xf numFmtId="164" fontId="0" fillId="0" borderId="0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" fontId="0" fillId="0" borderId="0" xfId="0" applyNumberFormat="1" applyBorder="1"/>
    <xf numFmtId="0" fontId="0" fillId="0" borderId="0" xfId="0" quotePrefix="1" applyFont="1" applyBorder="1" applyAlignment="1">
      <alignment horizontal="right"/>
    </xf>
    <xf numFmtId="0" fontId="1" fillId="2" borderId="0" xfId="0" applyFont="1" applyFill="1" applyBorder="1" applyAlignment="1">
      <alignment horizontal="center" vertical="center"/>
    </xf>
  </cellXfs>
  <cellStyles count="1">
    <cellStyle name="Standard" xfId="0" builtinId="0"/>
  </cellStyles>
  <dxfs count="8"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EAA1EA-5DDF-4499-AF54-149B41C9CA1A}" name="Table24" displayName="Table24" ref="K4:N18" totalsRowShown="0">
  <autoFilter ref="K4:N18" xr:uid="{5686F9EA-5827-4E93-8104-5831B76E5868}"/>
  <tableColumns count="4">
    <tableColumn id="1" xr3:uid="{D844E9C1-2859-4068-90F4-0958593B2F97}" name="Datum"/>
    <tableColumn id="2" xr3:uid="{D135F85F-5B50-479A-97BA-A800F1167337}" name="Gegenkonto"/>
    <tableColumn id="3" xr3:uid="{ACEE4FE4-2AA2-49B0-AE25-45757E8ABAA2}" name="Soll" dataDxfId="7"/>
    <tableColumn id="4" xr3:uid="{6605C774-745A-44C9-BF42-23EE0C71D044}" name="Haben" dataDxfId="6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51699C-F156-49A3-9719-16F1BEEF2BCD}" name="Table243" displayName="Table243" ref="P4:S18" totalsRowShown="0">
  <autoFilter ref="P4:S18" xr:uid="{885EFD05-35ED-4979-AC72-F58919A64333}"/>
  <tableColumns count="4">
    <tableColumn id="1" xr3:uid="{F146B58B-C7E1-4F21-8884-7F584D8FAEB6}" name="Datum"/>
    <tableColumn id="2" xr3:uid="{8FC5351A-3057-4C00-B1B7-AB62D48C3899}" name="Gegenkonto"/>
    <tableColumn id="3" xr3:uid="{BB0736D8-9C9B-4D9C-A2B0-0D355380E85B}" name="Soll" dataDxfId="5"/>
    <tableColumn id="4" xr3:uid="{52112EB6-5E72-483E-975E-891DB43D8FE1}" name="Haben" dataDxfId="4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F6CEE5-FFFF-4DE7-804C-164AB6A085CC}" name="Table244" displayName="Table244" ref="K21:N35" totalsRowShown="0">
  <autoFilter ref="K21:N35" xr:uid="{95A68130-195C-4543-9BC5-EFC8A93068CE}"/>
  <tableColumns count="4">
    <tableColumn id="1" xr3:uid="{0284125F-EE3D-4867-BF53-06F7FAAA275E}" name="Datum"/>
    <tableColumn id="2" xr3:uid="{F7043CE6-4DF2-4E45-A0AE-94EC3A8A9E80}" name="Gegenkonto"/>
    <tableColumn id="3" xr3:uid="{F7E9077D-5F35-4EA4-866B-7B4D68EF3C4B}" name="Soll" dataDxfId="3"/>
    <tableColumn id="4" xr3:uid="{9F4416B9-3E82-4A50-9959-EFCE89100315}" name="Haben" dataDxfId="2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39D1D9-C4EB-4834-B13B-61FCB4350C89}" name="Table245" displayName="Table245" ref="P21:S35" totalsRowShown="0">
  <autoFilter ref="P21:S35" xr:uid="{A0F1A19E-2C0C-472E-9E82-D8940EDC9A9E}"/>
  <tableColumns count="4">
    <tableColumn id="1" xr3:uid="{E41977ED-70F9-423E-B419-E4600666C90E}" name="Datum"/>
    <tableColumn id="2" xr3:uid="{BBB20915-7E66-4718-9D0F-B5AD87F4767B}" name="Gegenkonto"/>
    <tableColumn id="3" xr3:uid="{F78140F7-5AB3-4A58-A100-867C9C6C7D40}" name="Soll" dataDxfId="1"/>
    <tableColumn id="4" xr3:uid="{EC7AABE6-B073-41C9-A39A-9C5F7B900486}" name="Haben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E507-A61B-43FA-AF7F-D334AB76D587}">
  <dimension ref="A1:M32"/>
  <sheetViews>
    <sheetView topLeftCell="A8" workbookViewId="0">
      <selection activeCell="H30" sqref="H30"/>
    </sheetView>
  </sheetViews>
  <sheetFormatPr baseColWidth="10" defaultColWidth="8.83984375" defaultRowHeight="14.4" x14ac:dyDescent="0.55000000000000004"/>
  <cols>
    <col min="1" max="2" width="3.9453125" bestFit="1" customWidth="1"/>
    <col min="3" max="3" width="4.68359375" bestFit="1" customWidth="1"/>
    <col min="4" max="4" width="6.83984375" bestFit="1" customWidth="1"/>
    <col min="5" max="5" width="11.20703125" bestFit="1" customWidth="1"/>
    <col min="6" max="6" width="1.41796875" bestFit="1" customWidth="1"/>
    <col min="7" max="7" width="6.83984375" bestFit="1" customWidth="1"/>
    <col min="8" max="8" width="11.20703125" bestFit="1" customWidth="1"/>
    <col min="9" max="9" width="1.62890625" bestFit="1" customWidth="1"/>
    <col min="10" max="10" width="3.7890625" bestFit="1" customWidth="1"/>
    <col min="11" max="11" width="1.62890625" bestFit="1" customWidth="1"/>
    <col min="12" max="12" width="24.3125" bestFit="1" customWidth="1"/>
    <col min="13" max="13" width="10.20703125" bestFit="1" customWidth="1"/>
  </cols>
  <sheetData>
    <row r="1" spans="1:13" x14ac:dyDescent="0.55000000000000004">
      <c r="A1" t="s">
        <v>57</v>
      </c>
    </row>
    <row r="2" spans="1:13" x14ac:dyDescent="0.55000000000000004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10"/>
    </row>
    <row r="3" spans="1:13" x14ac:dyDescent="0.55000000000000004">
      <c r="B3" s="11"/>
      <c r="C3" s="5" t="s">
        <v>0</v>
      </c>
      <c r="D3" s="6" t="s">
        <v>1</v>
      </c>
      <c r="E3" s="7">
        <v>628.79999999999995</v>
      </c>
      <c r="F3" s="5" t="s">
        <v>56</v>
      </c>
      <c r="G3" s="6" t="s">
        <v>16</v>
      </c>
      <c r="H3" s="7">
        <f>E3/120*100</f>
        <v>523.99999999999989</v>
      </c>
      <c r="I3" s="5"/>
      <c r="J3" s="5"/>
      <c r="K3" s="5"/>
      <c r="L3" s="5"/>
      <c r="M3" s="12"/>
    </row>
    <row r="4" spans="1:13" x14ac:dyDescent="0.55000000000000004">
      <c r="B4" s="11"/>
      <c r="C4" s="5"/>
      <c r="D4" s="5"/>
      <c r="E4" s="5"/>
      <c r="F4" s="5" t="s">
        <v>56</v>
      </c>
      <c r="G4" s="6" t="s">
        <v>2</v>
      </c>
      <c r="H4" s="7">
        <f>E3/120*20</f>
        <v>104.79999999999998</v>
      </c>
      <c r="I4" s="5"/>
      <c r="J4" s="5"/>
      <c r="K4" s="5"/>
      <c r="L4" s="5"/>
      <c r="M4" s="12"/>
    </row>
    <row r="5" spans="1:13" x14ac:dyDescent="0.55000000000000004">
      <c r="B5" s="11"/>
      <c r="C5" s="5"/>
      <c r="D5" s="5"/>
      <c r="E5" s="5"/>
      <c r="F5" s="5"/>
      <c r="G5" s="5"/>
      <c r="H5" s="5"/>
      <c r="I5" s="5"/>
      <c r="J5" s="5"/>
      <c r="K5" s="5"/>
      <c r="L5" s="5"/>
      <c r="M5" s="12"/>
    </row>
    <row r="6" spans="1:13" x14ac:dyDescent="0.55000000000000004">
      <c r="B6" s="11"/>
      <c r="C6" s="5" t="s">
        <v>3</v>
      </c>
      <c r="D6" s="6" t="s">
        <v>9</v>
      </c>
      <c r="E6" s="7">
        <f>M12</f>
        <v>1624.5</v>
      </c>
      <c r="F6" s="5" t="s">
        <v>56</v>
      </c>
      <c r="G6" s="6" t="s">
        <v>10</v>
      </c>
      <c r="H6" s="7">
        <f>M10</f>
        <v>1353.75</v>
      </c>
      <c r="I6" s="5"/>
      <c r="J6" s="5" t="s">
        <v>3</v>
      </c>
      <c r="K6" s="5"/>
      <c r="L6" s="5"/>
      <c r="M6" s="13">
        <v>1900</v>
      </c>
    </row>
    <row r="7" spans="1:13" x14ac:dyDescent="0.55000000000000004">
      <c r="B7" s="11"/>
      <c r="C7" s="5"/>
      <c r="D7" s="5"/>
      <c r="E7" s="5"/>
      <c r="F7" s="5" t="s">
        <v>56</v>
      </c>
      <c r="G7" s="6" t="s">
        <v>11</v>
      </c>
      <c r="H7" s="7">
        <f>M11</f>
        <v>270.75</v>
      </c>
      <c r="I7" s="5"/>
      <c r="J7" s="5"/>
      <c r="K7" s="3" t="s">
        <v>4</v>
      </c>
      <c r="L7" s="3" t="s">
        <v>5</v>
      </c>
      <c r="M7" s="14">
        <f>M6*0.25</f>
        <v>475</v>
      </c>
    </row>
    <row r="8" spans="1:13" x14ac:dyDescent="0.55000000000000004">
      <c r="B8" s="11"/>
      <c r="C8" s="5"/>
      <c r="D8" s="5"/>
      <c r="E8" s="5"/>
      <c r="F8" s="5"/>
      <c r="G8" s="5"/>
      <c r="H8" s="5"/>
      <c r="I8" s="5"/>
      <c r="J8" s="5"/>
      <c r="K8" s="5"/>
      <c r="L8" s="5"/>
      <c r="M8" s="13">
        <f>M6-M7</f>
        <v>1425</v>
      </c>
    </row>
    <row r="9" spans="1:13" x14ac:dyDescent="0.55000000000000004">
      <c r="B9" s="11"/>
      <c r="C9" s="5" t="s">
        <v>12</v>
      </c>
      <c r="D9" s="6" t="s">
        <v>13</v>
      </c>
      <c r="E9" s="7">
        <v>120</v>
      </c>
      <c r="F9" s="5" t="s">
        <v>56</v>
      </c>
      <c r="G9" s="6" t="s">
        <v>14</v>
      </c>
      <c r="H9" s="7">
        <v>144</v>
      </c>
      <c r="I9" s="5"/>
      <c r="J9" s="5"/>
      <c r="K9" s="3" t="s">
        <v>4</v>
      </c>
      <c r="L9" s="3" t="s">
        <v>6</v>
      </c>
      <c r="M9" s="14">
        <f>M8*0.05</f>
        <v>71.25</v>
      </c>
    </row>
    <row r="10" spans="1:13" x14ac:dyDescent="0.55000000000000004">
      <c r="B10" s="11"/>
      <c r="C10" s="5"/>
      <c r="D10" s="6" t="s">
        <v>11</v>
      </c>
      <c r="E10" s="7">
        <v>24</v>
      </c>
      <c r="F10" s="5" t="s">
        <v>56</v>
      </c>
      <c r="G10" s="5"/>
      <c r="H10" s="7"/>
      <c r="I10" s="5"/>
      <c r="J10" s="5"/>
      <c r="K10" s="5"/>
      <c r="L10" s="5"/>
      <c r="M10" s="13">
        <f>M8-M9</f>
        <v>1353.75</v>
      </c>
    </row>
    <row r="11" spans="1:13" x14ac:dyDescent="0.55000000000000004">
      <c r="B11" s="11"/>
      <c r="C11" s="5"/>
      <c r="D11" s="5"/>
      <c r="E11" s="7"/>
      <c r="F11" s="5"/>
      <c r="G11" s="5"/>
      <c r="H11" s="7"/>
      <c r="I11" s="5"/>
      <c r="J11" s="5"/>
      <c r="K11" s="3" t="s">
        <v>7</v>
      </c>
      <c r="L11" s="3" t="s">
        <v>8</v>
      </c>
      <c r="M11" s="14">
        <f>M10*120/100-M10</f>
        <v>270.75</v>
      </c>
    </row>
    <row r="12" spans="1:13" x14ac:dyDescent="0.55000000000000004">
      <c r="B12" s="11"/>
      <c r="C12" s="5" t="s">
        <v>15</v>
      </c>
      <c r="D12" s="6" t="s">
        <v>16</v>
      </c>
      <c r="E12" s="7">
        <v>14625</v>
      </c>
      <c r="F12" s="5" t="s">
        <v>56</v>
      </c>
      <c r="G12" s="6" t="s">
        <v>17</v>
      </c>
      <c r="H12" s="7">
        <v>17550</v>
      </c>
      <c r="I12" s="5"/>
      <c r="J12" s="5"/>
      <c r="K12" s="5"/>
      <c r="L12" s="5"/>
      <c r="M12" s="13">
        <f>M10+M11</f>
        <v>1624.5</v>
      </c>
    </row>
    <row r="13" spans="1:13" x14ac:dyDescent="0.55000000000000004">
      <c r="B13" s="11"/>
      <c r="C13" s="5"/>
      <c r="D13" s="6" t="s">
        <v>2</v>
      </c>
      <c r="E13" s="7">
        <v>2925</v>
      </c>
      <c r="F13" s="5" t="s">
        <v>56</v>
      </c>
      <c r="G13" s="5"/>
      <c r="H13" s="7"/>
      <c r="I13" s="5"/>
      <c r="J13" s="5"/>
      <c r="K13" s="5"/>
      <c r="L13" s="5"/>
      <c r="M13" s="12"/>
    </row>
    <row r="14" spans="1:13" x14ac:dyDescent="0.55000000000000004">
      <c r="B14" s="11"/>
      <c r="C14" s="5"/>
      <c r="D14" s="5"/>
      <c r="E14" s="7"/>
      <c r="F14" s="5"/>
      <c r="G14" s="5"/>
      <c r="H14" s="7"/>
      <c r="I14" s="5"/>
      <c r="J14" s="5"/>
      <c r="K14" s="5"/>
      <c r="L14" s="5"/>
      <c r="M14" s="12"/>
    </row>
    <row r="15" spans="1:13" x14ac:dyDescent="0.55000000000000004">
      <c r="B15" s="11"/>
      <c r="C15" s="5" t="s">
        <v>18</v>
      </c>
      <c r="D15" s="6" t="s">
        <v>19</v>
      </c>
      <c r="E15" s="7">
        <f>H15+H16</f>
        <v>657.6</v>
      </c>
      <c r="F15" s="5" t="s">
        <v>56</v>
      </c>
      <c r="G15" s="6" t="s">
        <v>10</v>
      </c>
      <c r="H15" s="7">
        <v>548</v>
      </c>
      <c r="I15" s="5"/>
      <c r="J15" s="5"/>
      <c r="K15" s="5"/>
      <c r="L15" s="5"/>
      <c r="M15" s="12"/>
    </row>
    <row r="16" spans="1:13" x14ac:dyDescent="0.55000000000000004">
      <c r="B16" s="11"/>
      <c r="C16" s="5"/>
      <c r="D16" s="5"/>
      <c r="E16" s="7"/>
      <c r="F16" s="5" t="s">
        <v>56</v>
      </c>
      <c r="G16" s="6" t="s">
        <v>11</v>
      </c>
      <c r="H16" s="7">
        <f>H15*120/100-H15</f>
        <v>109.60000000000002</v>
      </c>
      <c r="I16" s="5"/>
      <c r="J16" s="5"/>
      <c r="K16" s="5"/>
      <c r="L16" s="5"/>
      <c r="M16" s="12"/>
    </row>
    <row r="17" spans="2:13" x14ac:dyDescent="0.55000000000000004">
      <c r="B17" s="11"/>
      <c r="C17" s="5"/>
      <c r="D17" s="5"/>
      <c r="E17" s="7"/>
      <c r="F17" s="5"/>
      <c r="G17" s="5"/>
      <c r="H17" s="7"/>
      <c r="I17" s="5"/>
      <c r="J17" s="5"/>
      <c r="K17" s="5"/>
      <c r="L17" s="5"/>
      <c r="M17" s="12"/>
    </row>
    <row r="18" spans="2:13" x14ac:dyDescent="0.55000000000000004">
      <c r="B18" s="11"/>
      <c r="C18" s="5" t="s">
        <v>20</v>
      </c>
      <c r="D18" s="6" t="s">
        <v>16</v>
      </c>
      <c r="E18" s="7">
        <f>H18/120*100</f>
        <v>229.99999999999997</v>
      </c>
      <c r="F18" s="5" t="s">
        <v>56</v>
      </c>
      <c r="G18" s="6" t="s">
        <v>19</v>
      </c>
      <c r="H18" s="7">
        <v>276</v>
      </c>
      <c r="I18" s="5"/>
      <c r="J18" s="5"/>
      <c r="K18" s="5"/>
      <c r="L18" s="5"/>
      <c r="M18" s="12"/>
    </row>
    <row r="19" spans="2:13" x14ac:dyDescent="0.55000000000000004">
      <c r="B19" s="11"/>
      <c r="C19" s="5"/>
      <c r="D19" s="6" t="s">
        <v>2</v>
      </c>
      <c r="E19" s="7">
        <f>H18/120*20</f>
        <v>46</v>
      </c>
      <c r="F19" s="5" t="s">
        <v>56</v>
      </c>
      <c r="G19" s="5"/>
      <c r="H19" s="7"/>
      <c r="I19" s="5"/>
      <c r="J19" s="5"/>
      <c r="K19" s="5"/>
      <c r="L19" s="5"/>
      <c r="M19" s="12"/>
    </row>
    <row r="20" spans="2:13" x14ac:dyDescent="0.55000000000000004">
      <c r="B20" s="11"/>
      <c r="C20" s="5"/>
      <c r="D20" s="5"/>
      <c r="E20" s="7"/>
      <c r="F20" s="5"/>
      <c r="G20" s="5"/>
      <c r="H20" s="7"/>
      <c r="I20" s="5"/>
      <c r="J20" s="5"/>
      <c r="K20" s="5"/>
      <c r="L20" s="5"/>
      <c r="M20" s="12"/>
    </row>
    <row r="21" spans="2:13" x14ac:dyDescent="0.55000000000000004">
      <c r="B21" s="11"/>
      <c r="C21" s="5" t="s">
        <v>21</v>
      </c>
      <c r="D21" s="6" t="s">
        <v>22</v>
      </c>
      <c r="E21" s="7">
        <v>68.400000000000006</v>
      </c>
      <c r="F21" s="5" t="s">
        <v>56</v>
      </c>
      <c r="G21" s="6" t="s">
        <v>16</v>
      </c>
      <c r="H21" s="7">
        <f>E21/120*100</f>
        <v>57.000000000000007</v>
      </c>
      <c r="I21" s="5"/>
      <c r="J21" s="5"/>
      <c r="K21" s="5"/>
      <c r="L21" s="5"/>
      <c r="M21" s="12"/>
    </row>
    <row r="22" spans="2:13" x14ac:dyDescent="0.55000000000000004">
      <c r="B22" s="11"/>
      <c r="C22" s="5"/>
      <c r="D22" s="5"/>
      <c r="E22" s="7"/>
      <c r="F22" s="5" t="s">
        <v>56</v>
      </c>
      <c r="G22" s="6" t="s">
        <v>2</v>
      </c>
      <c r="H22" s="7">
        <f>E21/120*20</f>
        <v>11.400000000000002</v>
      </c>
      <c r="I22" s="5"/>
      <c r="J22" s="5"/>
      <c r="K22" s="5"/>
      <c r="L22" s="5"/>
      <c r="M22" s="12"/>
    </row>
    <row r="23" spans="2:13" x14ac:dyDescent="0.55000000000000004">
      <c r="B23" s="11"/>
      <c r="C23" s="5"/>
      <c r="D23" s="5"/>
      <c r="E23" s="7"/>
      <c r="F23" s="5"/>
      <c r="G23" s="5"/>
      <c r="H23" s="7"/>
      <c r="I23" s="5"/>
      <c r="J23" s="5"/>
      <c r="K23" s="5"/>
      <c r="L23" s="5"/>
      <c r="M23" s="12"/>
    </row>
    <row r="24" spans="2:13" x14ac:dyDescent="0.55000000000000004">
      <c r="B24" s="11"/>
      <c r="C24" s="5" t="s">
        <v>23</v>
      </c>
      <c r="D24" s="6" t="s">
        <v>13</v>
      </c>
      <c r="E24" s="7">
        <v>136.5</v>
      </c>
      <c r="F24" s="5" t="s">
        <v>56</v>
      </c>
      <c r="G24" s="6" t="s">
        <v>24</v>
      </c>
      <c r="H24" s="7">
        <f>E24*120/100</f>
        <v>163.80000000000001</v>
      </c>
      <c r="I24" s="5"/>
      <c r="J24" s="5"/>
      <c r="K24" s="5"/>
      <c r="L24" s="5"/>
      <c r="M24" s="12"/>
    </row>
    <row r="25" spans="2:13" x14ac:dyDescent="0.55000000000000004">
      <c r="B25" s="11"/>
      <c r="C25" s="5"/>
      <c r="D25" s="6" t="s">
        <v>11</v>
      </c>
      <c r="E25" s="7">
        <f>H24-E24</f>
        <v>27.300000000000011</v>
      </c>
      <c r="F25" s="5" t="s">
        <v>56</v>
      </c>
      <c r="G25" s="5"/>
      <c r="H25" s="7"/>
      <c r="I25" s="5"/>
      <c r="J25" s="5"/>
      <c r="K25" s="5"/>
      <c r="L25" s="5"/>
      <c r="M25" s="12"/>
    </row>
    <row r="26" spans="2:13" x14ac:dyDescent="0.55000000000000004">
      <c r="B26" s="11"/>
      <c r="C26" s="5"/>
      <c r="D26" s="5"/>
      <c r="E26" s="7"/>
      <c r="F26" s="5"/>
      <c r="G26" s="5"/>
      <c r="H26" s="7"/>
      <c r="I26" s="5"/>
      <c r="J26" s="5"/>
      <c r="K26" s="5"/>
      <c r="L26" s="5"/>
      <c r="M26" s="12"/>
    </row>
    <row r="27" spans="2:13" x14ac:dyDescent="0.55000000000000004">
      <c r="B27" s="11"/>
      <c r="C27" s="5" t="s">
        <v>25</v>
      </c>
      <c r="D27" s="6" t="s">
        <v>19</v>
      </c>
      <c r="E27" s="7">
        <v>367.2</v>
      </c>
      <c r="F27" s="5" t="s">
        <v>56</v>
      </c>
      <c r="G27" s="6" t="s">
        <v>14</v>
      </c>
      <c r="H27" s="7">
        <v>306</v>
      </c>
      <c r="I27" s="5"/>
      <c r="J27" s="5"/>
      <c r="K27" s="5"/>
      <c r="L27" s="5"/>
      <c r="M27" s="12"/>
    </row>
    <row r="28" spans="2:13" x14ac:dyDescent="0.55000000000000004">
      <c r="B28" s="11"/>
      <c r="C28" s="5"/>
      <c r="D28" s="5"/>
      <c r="E28" s="7"/>
      <c r="F28" s="5" t="s">
        <v>56</v>
      </c>
      <c r="G28" s="6" t="s">
        <v>11</v>
      </c>
      <c r="H28" s="7">
        <v>61.2</v>
      </c>
      <c r="I28" s="5"/>
      <c r="J28" s="5"/>
      <c r="K28" s="5"/>
      <c r="L28" s="5"/>
      <c r="M28" s="12"/>
    </row>
    <row r="29" spans="2:13" x14ac:dyDescent="0.55000000000000004">
      <c r="B29" s="11"/>
      <c r="C29" s="5"/>
      <c r="D29" s="5"/>
      <c r="E29" s="7"/>
      <c r="F29" s="5"/>
      <c r="G29" s="5"/>
      <c r="H29" s="7"/>
      <c r="I29" s="5"/>
      <c r="J29" s="5"/>
      <c r="K29" s="5"/>
      <c r="L29" s="5"/>
      <c r="M29" s="12"/>
    </row>
    <row r="30" spans="2:13" x14ac:dyDescent="0.55000000000000004">
      <c r="B30" s="11"/>
      <c r="C30" s="5" t="s">
        <v>26</v>
      </c>
      <c r="D30" s="6" t="s">
        <v>10</v>
      </c>
      <c r="E30" s="7">
        <v>234</v>
      </c>
      <c r="F30" s="5" t="s">
        <v>56</v>
      </c>
      <c r="G30" s="6" t="s">
        <v>24</v>
      </c>
      <c r="H30" s="7">
        <v>280.8</v>
      </c>
      <c r="I30" s="5"/>
      <c r="J30" s="5"/>
      <c r="K30" s="5"/>
      <c r="L30" s="5"/>
      <c r="M30" s="12"/>
    </row>
    <row r="31" spans="2:13" x14ac:dyDescent="0.55000000000000004">
      <c r="B31" s="11"/>
      <c r="C31" s="5"/>
      <c r="D31" s="6" t="s">
        <v>11</v>
      </c>
      <c r="E31" s="7">
        <v>46.8</v>
      </c>
      <c r="F31" s="5" t="s">
        <v>56</v>
      </c>
      <c r="G31" s="5"/>
      <c r="H31" s="5"/>
      <c r="I31" s="5"/>
      <c r="J31" s="5"/>
      <c r="K31" s="5"/>
      <c r="L31" s="5"/>
      <c r="M31" s="12"/>
    </row>
    <row r="32" spans="2:13" x14ac:dyDescent="0.55000000000000004"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tabSelected="1" topLeftCell="G6" workbookViewId="0">
      <selection activeCell="K30" sqref="K30"/>
    </sheetView>
  </sheetViews>
  <sheetFormatPr baseColWidth="10" defaultColWidth="8.83984375" defaultRowHeight="14.4" x14ac:dyDescent="0.55000000000000004"/>
  <cols>
    <col min="1" max="1" width="3.9453125" bestFit="1" customWidth="1"/>
    <col min="2" max="2" width="2.20703125" bestFit="1" customWidth="1"/>
    <col min="3" max="3" width="5.68359375" bestFit="1" customWidth="1"/>
    <col min="4" max="4" width="5.83984375" bestFit="1" customWidth="1"/>
    <col min="5" max="5" width="8.734375" bestFit="1" customWidth="1"/>
    <col min="6" max="7" width="10.20703125" bestFit="1" customWidth="1"/>
    <col min="8" max="8" width="11.20703125" bestFit="1" customWidth="1"/>
    <col min="10" max="10" width="2.26171875" bestFit="1" customWidth="1"/>
    <col min="11" max="11" width="8.3671875" bestFit="1" customWidth="1"/>
    <col min="12" max="12" width="25.41796875" bestFit="1" customWidth="1"/>
    <col min="13" max="14" width="10.20703125" bestFit="1" customWidth="1"/>
    <col min="15" max="15" width="15.68359375" bestFit="1" customWidth="1"/>
    <col min="16" max="16" width="8.3671875" bestFit="1" customWidth="1"/>
    <col min="17" max="17" width="13.5234375" bestFit="1" customWidth="1"/>
    <col min="18" max="19" width="11.20703125" bestFit="1" customWidth="1"/>
  </cols>
  <sheetData>
    <row r="1" spans="1:20" x14ac:dyDescent="0.55000000000000004">
      <c r="A1" t="s">
        <v>58</v>
      </c>
    </row>
    <row r="2" spans="1:20" x14ac:dyDescent="0.55000000000000004">
      <c r="B2" s="8" t="s">
        <v>59</v>
      </c>
      <c r="C2" s="9"/>
      <c r="D2" s="9"/>
      <c r="E2" s="9"/>
      <c r="F2" s="9"/>
      <c r="G2" s="9"/>
      <c r="H2" s="9"/>
      <c r="I2" s="9"/>
      <c r="J2" s="8" t="s">
        <v>60</v>
      </c>
      <c r="K2" s="9"/>
      <c r="L2" s="9"/>
      <c r="M2" s="9"/>
      <c r="N2" s="9"/>
      <c r="O2" s="9"/>
      <c r="P2" s="9"/>
      <c r="Q2" s="9"/>
      <c r="R2" s="9"/>
      <c r="S2" s="9"/>
      <c r="T2" s="10"/>
    </row>
    <row r="3" spans="1:20" x14ac:dyDescent="0.55000000000000004">
      <c r="B3" s="11"/>
      <c r="C3" s="5">
        <v>27.01</v>
      </c>
      <c r="D3" s="5" t="s">
        <v>27</v>
      </c>
      <c r="E3" s="6" t="s">
        <v>28</v>
      </c>
      <c r="F3" s="7">
        <v>1830</v>
      </c>
      <c r="G3" s="6" t="s">
        <v>29</v>
      </c>
      <c r="H3" s="7">
        <v>2196</v>
      </c>
      <c r="I3" s="5"/>
      <c r="J3" s="11"/>
      <c r="K3" s="20" t="s">
        <v>30</v>
      </c>
      <c r="L3" s="20"/>
      <c r="M3" s="20"/>
      <c r="N3" s="20"/>
      <c r="O3" s="5"/>
      <c r="P3" s="20" t="s">
        <v>31</v>
      </c>
      <c r="Q3" s="20"/>
      <c r="R3" s="20"/>
      <c r="S3" s="20"/>
      <c r="T3" s="12"/>
    </row>
    <row r="4" spans="1:20" x14ac:dyDescent="0.55000000000000004">
      <c r="B4" s="11"/>
      <c r="C4" s="5"/>
      <c r="D4" s="5"/>
      <c r="E4" s="6" t="s">
        <v>2</v>
      </c>
      <c r="F4" s="7">
        <v>366</v>
      </c>
      <c r="G4" s="5"/>
      <c r="H4" s="7"/>
      <c r="I4" s="5"/>
      <c r="J4" s="11"/>
      <c r="K4" s="5" t="s">
        <v>32</v>
      </c>
      <c r="L4" s="5" t="s">
        <v>33</v>
      </c>
      <c r="M4" s="5" t="s">
        <v>34</v>
      </c>
      <c r="N4" s="5" t="s">
        <v>35</v>
      </c>
      <c r="O4" s="5"/>
      <c r="P4" s="5" t="s">
        <v>32</v>
      </c>
      <c r="Q4" s="5" t="s">
        <v>33</v>
      </c>
      <c r="R4" s="5" t="s">
        <v>34</v>
      </c>
      <c r="S4" s="5" t="s">
        <v>35</v>
      </c>
      <c r="T4" s="12"/>
    </row>
    <row r="5" spans="1:20" x14ac:dyDescent="0.55000000000000004">
      <c r="B5" s="11"/>
      <c r="C5" s="5"/>
      <c r="D5" s="5"/>
      <c r="E5" s="5"/>
      <c r="F5" s="7"/>
      <c r="G5" s="5"/>
      <c r="H5" s="7"/>
      <c r="I5" s="5"/>
      <c r="J5" s="11"/>
      <c r="K5" s="5">
        <v>1.01</v>
      </c>
      <c r="L5" s="5" t="s">
        <v>36</v>
      </c>
      <c r="M5" s="7">
        <v>1340</v>
      </c>
      <c r="N5" s="7"/>
      <c r="O5" s="5"/>
      <c r="P5" s="5">
        <v>1.01</v>
      </c>
      <c r="Q5" s="5" t="s">
        <v>36</v>
      </c>
      <c r="R5" s="7">
        <v>2590</v>
      </c>
      <c r="S5" s="7"/>
      <c r="T5" s="12"/>
    </row>
    <row r="6" spans="1:20" x14ac:dyDescent="0.55000000000000004">
      <c r="B6" s="11"/>
      <c r="C6" s="5">
        <v>28.02</v>
      </c>
      <c r="D6" s="5" t="s">
        <v>37</v>
      </c>
      <c r="E6" s="6" t="s">
        <v>38</v>
      </c>
      <c r="F6" s="7">
        <v>8811</v>
      </c>
      <c r="G6" s="6" t="s">
        <v>39</v>
      </c>
      <c r="H6" s="7">
        <v>10573.2</v>
      </c>
      <c r="I6" s="5"/>
      <c r="J6" s="11"/>
      <c r="K6" s="5">
        <v>31.12</v>
      </c>
      <c r="L6" s="5" t="s">
        <v>40</v>
      </c>
      <c r="M6" s="7"/>
      <c r="N6" s="7">
        <f>E24</f>
        <v>350</v>
      </c>
      <c r="O6" s="5"/>
      <c r="P6" s="5">
        <v>31.12</v>
      </c>
      <c r="Q6" s="5" t="s">
        <v>41</v>
      </c>
      <c r="R6" s="7"/>
      <c r="S6" s="7">
        <f>E30</f>
        <v>610</v>
      </c>
      <c r="T6" s="12"/>
    </row>
    <row r="7" spans="1:20" x14ac:dyDescent="0.55000000000000004">
      <c r="B7" s="11"/>
      <c r="C7" s="5"/>
      <c r="D7" s="5"/>
      <c r="E7" s="6" t="s">
        <v>2</v>
      </c>
      <c r="F7" s="7">
        <v>1762.2</v>
      </c>
      <c r="G7" s="5"/>
      <c r="H7" s="7"/>
      <c r="I7" s="5"/>
      <c r="J7" s="11"/>
      <c r="K7" s="5">
        <v>31.12</v>
      </c>
      <c r="L7" s="5" t="s">
        <v>42</v>
      </c>
      <c r="M7" s="7"/>
      <c r="N7" s="7">
        <f>M5-N6</f>
        <v>990</v>
      </c>
      <c r="O7" s="5"/>
      <c r="P7" s="5">
        <v>31.12</v>
      </c>
      <c r="Q7" s="5" t="s">
        <v>42</v>
      </c>
      <c r="R7" s="7"/>
      <c r="S7" s="7">
        <f>R5-S6</f>
        <v>1980</v>
      </c>
      <c r="T7" s="12"/>
    </row>
    <row r="8" spans="1:20" x14ac:dyDescent="0.55000000000000004">
      <c r="B8" s="11"/>
      <c r="C8" s="5"/>
      <c r="D8" s="5"/>
      <c r="E8" s="5"/>
      <c r="F8" s="7"/>
      <c r="G8" s="5"/>
      <c r="H8" s="7"/>
      <c r="I8" s="5"/>
      <c r="J8" s="11"/>
      <c r="K8" s="5"/>
      <c r="L8" s="5"/>
      <c r="M8" s="7"/>
      <c r="N8" s="7"/>
      <c r="O8" s="5"/>
      <c r="P8" s="5"/>
      <c r="Q8" s="5"/>
      <c r="R8" s="7"/>
      <c r="S8" s="7"/>
      <c r="T8" s="12"/>
    </row>
    <row r="9" spans="1:20" x14ac:dyDescent="0.55000000000000004">
      <c r="B9" s="11"/>
      <c r="C9" s="5">
        <v>1.03</v>
      </c>
      <c r="D9" s="5" t="s">
        <v>43</v>
      </c>
      <c r="E9" s="6" t="s">
        <v>29</v>
      </c>
      <c r="F9" s="7">
        <v>2196</v>
      </c>
      <c r="G9" s="6" t="s">
        <v>44</v>
      </c>
      <c r="H9" s="7">
        <v>2196</v>
      </c>
      <c r="I9" s="5"/>
      <c r="J9" s="11"/>
      <c r="K9" s="5"/>
      <c r="L9" s="5"/>
      <c r="M9" s="7"/>
      <c r="N9" s="7"/>
      <c r="O9" s="5"/>
      <c r="P9" s="5"/>
      <c r="Q9" s="5"/>
      <c r="R9" s="7"/>
      <c r="S9" s="7"/>
      <c r="T9" s="12"/>
    </row>
    <row r="10" spans="1:20" x14ac:dyDescent="0.55000000000000004">
      <c r="B10" s="11"/>
      <c r="C10" s="5"/>
      <c r="D10" s="5"/>
      <c r="E10" s="5"/>
      <c r="F10" s="7"/>
      <c r="G10" s="5"/>
      <c r="H10" s="7"/>
      <c r="I10" s="5"/>
      <c r="J10" s="11"/>
      <c r="K10" s="5"/>
      <c r="L10" s="5"/>
      <c r="M10" s="7"/>
      <c r="N10" s="7"/>
      <c r="O10" s="5"/>
      <c r="P10" s="5"/>
      <c r="Q10" s="5"/>
      <c r="R10" s="7"/>
      <c r="S10" s="7"/>
      <c r="T10" s="12"/>
    </row>
    <row r="11" spans="1:20" x14ac:dyDescent="0.55000000000000004">
      <c r="B11" s="11"/>
      <c r="C11" s="5">
        <v>20.07</v>
      </c>
      <c r="D11" s="5" t="s">
        <v>45</v>
      </c>
      <c r="E11" s="6" t="s">
        <v>28</v>
      </c>
      <c r="F11" s="7">
        <v>5460</v>
      </c>
      <c r="G11" s="6" t="s">
        <v>46</v>
      </c>
      <c r="H11" s="7">
        <v>6552</v>
      </c>
      <c r="I11" s="5"/>
      <c r="J11" s="11"/>
      <c r="K11" s="5"/>
      <c r="L11" s="5"/>
      <c r="M11" s="7"/>
      <c r="N11" s="7"/>
      <c r="O11" s="5"/>
      <c r="P11" s="5"/>
      <c r="Q11" s="5"/>
      <c r="R11" s="7"/>
      <c r="S11" s="7"/>
      <c r="T11" s="12"/>
    </row>
    <row r="12" spans="1:20" x14ac:dyDescent="0.55000000000000004">
      <c r="B12" s="11"/>
      <c r="C12" s="5"/>
      <c r="D12" s="5"/>
      <c r="E12" s="6" t="s">
        <v>2</v>
      </c>
      <c r="F12" s="7">
        <v>1092</v>
      </c>
      <c r="G12" s="5"/>
      <c r="H12" s="7"/>
      <c r="I12" s="5"/>
      <c r="J12" s="11"/>
      <c r="K12" s="5"/>
      <c r="L12" s="5"/>
      <c r="M12" s="7"/>
      <c r="N12" s="7"/>
      <c r="O12" s="5"/>
      <c r="P12" s="5"/>
      <c r="Q12" s="5"/>
      <c r="R12" s="7"/>
      <c r="S12" s="7"/>
      <c r="T12" s="12"/>
    </row>
    <row r="13" spans="1:20" x14ac:dyDescent="0.55000000000000004">
      <c r="B13" s="11"/>
      <c r="C13" s="5"/>
      <c r="D13" s="5"/>
      <c r="E13" s="5"/>
      <c r="F13" s="7"/>
      <c r="G13" s="5"/>
      <c r="H13" s="7"/>
      <c r="I13" s="5"/>
      <c r="J13" s="11"/>
      <c r="K13" s="5"/>
      <c r="L13" s="5"/>
      <c r="M13" s="7"/>
      <c r="N13" s="7"/>
      <c r="O13" s="5"/>
      <c r="P13" s="5"/>
      <c r="Q13" s="5"/>
      <c r="R13" s="7"/>
      <c r="S13" s="7"/>
      <c r="T13" s="12"/>
    </row>
    <row r="14" spans="1:20" x14ac:dyDescent="0.55000000000000004">
      <c r="B14" s="11"/>
      <c r="C14" s="5">
        <v>2.08</v>
      </c>
      <c r="D14" s="5" t="s">
        <v>47</v>
      </c>
      <c r="E14" s="6" t="s">
        <v>44</v>
      </c>
      <c r="F14" s="7">
        <v>351.6</v>
      </c>
      <c r="G14" s="6" t="s">
        <v>28</v>
      </c>
      <c r="H14" s="7">
        <v>293</v>
      </c>
      <c r="I14" s="5"/>
      <c r="J14" s="11"/>
      <c r="K14" s="5"/>
      <c r="L14" s="5"/>
      <c r="M14" s="7"/>
      <c r="N14" s="7"/>
      <c r="O14" s="5"/>
      <c r="P14" s="5"/>
      <c r="Q14" s="5"/>
      <c r="R14" s="7"/>
      <c r="S14" s="7"/>
      <c r="T14" s="12"/>
    </row>
    <row r="15" spans="1:20" x14ac:dyDescent="0.55000000000000004">
      <c r="B15" s="11"/>
      <c r="C15" s="5"/>
      <c r="D15" s="5"/>
      <c r="E15" s="5"/>
      <c r="F15" s="7"/>
      <c r="G15" s="6" t="s">
        <v>2</v>
      </c>
      <c r="H15" s="7">
        <v>56.6</v>
      </c>
      <c r="I15" s="5"/>
      <c r="J15" s="11"/>
      <c r="K15" s="5"/>
      <c r="L15" s="5"/>
      <c r="M15" s="7"/>
      <c r="N15" s="7"/>
      <c r="O15" s="5"/>
      <c r="P15" s="5"/>
      <c r="Q15" s="5"/>
      <c r="R15" s="7"/>
      <c r="S15" s="7"/>
      <c r="T15" s="12"/>
    </row>
    <row r="16" spans="1:20" x14ac:dyDescent="0.55000000000000004">
      <c r="B16" s="11"/>
      <c r="C16" s="5"/>
      <c r="D16" s="5"/>
      <c r="E16" s="5"/>
      <c r="F16" s="7"/>
      <c r="G16" s="5"/>
      <c r="H16" s="7"/>
      <c r="I16" s="5"/>
      <c r="J16" s="11"/>
      <c r="K16" s="5"/>
      <c r="L16" s="5"/>
      <c r="M16" s="7"/>
      <c r="N16" s="7"/>
      <c r="O16" s="5"/>
      <c r="P16" s="5"/>
      <c r="Q16" s="5"/>
      <c r="R16" s="7"/>
      <c r="S16" s="7"/>
      <c r="T16" s="12"/>
    </row>
    <row r="17" spans="2:20" ht="14.7" thickBot="1" x14ac:dyDescent="0.6">
      <c r="B17" s="11"/>
      <c r="C17" s="18"/>
      <c r="D17" s="5" t="s">
        <v>48</v>
      </c>
      <c r="E17" s="6" t="s">
        <v>38</v>
      </c>
      <c r="F17" s="7">
        <v>8280</v>
      </c>
      <c r="G17" s="6" t="s">
        <v>39</v>
      </c>
      <c r="H17" s="7">
        <v>9936</v>
      </c>
      <c r="I17" s="5"/>
      <c r="J17" s="11"/>
      <c r="K17" s="1"/>
      <c r="L17" s="1"/>
      <c r="M17" s="2"/>
      <c r="N17" s="2"/>
      <c r="O17" s="5"/>
      <c r="P17" s="1"/>
      <c r="Q17" s="1"/>
      <c r="R17" s="2"/>
      <c r="S17" s="2"/>
      <c r="T17" s="12"/>
    </row>
    <row r="18" spans="2:20" ht="14.7" thickTop="1" x14ac:dyDescent="0.55000000000000004">
      <c r="B18" s="11"/>
      <c r="C18" s="5"/>
      <c r="D18" s="5"/>
      <c r="E18" s="6" t="s">
        <v>2</v>
      </c>
      <c r="F18" s="7">
        <v>1656</v>
      </c>
      <c r="G18" s="5"/>
      <c r="H18" s="7"/>
      <c r="I18" s="5"/>
      <c r="J18" s="11"/>
      <c r="K18" s="5"/>
      <c r="L18" s="5"/>
      <c r="M18" s="7">
        <f>SUM(M5:M17)</f>
        <v>1340</v>
      </c>
      <c r="N18" s="7">
        <f>SUM(N5:N17)</f>
        <v>1340</v>
      </c>
      <c r="O18" s="5"/>
      <c r="P18" s="5"/>
      <c r="Q18" s="5"/>
      <c r="R18" s="7">
        <f>SUM(R5:R17)</f>
        <v>2590</v>
      </c>
      <c r="S18" s="7">
        <f>SUM(S5:S17)</f>
        <v>2590</v>
      </c>
      <c r="T18" s="12"/>
    </row>
    <row r="19" spans="2:20" x14ac:dyDescent="0.55000000000000004">
      <c r="B19" s="11"/>
      <c r="C19" s="5"/>
      <c r="D19" s="5"/>
      <c r="E19" s="5"/>
      <c r="F19" s="5"/>
      <c r="G19" s="5"/>
      <c r="H19" s="5"/>
      <c r="I19" s="5"/>
      <c r="J19" s="11"/>
      <c r="K19" s="5"/>
      <c r="L19" s="5"/>
      <c r="M19" s="5"/>
      <c r="N19" s="5"/>
      <c r="O19" s="5"/>
      <c r="P19" s="5"/>
      <c r="Q19" s="5"/>
      <c r="R19" s="5"/>
      <c r="S19" s="5"/>
      <c r="T19" s="12"/>
    </row>
    <row r="20" spans="2:20" x14ac:dyDescent="0.55000000000000004">
      <c r="B20" s="11"/>
      <c r="C20" s="5"/>
      <c r="D20" s="5" t="s">
        <v>49</v>
      </c>
      <c r="E20" s="5"/>
      <c r="F20" s="5"/>
      <c r="G20" s="7">
        <v>2160</v>
      </c>
      <c r="H20" s="5"/>
      <c r="I20" s="5"/>
      <c r="J20" s="11"/>
      <c r="K20" s="20" t="s">
        <v>40</v>
      </c>
      <c r="L20" s="20"/>
      <c r="M20" s="20"/>
      <c r="N20" s="20"/>
      <c r="O20" s="5"/>
      <c r="P20" s="20" t="s">
        <v>41</v>
      </c>
      <c r="Q20" s="20"/>
      <c r="R20" s="20"/>
      <c r="S20" s="20"/>
      <c r="T20" s="12"/>
    </row>
    <row r="21" spans="2:20" x14ac:dyDescent="0.55000000000000004">
      <c r="B21" s="11"/>
      <c r="C21" s="3" t="s">
        <v>4</v>
      </c>
      <c r="D21" s="3" t="s">
        <v>50</v>
      </c>
      <c r="E21" s="3"/>
      <c r="F21" s="3"/>
      <c r="G21" s="4">
        <v>1810</v>
      </c>
      <c r="H21" s="5"/>
      <c r="I21" s="5"/>
      <c r="J21" s="11"/>
      <c r="K21" s="5" t="s">
        <v>32</v>
      </c>
      <c r="L21" s="5" t="s">
        <v>33</v>
      </c>
      <c r="M21" s="5" t="s">
        <v>34</v>
      </c>
      <c r="N21" s="5" t="s">
        <v>35</v>
      </c>
      <c r="O21" s="5"/>
      <c r="P21" s="5" t="s">
        <v>32</v>
      </c>
      <c r="Q21" s="5" t="s">
        <v>33</v>
      </c>
      <c r="R21" s="5" t="s">
        <v>34</v>
      </c>
      <c r="S21" s="5" t="s">
        <v>35</v>
      </c>
      <c r="T21" s="12"/>
    </row>
    <row r="22" spans="2:20" x14ac:dyDescent="0.55000000000000004">
      <c r="B22" s="11"/>
      <c r="C22" s="5"/>
      <c r="D22" s="5"/>
      <c r="E22" s="5"/>
      <c r="F22" s="5"/>
      <c r="G22" s="7">
        <f>G20-G21</f>
        <v>350</v>
      </c>
      <c r="H22" s="5"/>
      <c r="I22" s="5"/>
      <c r="J22" s="11"/>
      <c r="K22" s="5">
        <v>27.01</v>
      </c>
      <c r="L22" s="5">
        <v>33091</v>
      </c>
      <c r="M22" s="7">
        <v>1830</v>
      </c>
      <c r="N22" s="7"/>
      <c r="O22" s="5"/>
      <c r="P22" s="5">
        <v>28.02</v>
      </c>
      <c r="Q22" s="5">
        <v>33092</v>
      </c>
      <c r="R22" s="7">
        <v>8811</v>
      </c>
      <c r="S22" s="7"/>
      <c r="T22" s="12"/>
    </row>
    <row r="23" spans="2:20" x14ac:dyDescent="0.55000000000000004">
      <c r="B23" s="11"/>
      <c r="C23" s="5"/>
      <c r="D23" s="5"/>
      <c r="E23" s="5"/>
      <c r="F23" s="5"/>
      <c r="G23" s="5"/>
      <c r="H23" s="5"/>
      <c r="I23" s="5"/>
      <c r="J23" s="11"/>
      <c r="K23" s="5">
        <v>20.010000000000002</v>
      </c>
      <c r="L23" s="5">
        <v>33091</v>
      </c>
      <c r="M23" s="7">
        <v>5460</v>
      </c>
      <c r="N23" s="7"/>
      <c r="O23" s="5"/>
      <c r="P23" s="19" t="s">
        <v>51</v>
      </c>
      <c r="Q23" s="5">
        <v>33092</v>
      </c>
      <c r="R23" s="7">
        <v>8280</v>
      </c>
      <c r="S23" s="7"/>
      <c r="T23" s="12"/>
    </row>
    <row r="24" spans="2:20" x14ac:dyDescent="0.55000000000000004">
      <c r="B24" s="11"/>
      <c r="C24" s="5">
        <v>31.12</v>
      </c>
      <c r="D24" s="6" t="s">
        <v>28</v>
      </c>
      <c r="E24" s="7">
        <f>G22</f>
        <v>350</v>
      </c>
      <c r="F24" s="6" t="s">
        <v>52</v>
      </c>
      <c r="G24" s="7">
        <f>G22</f>
        <v>350</v>
      </c>
      <c r="H24" s="5"/>
      <c r="I24" s="5"/>
      <c r="J24" s="11"/>
      <c r="K24" s="5">
        <v>2.08</v>
      </c>
      <c r="L24" s="5" t="s">
        <v>53</v>
      </c>
      <c r="M24" s="7"/>
      <c r="N24" s="7">
        <v>293</v>
      </c>
      <c r="O24" s="5"/>
      <c r="P24" s="5">
        <v>31.12</v>
      </c>
      <c r="Q24" s="5" t="s">
        <v>31</v>
      </c>
      <c r="R24" s="7"/>
      <c r="S24" s="7">
        <v>610</v>
      </c>
      <c r="T24" s="12"/>
    </row>
    <row r="25" spans="2:20" x14ac:dyDescent="0.55000000000000004">
      <c r="B25" s="11"/>
      <c r="C25" s="5"/>
      <c r="D25" s="5"/>
      <c r="E25" s="5"/>
      <c r="F25" s="5"/>
      <c r="G25" s="5"/>
      <c r="H25" s="5"/>
      <c r="I25" s="5"/>
      <c r="J25" s="11"/>
      <c r="K25" s="5">
        <v>31.12</v>
      </c>
      <c r="L25" s="5" t="s">
        <v>30</v>
      </c>
      <c r="M25" s="7">
        <v>350</v>
      </c>
      <c r="N25" s="7"/>
      <c r="O25" s="5"/>
      <c r="P25" s="5">
        <v>31.12</v>
      </c>
      <c r="Q25" s="5" t="s">
        <v>54</v>
      </c>
      <c r="R25" s="7"/>
      <c r="S25" s="7">
        <f>R35-S24</f>
        <v>16481</v>
      </c>
      <c r="T25" s="12"/>
    </row>
    <row r="26" spans="2:20" x14ac:dyDescent="0.55000000000000004">
      <c r="B26" s="11"/>
      <c r="C26" s="5"/>
      <c r="D26" s="5" t="s">
        <v>49</v>
      </c>
      <c r="E26" s="5"/>
      <c r="F26" s="5"/>
      <c r="G26" s="7">
        <v>2590</v>
      </c>
      <c r="H26" s="5"/>
      <c r="I26" s="5"/>
      <c r="J26" s="11"/>
      <c r="K26" s="5">
        <v>31.12</v>
      </c>
      <c r="L26" s="5" t="s">
        <v>54</v>
      </c>
      <c r="M26" s="7"/>
      <c r="N26" s="7">
        <f>SUM(M22:M25)-N24</f>
        <v>7347</v>
      </c>
      <c r="O26" s="5"/>
      <c r="P26" s="5"/>
      <c r="Q26" s="5"/>
      <c r="R26" s="7"/>
      <c r="S26" s="7"/>
      <c r="T26" s="12"/>
    </row>
    <row r="27" spans="2:20" x14ac:dyDescent="0.55000000000000004">
      <c r="B27" s="11"/>
      <c r="C27" s="3" t="s">
        <v>4</v>
      </c>
      <c r="D27" s="3" t="s">
        <v>50</v>
      </c>
      <c r="E27" s="3"/>
      <c r="F27" s="3"/>
      <c r="G27" s="4">
        <v>3200</v>
      </c>
      <c r="H27" s="5"/>
      <c r="I27" s="5"/>
      <c r="J27" s="11"/>
      <c r="K27" s="5"/>
      <c r="L27" s="5"/>
      <c r="M27" s="7"/>
      <c r="N27" s="7"/>
      <c r="O27" s="5"/>
      <c r="P27" s="5"/>
      <c r="Q27" s="5"/>
      <c r="R27" s="7"/>
      <c r="S27" s="7"/>
      <c r="T27" s="12"/>
    </row>
    <row r="28" spans="2:20" x14ac:dyDescent="0.55000000000000004">
      <c r="B28" s="11"/>
      <c r="C28" s="5"/>
      <c r="D28" s="5"/>
      <c r="E28" s="5"/>
      <c r="F28" s="5"/>
      <c r="G28" s="7">
        <f>G26-G27</f>
        <v>-610</v>
      </c>
      <c r="H28" s="5"/>
      <c r="I28" s="5"/>
      <c r="J28" s="11"/>
      <c r="K28" s="5"/>
      <c r="L28" s="5"/>
      <c r="M28" s="7"/>
      <c r="N28" s="7"/>
      <c r="O28" s="5"/>
      <c r="P28" s="5"/>
      <c r="Q28" s="5"/>
      <c r="R28" s="7"/>
      <c r="S28" s="7"/>
      <c r="T28" s="12"/>
    </row>
    <row r="29" spans="2:20" x14ac:dyDescent="0.55000000000000004">
      <c r="B29" s="11"/>
      <c r="C29" s="5"/>
      <c r="D29" s="5"/>
      <c r="E29" s="5"/>
      <c r="F29" s="5"/>
      <c r="G29" s="5"/>
      <c r="H29" s="5"/>
      <c r="I29" s="5"/>
      <c r="J29" s="11"/>
      <c r="K29" s="5"/>
      <c r="L29" s="5"/>
      <c r="M29" s="7"/>
      <c r="N29" s="7"/>
      <c r="O29" s="5"/>
      <c r="P29" s="5"/>
      <c r="Q29" s="5"/>
      <c r="R29" s="7"/>
      <c r="S29" s="7"/>
      <c r="T29" s="12"/>
    </row>
    <row r="30" spans="2:20" x14ac:dyDescent="0.55000000000000004">
      <c r="B30" s="11"/>
      <c r="C30" s="5">
        <v>31.12</v>
      </c>
      <c r="D30" s="6" t="s">
        <v>55</v>
      </c>
      <c r="E30" s="7">
        <f>G28*-1</f>
        <v>610</v>
      </c>
      <c r="F30" s="6" t="s">
        <v>38</v>
      </c>
      <c r="G30" s="7">
        <f>E30</f>
        <v>610</v>
      </c>
      <c r="H30" s="5"/>
      <c r="I30" s="5"/>
      <c r="J30" s="11"/>
      <c r="K30" s="5"/>
      <c r="L30" s="5"/>
      <c r="M30" s="7"/>
      <c r="N30" s="7"/>
      <c r="O30" s="5"/>
      <c r="P30" s="5"/>
      <c r="Q30" s="5"/>
      <c r="R30" s="7"/>
      <c r="S30" s="7"/>
      <c r="T30" s="12"/>
    </row>
    <row r="31" spans="2:20" x14ac:dyDescent="0.55000000000000004">
      <c r="B31" s="15"/>
      <c r="C31" s="16"/>
      <c r="D31" s="16"/>
      <c r="E31" s="16"/>
      <c r="F31" s="16"/>
      <c r="G31" s="16"/>
      <c r="H31" s="16"/>
      <c r="I31" s="16"/>
      <c r="J31" s="11"/>
      <c r="K31" s="5"/>
      <c r="L31" s="5"/>
      <c r="M31" s="7"/>
      <c r="N31" s="7"/>
      <c r="O31" s="5"/>
      <c r="P31" s="5"/>
      <c r="Q31" s="5"/>
      <c r="R31" s="7"/>
      <c r="S31" s="7"/>
      <c r="T31" s="12"/>
    </row>
    <row r="32" spans="2:20" x14ac:dyDescent="0.55000000000000004">
      <c r="J32" s="11"/>
      <c r="K32" s="5"/>
      <c r="L32" s="5"/>
      <c r="M32" s="7"/>
      <c r="N32" s="7"/>
      <c r="O32" s="5"/>
      <c r="P32" s="5"/>
      <c r="Q32" s="5"/>
      <c r="R32" s="7"/>
      <c r="S32" s="7"/>
      <c r="T32" s="12"/>
    </row>
    <row r="33" spans="10:20" x14ac:dyDescent="0.55000000000000004">
      <c r="J33" s="11"/>
      <c r="K33" s="5"/>
      <c r="L33" s="5"/>
      <c r="M33" s="7"/>
      <c r="N33" s="7"/>
      <c r="O33" s="5"/>
      <c r="P33" s="5"/>
      <c r="Q33" s="5"/>
      <c r="R33" s="7"/>
      <c r="S33" s="7"/>
      <c r="T33" s="12"/>
    </row>
    <row r="34" spans="10:20" ht="14.7" thickBot="1" x14ac:dyDescent="0.6">
      <c r="J34" s="11"/>
      <c r="K34" s="1"/>
      <c r="L34" s="1"/>
      <c r="M34" s="2"/>
      <c r="N34" s="2"/>
      <c r="O34" s="5"/>
      <c r="P34" s="1"/>
      <c r="Q34" s="1"/>
      <c r="R34" s="2"/>
      <c r="S34" s="2"/>
      <c r="T34" s="12"/>
    </row>
    <row r="35" spans="10:20" ht="14.7" thickTop="1" x14ac:dyDescent="0.55000000000000004">
      <c r="J35" s="11"/>
      <c r="K35" s="5"/>
      <c r="L35" s="5"/>
      <c r="M35" s="7">
        <f>SUM(M22:M34)</f>
        <v>7640</v>
      </c>
      <c r="N35" s="7">
        <f>SUM(N22:N34)</f>
        <v>7640</v>
      </c>
      <c r="O35" s="5"/>
      <c r="P35" s="5"/>
      <c r="Q35" s="5"/>
      <c r="R35" s="7">
        <f>SUM(R22:R34)</f>
        <v>17091</v>
      </c>
      <c r="S35" s="7">
        <f>SUM(S22:S34)</f>
        <v>17091</v>
      </c>
      <c r="T35" s="12"/>
    </row>
    <row r="36" spans="10:20" x14ac:dyDescent="0.55000000000000004">
      <c r="J36" s="15"/>
      <c r="K36" s="16"/>
      <c r="L36" s="16"/>
      <c r="M36" s="16"/>
      <c r="N36" s="16"/>
      <c r="O36" s="16"/>
      <c r="P36" s="16"/>
      <c r="Q36" s="16"/>
      <c r="R36" s="16"/>
      <c r="S36" s="16"/>
      <c r="T36" s="17"/>
    </row>
  </sheetData>
  <mergeCells count="4">
    <mergeCell ref="K20:N20"/>
    <mergeCell ref="P20:S20"/>
    <mergeCell ref="P3:S3"/>
    <mergeCell ref="K3:N3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Ü38</vt:lpstr>
      <vt:lpstr>Ü40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Loris Tomassetti</cp:lastModifiedBy>
  <cp:revision/>
  <dcterms:created xsi:type="dcterms:W3CDTF">2020-10-12T17:31:17Z</dcterms:created>
  <dcterms:modified xsi:type="dcterms:W3CDTF">2020-10-13T07:35:48Z</dcterms:modified>
  <cp:category/>
  <cp:contentStatus/>
</cp:coreProperties>
</file>