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NI-15\Desktop\"/>
    </mc:Choice>
  </mc:AlternateContent>
  <xr:revisionPtr revIDLastSave="2" documentId="8_{54C47222-2712-B44D-AA98-DDE3ADF338D3}" xr6:coauthVersionLast="47" xr6:coauthVersionMax="47" xr10:uidLastSave="{3E1ABDE5-6C65-694E-80BB-6682CB37CD66}"/>
  <bookViews>
    <workbookView xWindow="-120" yWindow="-120" windowWidth="29040" windowHeight="15720" activeTab="3" xr2:uid="{625006CE-94B0-4572-A434-C9FD0DE8DC66}"/>
  </bookViews>
  <sheets>
    <sheet name="Tema" sheetId="8" r:id="rId1"/>
    <sheet name="Tipo de datos" sheetId="5" r:id="rId2"/>
    <sheet name="Formato" sheetId="1" r:id="rId3"/>
    <sheet name="Aritmetica" sheetId="4" r:id="rId4"/>
    <sheet name="Aritmetica 2" sheetId="3" r:id="rId5"/>
    <sheet name="Aritmetica 3" sheetId="9" r:id="rId6"/>
    <sheet name="Grafico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" l="1"/>
  <c r="M35" i="3"/>
  <c r="M36" i="3"/>
  <c r="M34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18" i="3"/>
  <c r="F36" i="3"/>
  <c r="F35" i="3"/>
  <c r="F34" i="3"/>
  <c r="F33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18" i="3"/>
  <c r="V13" i="4"/>
  <c r="V12" i="4"/>
  <c r="R9" i="4"/>
  <c r="R10" i="4"/>
  <c r="R11" i="4"/>
  <c r="R12" i="4"/>
  <c r="R13" i="4"/>
  <c r="R14" i="4"/>
  <c r="R15" i="4"/>
  <c r="R16" i="4"/>
  <c r="R17" i="4"/>
  <c r="R18" i="4"/>
  <c r="R19" i="4"/>
  <c r="R20" i="4"/>
  <c r="R8" i="4"/>
  <c r="V10" i="4"/>
  <c r="V9" i="4"/>
  <c r="V8" i="4"/>
  <c r="P9" i="4"/>
  <c r="P10" i="4"/>
  <c r="P11" i="4"/>
  <c r="P12" i="4"/>
  <c r="P13" i="4"/>
  <c r="P14" i="4"/>
  <c r="P15" i="4"/>
  <c r="P16" i="4"/>
  <c r="P17" i="4"/>
  <c r="P18" i="4"/>
  <c r="P19" i="4"/>
  <c r="P20" i="4"/>
  <c r="H22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8" i="4"/>
  <c r="D25" i="4"/>
  <c r="D24" i="4"/>
  <c r="D23" i="4"/>
  <c r="E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P8" i="4"/>
  <c r="G22" i="4"/>
  <c r="G25" i="4"/>
  <c r="E2" i="3"/>
  <c r="R7" i="1"/>
  <c r="H7" i="1"/>
</calcChain>
</file>

<file path=xl/sharedStrings.xml><?xml version="1.0" encoding="utf-8"?>
<sst xmlns="http://schemas.openxmlformats.org/spreadsheetml/2006/main" count="345" uniqueCount="276">
  <si>
    <t>Nombre</t>
  </si>
  <si>
    <t>Tarea 1</t>
  </si>
  <si>
    <t>Tarea 2</t>
  </si>
  <si>
    <t>Prueba</t>
  </si>
  <si>
    <t>Tarea 3</t>
  </si>
  <si>
    <t>Tarea 4</t>
  </si>
  <si>
    <t>Examen</t>
  </si>
  <si>
    <t>Total</t>
  </si>
  <si>
    <t>Yeicob</t>
  </si>
  <si>
    <t>Jesus</t>
  </si>
  <si>
    <t>Maria</t>
  </si>
  <si>
    <t>Gema</t>
  </si>
  <si>
    <t>Jairo</t>
  </si>
  <si>
    <t>Hollman</t>
  </si>
  <si>
    <t>Fernanda</t>
  </si>
  <si>
    <t>Denis</t>
  </si>
  <si>
    <t>Francis</t>
  </si>
  <si>
    <t>Juan</t>
  </si>
  <si>
    <t>Luisa</t>
  </si>
  <si>
    <t>Marvin</t>
  </si>
  <si>
    <t>Paula</t>
  </si>
  <si>
    <t>Roger</t>
  </si>
  <si>
    <t>Ximel</t>
  </si>
  <si>
    <t>Ariel</t>
  </si>
  <si>
    <t>Carla</t>
  </si>
  <si>
    <t>Fernando</t>
  </si>
  <si>
    <t>BERTHA</t>
  </si>
  <si>
    <t>CARLOS</t>
  </si>
  <si>
    <t>DINA</t>
  </si>
  <si>
    <t>FRANK</t>
  </si>
  <si>
    <t>JULIA</t>
  </si>
  <si>
    <t>LUIS</t>
  </si>
  <si>
    <t>Dionisio</t>
  </si>
  <si>
    <t>David</t>
  </si>
  <si>
    <t>Tatiana</t>
  </si>
  <si>
    <t>Irene</t>
  </si>
  <si>
    <t>Victor</t>
  </si>
  <si>
    <t>Cristhian</t>
  </si>
  <si>
    <t>Yamilethe</t>
  </si>
  <si>
    <t>Linda</t>
  </si>
  <si>
    <t>Daniela</t>
  </si>
  <si>
    <t>Junior</t>
  </si>
  <si>
    <t>Geovanni</t>
  </si>
  <si>
    <t>Encuentre el promedio de las calificaciones</t>
  </si>
  <si>
    <t>Matematica</t>
  </si>
  <si>
    <t>Ingles</t>
  </si>
  <si>
    <t>Programacion</t>
  </si>
  <si>
    <t>Finanzas</t>
  </si>
  <si>
    <t>Fisica</t>
  </si>
  <si>
    <t>Filosofia</t>
  </si>
  <si>
    <t>Promedio</t>
  </si>
  <si>
    <t>Identifique por medio de un (Regla para resaltar celda) el valor menor que 80 no tendra beca</t>
  </si>
  <si>
    <t>Encuentre el total de las calificaciones</t>
  </si>
  <si>
    <t>Muestre con relleno rojo claro las pruebas mayor a 15</t>
  </si>
  <si>
    <t>Ejercicio realice los siguientes puntos utilizando el formato condicional</t>
  </si>
  <si>
    <t>Muestre con un formato personalizado los totales menor a 70</t>
  </si>
  <si>
    <t>Agregue borde a la tabla</t>
  </si>
  <si>
    <t>Utilice formato de tabla para el siguiente ejercicio</t>
  </si>
  <si>
    <t>Ordene los nombres de la A a la Z</t>
  </si>
  <si>
    <t>Encuentre el total</t>
  </si>
  <si>
    <t>Utilice la barra de datos  para las pruebas 3 y 4</t>
  </si>
  <si>
    <t>Ordene los nombres de la Z a la A</t>
  </si>
  <si>
    <t>La clase de Matematica y Programacion utilice escalas de colores para validar del mas bajo al mas alto</t>
  </si>
  <si>
    <t>Personalice la información  de la tabla con color, estilo</t>
  </si>
  <si>
    <t>Descripcion</t>
  </si>
  <si>
    <t>Estilo</t>
  </si>
  <si>
    <t>Precio</t>
  </si>
  <si>
    <t>Blusa</t>
  </si>
  <si>
    <t>Juvenil</t>
  </si>
  <si>
    <t>Cami Top</t>
  </si>
  <si>
    <t>Camiseta</t>
  </si>
  <si>
    <t>Top Body</t>
  </si>
  <si>
    <t>Top Bra</t>
  </si>
  <si>
    <t>Tendencia a la moda "Tu estilo, Tu color"</t>
  </si>
  <si>
    <t>Numero ID</t>
  </si>
  <si>
    <t>Fecha</t>
  </si>
  <si>
    <t>Direccion</t>
  </si>
  <si>
    <t>Nª factura</t>
  </si>
  <si>
    <t>Telefono /Email</t>
  </si>
  <si>
    <t>Datos del cliente</t>
  </si>
  <si>
    <t>Nombre y Apellido</t>
  </si>
  <si>
    <t>Telefono</t>
  </si>
  <si>
    <t>Email</t>
  </si>
  <si>
    <t>Vendedor</t>
  </si>
  <si>
    <t>Codigo</t>
  </si>
  <si>
    <t>Unid Vendida</t>
  </si>
  <si>
    <t>Subtotal</t>
  </si>
  <si>
    <t>IVA</t>
  </si>
  <si>
    <t>Total a pagar</t>
  </si>
  <si>
    <t>Prod-01</t>
  </si>
  <si>
    <t>Prod-02</t>
  </si>
  <si>
    <t>Prod-03</t>
  </si>
  <si>
    <t>Prod-04</t>
  </si>
  <si>
    <t>Prod-05</t>
  </si>
  <si>
    <t>Prod-06</t>
  </si>
  <si>
    <t>Prod-07</t>
  </si>
  <si>
    <t>Prod-08</t>
  </si>
  <si>
    <t>Prod-09</t>
  </si>
  <si>
    <t>Prod-10</t>
  </si>
  <si>
    <t>Prod-11</t>
  </si>
  <si>
    <t>Prod-12</t>
  </si>
  <si>
    <t>Prod-13</t>
  </si>
  <si>
    <t>Prod-14</t>
  </si>
  <si>
    <t>Prod-15</t>
  </si>
  <si>
    <t>Agregue la informacion de 5 Clientes</t>
  </si>
  <si>
    <t>Horario de entrada</t>
  </si>
  <si>
    <t>Horario de salida</t>
  </si>
  <si>
    <t>SUPER "MERCADOS"</t>
  </si>
  <si>
    <t>PRODUCTO</t>
  </si>
  <si>
    <t>CANTIDAD</t>
  </si>
  <si>
    <t>SUBTOTAL</t>
  </si>
  <si>
    <t>DESCUENTO</t>
  </si>
  <si>
    <t>TOTAL</t>
  </si>
  <si>
    <t>Arroz</t>
  </si>
  <si>
    <t>Azucar</t>
  </si>
  <si>
    <t>Café</t>
  </si>
  <si>
    <t>Harina</t>
  </si>
  <si>
    <t>Lentejas</t>
  </si>
  <si>
    <t>Fideos</t>
  </si>
  <si>
    <t>Producto mas caro</t>
  </si>
  <si>
    <t>Producto mas economico</t>
  </si>
  <si>
    <t>Precio promedio</t>
  </si>
  <si>
    <t>Excel conserva la informacion de acuerdo al tipo de dato que se agrega en cada celda</t>
  </si>
  <si>
    <t>General</t>
  </si>
  <si>
    <t>Numero</t>
  </si>
  <si>
    <t>Moneda</t>
  </si>
  <si>
    <t>Contabilidad</t>
  </si>
  <si>
    <t>Fecha Corta</t>
  </si>
  <si>
    <t>Fecha Larga</t>
  </si>
  <si>
    <t>Hora</t>
  </si>
  <si>
    <t>Porcentaje</t>
  </si>
  <si>
    <t>Personalizada</t>
  </si>
  <si>
    <t>AS-041</t>
  </si>
  <si>
    <t>Texto</t>
  </si>
  <si>
    <t>=D5+C5</t>
  </si>
  <si>
    <t>Tipo de datos el cual se introduce en excel</t>
  </si>
  <si>
    <t xml:space="preserve">Formato condicional </t>
  </si>
  <si>
    <t>Introduzca la información de las siguientes filas</t>
  </si>
  <si>
    <t>Tomate</t>
  </si>
  <si>
    <t>Frijol</t>
  </si>
  <si>
    <t>Maiz</t>
  </si>
  <si>
    <t>Platano</t>
  </si>
  <si>
    <t>Pasta Dental</t>
  </si>
  <si>
    <t>Jabon</t>
  </si>
  <si>
    <t>El descuento es de 18%</t>
  </si>
  <si>
    <t>PRECIO</t>
  </si>
  <si>
    <t>Aceite</t>
  </si>
  <si>
    <t>Queso</t>
  </si>
  <si>
    <t>El subtotal debe estar en la moneda nacional Nicaraguense valor de 1 dólar por cordoba 36.36.10</t>
  </si>
  <si>
    <t>Mueste el total</t>
  </si>
  <si>
    <t>Pantalon de Vestir</t>
  </si>
  <si>
    <t>Pantalon Jean</t>
  </si>
  <si>
    <t>Camisa</t>
  </si>
  <si>
    <t>Camisola</t>
  </si>
  <si>
    <t>Chaqueta</t>
  </si>
  <si>
    <t>Adulto</t>
  </si>
  <si>
    <t>Niño</t>
  </si>
  <si>
    <t>Sandalia</t>
  </si>
  <si>
    <t>Zapato</t>
  </si>
  <si>
    <t>Gorra</t>
  </si>
  <si>
    <t>Bolso</t>
  </si>
  <si>
    <t>Cartera</t>
  </si>
  <si>
    <t>Cree un grafico con los siguientes datos</t>
  </si>
  <si>
    <r>
      <t xml:space="preserve">Extraiga los datos de la hoja </t>
    </r>
    <r>
      <rPr>
        <sz val="11"/>
        <color rgb="FFFF0000"/>
        <rFont val="Calibri"/>
        <family val="2"/>
        <scheme val="minor"/>
      </rPr>
      <t>aritmética</t>
    </r>
    <r>
      <rPr>
        <sz val="11"/>
        <color theme="1"/>
        <rFont val="Calibri"/>
        <family val="2"/>
        <scheme val="minor"/>
      </rPr>
      <t xml:space="preserve"> y cree un gráfico con la columna de producto y total</t>
    </r>
  </si>
  <si>
    <t>A</t>
  </si>
  <si>
    <t>B</t>
  </si>
  <si>
    <t>C</t>
  </si>
  <si>
    <r>
      <t xml:space="preserve">Extraiga los datos de la hoja </t>
    </r>
    <r>
      <rPr>
        <sz val="11"/>
        <color rgb="FFFF0000"/>
        <rFont val="Calibri"/>
        <family val="2"/>
        <scheme val="minor"/>
      </rPr>
      <t xml:space="preserve">Formato </t>
    </r>
    <r>
      <rPr>
        <sz val="11"/>
        <color theme="1"/>
        <rFont val="Calibri"/>
        <family val="2"/>
        <scheme val="minor"/>
      </rPr>
      <t>y cree un gráfico con la circular de nombre y promedio</t>
    </r>
  </si>
  <si>
    <t>Grafico</t>
  </si>
  <si>
    <t>Fecha
Venta</t>
  </si>
  <si>
    <t>Producto</t>
  </si>
  <si>
    <t>REPRODUCTOR DE DVD</t>
  </si>
  <si>
    <t>FREEZER</t>
  </si>
  <si>
    <t>RADIO  DRK-30</t>
  </si>
  <si>
    <t>HELADERA</t>
  </si>
  <si>
    <t>COCINA</t>
  </si>
  <si>
    <t>REPRODUCTOR MP3</t>
  </si>
  <si>
    <t>HELADERA CON FREEZER</t>
  </si>
  <si>
    <t>DEPILADORA</t>
  </si>
  <si>
    <t>SECARROPAS</t>
  </si>
  <si>
    <t>TV COLOR 14"</t>
  </si>
  <si>
    <t>AIRE ACONDICIONADO</t>
  </si>
  <si>
    <t>LAVARROPAS</t>
  </si>
  <si>
    <t>MICROONDAS</t>
  </si>
  <si>
    <t>LAVAVAJILLAS</t>
  </si>
  <si>
    <t>TV COLOR 20"</t>
  </si>
  <si>
    <t>TV COLOR FLAT 21"</t>
  </si>
  <si>
    <t>Subtotal por porcentaje del descuento</t>
  </si>
  <si>
    <t>subtotal menos el Descuento por el porcentaje del IVA</t>
  </si>
  <si>
    <t>Subtotal menos el Descuento mas  el IVA</t>
  </si>
  <si>
    <t>TOTAL A COBRAR</t>
  </si>
  <si>
    <t>FUNCIONES LOGICAS EXCEL</t>
  </si>
  <si>
    <t>INDICACIONES</t>
  </si>
  <si>
    <t>Completar los espacios en blanco utilizando las funciones apropiadas</t>
  </si>
  <si>
    <t>NOTA</t>
  </si>
  <si>
    <t>ALUMNO/A</t>
  </si>
  <si>
    <t>PROMEDIO DE NOTAS</t>
  </si>
  <si>
    <t>LOPEZ BLANCA</t>
  </si>
  <si>
    <t>MARTINEZ JOSE</t>
  </si>
  <si>
    <t>DIAZ ANA</t>
  </si>
  <si>
    <t>Cantidad total de alumnos</t>
  </si>
  <si>
    <t>RIOS SUSAN</t>
  </si>
  <si>
    <t>Total de aprobados</t>
  </si>
  <si>
    <t>LEMUS JORGE</t>
  </si>
  <si>
    <t>Total de reprobados</t>
  </si>
  <si>
    <t>ROJAS ADONAY</t>
  </si>
  <si>
    <t>SANDOVAL HUGO</t>
  </si>
  <si>
    <t>ORTIZ KAREN</t>
  </si>
  <si>
    <t>RUIZ MARIO</t>
  </si>
  <si>
    <t>PAEZ MARIA</t>
  </si>
  <si>
    <t>Marco Antonio</t>
  </si>
  <si>
    <t>Jhonn Lenon</t>
  </si>
  <si>
    <t>Ricardo Arjona</t>
  </si>
  <si>
    <t>Calculo</t>
  </si>
  <si>
    <t>Nota Mínima Ingles</t>
  </si>
  <si>
    <t>Nota Maxima Filosofia</t>
  </si>
  <si>
    <t>Promedio de la nota calculo</t>
  </si>
  <si>
    <t>Ejercicio</t>
  </si>
  <si>
    <t>Resultado</t>
  </si>
  <si>
    <r>
      <t xml:space="preserve">Estará </t>
    </r>
    <r>
      <rPr>
        <b/>
        <sz val="12"/>
        <rFont val="Calibri"/>
        <family val="2"/>
        <scheme val="minor"/>
      </rPr>
      <t>Aprobado</t>
    </r>
    <r>
      <rPr>
        <sz val="12"/>
        <rFont val="Calibri"/>
        <family val="2"/>
        <scheme val="minor"/>
      </rPr>
      <t xml:space="preserve"> si el promedio es mayor a 70 de lo contrario r</t>
    </r>
    <r>
      <rPr>
        <b/>
        <sz val="12"/>
        <rFont val="Calibri"/>
        <family val="2"/>
        <scheme val="minor"/>
      </rPr>
      <t>eprobado</t>
    </r>
    <r>
      <rPr>
        <sz val="12"/>
        <rFont val="Calibri"/>
        <family val="2"/>
        <scheme val="minor"/>
      </rPr>
      <t>.</t>
    </r>
  </si>
  <si>
    <t xml:space="preserve">Nomina de pago del 1 al 30 de Abril 2023 </t>
  </si>
  <si>
    <t>Ingreso</t>
  </si>
  <si>
    <t>Deducciones</t>
  </si>
  <si>
    <t>Salario</t>
  </si>
  <si>
    <t>H.E.</t>
  </si>
  <si>
    <t>Monto H.e.</t>
  </si>
  <si>
    <t>Total Ingreso</t>
  </si>
  <si>
    <t>INSS</t>
  </si>
  <si>
    <t>Total Deduc</t>
  </si>
  <si>
    <t>Neto</t>
  </si>
  <si>
    <t>Trab-01</t>
  </si>
  <si>
    <t>Luis</t>
  </si>
  <si>
    <t>Trab-02</t>
  </si>
  <si>
    <t>Trab-03</t>
  </si>
  <si>
    <t>Gabriela</t>
  </si>
  <si>
    <t>Trab-04</t>
  </si>
  <si>
    <t>Cristofer</t>
  </si>
  <si>
    <t>Trab-05</t>
  </si>
  <si>
    <t>Magdalena</t>
  </si>
  <si>
    <t>Trab-06</t>
  </si>
  <si>
    <t>Trab-07</t>
  </si>
  <si>
    <t>Jose</t>
  </si>
  <si>
    <t>Trab-08</t>
  </si>
  <si>
    <t>Alondra</t>
  </si>
  <si>
    <t>Trab-09</t>
  </si>
  <si>
    <t>Danilo</t>
  </si>
  <si>
    <t>Trab-10</t>
  </si>
  <si>
    <t>Nelson</t>
  </si>
  <si>
    <t>Monto H.e = (salario/240) x 2 x H.e</t>
  </si>
  <si>
    <t>Total ingreso = Salario + Monto H.e</t>
  </si>
  <si>
    <t>INSS = Total ingreso x 7%</t>
  </si>
  <si>
    <t>Total deduc = INSS +Otra Deduc</t>
  </si>
  <si>
    <t>Neto = Total ingreso - Total deduc</t>
  </si>
  <si>
    <t>Otra deduc</t>
  </si>
  <si>
    <t>Para encontrar el monto de horas extras, se debe encontrar cuanto gana cada uno por hora</t>
  </si>
  <si>
    <t>8 Horas diarias x 30 dias =240</t>
  </si>
  <si>
    <t>IC-11D</t>
  </si>
  <si>
    <t>Temprano</t>
  </si>
  <si>
    <t>Amarilo</t>
  </si>
  <si>
    <t>Verde-S</t>
  </si>
  <si>
    <t>C-III-1000</t>
  </si>
  <si>
    <t>Vaso-30</t>
  </si>
  <si>
    <t>Camisa-1500</t>
  </si>
  <si>
    <t>Zapato-610</t>
  </si>
  <si>
    <t>pantalon-250</t>
  </si>
  <si>
    <t>B-III-1030</t>
  </si>
  <si>
    <t>Alina</t>
  </si>
  <si>
    <t>Brenda</t>
  </si>
  <si>
    <t xml:space="preserve">Tatiana </t>
  </si>
  <si>
    <t>25S</t>
  </si>
  <si>
    <t>DIA</t>
  </si>
  <si>
    <t>=C5+D5</t>
  </si>
  <si>
    <t xml:space="preserve">Total en cordobas </t>
  </si>
  <si>
    <t>Condicines</t>
  </si>
  <si>
    <t xml:space="preserve"> DESCUENTO 5%</t>
  </si>
  <si>
    <t xml:space="preserve"> 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</si>
</sst>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&quot;C$&quot;* #,##0_-;\-&quot;C$&quot;* #,##0_-;_-&quot;C$&quot;* &quot;-&quot;_-;_-@_-"/>
    <numFmt numFmtId="165" formatCode="_-&quot;C$&quot;* #,##0.00_-;\-&quot;C$&quot;* #,##0.00_-;_-&quot;C$&quot;* &quot;-&quot;??_-;_-@_-"/>
    <numFmt numFmtId="166" formatCode="_-* #,##0.00_-;\-* #,##0.00_-;_-* &quot;-&quot;??_-;_-@_-"/>
    <numFmt numFmtId="167" formatCode="_-[$$-540A]* #,##0.0_ ;_-[$$-540A]* \-#,##0.0\ ;_-[$$-540A]* &quot;-&quot;?_ ;_-@_ "/>
    <numFmt numFmtId="168" formatCode="_-&quot;$&quot;* #,##0.00_-;\-&quot;$&quot;* #,##0.00_-;_-&quot;$&quot;* &quot;-&quot;??_-;_-@_-"/>
    <numFmt numFmtId="169" formatCode="&quot;C$&quot;#,##0.00"/>
    <numFmt numFmtId="170" formatCode="[$-F800]dddd\,\ mmmm\ dd\,\ yyyy"/>
    <numFmt numFmtId="171" formatCode="_ * #,##0_ ;_ * \-#,##0_ ;_ * &quot;-&quot;??_ ;_ @_ "/>
    <numFmt numFmtId="172" formatCode="dd\-mm\-yyyy"/>
    <numFmt numFmtId="173" formatCode="_-[$C$-4C0A]\ * #,##0_ ;_-[$C$-4C0A]\ * \-#,##0\ ;_-[$C$-4C0A]\ * &quot;-&quot;_ ;_-@_ "/>
    <numFmt numFmtId="174" formatCode="dd/mm/yy;@"/>
    <numFmt numFmtId="175" formatCode="hh:mm:ss;@"/>
    <numFmt numFmtId="176" formatCode="[$-4C0A]hh:mm:ss\ AM/PM;@"/>
    <numFmt numFmtId="177" formatCode="\1\5\%"/>
    <numFmt numFmtId="178" formatCode="_-[$$-540A]* #,##0.00_ ;_-[$$-540A]* \-#,##0.00\ ;_-[$$-540A]* &quot;-&quot;??_ ;_-@_ "/>
    <numFmt numFmtId="179" formatCode="_([$$-540A]* #,##0.00_);_([$$-540A]* \(#,##0.00\);_([$$-540A]* &quot;-&quot;??_);_(@_)"/>
  </numFmts>
  <fonts count="3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sz val="12"/>
      <color theme="1"/>
      <name val="Agency FB"/>
      <family val="2"/>
    </font>
    <font>
      <b/>
      <sz val="14"/>
      <color theme="1"/>
      <name val="Agency FB"/>
      <family val="2"/>
    </font>
    <font>
      <sz val="11"/>
      <color theme="1"/>
      <name val="Agency FB"/>
      <family val="2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Algerian"/>
      <family val="5"/>
    </font>
    <font>
      <sz val="11"/>
      <color theme="1"/>
      <name val="Britannic Bold"/>
      <family val="2"/>
    </font>
    <font>
      <sz val="14"/>
      <color theme="1"/>
      <name val="Bahnschrift"/>
      <family val="2"/>
    </font>
    <font>
      <b/>
      <sz val="14"/>
      <color theme="1"/>
      <name val="Bahnschrift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n">
        <color indexed="64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6">
    <xf numFmtId="0" fontId="0" fillId="0" borderId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1" fillId="0" borderId="0"/>
  </cellStyleXfs>
  <cellXfs count="121">
    <xf numFmtId="0" fontId="0" fillId="0" borderId="0" xfId="0"/>
    <xf numFmtId="0" fontId="2" fillId="0" borderId="0" xfId="0" applyFont="1"/>
    <xf numFmtId="0" fontId="0" fillId="0" borderId="1" xfId="0" applyBorder="1"/>
    <xf numFmtId="167" fontId="0" fillId="0" borderId="1" xfId="0" applyNumberFormat="1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1" fillId="0" borderId="6" xfId="0" applyFont="1" applyBorder="1"/>
    <xf numFmtId="0" fontId="12" fillId="0" borderId="0" xfId="0" applyFont="1"/>
    <xf numFmtId="169" fontId="0" fillId="0" borderId="0" xfId="0" applyNumberFormat="1"/>
    <xf numFmtId="165" fontId="0" fillId="0" borderId="0" xfId="0" applyNumberFormat="1"/>
    <xf numFmtId="9" fontId="0" fillId="0" borderId="0" xfId="0" applyNumberFormat="1"/>
    <xf numFmtId="49" fontId="0" fillId="0" borderId="0" xfId="0" applyNumberFormat="1"/>
    <xf numFmtId="0" fontId="13" fillId="6" borderId="0" xfId="0" applyFont="1" applyFill="1"/>
    <xf numFmtId="0" fontId="0" fillId="6" borderId="0" xfId="0" applyFill="1"/>
    <xf numFmtId="0" fontId="14" fillId="6" borderId="0" xfId="0" applyFont="1" applyFill="1"/>
    <xf numFmtId="0" fontId="5" fillId="0" borderId="0" xfId="0" applyFont="1"/>
    <xf numFmtId="0" fontId="11" fillId="0" borderId="6" xfId="0" applyFont="1" applyBorder="1" applyAlignment="1">
      <alignment horizontal="center" wrapText="1"/>
    </xf>
    <xf numFmtId="168" fontId="6" fillId="0" borderId="6" xfId="0" applyNumberFormat="1" applyFont="1" applyBorder="1"/>
    <xf numFmtId="9" fontId="8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7" fontId="0" fillId="0" borderId="0" xfId="0" applyNumberFormat="1"/>
    <xf numFmtId="0" fontId="15" fillId="0" borderId="0" xfId="0" applyFont="1"/>
    <xf numFmtId="0" fontId="16" fillId="0" borderId="0" xfId="0" applyFont="1"/>
    <xf numFmtId="0" fontId="19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165" fontId="19" fillId="7" borderId="1" xfId="2" applyFont="1" applyFill="1" applyBorder="1" applyAlignment="1">
      <alignment horizontal="center" vertical="center"/>
    </xf>
    <xf numFmtId="171" fontId="19" fillId="7" borderId="1" xfId="1" applyNumberFormat="1" applyFont="1" applyFill="1" applyBorder="1" applyAlignment="1">
      <alignment horizontal="center" vertical="center"/>
    </xf>
    <xf numFmtId="172" fontId="22" fillId="0" borderId="1" xfId="5" applyNumberFormat="1" applyFont="1" applyBorder="1" applyAlignment="1">
      <alignment horizontal="right" wrapText="1"/>
    </xf>
    <xf numFmtId="0" fontId="23" fillId="0" borderId="1" xfId="0" applyFont="1" applyBorder="1"/>
    <xf numFmtId="173" fontId="23" fillId="0" borderId="1" xfId="2" applyNumberFormat="1" applyFont="1" applyBorder="1"/>
    <xf numFmtId="171" fontId="23" fillId="0" borderId="1" xfId="1" applyNumberFormat="1" applyFont="1" applyBorder="1"/>
    <xf numFmtId="164" fontId="23" fillId="0" borderId="1" xfId="3" applyFont="1" applyBorder="1"/>
    <xf numFmtId="172" fontId="22" fillId="0" borderId="0" xfId="5" applyNumberFormat="1" applyFont="1" applyAlignment="1">
      <alignment horizontal="right" wrapText="1"/>
    </xf>
    <xf numFmtId="0" fontId="23" fillId="0" borderId="0" xfId="0" applyFont="1"/>
    <xf numFmtId="165" fontId="23" fillId="0" borderId="0" xfId="2" applyFont="1" applyBorder="1"/>
    <xf numFmtId="171" fontId="23" fillId="8" borderId="1" xfId="1" applyNumberFormat="1" applyFont="1" applyFill="1" applyBorder="1"/>
    <xf numFmtId="172" fontId="22" fillId="0" borderId="0" xfId="5" applyNumberFormat="1" applyFont="1" applyAlignment="1">
      <alignment horizontal="left"/>
    </xf>
    <xf numFmtId="0" fontId="23" fillId="0" borderId="0" xfId="0" applyFont="1" applyAlignment="1">
      <alignment horizontal="left"/>
    </xf>
    <xf numFmtId="9" fontId="23" fillId="0" borderId="0" xfId="4" applyFont="1" applyBorder="1"/>
    <xf numFmtId="172" fontId="22" fillId="0" borderId="0" xfId="5" applyNumberFormat="1" applyFont="1" applyAlignment="1">
      <alignment horizontal="left" vertical="top"/>
    </xf>
    <xf numFmtId="172" fontId="22" fillId="0" borderId="0" xfId="5" applyNumberFormat="1" applyFont="1" applyAlignment="1">
      <alignment vertical="top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 applyAlignment="1">
      <alignment horizontal="left"/>
    </xf>
    <xf numFmtId="0" fontId="18" fillId="10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0" fillId="10" borderId="1" xfId="0" applyFill="1" applyBorder="1"/>
    <xf numFmtId="0" fontId="0" fillId="0" borderId="1" xfId="0" applyBorder="1" applyAlignment="1">
      <alignment horizontal="center"/>
    </xf>
    <xf numFmtId="0" fontId="18" fillId="11" borderId="2" xfId="0" applyFont="1" applyFill="1" applyBorder="1" applyAlignment="1">
      <alignment vertical="center"/>
    </xf>
    <xf numFmtId="0" fontId="20" fillId="0" borderId="0" xfId="0" applyFont="1"/>
    <xf numFmtId="0" fontId="0" fillId="12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13" borderId="1" xfId="0" applyFill="1" applyBorder="1"/>
    <xf numFmtId="0" fontId="0" fillId="0" borderId="1" xfId="0" applyFill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Fill="1" applyBorder="1"/>
    <xf numFmtId="169" fontId="0" fillId="0" borderId="1" xfId="0" applyNumberFormat="1" applyBorder="1"/>
    <xf numFmtId="169" fontId="0" fillId="0" borderId="1" xfId="0" applyNumberFormat="1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74" fontId="0" fillId="0" borderId="1" xfId="0" applyNumberFormat="1" applyBorder="1"/>
    <xf numFmtId="170" fontId="0" fillId="0" borderId="0" xfId="0" applyNumberFormat="1"/>
    <xf numFmtId="170" fontId="0" fillId="0" borderId="4" xfId="0" applyNumberFormat="1" applyBorder="1"/>
    <xf numFmtId="175" fontId="0" fillId="0" borderId="0" xfId="0" applyNumberFormat="1"/>
    <xf numFmtId="176" fontId="0" fillId="0" borderId="1" xfId="0" applyNumberFormat="1" applyBorder="1"/>
    <xf numFmtId="177" fontId="0" fillId="0" borderId="1" xfId="4" applyNumberFormat="1" applyFont="1" applyBorder="1"/>
    <xf numFmtId="0" fontId="0" fillId="14" borderId="0" xfId="0" applyFill="1"/>
    <xf numFmtId="9" fontId="0" fillId="0" borderId="1" xfId="4" applyNumberFormat="1" applyFont="1" applyBorder="1"/>
    <xf numFmtId="9" fontId="0" fillId="14" borderId="0" xfId="0" applyNumberFormat="1" applyFill="1"/>
    <xf numFmtId="0" fontId="29" fillId="0" borderId="0" xfId="0" applyFont="1"/>
    <xf numFmtId="4" fontId="29" fillId="0" borderId="0" xfId="0" applyNumberFormat="1" applyFont="1"/>
    <xf numFmtId="169" fontId="29" fillId="0" borderId="0" xfId="0" applyNumberFormat="1" applyFont="1"/>
    <xf numFmtId="165" fontId="29" fillId="0" borderId="0" xfId="0" applyNumberFormat="1" applyFont="1"/>
    <xf numFmtId="170" fontId="29" fillId="0" borderId="0" xfId="0" applyNumberFormat="1" applyFont="1"/>
    <xf numFmtId="175" fontId="29" fillId="0" borderId="0" xfId="0" applyNumberFormat="1" applyFont="1"/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12" fontId="0" fillId="0" borderId="0" xfId="0" applyNumberFormat="1"/>
    <xf numFmtId="13" fontId="0" fillId="0" borderId="0" xfId="0" applyNumberFormat="1"/>
    <xf numFmtId="49" fontId="0" fillId="0" borderId="0" xfId="0" applyNumberFormat="1" applyAlignment="1">
      <alignment horizontal="center"/>
    </xf>
    <xf numFmtId="0" fontId="30" fillId="0" borderId="6" xfId="0" applyFont="1" applyBorder="1"/>
    <xf numFmtId="0" fontId="31" fillId="0" borderId="6" xfId="0" applyFont="1" applyBorder="1"/>
    <xf numFmtId="168" fontId="10" fillId="0" borderId="6" xfId="0" applyNumberFormat="1" applyFont="1" applyBorder="1"/>
    <xf numFmtId="168" fontId="0" fillId="0" borderId="0" xfId="0" applyNumberFormat="1"/>
    <xf numFmtId="168" fontId="12" fillId="0" borderId="6" xfId="0" applyNumberFormat="1" applyFont="1" applyBorder="1"/>
    <xf numFmtId="0" fontId="11" fillId="7" borderId="8" xfId="0" applyFont="1" applyFill="1" applyBorder="1" applyAlignment="1">
      <alignment horizontal="center" wrapText="1"/>
    </xf>
    <xf numFmtId="0" fontId="18" fillId="15" borderId="0" xfId="0" applyFont="1" applyFill="1"/>
    <xf numFmtId="1" fontId="0" fillId="0" borderId="1" xfId="0" applyNumberFormat="1" applyBorder="1"/>
    <xf numFmtId="0" fontId="18" fillId="0" borderId="0" xfId="0" applyFont="1"/>
    <xf numFmtId="178" fontId="0" fillId="15" borderId="1" xfId="0" applyNumberFormat="1" applyFill="1" applyBorder="1"/>
    <xf numFmtId="178" fontId="0" fillId="0" borderId="1" xfId="0" applyNumberFormat="1" applyBorder="1"/>
    <xf numFmtId="178" fontId="0" fillId="5" borderId="1" xfId="0" applyNumberFormat="1" applyFill="1" applyBorder="1"/>
    <xf numFmtId="169" fontId="24" fillId="9" borderId="1" xfId="3" applyNumberFormat="1" applyFont="1" applyFill="1" applyBorder="1"/>
    <xf numFmtId="179" fontId="0" fillId="0" borderId="0" xfId="0" applyNumberFormat="1"/>
    <xf numFmtId="0" fontId="2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15" borderId="2" xfId="0" applyFill="1" applyBorder="1" applyAlignment="1">
      <alignment horizontal="left" vertical="top"/>
    </xf>
    <xf numFmtId="0" fontId="0" fillId="15" borderId="4" xfId="0" applyFill="1" applyBorder="1" applyAlignment="1">
      <alignment horizontal="left" vertical="top"/>
    </xf>
    <xf numFmtId="0" fontId="28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0" fillId="3" borderId="7" xfId="0" applyFill="1" applyBorder="1" applyAlignment="1">
      <alignment horizontal="center"/>
    </xf>
  </cellXfs>
  <cellStyles count="6">
    <cellStyle name="Millares" xfId="1" builtinId="3"/>
    <cellStyle name="Moneda" xfId="2" builtinId="4"/>
    <cellStyle name="Moneda [0]" xfId="3" builtinId="7"/>
    <cellStyle name="Normal" xfId="0" builtinId="0"/>
    <cellStyle name="Normal_Hoja1" xfId="5" xr:uid="{1C21A519-E60C-4A57-9276-47FA56E2897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</xdr:row>
      <xdr:rowOff>95250</xdr:rowOff>
    </xdr:from>
    <xdr:to>
      <xdr:col>4</xdr:col>
      <xdr:colOff>76964</xdr:colOff>
      <xdr:row>26</xdr:row>
      <xdr:rowOff>57783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B27700-8F22-3731-577E-31C1607907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298"/>
        <a:stretch/>
      </xdr:blipFill>
      <xdr:spPr>
        <a:xfrm>
          <a:off x="238125" y="647700"/>
          <a:ext cx="2886839" cy="45345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591271</xdr:colOff>
      <xdr:row>20</xdr:row>
      <xdr:rowOff>114795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E1CEB2-B7F4-E0ED-FB8C-954DBBBE4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485775"/>
          <a:ext cx="5163271" cy="35437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18</xdr:col>
      <xdr:colOff>276689</xdr:colOff>
      <xdr:row>9</xdr:row>
      <xdr:rowOff>19239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6298F5-A5B2-25B2-246D-09D007A78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0" y="552450"/>
          <a:ext cx="3324689" cy="1352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403412</xdr:colOff>
      <xdr:row>5</xdr:row>
      <xdr:rowOff>100854</xdr:rowOff>
    </xdr:from>
    <xdr:to>
      <xdr:col>10</xdr:col>
      <xdr:colOff>549088</xdr:colOff>
      <xdr:row>11</xdr:row>
      <xdr:rowOff>33619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AF77B4B-2DD0-4D8F-9AD4-0E981BA71C8C}"/>
            </a:ext>
          </a:extLst>
        </xdr:cNvPr>
        <xdr:cNvSpPr/>
      </xdr:nvSpPr>
      <xdr:spPr>
        <a:xfrm>
          <a:off x="8494059" y="1333501"/>
          <a:ext cx="907676" cy="154641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SV" sz="1100" b="1"/>
            <a:t>FUNCIONES A UTILIZAR</a:t>
          </a:r>
        </a:p>
        <a:p>
          <a:pPr algn="ctr"/>
          <a:endParaRPr lang="es-SV" sz="1100" b="1"/>
        </a:p>
        <a:p>
          <a:pPr algn="l"/>
          <a:r>
            <a:rPr lang="es-SV" sz="1100" b="1"/>
            <a:t>- PRODUCTO </a:t>
          </a:r>
        </a:p>
        <a:p>
          <a:pPr algn="l"/>
          <a:r>
            <a:rPr lang="es-SV" sz="1100" b="1" baseline="0"/>
            <a:t>- SUMA</a:t>
          </a:r>
        </a:p>
        <a:p>
          <a:pPr algn="l"/>
          <a:r>
            <a:rPr lang="es-SV" sz="1100" b="1" baseline="0"/>
            <a:t>- MAX</a:t>
          </a:r>
        </a:p>
        <a:p>
          <a:pPr algn="l"/>
          <a:r>
            <a:rPr lang="es-SV" sz="1100" b="1" baseline="0"/>
            <a:t>- MIN</a:t>
          </a:r>
        </a:p>
        <a:p>
          <a:pPr algn="l"/>
          <a:r>
            <a:rPr lang="es-SV" sz="1100" b="1" baseline="0"/>
            <a:t>- PROMEDIO</a:t>
          </a:r>
          <a:endParaRPr lang="es-SV" sz="1100" b="1"/>
        </a:p>
      </xdr:txBody>
    </xdr:sp>
    <xdr:clientData/>
  </xdr:twoCellAnchor>
  <xdr:twoCellAnchor>
    <xdr:from>
      <xdr:col>18</xdr:col>
      <xdr:colOff>89647</xdr:colOff>
      <xdr:row>6</xdr:row>
      <xdr:rowOff>9526</xdr:rowOff>
    </xdr:from>
    <xdr:to>
      <xdr:col>19</xdr:col>
      <xdr:colOff>609600</xdr:colOff>
      <xdr:row>14</xdr:row>
      <xdr:rowOff>19051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FEC2FFF-27FD-419A-8FF6-100722A04A72}"/>
            </a:ext>
          </a:extLst>
        </xdr:cNvPr>
        <xdr:cNvSpPr/>
      </xdr:nvSpPr>
      <xdr:spPr>
        <a:xfrm>
          <a:off x="17694088" y="1488702"/>
          <a:ext cx="1281953" cy="211623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SV" sz="500" b="1">
            <a:latin typeface="Arial Black" panose="020B0A04020102020204" pitchFamily="34" charset="0"/>
          </a:endParaRPr>
        </a:p>
        <a:p>
          <a:pPr algn="ctr"/>
          <a:r>
            <a:rPr lang="es-SV" sz="1100" b="1">
              <a:latin typeface="Arial Black" panose="020B0A04020102020204" pitchFamily="34" charset="0"/>
            </a:rPr>
            <a:t>Funciones</a:t>
          </a:r>
          <a:r>
            <a:rPr lang="es-SV" sz="1100" b="1" baseline="0">
              <a:latin typeface="Arial Black" panose="020B0A04020102020204" pitchFamily="34" charset="0"/>
            </a:rPr>
            <a:t> Logicas</a:t>
          </a:r>
          <a:endParaRPr lang="es-SV" sz="1100" b="1">
            <a:latin typeface="Arial Black" panose="020B0A04020102020204" pitchFamily="34" charset="0"/>
          </a:endParaRPr>
        </a:p>
        <a:p>
          <a:pPr algn="l"/>
          <a:endParaRPr lang="es-SV" sz="700" b="1">
            <a:latin typeface="Arial Black" panose="020B0A04020102020204" pitchFamily="34" charset="0"/>
          </a:endParaRPr>
        </a:p>
        <a:p>
          <a:pPr algn="l"/>
          <a:r>
            <a:rPr lang="es-SV" sz="1000" b="1">
              <a:latin typeface="Arial Black" panose="020B0A04020102020204" pitchFamily="34" charset="0"/>
            </a:rPr>
            <a:t>- Funcion promedio</a:t>
          </a:r>
        </a:p>
        <a:p>
          <a:pPr algn="l"/>
          <a:r>
            <a:rPr lang="es-SV" sz="1000" b="1">
              <a:latin typeface="Arial Black" panose="020B0A04020102020204" pitchFamily="34" charset="0"/>
            </a:rPr>
            <a:t>- Funcion Si</a:t>
          </a:r>
        </a:p>
        <a:p>
          <a:pPr algn="l"/>
          <a:r>
            <a:rPr lang="es-SV" sz="1000" b="1">
              <a:latin typeface="Arial Black" panose="020B0A04020102020204" pitchFamily="34" charset="0"/>
            </a:rPr>
            <a:t>- Funcion</a:t>
          </a:r>
          <a:r>
            <a:rPr lang="es-SV" sz="1000" b="1" baseline="0">
              <a:latin typeface="Arial Black" panose="020B0A04020102020204" pitchFamily="34" charset="0"/>
            </a:rPr>
            <a:t> Max</a:t>
          </a:r>
        </a:p>
        <a:p>
          <a:pPr algn="l"/>
          <a:r>
            <a:rPr lang="es-SV" sz="1000" b="1" baseline="0">
              <a:latin typeface="Arial Black" panose="020B0A04020102020204" pitchFamily="34" charset="0"/>
            </a:rPr>
            <a:t>- Funcion Min</a:t>
          </a:r>
        </a:p>
        <a:p>
          <a:pPr algn="l"/>
          <a:r>
            <a:rPr lang="es-SV" sz="1000" b="1" baseline="0">
              <a:latin typeface="Arial Black" panose="020B0A04020102020204" pitchFamily="34" charset="0"/>
            </a:rPr>
            <a:t>- Funcion Moda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SV" sz="1000" b="1" baseline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- Funcion Contar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SV" sz="1000" b="1" baseline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- Funcion Contar.Si</a:t>
          </a:r>
          <a:endParaRPr lang="es-SV" sz="1000" b="1"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705970</xdr:colOff>
      <xdr:row>26</xdr:row>
      <xdr:rowOff>156882</xdr:rowOff>
    </xdr:from>
    <xdr:to>
      <xdr:col>8</xdr:col>
      <xdr:colOff>1075765</xdr:colOff>
      <xdr:row>53</xdr:row>
      <xdr:rowOff>113179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99B0100-EB32-DB88-536D-17B621CA6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970" y="6577853"/>
          <a:ext cx="8269942" cy="5099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8762-286F-4731-A028-2A58909172E2}">
  <dimension ref="A2:O2"/>
  <sheetViews>
    <sheetView workbookViewId="0">
      <selection activeCell="F16" sqref="F16"/>
    </sheetView>
  </sheetViews>
  <sheetFormatPr defaultColWidth="11.43359375" defaultRowHeight="15" x14ac:dyDescent="0.2"/>
  <cols>
    <col min="1" max="16384" width="11.43359375" style="16"/>
  </cols>
  <sheetData>
    <row r="2" spans="1:15" ht="29.25" x14ac:dyDescent="0.4">
      <c r="A2" s="15" t="s">
        <v>135</v>
      </c>
      <c r="G2" s="17" t="s">
        <v>136</v>
      </c>
      <c r="O2" s="17" t="s">
        <v>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8894-D839-4CF7-BAB1-900242378274}">
  <dimension ref="A2:J22"/>
  <sheetViews>
    <sheetView workbookViewId="0">
      <selection activeCell="I14" sqref="I14"/>
    </sheetView>
  </sheetViews>
  <sheetFormatPr defaultColWidth="10.76171875" defaultRowHeight="15" x14ac:dyDescent="0.2"/>
  <cols>
    <col min="1" max="1" width="15.33203125" customWidth="1"/>
    <col min="2" max="2" width="11.703125" style="59" bestFit="1" customWidth="1"/>
    <col min="3" max="3" width="13.85546875" style="11" bestFit="1" customWidth="1"/>
    <col min="4" max="4" width="15.46875" style="12" customWidth="1"/>
    <col min="6" max="6" width="27.98046875" style="67" customWidth="1"/>
    <col min="7" max="7" width="13.71875" style="69" customWidth="1"/>
    <col min="8" max="9" width="17.62109375" customWidth="1"/>
    <col min="10" max="10" width="16.27734375" customWidth="1"/>
  </cols>
  <sheetData>
    <row r="2" spans="1:10" ht="21" x14ac:dyDescent="0.3">
      <c r="A2" s="18" t="s">
        <v>122</v>
      </c>
    </row>
    <row r="4" spans="1:10" x14ac:dyDescent="0.2">
      <c r="A4" t="s">
        <v>123</v>
      </c>
      <c r="B4" s="59" t="s">
        <v>124</v>
      </c>
      <c r="C4" s="11" t="s">
        <v>125</v>
      </c>
      <c r="D4" s="12" t="s">
        <v>126</v>
      </c>
      <c r="E4" t="s">
        <v>127</v>
      </c>
      <c r="F4" s="67" t="s">
        <v>128</v>
      </c>
      <c r="G4" s="69" t="s">
        <v>129</v>
      </c>
      <c r="H4" t="s">
        <v>130</v>
      </c>
      <c r="I4" t="s">
        <v>133</v>
      </c>
      <c r="J4" t="s">
        <v>131</v>
      </c>
    </row>
    <row r="5" spans="1:10" x14ac:dyDescent="0.2">
      <c r="A5" t="s">
        <v>132</v>
      </c>
      <c r="B5" s="59">
        <v>56164</v>
      </c>
      <c r="C5" s="11">
        <v>45</v>
      </c>
      <c r="D5" s="12">
        <v>78</v>
      </c>
      <c r="E5" s="4">
        <v>45014</v>
      </c>
      <c r="F5" s="67">
        <v>45015</v>
      </c>
      <c r="G5" s="69">
        <v>0.16666666666666666</v>
      </c>
      <c r="H5" s="13">
        <v>0.08</v>
      </c>
      <c r="I5" s="14" t="s">
        <v>134</v>
      </c>
    </row>
    <row r="6" spans="1:10" x14ac:dyDescent="0.2">
      <c r="E6" s="4"/>
      <c r="H6" s="13"/>
      <c r="I6" s="14"/>
    </row>
    <row r="8" spans="1:10" x14ac:dyDescent="0.2">
      <c r="A8" t="s">
        <v>137</v>
      </c>
    </row>
    <row r="9" spans="1:10" x14ac:dyDescent="0.2">
      <c r="A9" s="75" t="s">
        <v>123</v>
      </c>
      <c r="B9" s="76" t="s">
        <v>124</v>
      </c>
      <c r="C9" s="77" t="s">
        <v>125</v>
      </c>
      <c r="D9" s="78" t="s">
        <v>126</v>
      </c>
      <c r="E9" s="75" t="s">
        <v>127</v>
      </c>
      <c r="F9" s="79" t="s">
        <v>128</v>
      </c>
      <c r="G9" s="80" t="s">
        <v>129</v>
      </c>
      <c r="H9" s="75" t="s">
        <v>130</v>
      </c>
      <c r="I9" s="75" t="s">
        <v>133</v>
      </c>
      <c r="J9" s="75" t="s">
        <v>131</v>
      </c>
    </row>
    <row r="10" spans="1:10" x14ac:dyDescent="0.2">
      <c r="A10" s="2" t="s">
        <v>256</v>
      </c>
      <c r="B10" s="60">
        <v>1030256.65</v>
      </c>
      <c r="C10" s="62">
        <v>1030256.65</v>
      </c>
      <c r="D10" s="64">
        <v>1030256.65</v>
      </c>
      <c r="E10" s="66">
        <v>45017</v>
      </c>
      <c r="F10" s="68">
        <v>45017</v>
      </c>
      <c r="G10" s="70">
        <v>0.38055555555555554</v>
      </c>
      <c r="H10" s="71">
        <v>0.15</v>
      </c>
      <c r="I10" s="51" t="s">
        <v>266</v>
      </c>
      <c r="J10" s="81">
        <v>20</v>
      </c>
    </row>
    <row r="11" spans="1:10" x14ac:dyDescent="0.2">
      <c r="A11" s="2" t="s">
        <v>260</v>
      </c>
      <c r="B11" s="60">
        <v>568945.30000000005</v>
      </c>
      <c r="C11" s="62">
        <v>568945.30000000005</v>
      </c>
      <c r="D11" s="64">
        <v>568945.30000000005</v>
      </c>
      <c r="E11" s="66">
        <v>45018</v>
      </c>
      <c r="F11" s="68">
        <v>45018</v>
      </c>
      <c r="G11" s="70">
        <v>0.41666666666666669</v>
      </c>
      <c r="H11" s="73">
        <v>0.03</v>
      </c>
      <c r="I11" s="51" t="s">
        <v>267</v>
      </c>
      <c r="J11" s="82" t="s">
        <v>269</v>
      </c>
    </row>
    <row r="12" spans="1:10" x14ac:dyDescent="0.2">
      <c r="A12" s="2" t="s">
        <v>265</v>
      </c>
      <c r="B12" s="60">
        <v>8596452.6500000004</v>
      </c>
      <c r="C12" s="62">
        <v>8596452.6500000004</v>
      </c>
      <c r="D12" s="64">
        <v>8596452.6500000004</v>
      </c>
      <c r="E12" s="66">
        <v>45019</v>
      </c>
      <c r="F12" s="68">
        <v>45019</v>
      </c>
      <c r="G12" s="70">
        <v>0.5</v>
      </c>
      <c r="H12" s="73">
        <v>0.1</v>
      </c>
      <c r="I12" s="51" t="s">
        <v>268</v>
      </c>
      <c r="J12" s="83" t="s">
        <v>270</v>
      </c>
    </row>
    <row r="13" spans="1:10" x14ac:dyDescent="0.2">
      <c r="A13" s="58" t="s">
        <v>257</v>
      </c>
      <c r="B13" s="61">
        <v>569825</v>
      </c>
      <c r="C13" s="63">
        <v>569825</v>
      </c>
      <c r="D13" s="65">
        <v>569825</v>
      </c>
      <c r="E13" s="66"/>
      <c r="H13" s="12"/>
      <c r="I13" s="86" t="s">
        <v>271</v>
      </c>
      <c r="J13" s="85">
        <v>45047</v>
      </c>
    </row>
    <row r="14" spans="1:10" x14ac:dyDescent="0.2">
      <c r="A14" s="58" t="s">
        <v>258</v>
      </c>
      <c r="B14" s="61">
        <v>5268945</v>
      </c>
      <c r="C14" s="63">
        <v>5268945</v>
      </c>
      <c r="D14" s="65">
        <v>5268945</v>
      </c>
      <c r="E14" s="66"/>
      <c r="I14" s="14"/>
      <c r="J14" s="84"/>
    </row>
    <row r="15" spans="1:10" x14ac:dyDescent="0.2">
      <c r="A15" s="58" t="s">
        <v>259</v>
      </c>
      <c r="B15" s="61">
        <v>236423</v>
      </c>
      <c r="C15" s="63">
        <v>236423</v>
      </c>
      <c r="D15" s="65">
        <v>236423</v>
      </c>
      <c r="E15" s="66"/>
    </row>
    <row r="16" spans="1:10" x14ac:dyDescent="0.2">
      <c r="A16" s="58" t="s">
        <v>261</v>
      </c>
      <c r="B16" s="60"/>
      <c r="H16" s="74">
        <v>0.2</v>
      </c>
    </row>
    <row r="17" spans="1:8" x14ac:dyDescent="0.2">
      <c r="A17" s="58" t="s">
        <v>262</v>
      </c>
      <c r="B17" s="60"/>
      <c r="H17" s="74">
        <v>0.15</v>
      </c>
    </row>
    <row r="18" spans="1:8" x14ac:dyDescent="0.2">
      <c r="A18" s="58" t="s">
        <v>264</v>
      </c>
      <c r="H18" s="74">
        <v>0.1</v>
      </c>
    </row>
    <row r="19" spans="1:8" x14ac:dyDescent="0.2">
      <c r="A19" s="58" t="s">
        <v>263</v>
      </c>
      <c r="H19" s="72"/>
    </row>
    <row r="20" spans="1:8" x14ac:dyDescent="0.2">
      <c r="A20" s="2"/>
      <c r="H20" s="72"/>
    </row>
    <row r="21" spans="1:8" x14ac:dyDescent="0.2">
      <c r="A21" s="2"/>
    </row>
    <row r="22" spans="1:8" x14ac:dyDescent="0.2">
      <c r="A22" s="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1019-C5D0-4205-AD0F-EB27EE81B698}">
  <dimension ref="A1:R43"/>
  <sheetViews>
    <sheetView topLeftCell="A23" workbookViewId="0">
      <selection activeCell="B30" sqref="B30"/>
    </sheetView>
  </sheetViews>
  <sheetFormatPr defaultColWidth="10.76171875" defaultRowHeight="15" x14ac:dyDescent="0.2"/>
  <sheetData>
    <row r="1" spans="1:18" x14ac:dyDescent="0.2">
      <c r="A1" t="s">
        <v>54</v>
      </c>
    </row>
    <row r="2" spans="1:18" ht="21" x14ac:dyDescent="0.3">
      <c r="B2" s="24" t="s">
        <v>164</v>
      </c>
      <c r="K2" s="25" t="s">
        <v>165</v>
      </c>
    </row>
    <row r="3" spans="1:18" x14ac:dyDescent="0.2">
      <c r="A3">
        <v>1</v>
      </c>
      <c r="B3" t="s">
        <v>52</v>
      </c>
      <c r="K3" t="s">
        <v>57</v>
      </c>
    </row>
    <row r="4" spans="1:18" x14ac:dyDescent="0.2">
      <c r="A4">
        <v>2</v>
      </c>
      <c r="B4" t="s">
        <v>53</v>
      </c>
      <c r="K4" t="s">
        <v>58</v>
      </c>
    </row>
    <row r="5" spans="1:18" x14ac:dyDescent="0.2">
      <c r="A5">
        <v>3</v>
      </c>
      <c r="B5" t="s">
        <v>55</v>
      </c>
      <c r="K5" t="s">
        <v>60</v>
      </c>
    </row>
    <row r="6" spans="1:18" x14ac:dyDescent="0.2">
      <c r="A6">
        <v>4</v>
      </c>
      <c r="B6" t="s">
        <v>56</v>
      </c>
      <c r="K6" t="s">
        <v>59</v>
      </c>
    </row>
    <row r="7" spans="1:18" x14ac:dyDescent="0.2">
      <c r="B7">
        <v>10</v>
      </c>
      <c r="C7">
        <v>10</v>
      </c>
      <c r="D7">
        <v>20</v>
      </c>
      <c r="E7">
        <v>10</v>
      </c>
      <c r="F7">
        <v>10</v>
      </c>
      <c r="G7">
        <v>40</v>
      </c>
      <c r="H7">
        <f>SUM(B7:G7)</f>
        <v>100</v>
      </c>
      <c r="L7">
        <v>10</v>
      </c>
      <c r="M7">
        <v>10</v>
      </c>
      <c r="N7">
        <v>20</v>
      </c>
      <c r="O7">
        <v>10</v>
      </c>
      <c r="P7">
        <v>10</v>
      </c>
      <c r="Q7">
        <v>40</v>
      </c>
      <c r="R7">
        <f>SUM(L7:Q7)</f>
        <v>100</v>
      </c>
    </row>
    <row r="8" spans="1:18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K8" s="1" t="s">
        <v>0</v>
      </c>
      <c r="L8" s="1" t="s">
        <v>1</v>
      </c>
      <c r="M8" s="1" t="s">
        <v>2</v>
      </c>
      <c r="N8" s="1" t="s">
        <v>3</v>
      </c>
      <c r="O8" s="1" t="s">
        <v>4</v>
      </c>
      <c r="P8" s="1" t="s">
        <v>5</v>
      </c>
      <c r="Q8" s="1" t="s">
        <v>6</v>
      </c>
      <c r="R8" s="1" t="s">
        <v>7</v>
      </c>
    </row>
    <row r="9" spans="1:18" x14ac:dyDescent="0.2">
      <c r="A9" s="1" t="s">
        <v>8</v>
      </c>
      <c r="B9" s="1">
        <v>8</v>
      </c>
      <c r="C9" s="1">
        <v>9</v>
      </c>
      <c r="D9" s="1">
        <v>15</v>
      </c>
      <c r="E9" s="1">
        <v>10</v>
      </c>
      <c r="F9" s="1">
        <v>8</v>
      </c>
      <c r="G9" s="1">
        <v>33</v>
      </c>
      <c r="H9" s="1"/>
      <c r="K9" s="1" t="s">
        <v>18</v>
      </c>
      <c r="L9" s="1">
        <v>9</v>
      </c>
      <c r="M9" s="1">
        <v>3</v>
      </c>
      <c r="N9" s="1">
        <v>18</v>
      </c>
      <c r="O9" s="1">
        <v>9</v>
      </c>
      <c r="P9" s="1">
        <v>8</v>
      </c>
      <c r="Q9" s="1">
        <v>12</v>
      </c>
      <c r="R9" s="1"/>
    </row>
    <row r="10" spans="1:18" x14ac:dyDescent="0.2">
      <c r="A10" s="1" t="s">
        <v>9</v>
      </c>
      <c r="B10" s="1">
        <v>8</v>
      </c>
      <c r="C10" s="1">
        <v>10</v>
      </c>
      <c r="D10" s="1">
        <v>11</v>
      </c>
      <c r="E10" s="1">
        <v>8</v>
      </c>
      <c r="F10" s="1">
        <v>6</v>
      </c>
      <c r="G10" s="1">
        <v>12</v>
      </c>
      <c r="H10" s="1"/>
      <c r="K10" s="1" t="s">
        <v>19</v>
      </c>
      <c r="L10" s="1">
        <v>6</v>
      </c>
      <c r="M10" s="1">
        <v>7</v>
      </c>
      <c r="N10" s="1">
        <v>19</v>
      </c>
      <c r="O10" s="1">
        <v>10</v>
      </c>
      <c r="P10" s="1">
        <v>8</v>
      </c>
      <c r="Q10" s="1">
        <v>23</v>
      </c>
      <c r="R10" s="1"/>
    </row>
    <row r="11" spans="1:18" x14ac:dyDescent="0.2">
      <c r="A11" s="1" t="s">
        <v>34</v>
      </c>
      <c r="B11" s="1">
        <v>9</v>
      </c>
      <c r="C11" s="1">
        <v>10</v>
      </c>
      <c r="D11" s="1">
        <v>18</v>
      </c>
      <c r="E11" s="1">
        <v>9</v>
      </c>
      <c r="F11" s="1">
        <v>10</v>
      </c>
      <c r="G11" s="1">
        <v>35</v>
      </c>
      <c r="H11" s="1"/>
      <c r="K11" s="1" t="s">
        <v>20</v>
      </c>
      <c r="L11" s="1">
        <v>6</v>
      </c>
      <c r="M11" s="1">
        <v>3</v>
      </c>
      <c r="N11" s="1">
        <v>16</v>
      </c>
      <c r="O11" s="1">
        <v>1</v>
      </c>
      <c r="P11" s="1">
        <v>5</v>
      </c>
      <c r="Q11" s="1">
        <v>31</v>
      </c>
      <c r="R11" s="1"/>
    </row>
    <row r="12" spans="1:18" x14ac:dyDescent="0.2">
      <c r="A12" s="1" t="s">
        <v>10</v>
      </c>
      <c r="B12" s="1">
        <v>7</v>
      </c>
      <c r="C12" s="1">
        <v>8</v>
      </c>
      <c r="D12" s="1">
        <v>15</v>
      </c>
      <c r="E12" s="1">
        <v>7</v>
      </c>
      <c r="F12" s="1">
        <v>2</v>
      </c>
      <c r="G12" s="1">
        <v>33</v>
      </c>
      <c r="H12" s="1"/>
      <c r="K12" s="1" t="s">
        <v>21</v>
      </c>
      <c r="L12" s="1">
        <v>5</v>
      </c>
      <c r="M12" s="1">
        <v>7</v>
      </c>
      <c r="N12" s="1">
        <v>17</v>
      </c>
      <c r="O12" s="1">
        <v>7</v>
      </c>
      <c r="P12" s="1">
        <v>8</v>
      </c>
      <c r="Q12" s="1">
        <v>16</v>
      </c>
      <c r="R12" s="1"/>
    </row>
    <row r="13" spans="1:18" x14ac:dyDescent="0.2">
      <c r="A13" s="1" t="s">
        <v>11</v>
      </c>
      <c r="B13" s="1">
        <v>1</v>
      </c>
      <c r="C13" s="1">
        <v>8</v>
      </c>
      <c r="D13" s="1">
        <v>20</v>
      </c>
      <c r="E13" s="1">
        <v>4</v>
      </c>
      <c r="F13" s="1">
        <v>3</v>
      </c>
      <c r="G13" s="1">
        <v>12</v>
      </c>
      <c r="H13" s="1"/>
      <c r="K13" s="1" t="s">
        <v>22</v>
      </c>
      <c r="L13" s="1">
        <v>7</v>
      </c>
      <c r="M13" s="1">
        <v>9</v>
      </c>
      <c r="N13" s="1">
        <v>7</v>
      </c>
      <c r="O13" s="1">
        <v>4</v>
      </c>
      <c r="P13" s="1">
        <v>7</v>
      </c>
      <c r="Q13" s="1">
        <v>13</v>
      </c>
      <c r="R13" s="1"/>
    </row>
    <row r="14" spans="1:18" x14ac:dyDescent="0.2">
      <c r="A14" s="1" t="s">
        <v>12</v>
      </c>
      <c r="B14" s="1">
        <v>10</v>
      </c>
      <c r="C14" s="1">
        <v>2</v>
      </c>
      <c r="D14" s="1">
        <v>11</v>
      </c>
      <c r="E14" s="1">
        <v>9</v>
      </c>
      <c r="F14" s="1">
        <v>5</v>
      </c>
      <c r="G14" s="1">
        <v>32</v>
      </c>
      <c r="H14" s="1"/>
      <c r="K14" s="1" t="s">
        <v>23</v>
      </c>
      <c r="L14" s="1">
        <v>10</v>
      </c>
      <c r="M14" s="1">
        <v>10</v>
      </c>
      <c r="N14" s="1">
        <v>19</v>
      </c>
      <c r="O14" s="1">
        <v>7</v>
      </c>
      <c r="P14" s="1">
        <v>2</v>
      </c>
      <c r="Q14" s="1">
        <v>16</v>
      </c>
      <c r="R14" s="1"/>
    </row>
    <row r="15" spans="1:18" x14ac:dyDescent="0.2">
      <c r="A15" s="1" t="s">
        <v>13</v>
      </c>
      <c r="B15" s="1">
        <v>2</v>
      </c>
      <c r="C15" s="1">
        <v>2</v>
      </c>
      <c r="D15" s="1">
        <v>15</v>
      </c>
      <c r="E15" s="1">
        <v>4</v>
      </c>
      <c r="F15" s="1">
        <v>2</v>
      </c>
      <c r="G15" s="1">
        <v>29</v>
      </c>
      <c r="H15" s="1"/>
      <c r="K15" s="1" t="s">
        <v>24</v>
      </c>
      <c r="L15" s="1">
        <v>9</v>
      </c>
      <c r="M15" s="1">
        <v>8</v>
      </c>
      <c r="N15" s="1">
        <v>16</v>
      </c>
      <c r="O15" s="1">
        <v>9</v>
      </c>
      <c r="P15" s="1">
        <v>8</v>
      </c>
      <c r="Q15" s="1">
        <v>32</v>
      </c>
      <c r="R15" s="1"/>
    </row>
    <row r="16" spans="1:18" x14ac:dyDescent="0.2">
      <c r="A16" s="1" t="s">
        <v>14</v>
      </c>
      <c r="B16" s="1">
        <v>2</v>
      </c>
      <c r="C16" s="1">
        <v>6</v>
      </c>
      <c r="D16" s="1">
        <v>19</v>
      </c>
      <c r="E16" s="1">
        <v>6</v>
      </c>
      <c r="F16" s="1">
        <v>8</v>
      </c>
      <c r="G16" s="1">
        <v>40</v>
      </c>
      <c r="H16" s="1"/>
      <c r="K16" s="1" t="s">
        <v>25</v>
      </c>
      <c r="L16" s="1">
        <v>1</v>
      </c>
      <c r="M16" s="1">
        <v>1</v>
      </c>
      <c r="N16" s="1">
        <v>6</v>
      </c>
      <c r="O16" s="1">
        <v>3</v>
      </c>
      <c r="P16" s="1">
        <v>7</v>
      </c>
      <c r="Q16" s="1">
        <v>16</v>
      </c>
      <c r="R16" s="1"/>
    </row>
    <row r="17" spans="1:18" x14ac:dyDescent="0.2">
      <c r="A17" s="1" t="s">
        <v>15</v>
      </c>
      <c r="B17" s="1">
        <v>7</v>
      </c>
      <c r="C17" s="1">
        <v>4</v>
      </c>
      <c r="D17" s="1">
        <v>14</v>
      </c>
      <c r="E17" s="1">
        <v>9</v>
      </c>
      <c r="F17" s="1">
        <v>9</v>
      </c>
      <c r="G17" s="1">
        <v>31</v>
      </c>
      <c r="H17" s="1"/>
      <c r="K17" s="1" t="s">
        <v>26</v>
      </c>
      <c r="L17" s="1">
        <v>5</v>
      </c>
      <c r="M17" s="1">
        <v>7</v>
      </c>
      <c r="N17" s="1">
        <v>8</v>
      </c>
      <c r="O17" s="1">
        <v>5</v>
      </c>
      <c r="P17" s="1">
        <v>3</v>
      </c>
      <c r="Q17" s="1">
        <v>34</v>
      </c>
      <c r="R17" s="1"/>
    </row>
    <row r="18" spans="1:18" x14ac:dyDescent="0.2">
      <c r="A18" s="1" t="s">
        <v>16</v>
      </c>
      <c r="B18" s="1">
        <v>3</v>
      </c>
      <c r="C18" s="1">
        <v>8</v>
      </c>
      <c r="D18" s="1">
        <v>9</v>
      </c>
      <c r="E18" s="1">
        <v>5</v>
      </c>
      <c r="F18" s="1">
        <v>3</v>
      </c>
      <c r="G18" s="1">
        <v>29</v>
      </c>
      <c r="H18" s="1"/>
      <c r="K18" s="1" t="s">
        <v>27</v>
      </c>
      <c r="L18" s="1">
        <v>10</v>
      </c>
      <c r="M18" s="1">
        <v>10</v>
      </c>
      <c r="N18" s="1">
        <v>8</v>
      </c>
      <c r="O18" s="1">
        <v>9</v>
      </c>
      <c r="P18" s="1">
        <v>2</v>
      </c>
      <c r="Q18" s="1">
        <v>16</v>
      </c>
      <c r="R18" s="1"/>
    </row>
    <row r="19" spans="1:18" x14ac:dyDescent="0.2">
      <c r="A19" s="1" t="s">
        <v>17</v>
      </c>
      <c r="B19" s="1">
        <v>8</v>
      </c>
      <c r="C19" s="1">
        <v>7</v>
      </c>
      <c r="D19" s="1">
        <v>5</v>
      </c>
      <c r="E19" s="1">
        <v>6</v>
      </c>
      <c r="F19" s="1">
        <v>4</v>
      </c>
      <c r="G19" s="1">
        <v>24</v>
      </c>
      <c r="H19" s="1"/>
      <c r="K19" s="1" t="s">
        <v>28</v>
      </c>
      <c r="L19" s="1">
        <v>2</v>
      </c>
      <c r="M19" s="1">
        <v>8</v>
      </c>
      <c r="N19" s="1">
        <v>7</v>
      </c>
      <c r="O19" s="1">
        <v>2</v>
      </c>
      <c r="P19" s="1">
        <v>5</v>
      </c>
      <c r="Q19" s="1">
        <v>28</v>
      </c>
      <c r="R19" s="1"/>
    </row>
    <row r="22" spans="1:18" ht="21" x14ac:dyDescent="0.3">
      <c r="B22" s="25" t="s">
        <v>166</v>
      </c>
    </row>
    <row r="23" spans="1:18" x14ac:dyDescent="0.2">
      <c r="A23">
        <v>1</v>
      </c>
      <c r="B23" t="s">
        <v>43</v>
      </c>
    </row>
    <row r="24" spans="1:18" x14ac:dyDescent="0.2">
      <c r="A24">
        <v>2</v>
      </c>
      <c r="B24" t="s">
        <v>62</v>
      </c>
    </row>
    <row r="25" spans="1:18" x14ac:dyDescent="0.2">
      <c r="A25">
        <v>3</v>
      </c>
      <c r="B25" t="s">
        <v>61</v>
      </c>
    </row>
    <row r="26" spans="1:18" x14ac:dyDescent="0.2">
      <c r="A26">
        <v>4</v>
      </c>
      <c r="B26" t="s">
        <v>51</v>
      </c>
    </row>
    <row r="27" spans="1:18" x14ac:dyDescent="0.2">
      <c r="A27">
        <v>5</v>
      </c>
      <c r="B27" t="s">
        <v>63</v>
      </c>
    </row>
    <row r="29" spans="1:18" x14ac:dyDescent="0.2">
      <c r="A29" s="1" t="s">
        <v>0</v>
      </c>
      <c r="B29" s="1" t="s">
        <v>44</v>
      </c>
      <c r="C29" s="1" t="s">
        <v>45</v>
      </c>
      <c r="D29" s="1" t="s">
        <v>46</v>
      </c>
      <c r="E29" s="1" t="s">
        <v>47</v>
      </c>
      <c r="F29" s="1" t="s">
        <v>48</v>
      </c>
      <c r="G29" s="1" t="s">
        <v>49</v>
      </c>
      <c r="H29" s="1" t="s">
        <v>50</v>
      </c>
    </row>
    <row r="30" spans="1:18" x14ac:dyDescent="0.2">
      <c r="A30" s="1" t="s">
        <v>35</v>
      </c>
      <c r="B30">
        <v>99</v>
      </c>
      <c r="C30" s="1">
        <v>83</v>
      </c>
      <c r="D30" s="1">
        <v>100</v>
      </c>
      <c r="E30" s="1">
        <v>81</v>
      </c>
      <c r="F30" s="1">
        <v>81</v>
      </c>
      <c r="G30" s="1">
        <v>94</v>
      </c>
      <c r="H30" s="1"/>
    </row>
    <row r="31" spans="1:18" x14ac:dyDescent="0.2">
      <c r="A31" s="1" t="s">
        <v>36</v>
      </c>
      <c r="B31">
        <v>86</v>
      </c>
      <c r="C31" s="1">
        <v>94</v>
      </c>
      <c r="D31" s="1">
        <v>93</v>
      </c>
      <c r="E31" s="1">
        <v>90</v>
      </c>
      <c r="F31" s="1">
        <v>93</v>
      </c>
      <c r="G31" s="1">
        <v>94</v>
      </c>
      <c r="H31" s="1"/>
    </row>
    <row r="32" spans="1:18" x14ac:dyDescent="0.2">
      <c r="A32" s="1" t="s">
        <v>37</v>
      </c>
      <c r="B32">
        <v>83</v>
      </c>
      <c r="C32" s="1">
        <v>96</v>
      </c>
      <c r="D32" s="1">
        <v>82</v>
      </c>
      <c r="E32" s="1">
        <v>90</v>
      </c>
      <c r="F32" s="1">
        <v>95</v>
      </c>
      <c r="G32" s="1">
        <v>80</v>
      </c>
      <c r="H32" s="1"/>
    </row>
    <row r="33" spans="1:8" x14ac:dyDescent="0.2">
      <c r="A33" s="1" t="s">
        <v>38</v>
      </c>
      <c r="B33">
        <v>91</v>
      </c>
      <c r="C33" s="1">
        <v>88</v>
      </c>
      <c r="D33" s="1">
        <v>100</v>
      </c>
      <c r="E33" s="1">
        <v>90</v>
      </c>
      <c r="F33" s="1">
        <v>92</v>
      </c>
      <c r="G33" s="1">
        <v>100</v>
      </c>
      <c r="H33" s="1"/>
    </row>
    <row r="34" spans="1:8" x14ac:dyDescent="0.2">
      <c r="A34" s="1" t="s">
        <v>39</v>
      </c>
      <c r="B34">
        <v>90</v>
      </c>
      <c r="C34" s="1">
        <v>87</v>
      </c>
      <c r="D34" s="1">
        <v>90</v>
      </c>
      <c r="E34" s="1">
        <v>92</v>
      </c>
      <c r="F34" s="1">
        <v>97</v>
      </c>
      <c r="G34" s="1">
        <v>92</v>
      </c>
      <c r="H34" s="1"/>
    </row>
    <row r="35" spans="1:8" x14ac:dyDescent="0.2">
      <c r="A35" s="1" t="s">
        <v>40</v>
      </c>
      <c r="B35">
        <v>100</v>
      </c>
      <c r="C35" s="1">
        <v>91</v>
      </c>
      <c r="D35" s="1">
        <v>100</v>
      </c>
      <c r="E35" s="1">
        <v>96</v>
      </c>
      <c r="F35" s="1">
        <v>89</v>
      </c>
      <c r="G35" s="1">
        <v>86</v>
      </c>
      <c r="H35" s="1"/>
    </row>
    <row r="36" spans="1:8" x14ac:dyDescent="0.2">
      <c r="A36" s="1" t="s">
        <v>41</v>
      </c>
      <c r="B36">
        <v>86</v>
      </c>
      <c r="C36" s="1">
        <v>96</v>
      </c>
      <c r="D36" s="1">
        <v>81</v>
      </c>
      <c r="E36" s="1">
        <v>75</v>
      </c>
      <c r="F36" s="1">
        <v>94</v>
      </c>
      <c r="G36" s="1">
        <v>94</v>
      </c>
      <c r="H36" s="1"/>
    </row>
    <row r="37" spans="1:8" x14ac:dyDescent="0.2">
      <c r="A37" s="1" t="s">
        <v>42</v>
      </c>
      <c r="B37">
        <v>81</v>
      </c>
      <c r="C37" s="1">
        <v>84</v>
      </c>
      <c r="D37" s="1">
        <v>96</v>
      </c>
      <c r="E37" s="1">
        <v>89</v>
      </c>
      <c r="F37" s="1">
        <v>83</v>
      </c>
      <c r="G37" s="1">
        <v>88</v>
      </c>
      <c r="H37" s="1"/>
    </row>
    <row r="38" spans="1:8" x14ac:dyDescent="0.2">
      <c r="A38" s="1" t="s">
        <v>29</v>
      </c>
      <c r="B38">
        <v>90</v>
      </c>
      <c r="C38" s="1">
        <v>99</v>
      </c>
      <c r="D38" s="1">
        <v>86</v>
      </c>
      <c r="E38" s="1">
        <v>85</v>
      </c>
      <c r="F38" s="1">
        <v>92</v>
      </c>
      <c r="G38" s="1">
        <v>97</v>
      </c>
      <c r="H38" s="1"/>
    </row>
    <row r="39" spans="1:8" x14ac:dyDescent="0.2">
      <c r="A39" s="1" t="s">
        <v>30</v>
      </c>
      <c r="B39">
        <v>60</v>
      </c>
      <c r="C39" s="1">
        <v>70</v>
      </c>
      <c r="D39" s="1">
        <v>81</v>
      </c>
      <c r="E39" s="1">
        <v>97</v>
      </c>
      <c r="F39" s="1">
        <v>82</v>
      </c>
      <c r="G39" s="1">
        <v>83</v>
      </c>
      <c r="H39" s="1"/>
    </row>
    <row r="40" spans="1:8" x14ac:dyDescent="0.2">
      <c r="A40" s="1" t="s">
        <v>31</v>
      </c>
      <c r="B40">
        <v>89</v>
      </c>
      <c r="C40" s="1">
        <v>93</v>
      </c>
      <c r="D40" s="1">
        <v>97</v>
      </c>
      <c r="E40" s="1">
        <v>99</v>
      </c>
      <c r="F40" s="1">
        <v>96</v>
      </c>
      <c r="G40" s="1">
        <v>91</v>
      </c>
      <c r="H40" s="1"/>
    </row>
    <row r="41" spans="1:8" x14ac:dyDescent="0.2">
      <c r="A41" s="1" t="s">
        <v>32</v>
      </c>
      <c r="B41">
        <v>97</v>
      </c>
      <c r="C41" s="1">
        <v>83</v>
      </c>
      <c r="D41" s="1">
        <v>84</v>
      </c>
      <c r="E41" s="1">
        <v>93</v>
      </c>
      <c r="F41" s="1">
        <v>95</v>
      </c>
      <c r="G41" s="1">
        <v>94</v>
      </c>
      <c r="H41" s="1"/>
    </row>
    <row r="42" spans="1:8" x14ac:dyDescent="0.2">
      <c r="A42" s="1" t="s">
        <v>33</v>
      </c>
      <c r="B42">
        <v>96</v>
      </c>
      <c r="C42" s="1">
        <v>89</v>
      </c>
      <c r="D42" s="1">
        <v>94</v>
      </c>
      <c r="E42" s="1">
        <v>80</v>
      </c>
      <c r="F42" s="1">
        <v>94</v>
      </c>
      <c r="G42" s="1">
        <v>94</v>
      </c>
      <c r="H42" s="1"/>
    </row>
    <row r="43" spans="1:8" x14ac:dyDescent="0.2">
      <c r="A43" s="1" t="s">
        <v>34</v>
      </c>
      <c r="B43">
        <v>98</v>
      </c>
      <c r="C43" s="1">
        <v>86</v>
      </c>
      <c r="D43" s="1">
        <v>95</v>
      </c>
      <c r="E43" s="1">
        <v>86</v>
      </c>
      <c r="F43" s="1">
        <v>94</v>
      </c>
      <c r="G43" s="1">
        <v>83</v>
      </c>
      <c r="H43" s="1"/>
    </row>
  </sheetData>
  <conditionalFormatting sqref="A9:A1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{110E2092-5C3E-4C38-9FFB-C6A0E6155878}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0E2092-5C3E-4C38-9FFB-C6A0E615587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A9:A16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2116-1A4D-4F3D-8D22-085CEF45E552}">
  <sheetPr>
    <tabColor rgb="FFFF0000"/>
  </sheetPr>
  <dimension ref="A1:V31"/>
  <sheetViews>
    <sheetView tabSelected="1" topLeftCell="E1" zoomScale="85" zoomScaleNormal="85" workbookViewId="0">
      <selection activeCell="H8" sqref="H8"/>
    </sheetView>
  </sheetViews>
  <sheetFormatPr defaultColWidth="10.76171875" defaultRowHeight="15" x14ac:dyDescent="0.2"/>
  <cols>
    <col min="1" max="1" width="11.43359375" customWidth="1"/>
    <col min="4" max="4" width="17.21875" customWidth="1"/>
    <col min="6" max="6" width="16.0078125" customWidth="1"/>
    <col min="7" max="7" width="19.50390625" customWidth="1"/>
    <col min="8" max="8" width="20.04296875" customWidth="1"/>
    <col min="9" max="9" width="18.4296875" customWidth="1"/>
    <col min="12" max="12" width="22.328125" customWidth="1"/>
    <col min="13" max="13" width="16.0078125" customWidth="1"/>
    <col min="14" max="14" width="12.64453125" customWidth="1"/>
    <col min="16" max="16" width="14.125" customWidth="1"/>
    <col min="18" max="18" width="16.140625" customWidth="1"/>
    <col min="21" max="21" width="36.05078125" customWidth="1"/>
    <col min="22" max="22" width="11.8359375" bestFit="1" customWidth="1"/>
  </cols>
  <sheetData>
    <row r="1" spans="1:22" ht="19.5" x14ac:dyDescent="0.2">
      <c r="B1" s="102" t="s">
        <v>107</v>
      </c>
      <c r="C1" s="102"/>
      <c r="D1" s="102"/>
      <c r="E1" s="102"/>
      <c r="F1" s="102"/>
      <c r="G1" s="102"/>
    </row>
    <row r="2" spans="1:22" ht="19.5" x14ac:dyDescent="0.2">
      <c r="B2" s="7"/>
      <c r="C2" s="7"/>
      <c r="D2" s="7"/>
      <c r="E2" s="7"/>
      <c r="F2" s="7"/>
      <c r="G2" s="7"/>
      <c r="L2" s="101" t="s">
        <v>191</v>
      </c>
      <c r="M2" s="101"/>
      <c r="N2" s="101"/>
      <c r="O2" s="101"/>
      <c r="P2" s="101"/>
    </row>
    <row r="3" spans="1:22" ht="19.5" x14ac:dyDescent="0.2">
      <c r="A3" s="53" t="s">
        <v>148</v>
      </c>
      <c r="B3" s="7"/>
      <c r="C3" s="7"/>
      <c r="D3" s="7"/>
      <c r="E3" s="7"/>
      <c r="F3" s="7"/>
      <c r="G3" s="7"/>
      <c r="L3" s="44" t="s">
        <v>192</v>
      </c>
      <c r="M3" s="45" t="s">
        <v>193</v>
      </c>
      <c r="N3" s="45"/>
      <c r="O3" s="45"/>
      <c r="P3" s="45"/>
      <c r="Q3" s="46"/>
      <c r="R3" s="46"/>
      <c r="S3" s="46"/>
      <c r="T3" s="46"/>
      <c r="U3" s="46"/>
      <c r="V3" s="46"/>
    </row>
    <row r="4" spans="1:22" ht="19.5" x14ac:dyDescent="0.2">
      <c r="A4" s="53" t="s">
        <v>144</v>
      </c>
      <c r="B4" s="7"/>
      <c r="C4" s="7"/>
      <c r="D4" s="7"/>
      <c r="E4" s="7"/>
      <c r="F4" s="7"/>
      <c r="G4" s="7"/>
      <c r="L4" s="47" t="s">
        <v>194</v>
      </c>
      <c r="M4" s="45" t="s">
        <v>219</v>
      </c>
      <c r="N4" s="45"/>
      <c r="O4" s="45"/>
      <c r="P4" s="45"/>
      <c r="Q4" s="46"/>
      <c r="R4" s="46"/>
      <c r="S4" s="46"/>
      <c r="T4" s="46"/>
      <c r="U4" s="46"/>
      <c r="V4" s="46"/>
    </row>
    <row r="5" spans="1:22" ht="19.5" x14ac:dyDescent="0.2">
      <c r="A5" s="53" t="s">
        <v>149</v>
      </c>
      <c r="B5" s="7"/>
      <c r="C5" s="7"/>
      <c r="D5" s="7"/>
      <c r="E5" s="7"/>
      <c r="F5" s="7"/>
      <c r="G5" s="7"/>
      <c r="L5" s="45"/>
      <c r="N5" s="45"/>
      <c r="O5" s="45"/>
      <c r="P5" s="45"/>
      <c r="Q5" s="46"/>
      <c r="R5" s="46"/>
      <c r="S5" s="46"/>
      <c r="T5" s="46"/>
      <c r="U5" s="46"/>
      <c r="V5" s="46"/>
    </row>
    <row r="6" spans="1:22" ht="19.5" x14ac:dyDescent="0.2">
      <c r="B6" s="7"/>
      <c r="C6" s="7"/>
      <c r="D6" s="7"/>
      <c r="E6" s="7"/>
      <c r="F6" s="21"/>
      <c r="G6" s="7"/>
      <c r="I6" s="93">
        <v>36.360999999999997</v>
      </c>
    </row>
    <row r="7" spans="1:22" ht="27.75" x14ac:dyDescent="0.2">
      <c r="B7" s="19" t="s">
        <v>108</v>
      </c>
      <c r="C7" s="19" t="s">
        <v>109</v>
      </c>
      <c r="D7" s="19" t="s">
        <v>145</v>
      </c>
      <c r="E7" s="19" t="s">
        <v>110</v>
      </c>
      <c r="F7" s="19" t="s">
        <v>111</v>
      </c>
      <c r="G7" s="19" t="s">
        <v>112</v>
      </c>
      <c r="H7" s="92" t="s">
        <v>272</v>
      </c>
      <c r="L7" s="48" t="s">
        <v>195</v>
      </c>
      <c r="M7" s="48" t="s">
        <v>45</v>
      </c>
      <c r="N7" s="48" t="s">
        <v>213</v>
      </c>
      <c r="O7" s="48" t="s">
        <v>49</v>
      </c>
      <c r="P7" s="48" t="s">
        <v>196</v>
      </c>
      <c r="R7" s="95" t="s">
        <v>273</v>
      </c>
      <c r="U7" s="49" t="s">
        <v>217</v>
      </c>
      <c r="V7" s="49" t="s">
        <v>218</v>
      </c>
    </row>
    <row r="8" spans="1:22" ht="19.5" x14ac:dyDescent="0.25">
      <c r="B8" s="9" t="s">
        <v>113</v>
      </c>
      <c r="C8" s="87">
        <v>5</v>
      </c>
      <c r="D8" s="20">
        <v>2.75</v>
      </c>
      <c r="E8" s="20">
        <f>C8*D8</f>
        <v>13.75</v>
      </c>
      <c r="F8" s="20">
        <f>E8*18%</f>
        <v>2.4750000000000001</v>
      </c>
      <c r="G8" s="20">
        <f>E8-F8</f>
        <v>11.275</v>
      </c>
      <c r="H8" s="11">
        <f>G8*$I$6</f>
        <v>409.97027499999996</v>
      </c>
      <c r="L8" s="50" t="s">
        <v>197</v>
      </c>
      <c r="M8" s="51">
        <v>97</v>
      </c>
      <c r="N8" s="51">
        <v>78</v>
      </c>
      <c r="O8" s="51">
        <v>62</v>
      </c>
      <c r="P8" s="94">
        <f>AVERAGE(M8:O8)</f>
        <v>79</v>
      </c>
      <c r="R8" t="str">
        <f>IF(P8&gt;70,"APROBADO","REPROBADO")</f>
        <v>APROBADO</v>
      </c>
      <c r="U8" s="49" t="s">
        <v>216</v>
      </c>
      <c r="V8" s="94">
        <f>AVERAGE(N8:N20)</f>
        <v>80.92307692307692</v>
      </c>
    </row>
    <row r="9" spans="1:22" ht="19.5" x14ac:dyDescent="0.25">
      <c r="B9" s="9" t="s">
        <v>114</v>
      </c>
      <c r="C9" s="87">
        <v>10</v>
      </c>
      <c r="D9" s="20">
        <v>1.1000000000000001</v>
      </c>
      <c r="E9" s="20">
        <f t="shared" ref="E9:E21" si="0">C9*D9</f>
        <v>11</v>
      </c>
      <c r="F9" s="20">
        <f t="shared" ref="F9:F21" si="1">E9*18%</f>
        <v>1.98</v>
      </c>
      <c r="G9" s="20">
        <f t="shared" ref="G9:G21" si="2">E9-F9</f>
        <v>9.02</v>
      </c>
      <c r="H9" s="11">
        <f t="shared" ref="H9:H21" si="3">G9*$I$6</f>
        <v>327.97621999999996</v>
      </c>
      <c r="L9" s="50" t="s">
        <v>198</v>
      </c>
      <c r="M9" s="51">
        <v>86</v>
      </c>
      <c r="N9" s="51">
        <v>78</v>
      </c>
      <c r="O9" s="51">
        <v>84</v>
      </c>
      <c r="P9" s="94">
        <f t="shared" ref="P9:P20" si="4">AVERAGE(M9:O9)</f>
        <v>82.666666666666671</v>
      </c>
      <c r="R9" t="str">
        <f t="shared" ref="R9:R20" si="5">IF(P9&gt;70,"APROBADO","REPROBADO")</f>
        <v>APROBADO</v>
      </c>
      <c r="U9" s="49" t="s">
        <v>214</v>
      </c>
      <c r="V9" s="2">
        <f>MIN(M8:M20)</f>
        <v>57</v>
      </c>
    </row>
    <row r="10" spans="1:22" ht="19.5" x14ac:dyDescent="0.25">
      <c r="B10" s="9" t="s">
        <v>147</v>
      </c>
      <c r="C10" s="87">
        <v>2</v>
      </c>
      <c r="D10" s="20">
        <v>3.1</v>
      </c>
      <c r="E10" s="20">
        <f t="shared" si="0"/>
        <v>6.2</v>
      </c>
      <c r="F10" s="20">
        <f t="shared" si="1"/>
        <v>1.1159999999999999</v>
      </c>
      <c r="G10" s="20">
        <f t="shared" si="2"/>
        <v>5.0840000000000005</v>
      </c>
      <c r="H10" s="11">
        <f t="shared" si="3"/>
        <v>184.85932400000002</v>
      </c>
      <c r="L10" s="50" t="s">
        <v>199</v>
      </c>
      <c r="M10" s="51">
        <v>95</v>
      </c>
      <c r="N10" s="51">
        <v>89</v>
      </c>
      <c r="O10" s="51">
        <v>66</v>
      </c>
      <c r="P10" s="94">
        <f t="shared" si="4"/>
        <v>83.333333333333329</v>
      </c>
      <c r="R10" t="str">
        <f t="shared" si="5"/>
        <v>APROBADO</v>
      </c>
      <c r="U10" s="49" t="s">
        <v>215</v>
      </c>
      <c r="V10" s="2">
        <f>MAX(O8:O20)</f>
        <v>99</v>
      </c>
    </row>
    <row r="11" spans="1:22" ht="19.5" x14ac:dyDescent="0.25">
      <c r="B11" s="9" t="s">
        <v>146</v>
      </c>
      <c r="C11" s="87">
        <v>1</v>
      </c>
      <c r="D11" s="20">
        <v>0.78</v>
      </c>
      <c r="E11" s="20">
        <f t="shared" si="0"/>
        <v>0.78</v>
      </c>
      <c r="F11" s="20">
        <f t="shared" si="1"/>
        <v>0.1404</v>
      </c>
      <c r="G11" s="20">
        <f t="shared" si="2"/>
        <v>0.63960000000000006</v>
      </c>
      <c r="H11" s="11">
        <f t="shared" si="3"/>
        <v>23.256495600000001</v>
      </c>
      <c r="L11" s="50" t="s">
        <v>201</v>
      </c>
      <c r="M11" s="51">
        <v>86</v>
      </c>
      <c r="N11" s="51">
        <v>83</v>
      </c>
      <c r="O11" s="51">
        <v>99</v>
      </c>
      <c r="P11" s="94">
        <f t="shared" si="4"/>
        <v>89.333333333333329</v>
      </c>
      <c r="R11" t="str">
        <f t="shared" si="5"/>
        <v>APROBADO</v>
      </c>
      <c r="U11" s="49" t="s">
        <v>200</v>
      </c>
      <c r="V11" s="2">
        <v>13</v>
      </c>
    </row>
    <row r="12" spans="1:22" ht="19.5" x14ac:dyDescent="0.25">
      <c r="B12" s="9" t="s">
        <v>115</v>
      </c>
      <c r="C12" s="87">
        <v>1</v>
      </c>
      <c r="D12" s="20">
        <v>0.5</v>
      </c>
      <c r="E12" s="20">
        <f t="shared" si="0"/>
        <v>0.5</v>
      </c>
      <c r="F12" s="20">
        <f t="shared" si="1"/>
        <v>0.09</v>
      </c>
      <c r="G12" s="20">
        <f t="shared" si="2"/>
        <v>0.41000000000000003</v>
      </c>
      <c r="H12" s="11">
        <f t="shared" si="3"/>
        <v>14.908009999999999</v>
      </c>
      <c r="L12" s="50" t="s">
        <v>203</v>
      </c>
      <c r="M12" s="51">
        <v>57</v>
      </c>
      <c r="N12" s="51">
        <v>91</v>
      </c>
      <c r="O12" s="51">
        <v>58</v>
      </c>
      <c r="P12" s="94">
        <f t="shared" si="4"/>
        <v>68.666666666666671</v>
      </c>
      <c r="R12" t="str">
        <f t="shared" si="5"/>
        <v>REPROBADO</v>
      </c>
      <c r="U12" s="52" t="s">
        <v>202</v>
      </c>
      <c r="V12" s="2">
        <f>COUNTIF(R8:R20,"APROBADO")</f>
        <v>10</v>
      </c>
    </row>
    <row r="13" spans="1:22" ht="19.5" x14ac:dyDescent="0.25">
      <c r="B13" s="9" t="s">
        <v>116</v>
      </c>
      <c r="C13" s="87">
        <v>5</v>
      </c>
      <c r="D13" s="20">
        <v>1.9</v>
      </c>
      <c r="E13" s="20">
        <f t="shared" si="0"/>
        <v>9.5</v>
      </c>
      <c r="F13" s="20">
        <f t="shared" si="1"/>
        <v>1.71</v>
      </c>
      <c r="G13" s="20">
        <f t="shared" si="2"/>
        <v>7.79</v>
      </c>
      <c r="H13" s="11">
        <f t="shared" si="3"/>
        <v>283.25218999999998</v>
      </c>
      <c r="L13" s="50" t="s">
        <v>205</v>
      </c>
      <c r="M13" s="51">
        <v>75</v>
      </c>
      <c r="N13" s="51">
        <v>82</v>
      </c>
      <c r="O13" s="51">
        <v>68</v>
      </c>
      <c r="P13" s="94">
        <f t="shared" si="4"/>
        <v>75</v>
      </c>
      <c r="R13" t="str">
        <f t="shared" si="5"/>
        <v>APROBADO</v>
      </c>
      <c r="U13" s="52" t="s">
        <v>204</v>
      </c>
      <c r="V13" s="2">
        <f>COUNTIF(R8:R20,"REPROBADO")</f>
        <v>3</v>
      </c>
    </row>
    <row r="14" spans="1:22" ht="19.5" x14ac:dyDescent="0.25">
      <c r="B14" s="9" t="s">
        <v>117</v>
      </c>
      <c r="C14" s="87">
        <v>10</v>
      </c>
      <c r="D14" s="20">
        <v>2</v>
      </c>
      <c r="E14" s="20">
        <f t="shared" si="0"/>
        <v>20</v>
      </c>
      <c r="F14" s="20">
        <f t="shared" si="1"/>
        <v>3.5999999999999996</v>
      </c>
      <c r="G14" s="20">
        <f t="shared" si="2"/>
        <v>16.399999999999999</v>
      </c>
      <c r="H14" s="11">
        <f t="shared" si="3"/>
        <v>596.32039999999995</v>
      </c>
      <c r="L14" s="50" t="s">
        <v>206</v>
      </c>
      <c r="M14" s="51">
        <v>95</v>
      </c>
      <c r="N14" s="51">
        <v>86</v>
      </c>
      <c r="O14" s="51">
        <v>66</v>
      </c>
      <c r="P14" s="94">
        <f t="shared" si="4"/>
        <v>82.333333333333329</v>
      </c>
      <c r="R14" t="str">
        <f t="shared" si="5"/>
        <v>APROBADO</v>
      </c>
    </row>
    <row r="15" spans="1:22" ht="19.5" x14ac:dyDescent="0.25">
      <c r="B15" s="9" t="s">
        <v>118</v>
      </c>
      <c r="C15" s="87">
        <v>6</v>
      </c>
      <c r="D15" s="20">
        <v>2.1</v>
      </c>
      <c r="E15" s="20">
        <f t="shared" si="0"/>
        <v>12.600000000000001</v>
      </c>
      <c r="F15" s="20">
        <f t="shared" si="1"/>
        <v>2.2680000000000002</v>
      </c>
      <c r="G15" s="20">
        <f t="shared" si="2"/>
        <v>10.332000000000001</v>
      </c>
      <c r="H15" s="11">
        <f t="shared" si="3"/>
        <v>375.68185199999999</v>
      </c>
      <c r="L15" s="50" t="s">
        <v>207</v>
      </c>
      <c r="M15" s="51">
        <v>64</v>
      </c>
      <c r="N15" s="51">
        <v>81</v>
      </c>
      <c r="O15" s="51">
        <v>59</v>
      </c>
      <c r="P15" s="94">
        <f t="shared" si="4"/>
        <v>68</v>
      </c>
      <c r="R15" t="str">
        <f t="shared" si="5"/>
        <v>REPROBADO</v>
      </c>
    </row>
    <row r="16" spans="1:22" ht="19.5" x14ac:dyDescent="0.25">
      <c r="B16" s="9" t="s">
        <v>138</v>
      </c>
      <c r="C16" s="87">
        <v>10</v>
      </c>
      <c r="D16" s="20">
        <v>0.75</v>
      </c>
      <c r="E16" s="20">
        <f t="shared" si="0"/>
        <v>7.5</v>
      </c>
      <c r="F16" s="20">
        <f t="shared" si="1"/>
        <v>1.3499999999999999</v>
      </c>
      <c r="G16" s="20">
        <f t="shared" si="2"/>
        <v>6.15</v>
      </c>
      <c r="H16" s="11">
        <f t="shared" si="3"/>
        <v>223.62015</v>
      </c>
      <c r="L16" s="50" t="s">
        <v>208</v>
      </c>
      <c r="M16" s="51">
        <v>57</v>
      </c>
      <c r="N16" s="51">
        <v>76</v>
      </c>
      <c r="O16" s="51">
        <v>89</v>
      </c>
      <c r="P16" s="94">
        <f t="shared" si="4"/>
        <v>74</v>
      </c>
      <c r="R16" t="str">
        <f t="shared" si="5"/>
        <v>APROBADO</v>
      </c>
    </row>
    <row r="17" spans="2:18" ht="19.5" x14ac:dyDescent="0.25">
      <c r="B17" s="9" t="s">
        <v>139</v>
      </c>
      <c r="C17" s="87">
        <v>5</v>
      </c>
      <c r="D17" s="20">
        <v>1.1499999999999999</v>
      </c>
      <c r="E17" s="20">
        <f t="shared" si="0"/>
        <v>5.75</v>
      </c>
      <c r="F17" s="20">
        <f t="shared" si="1"/>
        <v>1.0349999999999999</v>
      </c>
      <c r="G17" s="20">
        <f t="shared" si="2"/>
        <v>4.7149999999999999</v>
      </c>
      <c r="H17" s="11">
        <f t="shared" si="3"/>
        <v>171.44211499999997</v>
      </c>
      <c r="L17" s="50" t="s">
        <v>209</v>
      </c>
      <c r="M17" s="51">
        <v>65</v>
      </c>
      <c r="N17" s="51">
        <v>84</v>
      </c>
      <c r="O17" s="51">
        <v>86</v>
      </c>
      <c r="P17" s="94">
        <f t="shared" si="4"/>
        <v>78.333333333333329</v>
      </c>
      <c r="R17" t="str">
        <f t="shared" si="5"/>
        <v>APROBADO</v>
      </c>
    </row>
    <row r="18" spans="2:18" ht="19.5" x14ac:dyDescent="0.25">
      <c r="B18" s="9" t="s">
        <v>140</v>
      </c>
      <c r="C18" s="87">
        <v>5</v>
      </c>
      <c r="D18" s="20">
        <v>0.9</v>
      </c>
      <c r="E18" s="20">
        <f t="shared" si="0"/>
        <v>4.5</v>
      </c>
      <c r="F18" s="20">
        <f t="shared" si="1"/>
        <v>0.80999999999999994</v>
      </c>
      <c r="G18" s="20">
        <f t="shared" si="2"/>
        <v>3.69</v>
      </c>
      <c r="H18" s="11">
        <f t="shared" si="3"/>
        <v>134.17209</v>
      </c>
      <c r="L18" s="50" t="s">
        <v>210</v>
      </c>
      <c r="M18" s="51">
        <v>80</v>
      </c>
      <c r="N18" s="51">
        <v>74</v>
      </c>
      <c r="O18" s="51">
        <v>55</v>
      </c>
      <c r="P18" s="94">
        <f t="shared" si="4"/>
        <v>69.666666666666671</v>
      </c>
      <c r="R18" t="str">
        <f t="shared" si="5"/>
        <v>REPROBADO</v>
      </c>
    </row>
    <row r="19" spans="2:18" ht="19.5" x14ac:dyDescent="0.25">
      <c r="B19" s="9" t="s">
        <v>141</v>
      </c>
      <c r="C19" s="87">
        <v>6</v>
      </c>
      <c r="D19" s="20">
        <v>0.12</v>
      </c>
      <c r="E19" s="20">
        <f t="shared" si="0"/>
        <v>0.72</v>
      </c>
      <c r="F19" s="20">
        <f t="shared" si="1"/>
        <v>0.12959999999999999</v>
      </c>
      <c r="G19" s="20">
        <f t="shared" si="2"/>
        <v>0.59040000000000004</v>
      </c>
      <c r="H19" s="11">
        <f t="shared" si="3"/>
        <v>21.467534399999998</v>
      </c>
      <c r="L19" s="50" t="s">
        <v>211</v>
      </c>
      <c r="M19" s="51">
        <v>89</v>
      </c>
      <c r="N19" s="51">
        <v>80</v>
      </c>
      <c r="O19" s="51">
        <v>90</v>
      </c>
      <c r="P19" s="94">
        <f t="shared" si="4"/>
        <v>86.333333333333329</v>
      </c>
      <c r="R19" t="str">
        <f t="shared" si="5"/>
        <v>APROBADO</v>
      </c>
    </row>
    <row r="20" spans="2:18" ht="19.5" x14ac:dyDescent="0.25">
      <c r="B20" s="9" t="s">
        <v>142</v>
      </c>
      <c r="C20" s="88">
        <v>1</v>
      </c>
      <c r="D20" s="20">
        <v>2.15</v>
      </c>
      <c r="E20" s="20">
        <f t="shared" si="0"/>
        <v>2.15</v>
      </c>
      <c r="F20" s="20">
        <f t="shared" si="1"/>
        <v>0.38699999999999996</v>
      </c>
      <c r="G20" s="20">
        <f t="shared" si="2"/>
        <v>1.7629999999999999</v>
      </c>
      <c r="H20" s="11">
        <f t="shared" si="3"/>
        <v>64.104442999999989</v>
      </c>
      <c r="L20" s="50" t="s">
        <v>212</v>
      </c>
      <c r="M20" s="51">
        <v>81</v>
      </c>
      <c r="N20" s="51">
        <v>70</v>
      </c>
      <c r="O20" s="51">
        <v>75</v>
      </c>
      <c r="P20" s="94">
        <f t="shared" si="4"/>
        <v>75.333333333333329</v>
      </c>
      <c r="R20" t="str">
        <f t="shared" si="5"/>
        <v>APROBADO</v>
      </c>
    </row>
    <row r="21" spans="2:18" ht="19.5" x14ac:dyDescent="0.25">
      <c r="B21" s="9" t="s">
        <v>143</v>
      </c>
      <c r="C21" s="87">
        <v>3</v>
      </c>
      <c r="D21" s="20">
        <v>2.09</v>
      </c>
      <c r="E21" s="20">
        <f t="shared" si="0"/>
        <v>6.27</v>
      </c>
      <c r="F21" s="20">
        <f t="shared" si="1"/>
        <v>1.1285999999999998</v>
      </c>
      <c r="G21" s="20">
        <f t="shared" si="2"/>
        <v>5.1414</v>
      </c>
      <c r="H21" s="11">
        <f t="shared" si="3"/>
        <v>186.94644539999999</v>
      </c>
    </row>
    <row r="22" spans="2:18" ht="18" x14ac:dyDescent="0.2">
      <c r="B22" s="8"/>
      <c r="C22" s="8"/>
      <c r="D22" s="8"/>
      <c r="E22" s="8"/>
      <c r="F22" s="9" t="s">
        <v>88</v>
      </c>
      <c r="G22" s="90">
        <f>SUM(G8:G21)</f>
        <v>83.000400000000013</v>
      </c>
      <c r="H22" s="11">
        <f>SUM(H8:H21)</f>
        <v>3017.9775444000002</v>
      </c>
    </row>
    <row r="23" spans="2:18" ht="18" customHeight="1" x14ac:dyDescent="0.2">
      <c r="B23" s="103" t="s">
        <v>119</v>
      </c>
      <c r="C23" s="103"/>
      <c r="D23" s="91">
        <f>MAX(D8:D21)</f>
        <v>3.1</v>
      </c>
      <c r="E23" s="10"/>
      <c r="F23" s="10"/>
      <c r="G23" s="89"/>
    </row>
    <row r="24" spans="2:18" ht="18" customHeight="1" x14ac:dyDescent="0.2">
      <c r="B24" s="103" t="s">
        <v>120</v>
      </c>
      <c r="C24" s="103"/>
      <c r="D24" s="91">
        <f>MIN(D8:D21)</f>
        <v>0.12</v>
      </c>
      <c r="E24" s="10"/>
      <c r="F24" s="10"/>
      <c r="G24" s="10"/>
    </row>
    <row r="25" spans="2:18" ht="18" customHeight="1" x14ac:dyDescent="0.2">
      <c r="B25" s="103" t="s">
        <v>121</v>
      </c>
      <c r="C25" s="103"/>
      <c r="D25" s="91">
        <f>AVERAGE(D8:D21)</f>
        <v>1.5278571428571426</v>
      </c>
      <c r="E25" s="10"/>
      <c r="F25" s="10"/>
      <c r="G25" s="90">
        <f>SUM(G8:G22)</f>
        <v>166.00080000000003</v>
      </c>
    </row>
    <row r="26" spans="2:18" x14ac:dyDescent="0.2">
      <c r="B26" s="10"/>
      <c r="C26" s="10"/>
      <c r="D26" s="10"/>
      <c r="E26" s="10"/>
      <c r="F26" s="10"/>
      <c r="G26" s="10"/>
    </row>
    <row r="27" spans="2:18" x14ac:dyDescent="0.2">
      <c r="B27" s="10"/>
      <c r="C27" s="10"/>
      <c r="D27" s="10"/>
      <c r="E27" s="10"/>
      <c r="F27" s="10"/>
      <c r="G27" s="10"/>
    </row>
    <row r="28" spans="2:18" x14ac:dyDescent="0.2">
      <c r="B28" s="10"/>
      <c r="C28" s="10"/>
      <c r="D28" s="10"/>
      <c r="E28" s="10"/>
      <c r="F28" s="10"/>
      <c r="G28" s="10"/>
    </row>
    <row r="29" spans="2:18" x14ac:dyDescent="0.2">
      <c r="B29" s="10"/>
      <c r="C29" s="10"/>
      <c r="D29" s="10"/>
      <c r="E29" s="10"/>
      <c r="F29" s="10"/>
      <c r="G29" s="10"/>
    </row>
    <row r="30" spans="2:18" x14ac:dyDescent="0.2">
      <c r="B30" s="10"/>
      <c r="C30" s="10"/>
      <c r="D30" s="10"/>
      <c r="E30" s="10"/>
      <c r="F30" s="10"/>
      <c r="G30" s="10"/>
    </row>
    <row r="31" spans="2:18" x14ac:dyDescent="0.2">
      <c r="B31" s="10"/>
      <c r="C31" s="10"/>
      <c r="D31" s="10"/>
      <c r="E31" s="10"/>
      <c r="F31" s="10"/>
      <c r="G31" s="10"/>
    </row>
  </sheetData>
  <mergeCells count="5">
    <mergeCell ref="L2:P2"/>
    <mergeCell ref="B1:G1"/>
    <mergeCell ref="B23:C23"/>
    <mergeCell ref="B24:C24"/>
    <mergeCell ref="B25:C25"/>
  </mergeCells>
  <conditionalFormatting sqref="P8:P20">
    <cfRule type="cellIs" dxfId="0" priority="1" operator="greaterThan">
      <formula>70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F79A-99BD-46AD-A693-3E9772CAEC69}">
  <dimension ref="A1:M39"/>
  <sheetViews>
    <sheetView topLeftCell="A6" workbookViewId="0">
      <selection activeCell="F35" sqref="F35"/>
    </sheetView>
  </sheetViews>
  <sheetFormatPr defaultColWidth="10.76171875" defaultRowHeight="15" x14ac:dyDescent="0.2"/>
  <cols>
    <col min="1" max="1" width="27.0390625" customWidth="1"/>
    <col min="2" max="2" width="32.6875" customWidth="1"/>
    <col min="3" max="3" width="15.19921875" customWidth="1"/>
    <col min="4" max="4" width="18.83203125" customWidth="1"/>
    <col min="5" max="5" width="13.5859375" customWidth="1"/>
    <col min="6" max="6" width="22.734375" customWidth="1"/>
    <col min="9" max="9" width="23.9453125" customWidth="1"/>
    <col min="10" max="10" width="47.75390625" bestFit="1" customWidth="1"/>
    <col min="11" max="11" width="13.44921875" bestFit="1" customWidth="1"/>
    <col min="12" max="12" width="21.5234375" customWidth="1"/>
    <col min="13" max="13" width="27.3046875" customWidth="1"/>
  </cols>
  <sheetData>
    <row r="1" spans="1:13" ht="21" x14ac:dyDescent="0.25">
      <c r="A1" s="113" t="s">
        <v>73</v>
      </c>
      <c r="B1" s="114"/>
      <c r="C1" s="114"/>
      <c r="D1" s="114"/>
      <c r="E1" s="114"/>
      <c r="F1" s="115"/>
      <c r="I1" t="s">
        <v>104</v>
      </c>
    </row>
    <row r="2" spans="1:13" ht="21" x14ac:dyDescent="0.3">
      <c r="A2" s="2" t="s">
        <v>74</v>
      </c>
      <c r="B2" s="2"/>
      <c r="C2" s="2"/>
      <c r="D2" s="2" t="s">
        <v>75</v>
      </c>
      <c r="E2" s="111">
        <f ca="1">TODAY()</f>
        <v>45020</v>
      </c>
      <c r="F2" s="112"/>
      <c r="I2" s="109" t="s">
        <v>79</v>
      </c>
      <c r="J2" s="109"/>
      <c r="K2" s="109"/>
      <c r="L2" s="109"/>
      <c r="M2" s="109"/>
    </row>
    <row r="3" spans="1:13" x14ac:dyDescent="0.2">
      <c r="A3" s="2" t="s">
        <v>76</v>
      </c>
      <c r="B3" s="2"/>
      <c r="C3" s="2"/>
      <c r="D3" s="2" t="s">
        <v>77</v>
      </c>
      <c r="E3" s="2"/>
      <c r="F3" s="2"/>
      <c r="I3" s="5" t="s">
        <v>80</v>
      </c>
      <c r="J3" s="5" t="s">
        <v>76</v>
      </c>
      <c r="K3" s="5" t="s">
        <v>81</v>
      </c>
      <c r="L3" s="5" t="s">
        <v>82</v>
      </c>
    </row>
    <row r="4" spans="1:13" x14ac:dyDescent="0.2">
      <c r="A4" s="2" t="s">
        <v>78</v>
      </c>
      <c r="B4" s="2"/>
      <c r="C4" s="2"/>
      <c r="D4" s="2"/>
      <c r="E4" s="2"/>
      <c r="F4" s="2"/>
      <c r="H4">
        <v>1</v>
      </c>
    </row>
    <row r="5" spans="1:13" x14ac:dyDescent="0.2">
      <c r="H5">
        <v>2</v>
      </c>
    </row>
    <row r="6" spans="1:13" ht="21" x14ac:dyDescent="0.3">
      <c r="A6" s="109" t="s">
        <v>79</v>
      </c>
      <c r="B6" s="109"/>
      <c r="C6" s="109"/>
      <c r="D6" s="109"/>
      <c r="E6" s="109"/>
      <c r="F6" s="109"/>
      <c r="H6">
        <v>3</v>
      </c>
    </row>
    <row r="7" spans="1:13" x14ac:dyDescent="0.2">
      <c r="A7" s="5" t="s">
        <v>80</v>
      </c>
      <c r="B7" s="108"/>
      <c r="C7" s="108"/>
      <c r="D7" s="108"/>
      <c r="E7" s="108"/>
      <c r="F7" s="108"/>
      <c r="H7">
        <v>4</v>
      </c>
    </row>
    <row r="8" spans="1:13" x14ac:dyDescent="0.2">
      <c r="A8" s="5" t="s">
        <v>76</v>
      </c>
      <c r="B8" s="5"/>
      <c r="C8" s="5"/>
      <c r="D8" s="5"/>
      <c r="E8" s="5"/>
      <c r="F8" s="5"/>
      <c r="H8">
        <v>5</v>
      </c>
    </row>
    <row r="9" spans="1:13" x14ac:dyDescent="0.2">
      <c r="A9" s="5" t="s">
        <v>81</v>
      </c>
      <c r="B9" s="5"/>
      <c r="C9" s="5"/>
      <c r="D9" s="5"/>
      <c r="E9" s="5"/>
      <c r="F9" s="5"/>
    </row>
    <row r="10" spans="1:13" x14ac:dyDescent="0.2">
      <c r="A10" s="5" t="s">
        <v>82</v>
      </c>
      <c r="B10" s="5"/>
      <c r="C10" s="5"/>
      <c r="D10" s="5"/>
      <c r="E10" s="5"/>
      <c r="F10" s="5"/>
    </row>
    <row r="11" spans="1:13" x14ac:dyDescent="0.2">
      <c r="A11" s="5"/>
      <c r="B11" s="5"/>
      <c r="C11" s="5"/>
      <c r="D11" s="5"/>
      <c r="E11" s="5"/>
      <c r="F11" s="5"/>
      <c r="I11" s="110" t="s">
        <v>83</v>
      </c>
      <c r="J11" s="110"/>
      <c r="K11" s="110"/>
      <c r="L11" s="110"/>
      <c r="M11" s="110"/>
    </row>
    <row r="12" spans="1:13" x14ac:dyDescent="0.2">
      <c r="A12" s="110" t="s">
        <v>83</v>
      </c>
      <c r="B12" s="110"/>
      <c r="C12" s="110"/>
      <c r="D12" s="110"/>
      <c r="E12" s="110"/>
      <c r="F12" s="110"/>
      <c r="I12" s="5" t="s">
        <v>80</v>
      </c>
      <c r="J12" t="s">
        <v>105</v>
      </c>
      <c r="K12" t="s">
        <v>106</v>
      </c>
    </row>
    <row r="13" spans="1:13" x14ac:dyDescent="0.2">
      <c r="A13" s="6"/>
      <c r="B13" s="5"/>
      <c r="C13" s="5"/>
      <c r="D13" s="5"/>
      <c r="E13" s="5"/>
      <c r="F13" s="5"/>
      <c r="H13">
        <v>1</v>
      </c>
    </row>
    <row r="14" spans="1:13" x14ac:dyDescent="0.2">
      <c r="A14" s="6"/>
      <c r="B14" s="5"/>
      <c r="C14" s="5"/>
      <c r="D14" s="5"/>
      <c r="E14" s="5"/>
      <c r="F14" s="5"/>
      <c r="H14">
        <v>3</v>
      </c>
    </row>
    <row r="15" spans="1:13" x14ac:dyDescent="0.2">
      <c r="A15" s="6"/>
      <c r="B15" s="5"/>
      <c r="C15" s="5"/>
      <c r="D15" s="5"/>
      <c r="E15" s="5"/>
      <c r="F15" s="5"/>
      <c r="H15">
        <v>3</v>
      </c>
    </row>
    <row r="17" spans="1:13" ht="35.25" x14ac:dyDescent="0.25">
      <c r="A17" s="22" t="s">
        <v>84</v>
      </c>
      <c r="B17" s="22" t="s">
        <v>64</v>
      </c>
      <c r="C17" s="22" t="s">
        <v>65</v>
      </c>
      <c r="D17" s="22" t="s">
        <v>66</v>
      </c>
      <c r="E17" s="22" t="s">
        <v>85</v>
      </c>
      <c r="F17" s="22" t="s">
        <v>7</v>
      </c>
      <c r="I17" s="26" t="s">
        <v>169</v>
      </c>
      <c r="J17" s="27" t="s">
        <v>170</v>
      </c>
      <c r="K17" s="28" t="s">
        <v>66</v>
      </c>
      <c r="L17" s="29" t="s">
        <v>85</v>
      </c>
      <c r="M17" s="27" t="s">
        <v>7</v>
      </c>
    </row>
    <row r="18" spans="1:13" x14ac:dyDescent="0.2">
      <c r="A18" s="2" t="s">
        <v>89</v>
      </c>
      <c r="B18" s="2" t="s">
        <v>69</v>
      </c>
      <c r="C18" s="2" t="s">
        <v>68</v>
      </c>
      <c r="D18" s="3">
        <v>20.5</v>
      </c>
      <c r="E18" s="2">
        <v>3</v>
      </c>
      <c r="F18" s="3">
        <f>D18*E18</f>
        <v>61.5</v>
      </c>
      <c r="I18" s="30">
        <v>43101</v>
      </c>
      <c r="J18" s="31" t="s">
        <v>171</v>
      </c>
      <c r="K18" s="32">
        <v>229</v>
      </c>
      <c r="L18" s="33">
        <v>10</v>
      </c>
      <c r="M18" s="34">
        <f>K18*L18</f>
        <v>2290</v>
      </c>
    </row>
    <row r="19" spans="1:13" x14ac:dyDescent="0.2">
      <c r="A19" s="2" t="s">
        <v>90</v>
      </c>
      <c r="B19" s="2" t="s">
        <v>71</v>
      </c>
      <c r="C19" s="2" t="s">
        <v>155</v>
      </c>
      <c r="D19" s="3">
        <v>15</v>
      </c>
      <c r="E19" s="2">
        <v>5</v>
      </c>
      <c r="F19" s="3">
        <f t="shared" ref="F19:F32" si="0">D19*E19</f>
        <v>75</v>
      </c>
      <c r="I19" s="30">
        <v>43101</v>
      </c>
      <c r="J19" s="31" t="s">
        <v>172</v>
      </c>
      <c r="K19" s="32">
        <v>849</v>
      </c>
      <c r="L19" s="33">
        <v>40</v>
      </c>
      <c r="M19" s="34">
        <f t="shared" ref="M19:M33" si="1">K19*L19</f>
        <v>33960</v>
      </c>
    </row>
    <row r="20" spans="1:13" x14ac:dyDescent="0.2">
      <c r="A20" s="2" t="s">
        <v>91</v>
      </c>
      <c r="B20" s="2" t="s">
        <v>72</v>
      </c>
      <c r="C20" s="2" t="s">
        <v>68</v>
      </c>
      <c r="D20" s="3">
        <v>32</v>
      </c>
      <c r="E20" s="2">
        <v>4</v>
      </c>
      <c r="F20" s="3">
        <f t="shared" si="0"/>
        <v>128</v>
      </c>
      <c r="I20" s="30">
        <v>43102</v>
      </c>
      <c r="J20" s="31" t="s">
        <v>173</v>
      </c>
      <c r="K20" s="32">
        <v>29</v>
      </c>
      <c r="L20" s="33">
        <v>10</v>
      </c>
      <c r="M20" s="34">
        <f t="shared" si="1"/>
        <v>290</v>
      </c>
    </row>
    <row r="21" spans="1:13" x14ac:dyDescent="0.2">
      <c r="A21" s="2" t="s">
        <v>92</v>
      </c>
      <c r="B21" s="2" t="s">
        <v>67</v>
      </c>
      <c r="C21" s="2" t="s">
        <v>68</v>
      </c>
      <c r="D21" s="3">
        <v>40</v>
      </c>
      <c r="E21" s="2">
        <v>7</v>
      </c>
      <c r="F21" s="3">
        <f t="shared" si="0"/>
        <v>280</v>
      </c>
      <c r="I21" s="30">
        <v>43103</v>
      </c>
      <c r="J21" s="31" t="s">
        <v>174</v>
      </c>
      <c r="K21" s="32">
        <v>909</v>
      </c>
      <c r="L21" s="33">
        <v>30</v>
      </c>
      <c r="M21" s="34">
        <f t="shared" si="1"/>
        <v>27270</v>
      </c>
    </row>
    <row r="22" spans="1:13" x14ac:dyDescent="0.2">
      <c r="A22" s="2" t="s">
        <v>93</v>
      </c>
      <c r="B22" s="2" t="s">
        <v>70</v>
      </c>
      <c r="C22" s="2" t="s">
        <v>68</v>
      </c>
      <c r="D22" s="3">
        <v>59</v>
      </c>
      <c r="E22" s="2">
        <v>6</v>
      </c>
      <c r="F22" s="3">
        <f t="shared" si="0"/>
        <v>354</v>
      </c>
      <c r="I22" s="30">
        <v>43103</v>
      </c>
      <c r="J22" s="31" t="s">
        <v>175</v>
      </c>
      <c r="K22" s="32">
        <v>869</v>
      </c>
      <c r="L22" s="33">
        <v>45</v>
      </c>
      <c r="M22" s="34">
        <f t="shared" si="1"/>
        <v>39105</v>
      </c>
    </row>
    <row r="23" spans="1:13" x14ac:dyDescent="0.2">
      <c r="A23" s="2" t="s">
        <v>94</v>
      </c>
      <c r="B23" s="2" t="s">
        <v>150</v>
      </c>
      <c r="C23" s="2" t="s">
        <v>156</v>
      </c>
      <c r="D23" s="3">
        <v>65</v>
      </c>
      <c r="E23" s="2">
        <v>9</v>
      </c>
      <c r="F23" s="3">
        <f t="shared" si="0"/>
        <v>585</v>
      </c>
      <c r="I23" s="30">
        <v>43106</v>
      </c>
      <c r="J23" s="31" t="s">
        <v>176</v>
      </c>
      <c r="K23" s="32">
        <v>849</v>
      </c>
      <c r="L23" s="33">
        <v>5</v>
      </c>
      <c r="M23" s="34">
        <f t="shared" si="1"/>
        <v>4245</v>
      </c>
    </row>
    <row r="24" spans="1:13" x14ac:dyDescent="0.2">
      <c r="A24" s="2" t="s">
        <v>95</v>
      </c>
      <c r="B24" s="2" t="s">
        <v>151</v>
      </c>
      <c r="C24" s="2" t="s">
        <v>68</v>
      </c>
      <c r="D24" s="3">
        <v>70</v>
      </c>
      <c r="E24" s="2">
        <v>7</v>
      </c>
      <c r="F24" s="3">
        <f t="shared" si="0"/>
        <v>490</v>
      </c>
      <c r="I24" s="30">
        <v>43107</v>
      </c>
      <c r="J24" s="31" t="s">
        <v>177</v>
      </c>
      <c r="K24" s="32">
        <v>869</v>
      </c>
      <c r="L24" s="33">
        <v>10</v>
      </c>
      <c r="M24" s="34">
        <f t="shared" si="1"/>
        <v>8690</v>
      </c>
    </row>
    <row r="25" spans="1:13" ht="15.75" customHeight="1" x14ac:dyDescent="0.2">
      <c r="A25" s="2" t="s">
        <v>96</v>
      </c>
      <c r="B25" s="2" t="s">
        <v>152</v>
      </c>
      <c r="C25" s="2" t="s">
        <v>156</v>
      </c>
      <c r="D25" s="3">
        <v>20</v>
      </c>
      <c r="E25" s="2">
        <v>5</v>
      </c>
      <c r="F25" s="3">
        <f t="shared" si="0"/>
        <v>100</v>
      </c>
      <c r="I25" s="30">
        <v>43107</v>
      </c>
      <c r="J25" s="31" t="s">
        <v>178</v>
      </c>
      <c r="K25" s="32">
        <v>849</v>
      </c>
      <c r="L25" s="33">
        <v>30</v>
      </c>
      <c r="M25" s="34">
        <f t="shared" si="1"/>
        <v>25470</v>
      </c>
    </row>
    <row r="26" spans="1:13" ht="15.75" customHeight="1" x14ac:dyDescent="0.2">
      <c r="A26" s="2" t="s">
        <v>97</v>
      </c>
      <c r="B26" s="2" t="s">
        <v>153</v>
      </c>
      <c r="C26" s="2" t="s">
        <v>156</v>
      </c>
      <c r="D26" s="3">
        <v>30</v>
      </c>
      <c r="E26" s="2">
        <v>6</v>
      </c>
      <c r="F26" s="3">
        <f t="shared" si="0"/>
        <v>180</v>
      </c>
      <c r="I26" s="30">
        <v>43108</v>
      </c>
      <c r="J26" s="31" t="s">
        <v>179</v>
      </c>
      <c r="K26" s="32">
        <v>869</v>
      </c>
      <c r="L26" s="33">
        <v>25</v>
      </c>
      <c r="M26" s="34">
        <f t="shared" si="1"/>
        <v>21725</v>
      </c>
    </row>
    <row r="27" spans="1:13" ht="15.75" customHeight="1" x14ac:dyDescent="0.2">
      <c r="A27" s="2" t="s">
        <v>98</v>
      </c>
      <c r="B27" s="2" t="s">
        <v>154</v>
      </c>
      <c r="C27" s="2" t="s">
        <v>68</v>
      </c>
      <c r="D27" s="3">
        <v>80</v>
      </c>
      <c r="E27" s="2">
        <v>4</v>
      </c>
      <c r="F27" s="3">
        <f t="shared" si="0"/>
        <v>320</v>
      </c>
      <c r="I27" s="30">
        <v>43109</v>
      </c>
      <c r="J27" s="31" t="s">
        <v>180</v>
      </c>
      <c r="K27" s="32">
        <v>849</v>
      </c>
      <c r="L27" s="33">
        <v>36</v>
      </c>
      <c r="M27" s="34">
        <f t="shared" si="1"/>
        <v>30564</v>
      </c>
    </row>
    <row r="28" spans="1:13" ht="15.75" customHeight="1" x14ac:dyDescent="0.2">
      <c r="A28" s="2" t="s">
        <v>99</v>
      </c>
      <c r="B28" s="2" t="s">
        <v>157</v>
      </c>
      <c r="C28" s="2" t="s">
        <v>68</v>
      </c>
      <c r="D28" s="3">
        <v>20</v>
      </c>
      <c r="E28" s="2">
        <v>7</v>
      </c>
      <c r="F28" s="3">
        <f t="shared" si="0"/>
        <v>140</v>
      </c>
      <c r="I28" s="30">
        <v>43110</v>
      </c>
      <c r="J28" s="31" t="s">
        <v>181</v>
      </c>
      <c r="K28" s="32">
        <v>319</v>
      </c>
      <c r="L28" s="33">
        <v>7</v>
      </c>
      <c r="M28" s="34">
        <f t="shared" si="1"/>
        <v>2233</v>
      </c>
    </row>
    <row r="29" spans="1:13" ht="15.75" customHeight="1" x14ac:dyDescent="0.2">
      <c r="A29" s="2" t="s">
        <v>100</v>
      </c>
      <c r="B29" s="2" t="s">
        <v>158</v>
      </c>
      <c r="C29" s="2" t="s">
        <v>68</v>
      </c>
      <c r="D29" s="3">
        <v>90</v>
      </c>
      <c r="E29" s="2">
        <v>9</v>
      </c>
      <c r="F29" s="3">
        <f t="shared" si="0"/>
        <v>810</v>
      </c>
      <c r="I29" s="30">
        <v>43110</v>
      </c>
      <c r="J29" s="31" t="s">
        <v>182</v>
      </c>
      <c r="K29" s="32">
        <v>249</v>
      </c>
      <c r="L29" s="33">
        <v>6</v>
      </c>
      <c r="M29" s="34">
        <f t="shared" si="1"/>
        <v>1494</v>
      </c>
    </row>
    <row r="30" spans="1:13" ht="15.75" customHeight="1" x14ac:dyDescent="0.2">
      <c r="A30" s="2" t="s">
        <v>101</v>
      </c>
      <c r="B30" s="2" t="s">
        <v>159</v>
      </c>
      <c r="C30" s="2" t="s">
        <v>155</v>
      </c>
      <c r="D30" s="3">
        <v>30</v>
      </c>
      <c r="E30" s="2">
        <v>6</v>
      </c>
      <c r="F30" s="3">
        <f t="shared" si="0"/>
        <v>180</v>
      </c>
      <c r="I30" s="30">
        <v>43113</v>
      </c>
      <c r="J30" s="31" t="s">
        <v>183</v>
      </c>
      <c r="K30" s="32">
        <v>849</v>
      </c>
      <c r="L30" s="33">
        <v>24</v>
      </c>
      <c r="M30" s="34">
        <f t="shared" si="1"/>
        <v>20376</v>
      </c>
    </row>
    <row r="31" spans="1:13" ht="15.75" customHeight="1" x14ac:dyDescent="0.2">
      <c r="A31" s="2" t="s">
        <v>102</v>
      </c>
      <c r="B31" s="2" t="s">
        <v>160</v>
      </c>
      <c r="C31" s="2" t="s">
        <v>155</v>
      </c>
      <c r="D31" s="3">
        <v>50</v>
      </c>
      <c r="E31" s="2">
        <v>5</v>
      </c>
      <c r="F31" s="3">
        <f t="shared" si="0"/>
        <v>250</v>
      </c>
      <c r="I31" s="30">
        <v>43114</v>
      </c>
      <c r="J31" s="31" t="s">
        <v>184</v>
      </c>
      <c r="K31" s="32">
        <v>849</v>
      </c>
      <c r="L31" s="33">
        <v>10</v>
      </c>
      <c r="M31" s="34">
        <f t="shared" si="1"/>
        <v>8490</v>
      </c>
    </row>
    <row r="32" spans="1:13" x14ac:dyDescent="0.2">
      <c r="A32" s="2" t="s">
        <v>103</v>
      </c>
      <c r="B32" s="2" t="s">
        <v>161</v>
      </c>
      <c r="C32" s="2" t="s">
        <v>155</v>
      </c>
      <c r="D32" s="3">
        <v>45</v>
      </c>
      <c r="E32" s="2">
        <v>4</v>
      </c>
      <c r="F32" s="3">
        <f t="shared" si="0"/>
        <v>180</v>
      </c>
      <c r="I32" s="30">
        <v>43114</v>
      </c>
      <c r="J32" s="31" t="s">
        <v>185</v>
      </c>
      <c r="K32" s="32">
        <v>319</v>
      </c>
      <c r="L32" s="33">
        <v>40</v>
      </c>
      <c r="M32" s="34">
        <f t="shared" si="1"/>
        <v>12760</v>
      </c>
    </row>
    <row r="33" spans="1:13" x14ac:dyDescent="0.2">
      <c r="D33" s="104" t="s">
        <v>86</v>
      </c>
      <c r="E33" s="105"/>
      <c r="F33" s="3">
        <f>SUM(F18:F32)</f>
        <v>4133.5</v>
      </c>
      <c r="I33" s="30">
        <v>43115</v>
      </c>
      <c r="J33" s="31" t="s">
        <v>186</v>
      </c>
      <c r="K33" s="32">
        <v>319</v>
      </c>
      <c r="L33" s="33">
        <v>35</v>
      </c>
      <c r="M33" s="34">
        <f t="shared" si="1"/>
        <v>11165</v>
      </c>
    </row>
    <row r="34" spans="1:13" ht="18.75" x14ac:dyDescent="0.25">
      <c r="D34" s="116" t="s">
        <v>274</v>
      </c>
      <c r="E34" s="117"/>
      <c r="F34" s="96">
        <f>F33*5%</f>
        <v>206.67500000000001</v>
      </c>
      <c r="I34" s="35"/>
      <c r="J34" s="36"/>
      <c r="K34" s="37"/>
      <c r="L34" s="38" t="s">
        <v>86</v>
      </c>
      <c r="M34" s="99">
        <f>SUM(M18:M33)</f>
        <v>250127</v>
      </c>
    </row>
    <row r="35" spans="1:13" ht="18.75" x14ac:dyDescent="0.25">
      <c r="A35" s="39" t="s">
        <v>187</v>
      </c>
      <c r="D35" s="104" t="s">
        <v>275</v>
      </c>
      <c r="E35" s="105"/>
      <c r="F35" s="97">
        <f>F33*15%</f>
        <v>620.02499999999998</v>
      </c>
      <c r="I35" s="39" t="s">
        <v>187</v>
      </c>
      <c r="J35" s="40"/>
      <c r="K35" s="41">
        <v>0.06</v>
      </c>
      <c r="L35" s="38" t="s">
        <v>111</v>
      </c>
      <c r="M35" s="99">
        <f>M34*6%</f>
        <v>15007.619999999999</v>
      </c>
    </row>
    <row r="36" spans="1:13" ht="18.75" x14ac:dyDescent="0.25">
      <c r="A36" s="42" t="s">
        <v>188</v>
      </c>
      <c r="D36" s="106" t="s">
        <v>88</v>
      </c>
      <c r="E36" s="107"/>
      <c r="F36" s="98">
        <f>F33-F34+F35</f>
        <v>4546.8499999999995</v>
      </c>
      <c r="I36" s="42" t="s">
        <v>188</v>
      </c>
      <c r="J36" s="43"/>
      <c r="K36" s="41">
        <v>0.15</v>
      </c>
      <c r="L36" s="38" t="s">
        <v>87</v>
      </c>
      <c r="M36" s="99">
        <f>M34*15%</f>
        <v>37519.049999999996</v>
      </c>
    </row>
    <row r="37" spans="1:13" ht="18.75" x14ac:dyDescent="0.25">
      <c r="A37" s="42" t="s">
        <v>189</v>
      </c>
      <c r="I37" s="42" t="s">
        <v>189</v>
      </c>
      <c r="J37" s="36"/>
      <c r="K37" s="37"/>
      <c r="L37" s="38" t="s">
        <v>190</v>
      </c>
      <c r="M37" s="99">
        <f>M34-M35+M36</f>
        <v>272638.43</v>
      </c>
    </row>
    <row r="38" spans="1:13" x14ac:dyDescent="0.2">
      <c r="M38" s="11"/>
    </row>
    <row r="39" spans="1:13" x14ac:dyDescent="0.2">
      <c r="F39" s="100"/>
    </row>
  </sheetData>
  <mergeCells count="11">
    <mergeCell ref="A1:F1"/>
    <mergeCell ref="A6:F6"/>
    <mergeCell ref="A12:F12"/>
    <mergeCell ref="D33:E33"/>
    <mergeCell ref="D34:E34"/>
    <mergeCell ref="D35:E35"/>
    <mergeCell ref="D36:E36"/>
    <mergeCell ref="B7:F7"/>
    <mergeCell ref="I2:M2"/>
    <mergeCell ref="I11:M11"/>
    <mergeCell ref="E2:F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2BDA-D516-4243-BC8C-4A9DB55AD108}">
  <dimension ref="A1:J21"/>
  <sheetViews>
    <sheetView workbookViewId="0">
      <selection activeCell="J4" sqref="J4"/>
    </sheetView>
  </sheetViews>
  <sheetFormatPr defaultColWidth="10.76171875" defaultRowHeight="15" x14ac:dyDescent="0.2"/>
  <cols>
    <col min="5" max="5" width="13.046875" customWidth="1"/>
    <col min="6" max="6" width="12.5078125" bestFit="1" customWidth="1"/>
    <col min="8" max="8" width="16.6796875" customWidth="1"/>
    <col min="9" max="9" width="13.85546875" customWidth="1"/>
  </cols>
  <sheetData>
    <row r="1" spans="1:10" ht="21.75" x14ac:dyDescent="0.25">
      <c r="A1" s="118" t="s">
        <v>220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x14ac:dyDescent="0.2">
      <c r="C2" s="119" t="s">
        <v>221</v>
      </c>
      <c r="D2" s="119"/>
      <c r="E2" s="119"/>
      <c r="F2" s="119"/>
      <c r="G2" s="120" t="s">
        <v>222</v>
      </c>
      <c r="H2" s="120"/>
      <c r="I2" s="120"/>
    </row>
    <row r="3" spans="1:10" x14ac:dyDescent="0.2">
      <c r="A3" s="2" t="s">
        <v>84</v>
      </c>
      <c r="B3" s="2" t="s">
        <v>0</v>
      </c>
      <c r="C3" s="54" t="s">
        <v>223</v>
      </c>
      <c r="D3" s="54" t="s">
        <v>224</v>
      </c>
      <c r="E3" s="54" t="s">
        <v>225</v>
      </c>
      <c r="F3" s="54" t="s">
        <v>226</v>
      </c>
      <c r="G3" s="55" t="s">
        <v>227</v>
      </c>
      <c r="H3" s="55" t="s">
        <v>253</v>
      </c>
      <c r="I3" s="55" t="s">
        <v>228</v>
      </c>
      <c r="J3" s="56" t="s">
        <v>229</v>
      </c>
    </row>
    <row r="4" spans="1:10" x14ac:dyDescent="0.2">
      <c r="A4" s="2" t="s">
        <v>230</v>
      </c>
      <c r="B4" s="2" t="s">
        <v>231</v>
      </c>
      <c r="C4" s="2">
        <v>7319</v>
      </c>
      <c r="D4" s="2">
        <v>4</v>
      </c>
      <c r="E4" s="2"/>
      <c r="F4" s="57"/>
      <c r="G4" s="2"/>
      <c r="H4" s="2">
        <v>500</v>
      </c>
      <c r="I4" s="57"/>
      <c r="J4" s="56"/>
    </row>
    <row r="5" spans="1:10" x14ac:dyDescent="0.2">
      <c r="A5" s="2" t="s">
        <v>232</v>
      </c>
      <c r="B5" s="2" t="s">
        <v>14</v>
      </c>
      <c r="C5" s="2">
        <v>7929</v>
      </c>
      <c r="D5" s="2">
        <v>6</v>
      </c>
      <c r="E5" s="2"/>
      <c r="F5" s="57"/>
      <c r="G5" s="2"/>
      <c r="H5" s="2">
        <v>850</v>
      </c>
      <c r="I5" s="57"/>
      <c r="J5" s="56"/>
    </row>
    <row r="6" spans="1:10" x14ac:dyDescent="0.2">
      <c r="A6" s="2" t="s">
        <v>233</v>
      </c>
      <c r="B6" s="2" t="s">
        <v>234</v>
      </c>
      <c r="C6" s="2">
        <v>7836</v>
      </c>
      <c r="D6" s="2">
        <v>4</v>
      </c>
      <c r="E6" s="2"/>
      <c r="F6" s="57"/>
      <c r="G6" s="2"/>
      <c r="H6" s="2">
        <v>1000</v>
      </c>
      <c r="I6" s="57"/>
      <c r="J6" s="56"/>
    </row>
    <row r="7" spans="1:10" x14ac:dyDescent="0.2">
      <c r="A7" s="2" t="s">
        <v>235</v>
      </c>
      <c r="B7" s="2" t="s">
        <v>236</v>
      </c>
      <c r="C7" s="2">
        <v>8189</v>
      </c>
      <c r="D7" s="2">
        <v>6</v>
      </c>
      <c r="E7" s="2"/>
      <c r="F7" s="57"/>
      <c r="G7" s="2"/>
      <c r="H7" s="2">
        <v>0</v>
      </c>
      <c r="I7" s="57"/>
      <c r="J7" s="56"/>
    </row>
    <row r="8" spans="1:10" x14ac:dyDescent="0.2">
      <c r="A8" s="2" t="s">
        <v>237</v>
      </c>
      <c r="B8" s="2" t="s">
        <v>238</v>
      </c>
      <c r="C8" s="2">
        <v>7945</v>
      </c>
      <c r="D8" s="2">
        <v>6</v>
      </c>
      <c r="E8" s="2"/>
      <c r="F8" s="57"/>
      <c r="G8" s="2"/>
      <c r="H8" s="2">
        <v>0</v>
      </c>
      <c r="I8" s="57"/>
      <c r="J8" s="56"/>
    </row>
    <row r="9" spans="1:10" x14ac:dyDescent="0.2">
      <c r="A9" s="2" t="s">
        <v>239</v>
      </c>
      <c r="B9" s="2" t="s">
        <v>13</v>
      </c>
      <c r="C9" s="2">
        <v>8065</v>
      </c>
      <c r="D9" s="2">
        <v>4</v>
      </c>
      <c r="E9" s="2"/>
      <c r="F9" s="57"/>
      <c r="G9" s="2"/>
      <c r="H9" s="2">
        <v>0</v>
      </c>
      <c r="I9" s="57"/>
      <c r="J9" s="56"/>
    </row>
    <row r="10" spans="1:10" x14ac:dyDescent="0.2">
      <c r="A10" s="2" t="s">
        <v>240</v>
      </c>
      <c r="B10" s="2" t="s">
        <v>241</v>
      </c>
      <c r="C10" s="2">
        <v>7932</v>
      </c>
      <c r="D10" s="2">
        <v>3</v>
      </c>
      <c r="E10" s="2"/>
      <c r="F10" s="57"/>
      <c r="G10" s="2"/>
      <c r="H10" s="2">
        <v>0</v>
      </c>
      <c r="I10" s="57"/>
      <c r="J10" s="56"/>
    </row>
    <row r="11" spans="1:10" x14ac:dyDescent="0.2">
      <c r="A11" s="2" t="s">
        <v>242</v>
      </c>
      <c r="B11" s="2" t="s">
        <v>243</v>
      </c>
      <c r="C11" s="2">
        <v>7361</v>
      </c>
      <c r="D11" s="2">
        <v>4</v>
      </c>
      <c r="E11" s="2"/>
      <c r="F11" s="57"/>
      <c r="G11" s="2"/>
      <c r="H11" s="2">
        <v>0</v>
      </c>
      <c r="I11" s="57"/>
      <c r="J11" s="56"/>
    </row>
    <row r="12" spans="1:10" x14ac:dyDescent="0.2">
      <c r="A12" s="2" t="s">
        <v>244</v>
      </c>
      <c r="B12" s="2" t="s">
        <v>245</v>
      </c>
      <c r="C12" s="2">
        <v>7763</v>
      </c>
      <c r="D12" s="2">
        <v>6</v>
      </c>
      <c r="E12" s="2"/>
      <c r="F12" s="57"/>
      <c r="G12" s="2"/>
      <c r="H12" s="2">
        <v>0</v>
      </c>
      <c r="I12" s="57"/>
      <c r="J12" s="56"/>
    </row>
    <row r="13" spans="1:10" x14ac:dyDescent="0.2">
      <c r="A13" s="2" t="s">
        <v>246</v>
      </c>
      <c r="B13" s="2" t="s">
        <v>247</v>
      </c>
      <c r="C13" s="2">
        <v>8087</v>
      </c>
      <c r="D13" s="2">
        <v>3</v>
      </c>
      <c r="E13" s="2"/>
      <c r="F13" s="57"/>
      <c r="G13" s="2"/>
      <c r="H13" s="2">
        <v>980</v>
      </c>
      <c r="I13" s="57"/>
      <c r="J13" s="56"/>
    </row>
    <row r="15" spans="1:10" x14ac:dyDescent="0.2">
      <c r="A15" t="s">
        <v>254</v>
      </c>
    </row>
    <row r="16" spans="1:10" x14ac:dyDescent="0.2">
      <c r="A16" t="s">
        <v>255</v>
      </c>
    </row>
    <row r="17" spans="1:1" x14ac:dyDescent="0.2">
      <c r="A17" t="s">
        <v>248</v>
      </c>
    </row>
    <row r="18" spans="1:1" x14ac:dyDescent="0.2">
      <c r="A18" t="s">
        <v>249</v>
      </c>
    </row>
    <row r="19" spans="1:1" x14ac:dyDescent="0.2">
      <c r="A19" t="s">
        <v>250</v>
      </c>
    </row>
    <row r="20" spans="1:1" x14ac:dyDescent="0.2">
      <c r="A20" t="s">
        <v>251</v>
      </c>
    </row>
    <row r="21" spans="1:1" x14ac:dyDescent="0.2">
      <c r="A21" t="s">
        <v>252</v>
      </c>
    </row>
  </sheetData>
  <mergeCells count="3">
    <mergeCell ref="A1:J1"/>
    <mergeCell ref="C2:F2"/>
    <mergeCell ref="G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3765-11F8-4D84-9870-D7CD11D939B5}">
  <dimension ref="A1:N21"/>
  <sheetViews>
    <sheetView topLeftCell="D1" workbookViewId="0">
      <selection activeCell="N2" sqref="N2"/>
    </sheetView>
  </sheetViews>
  <sheetFormatPr defaultColWidth="10.76171875" defaultRowHeight="15" x14ac:dyDescent="0.2"/>
  <cols>
    <col min="8" max="8" width="16.27734375" customWidth="1"/>
  </cols>
  <sheetData>
    <row r="1" spans="1:14" x14ac:dyDescent="0.2">
      <c r="A1" t="s">
        <v>162</v>
      </c>
      <c r="F1" t="s">
        <v>163</v>
      </c>
      <c r="N1" t="s">
        <v>167</v>
      </c>
    </row>
    <row r="3" spans="1:14" x14ac:dyDescent="0.2">
      <c r="A3" s="1" t="s">
        <v>0</v>
      </c>
      <c r="B3" s="1" t="s">
        <v>6</v>
      </c>
    </row>
    <row r="4" spans="1:14" x14ac:dyDescent="0.2">
      <c r="A4" s="1" t="s">
        <v>8</v>
      </c>
      <c r="B4" s="1">
        <v>33</v>
      </c>
      <c r="G4" s="23"/>
    </row>
    <row r="5" spans="1:14" x14ac:dyDescent="0.2">
      <c r="A5" s="1" t="s">
        <v>9</v>
      </c>
      <c r="B5" s="1">
        <v>12</v>
      </c>
      <c r="G5" s="23"/>
    </row>
    <row r="6" spans="1:14" x14ac:dyDescent="0.2">
      <c r="A6" s="1" t="s">
        <v>34</v>
      </c>
      <c r="B6" s="1">
        <v>35</v>
      </c>
      <c r="G6" s="23"/>
    </row>
    <row r="7" spans="1:14" x14ac:dyDescent="0.2">
      <c r="A7" s="1" t="s">
        <v>10</v>
      </c>
      <c r="B7" s="1">
        <v>33</v>
      </c>
      <c r="G7" s="23"/>
    </row>
    <row r="8" spans="1:14" x14ac:dyDescent="0.2">
      <c r="A8" s="1" t="s">
        <v>11</v>
      </c>
      <c r="B8" s="1">
        <v>12</v>
      </c>
      <c r="G8" s="23"/>
    </row>
    <row r="9" spans="1:14" x14ac:dyDescent="0.2">
      <c r="A9" s="1" t="s">
        <v>12</v>
      </c>
      <c r="B9" s="1">
        <v>32</v>
      </c>
      <c r="G9" s="23"/>
    </row>
    <row r="10" spans="1:14" x14ac:dyDescent="0.2">
      <c r="A10" s="1" t="s">
        <v>13</v>
      </c>
      <c r="B10" s="1">
        <v>29</v>
      </c>
      <c r="G10" s="23"/>
    </row>
    <row r="11" spans="1:14" x14ac:dyDescent="0.2">
      <c r="A11" s="1" t="s">
        <v>14</v>
      </c>
      <c r="B11" s="1">
        <v>40</v>
      </c>
      <c r="G11" s="23"/>
    </row>
    <row r="12" spans="1:14" x14ac:dyDescent="0.2">
      <c r="A12" s="1" t="s">
        <v>15</v>
      </c>
      <c r="B12" s="1">
        <v>31</v>
      </c>
      <c r="G12" s="23"/>
    </row>
    <row r="13" spans="1:14" x14ac:dyDescent="0.2">
      <c r="A13" s="1" t="s">
        <v>16</v>
      </c>
      <c r="B13" s="1">
        <v>29</v>
      </c>
      <c r="G13" s="23"/>
    </row>
    <row r="14" spans="1:14" x14ac:dyDescent="0.2">
      <c r="A14" s="1" t="s">
        <v>17</v>
      </c>
      <c r="B14" s="1">
        <v>24</v>
      </c>
      <c r="G14" s="23"/>
    </row>
    <row r="15" spans="1:14" x14ac:dyDescent="0.2">
      <c r="G15" s="23"/>
    </row>
    <row r="16" spans="1:14" x14ac:dyDescent="0.2">
      <c r="G16" s="23"/>
    </row>
    <row r="17" spans="7:7" x14ac:dyDescent="0.2">
      <c r="G17" s="23"/>
    </row>
    <row r="18" spans="7:7" x14ac:dyDescent="0.2">
      <c r="G18" s="23"/>
    </row>
    <row r="19" spans="7:7" x14ac:dyDescent="0.2">
      <c r="G19" s="23"/>
    </row>
    <row r="20" spans="7:7" x14ac:dyDescent="0.2">
      <c r="G20" s="23"/>
    </row>
    <row r="21" spans="7:7" x14ac:dyDescent="0.2">
      <c r="G21" s="23"/>
    </row>
  </sheetData>
  <conditionalFormatting sqref="A4:A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{90174209-3921-4591-9B9F-1E2CF97F7714}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174209-3921-4591-9B9F-1E2CF97F77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A4:A11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Tema</vt:lpstr>
      <vt:lpstr>Tipo de datos</vt:lpstr>
      <vt:lpstr>Formato</vt:lpstr>
      <vt:lpstr>Aritmetica</vt:lpstr>
      <vt:lpstr>Aritmetica 2</vt:lpstr>
      <vt:lpstr>Aritmetica 3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Hollman</dc:creator>
  <cp:lastModifiedBy>UNI-15</cp:lastModifiedBy>
  <dcterms:created xsi:type="dcterms:W3CDTF">2023-03-30T02:49:15Z</dcterms:created>
  <dcterms:modified xsi:type="dcterms:W3CDTF">2023-04-01T18:01:52Z</dcterms:modified>
</cp:coreProperties>
</file>