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cha\Dropbox\Projects_Personal\Enterprises\Obsidian Scarlett Daisy\Functions\T-SQL (Effectiveness)\Datapoint_Reflection\"/>
    </mc:Choice>
  </mc:AlternateContent>
  <xr:revisionPtr revIDLastSave="0" documentId="13_ncr:1_{51A58672-F51A-45EE-93D2-B6CA35C92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8" i="1" s="1"/>
  <c r="E98" i="1"/>
  <c r="D98" i="1"/>
  <c r="C98" i="1"/>
  <c r="E62" i="1"/>
  <c r="D62" i="1"/>
  <c r="C62" i="1"/>
  <c r="E80" i="1"/>
  <c r="D80" i="1"/>
  <c r="C80" i="1"/>
  <c r="D44" i="1"/>
  <c r="E44" i="1"/>
  <c r="C44" i="1"/>
  <c r="D26" i="1"/>
  <c r="E26" i="1"/>
  <c r="C26" i="1"/>
  <c r="E142" i="1"/>
  <c r="E106" i="1"/>
  <c r="D142" i="1"/>
  <c r="D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06" i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63" i="1" a="1"/>
  <c r="C63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81" i="1" a="1"/>
  <c r="C81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45" i="1" a="1"/>
  <c r="C45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27" i="1" a="1"/>
  <c r="C27" i="1" s="1"/>
  <c r="D124" i="1" l="1"/>
  <c r="E124" i="1"/>
  <c r="E59" i="1" a="1"/>
  <c r="E59" i="1" s="1"/>
  <c r="E68" i="1" a="1"/>
  <c r="E68" i="1" s="1"/>
  <c r="E72" i="1" a="1"/>
  <c r="E72" i="1" s="1"/>
  <c r="E81" i="1" a="1"/>
  <c r="E81" i="1" s="1"/>
  <c r="E55" i="1" a="1"/>
  <c r="E55" i="1" s="1"/>
  <c r="E85" i="1" a="1"/>
  <c r="E85" i="1" s="1"/>
  <c r="E64" i="1" a="1"/>
  <c r="E64" i="1" s="1"/>
  <c r="E92" i="1" a="1"/>
  <c r="E92" i="1" s="1"/>
  <c r="E60" i="1" a="1"/>
  <c r="E60" i="1" s="1"/>
  <c r="E52" i="1" a="1"/>
  <c r="E52" i="1" s="1"/>
  <c r="E95" i="1" a="1"/>
  <c r="E95" i="1" s="1"/>
  <c r="E78" i="1" a="1"/>
  <c r="E78" i="1" s="1"/>
  <c r="E66" i="1" a="1"/>
  <c r="E66" i="1" s="1"/>
  <c r="E50" i="1" a="1"/>
  <c r="E50" i="1" s="1"/>
  <c r="E77" i="1" a="1"/>
  <c r="E77" i="1" s="1"/>
  <c r="E65" i="1" a="1"/>
  <c r="E65" i="1" s="1"/>
  <c r="E57" i="1" a="1"/>
  <c r="E57" i="1" s="1"/>
  <c r="E49" i="1" a="1"/>
  <c r="E49" i="1" s="1"/>
  <c r="E56" i="1" a="1"/>
  <c r="E56" i="1" s="1"/>
  <c r="E48" i="1" a="1"/>
  <c r="E48" i="1" s="1"/>
  <c r="E75" i="1" a="1"/>
  <c r="E75" i="1" s="1"/>
  <c r="E69" i="1" a="1"/>
  <c r="E69" i="1" s="1"/>
  <c r="E91" i="1" a="1"/>
  <c r="E91" i="1" s="1"/>
  <c r="E84" i="1" a="1"/>
  <c r="E84" i="1" s="1"/>
  <c r="E63" i="1" a="1"/>
  <c r="E63" i="1" s="1"/>
  <c r="E74" i="1" a="1"/>
  <c r="E74" i="1" s="1"/>
  <c r="E83" i="1" a="1"/>
  <c r="E83" i="1" s="1"/>
  <c r="E61" i="1" a="1"/>
  <c r="E61" i="1" s="1"/>
  <c r="E54" i="1" a="1"/>
  <c r="E54" i="1" s="1"/>
  <c r="E73" i="1" a="1"/>
  <c r="E73" i="1" s="1"/>
  <c r="E82" i="1" a="1"/>
  <c r="E82" i="1" s="1"/>
  <c r="E70" i="1" a="1"/>
  <c r="E70" i="1" s="1"/>
  <c r="E53" i="1" a="1"/>
  <c r="E53" i="1" s="1"/>
  <c r="E46" i="1" a="1"/>
  <c r="E46" i="1" s="1"/>
  <c r="E96" i="1" a="1"/>
  <c r="E96" i="1" s="1"/>
  <c r="E88" i="1" a="1"/>
  <c r="E88" i="1" s="1"/>
  <c r="E87" i="1" a="1"/>
  <c r="E87" i="1" s="1"/>
  <c r="E97" i="1" a="1"/>
  <c r="E97" i="1" s="1"/>
  <c r="E94" i="1" a="1"/>
  <c r="E94" i="1" s="1"/>
  <c r="E93" i="1" a="1"/>
  <c r="E93" i="1" s="1"/>
  <c r="E90" i="1" a="1"/>
  <c r="E90" i="1" s="1"/>
  <c r="E89" i="1" a="1"/>
  <c r="E89" i="1" s="1"/>
  <c r="E86" i="1" a="1"/>
  <c r="E86" i="1" s="1"/>
  <c r="E67" i="1" a="1"/>
  <c r="E67" i="1" s="1"/>
  <c r="E71" i="1" a="1"/>
  <c r="E71" i="1" s="1"/>
  <c r="E79" i="1" a="1"/>
  <c r="E79" i="1" s="1"/>
  <c r="E76" i="1" a="1"/>
  <c r="E76" i="1" s="1"/>
  <c r="E58" i="1" a="1"/>
  <c r="E58" i="1" s="1"/>
  <c r="E51" i="1" a="1"/>
  <c r="E51" i="1" s="1"/>
  <c r="E47" i="1" a="1"/>
  <c r="E47" i="1" s="1"/>
  <c r="E45" i="1" a="1"/>
  <c r="E45" i="1" s="1"/>
  <c r="E34" i="1" a="1"/>
  <c r="E34" i="1" s="1"/>
  <c r="E30" i="1" a="1"/>
  <c r="E30" i="1" s="1"/>
  <c r="E42" i="1" a="1"/>
  <c r="E42" i="1" s="1"/>
  <c r="E41" i="1" a="1"/>
  <c r="E41" i="1" s="1"/>
  <c r="E38" i="1" a="1"/>
  <c r="E38" i="1" s="1"/>
  <c r="E31" i="1" a="1"/>
  <c r="E31" i="1" s="1"/>
  <c r="E37" i="1" a="1"/>
  <c r="E37" i="1" s="1"/>
  <c r="E43" i="1" a="1"/>
  <c r="E43" i="1" s="1"/>
  <c r="E40" i="1" a="1"/>
  <c r="E40" i="1" s="1"/>
  <c r="E33" i="1" a="1"/>
  <c r="E33" i="1" s="1"/>
  <c r="E39" i="1" a="1"/>
  <c r="E39" i="1" s="1"/>
  <c r="E36" i="1" a="1"/>
  <c r="E36" i="1" s="1"/>
  <c r="E29" i="1" a="1"/>
  <c r="E29" i="1" s="1"/>
  <c r="E35" i="1" a="1"/>
  <c r="E35" i="1" s="1"/>
  <c r="E32" i="1" a="1"/>
  <c r="E32" i="1" s="1"/>
  <c r="E28" i="1" a="1"/>
  <c r="E28" i="1" s="1"/>
  <c r="E27" i="1" a="1"/>
  <c r="E27" i="1" s="1"/>
  <c r="E121" i="1" l="1"/>
  <c r="D121" i="1"/>
  <c r="E119" i="1"/>
  <c r="D119" i="1"/>
  <c r="E110" i="1"/>
  <c r="D110" i="1"/>
  <c r="E135" i="1"/>
  <c r="D135" i="1"/>
  <c r="D120" i="1"/>
  <c r="E120" i="1"/>
  <c r="E141" i="1"/>
  <c r="D141" i="1"/>
  <c r="D108" i="1"/>
  <c r="E108" i="1"/>
  <c r="D123" i="1"/>
  <c r="E123" i="1"/>
  <c r="D136" i="1"/>
  <c r="E136" i="1"/>
  <c r="D112" i="1"/>
  <c r="E112" i="1"/>
  <c r="E117" i="1"/>
  <c r="D117" i="1"/>
  <c r="E127" i="1"/>
  <c r="D127" i="1"/>
  <c r="D126" i="1"/>
  <c r="E126" i="1"/>
  <c r="E129" i="1"/>
  <c r="D129" i="1"/>
  <c r="D132" i="1"/>
  <c r="E132" i="1"/>
  <c r="E115" i="1"/>
  <c r="D115" i="1"/>
  <c r="D131" i="1"/>
  <c r="E131" i="1"/>
  <c r="E133" i="1"/>
  <c r="D133" i="1"/>
  <c r="E137" i="1"/>
  <c r="D137" i="1"/>
  <c r="D140" i="1"/>
  <c r="E140" i="1"/>
  <c r="D139" i="1"/>
  <c r="E139" i="1"/>
  <c r="E109" i="1"/>
  <c r="D109" i="1"/>
  <c r="E118" i="1"/>
  <c r="D118" i="1"/>
  <c r="D138" i="1"/>
  <c r="E138" i="1"/>
  <c r="D116" i="1"/>
  <c r="E116" i="1"/>
  <c r="D122" i="1"/>
  <c r="E122" i="1"/>
  <c r="D130" i="1"/>
  <c r="E130" i="1"/>
  <c r="E113" i="1"/>
  <c r="D113" i="1"/>
  <c r="E134" i="1"/>
  <c r="D134" i="1"/>
  <c r="E107" i="1"/>
  <c r="D107" i="1"/>
  <c r="D114" i="1"/>
  <c r="E114" i="1"/>
  <c r="D128" i="1"/>
  <c r="E128" i="1"/>
  <c r="E125" i="1"/>
  <c r="D125" i="1"/>
  <c r="E111" i="1"/>
  <c r="D1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<sst xmlns="http://schemas.openxmlformats.org/spreadsheetml/2006/main" count="138" uniqueCount="35">
  <si>
    <t>Polarity</t>
  </si>
  <si>
    <t>+ve</t>
  </si>
  <si>
    <t>-ve</t>
  </si>
  <si>
    <t>Stationary Terminus</t>
  </si>
  <si>
    <t>Reflection_Angle</t>
  </si>
  <si>
    <t>Exponential_Reduction</t>
  </si>
  <si>
    <t>Exponential_Expansion</t>
  </si>
  <si>
    <t>Exponential_Smoothed</t>
  </si>
  <si>
    <t>Stationary Origin</t>
  </si>
  <si>
    <t>Normalised_Perimeter_X_Axis</t>
  </si>
  <si>
    <t>Pivot_Inverted_Perimeter_Beta_Coordinates</t>
  </si>
  <si>
    <t>Pivot_Inverted_Perimeter_Alpha_Coordinates</t>
  </si>
  <si>
    <t>TOTAL REFLECTION PERIMETER SURFACE PLOT</t>
  </si>
  <si>
    <t>Nota Bene 0001: I haven't verified yet, but I believe that the overall algorithm presented on this spreadsheet is best-in-class in terms of compute efficiency, and it would be relatively easy to parallelise this.</t>
  </si>
  <si>
    <t>Nota Bene 0002: This algorithm could be very useful in applications such as physics simulators, robotics, space exploration, weaponry (although please only use it for defensive weapons such as missile tracking systems) etc_</t>
  </si>
  <si>
    <t>Nota Bene 0003: The next iteration of this algorithm is already in research phase (Multidimensional Hyper-Spherical Transcendence).</t>
  </si>
  <si>
    <t>Rarefaction</t>
  </si>
  <si>
    <t>Trajectory Transition</t>
  </si>
  <si>
    <t>Compression</t>
  </si>
  <si>
    <t>Polarity Inflection Beta</t>
  </si>
  <si>
    <t>Polarity Inflection Alpha</t>
  </si>
  <si>
    <t>Dataset Shape X Dimension Size</t>
  </si>
  <si>
    <t>Dataset Shape Y Dimension Size</t>
  </si>
  <si>
    <t>Reflection Pivot Origin X Coordinate</t>
  </si>
  <si>
    <t>Reflection Pivot Origin Y Coordinate</t>
  </si>
  <si>
    <t>INPUT DATASET SHAPE AND REFLECTION SETTINGS</t>
  </si>
  <si>
    <t>DATASET SHAPE REFLECTION DIAMETER</t>
  </si>
  <si>
    <t>Reflection Angle (Rotation)</t>
  </si>
  <si>
    <t>Radial Roundness Severity</t>
  </si>
  <si>
    <t>Compound Exponential Reduction</t>
  </si>
  <si>
    <t>Compound Exponential Expansion</t>
  </si>
  <si>
    <t>Nota Bene 0005: Please remember that rectangular input datasets are symmetrical, so in high-performance applications, we do not need to calculate the full radial.</t>
  </si>
  <si>
    <t>Compound Exponential Smoothed</t>
  </si>
  <si>
    <t>Nota Bene 0004: The Compound Exponential Smoothed output value, calculated in the table above, provides the necessary X-Axis Datapoint Count in order to compute a data shape reflection transformation... This will be implemented in a future algorithm update, which I will release on my GitHub page (Scarlett-Pimpernell).</t>
  </si>
  <si>
    <t>... An Elliptical Transcendence Algorithm (Reflections)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</si>
</sst>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C64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rgb="FF00F600"/>
      </bottom>
      <diagonal/>
    </border>
    <border>
      <left/>
      <right style="thick">
        <color rgb="FF00F600"/>
      </right>
      <top/>
      <bottom style="thick">
        <color rgb="FF00F600"/>
      </bottom>
      <diagonal/>
    </border>
    <border>
      <left style="thick">
        <color rgb="FF00F600"/>
      </left>
      <right style="thick">
        <color rgb="FF00F600"/>
      </right>
      <top style="thick">
        <color rgb="FF00F600"/>
      </top>
      <bottom style="thick">
        <color rgb="FF00F6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2" fillId="0" borderId="0" xfId="0" applyFont="1"/>
    <xf numFmtId="0" fontId="0" fillId="3" borderId="0" xfId="0" applyFill="1"/>
    <xf numFmtId="0" fontId="3" fillId="4" borderId="0" xfId="0" quotePrefix="1" applyFont="1" applyFill="1"/>
    <xf numFmtId="0" fontId="3" fillId="5" borderId="0" xfId="0" quotePrefix="1" applyFont="1" applyFill="1"/>
    <xf numFmtId="0" fontId="3" fillId="6" borderId="0" xfId="0" quotePrefix="1" applyFont="1" applyFill="1"/>
    <xf numFmtId="0" fontId="0" fillId="7" borderId="0" xfId="0" quotePrefix="1" applyFill="1"/>
    <xf numFmtId="0" fontId="0" fillId="2" borderId="0" xfId="0" quotePrefix="1" applyFill="1"/>
    <xf numFmtId="0" fontId="4" fillId="2" borderId="0" xfId="0" quotePrefix="1" applyFont="1" applyFill="1"/>
    <xf numFmtId="0" fontId="3" fillId="6" borderId="0" xfId="0" applyFont="1" applyFill="1"/>
    <xf numFmtId="0" fontId="0" fillId="9" borderId="0" xfId="0" applyFill="1"/>
    <xf numFmtId="0" fontId="0" fillId="8" borderId="4" xfId="0" applyFill="1" applyBorder="1" applyAlignment="1">
      <alignment horizontal="left" vertical="top"/>
    </xf>
    <xf numFmtId="0" fontId="0" fillId="8" borderId="5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CCC00"/>
      <color rgb="FF00F600"/>
      <color rgb="FF996633"/>
      <color rgb="FFFC6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Reflection Diameter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Exponential_Reduction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Sheet1!$B$26:$B$98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Sheet1!$C$26:$C$98</c:f>
              <c:numCache>
                <c:formatCode>General</c:formatCode>
                <c:ptCount val="73"/>
                <c:pt idx="0">
                  <c:v>15</c:v>
                </c:pt>
                <c:pt idx="1">
                  <c:v>11.565857272340004</c:v>
                </c:pt>
                <c:pt idx="2">
                  <c:v>10.673251289077776</c:v>
                </c:pt>
                <c:pt idx="3">
                  <c:v>10.047109126658061</c:v>
                </c:pt>
                <c:pt idx="4">
                  <c:v>9.5486382215035803</c:v>
                </c:pt>
                <c:pt idx="5">
                  <c:v>9.1276985382467046</c:v>
                </c:pt>
                <c:pt idx="6">
                  <c:v>8.7597485308442877</c:v>
                </c:pt>
                <c:pt idx="7">
                  <c:v>8.4307212901681652</c:v>
                </c:pt>
                <c:pt idx="8">
                  <c:v>8.1317145446800083</c:v>
                </c:pt>
                <c:pt idx="9">
                  <c:v>7.8566952661431015</c:v>
                </c:pt>
                <c:pt idx="10">
                  <c:v>7.6013637770085891</c:v>
                </c:pt>
                <c:pt idx="11">
                  <c:v>7.3625349455107667</c:v>
                </c:pt>
                <c:pt idx="12">
                  <c:v>7.1377758173733099</c:v>
                </c:pt>
                <c:pt idx="13">
                  <c:v>6.9251810818690736</c:v>
                </c:pt>
                <c:pt idx="14">
                  <c:v>6.7232274708566386</c:v>
                </c:pt>
                <c:pt idx="15">
                  <c:v>6.5306757400707429</c:v>
                </c:pt>
                <c:pt idx="16">
                  <c:v>6.3465025781555493</c:v>
                </c:pt>
                <c:pt idx="17">
                  <c:v>6.1698520246749951</c:v>
                </c:pt>
                <c:pt idx="18">
                  <c:v>6</c:v>
                </c:pt>
                <c:pt idx="19">
                  <c:v>6.1698520246749951</c:v>
                </c:pt>
                <c:pt idx="20">
                  <c:v>6.3465025781555493</c:v>
                </c:pt>
                <c:pt idx="21">
                  <c:v>6.5306757400707429</c:v>
                </c:pt>
                <c:pt idx="22">
                  <c:v>6.7232274708566386</c:v>
                </c:pt>
                <c:pt idx="23">
                  <c:v>6.9251810818690736</c:v>
                </c:pt>
                <c:pt idx="24">
                  <c:v>7.1377758173733099</c:v>
                </c:pt>
                <c:pt idx="25">
                  <c:v>7.3625349455107667</c:v>
                </c:pt>
                <c:pt idx="26">
                  <c:v>7.6013637770085891</c:v>
                </c:pt>
                <c:pt idx="27">
                  <c:v>7.8566952661431015</c:v>
                </c:pt>
                <c:pt idx="28">
                  <c:v>8.1317145446800083</c:v>
                </c:pt>
                <c:pt idx="29">
                  <c:v>8.4307212901681652</c:v>
                </c:pt>
                <c:pt idx="30">
                  <c:v>8.7597485308442877</c:v>
                </c:pt>
                <c:pt idx="31">
                  <c:v>9.1276985382467046</c:v>
                </c:pt>
                <c:pt idx="32">
                  <c:v>9.5486382215035803</c:v>
                </c:pt>
                <c:pt idx="33">
                  <c:v>10.047109126658061</c:v>
                </c:pt>
                <c:pt idx="34">
                  <c:v>10.673251289077776</c:v>
                </c:pt>
                <c:pt idx="35">
                  <c:v>11.565857272340004</c:v>
                </c:pt>
                <c:pt idx="36">
                  <c:v>15</c:v>
                </c:pt>
                <c:pt idx="37">
                  <c:v>11.565857272340004</c:v>
                </c:pt>
                <c:pt idx="38">
                  <c:v>10.673251289077776</c:v>
                </c:pt>
                <c:pt idx="39">
                  <c:v>10.047109126658061</c:v>
                </c:pt>
                <c:pt idx="40">
                  <c:v>9.5486382215035803</c:v>
                </c:pt>
                <c:pt idx="41">
                  <c:v>9.1276985382467046</c:v>
                </c:pt>
                <c:pt idx="42">
                  <c:v>8.7597485308442877</c:v>
                </c:pt>
                <c:pt idx="43">
                  <c:v>8.4307212901681652</c:v>
                </c:pt>
                <c:pt idx="44">
                  <c:v>8.1317145446800083</c:v>
                </c:pt>
                <c:pt idx="45">
                  <c:v>7.8566952661431015</c:v>
                </c:pt>
                <c:pt idx="46">
                  <c:v>7.6013637770085891</c:v>
                </c:pt>
                <c:pt idx="47">
                  <c:v>7.3625349455107667</c:v>
                </c:pt>
                <c:pt idx="48">
                  <c:v>7.1377758173733099</c:v>
                </c:pt>
                <c:pt idx="49">
                  <c:v>6.9251810818690736</c:v>
                </c:pt>
                <c:pt idx="50">
                  <c:v>6.7232274708566386</c:v>
                </c:pt>
                <c:pt idx="51">
                  <c:v>6.5306757400707429</c:v>
                </c:pt>
                <c:pt idx="52">
                  <c:v>6.3465025781555493</c:v>
                </c:pt>
                <c:pt idx="53">
                  <c:v>6.1698520246749951</c:v>
                </c:pt>
                <c:pt idx="54">
                  <c:v>6</c:v>
                </c:pt>
                <c:pt idx="55">
                  <c:v>6.1698520246749951</c:v>
                </c:pt>
                <c:pt idx="56">
                  <c:v>6.3465025781555493</c:v>
                </c:pt>
                <c:pt idx="57">
                  <c:v>6.5306757400707429</c:v>
                </c:pt>
                <c:pt idx="58">
                  <c:v>6.7232274708566386</c:v>
                </c:pt>
                <c:pt idx="59">
                  <c:v>6.9251810818690736</c:v>
                </c:pt>
                <c:pt idx="60">
                  <c:v>7.1377758173733099</c:v>
                </c:pt>
                <c:pt idx="61">
                  <c:v>7.3625349455107667</c:v>
                </c:pt>
                <c:pt idx="62">
                  <c:v>7.6013637770085891</c:v>
                </c:pt>
                <c:pt idx="63">
                  <c:v>7.8566952661431015</c:v>
                </c:pt>
                <c:pt idx="64">
                  <c:v>8.1317145446800083</c:v>
                </c:pt>
                <c:pt idx="65">
                  <c:v>8.4307212901681652</c:v>
                </c:pt>
                <c:pt idx="66">
                  <c:v>8.7597485308442877</c:v>
                </c:pt>
                <c:pt idx="67">
                  <c:v>9.1276985382467046</c:v>
                </c:pt>
                <c:pt idx="68">
                  <c:v>9.5486382215035803</c:v>
                </c:pt>
                <c:pt idx="69">
                  <c:v>10.047109126658061</c:v>
                </c:pt>
                <c:pt idx="70">
                  <c:v>10.673251289077776</c:v>
                </c:pt>
                <c:pt idx="71">
                  <c:v>11.565857272340004</c:v>
                </c:pt>
                <c:pt idx="7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5-4B83-96D8-E6D05B21933D}"/>
            </c:ext>
          </c:extLst>
        </c:ser>
        <c:ser>
          <c:idx val="1"/>
          <c:order val="1"/>
          <c:tx>
            <c:v>Exponential_Expansion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Sheet1!$B$26:$B$98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Sheet1!$D$26:$D$98</c:f>
              <c:numCache>
                <c:formatCode>General</c:formatCode>
                <c:ptCount val="73"/>
                <c:pt idx="0">
                  <c:v>15</c:v>
                </c:pt>
                <c:pt idx="1">
                  <c:v>13.581790123456789</c:v>
                </c:pt>
                <c:pt idx="2">
                  <c:v>12.320987654320987</c:v>
                </c:pt>
                <c:pt idx="3">
                  <c:v>11.208333333333336</c:v>
                </c:pt>
                <c:pt idx="4">
                  <c:v>10.234567901234568</c:v>
                </c:pt>
                <c:pt idx="5">
                  <c:v>9.3904320987654319</c:v>
                </c:pt>
                <c:pt idx="6">
                  <c:v>8.6666666666666661</c:v>
                </c:pt>
                <c:pt idx="7">
                  <c:v>8.0540123456790127</c:v>
                </c:pt>
                <c:pt idx="8">
                  <c:v>7.5432098765432105</c:v>
                </c:pt>
                <c:pt idx="9">
                  <c:v>7.125</c:v>
                </c:pt>
                <c:pt idx="10">
                  <c:v>6.7901234567901234</c:v>
                </c:pt>
                <c:pt idx="11">
                  <c:v>6.5293209876543212</c:v>
                </c:pt>
                <c:pt idx="12">
                  <c:v>6.333333333333333</c:v>
                </c:pt>
                <c:pt idx="13">
                  <c:v>6.1929012345679011</c:v>
                </c:pt>
                <c:pt idx="14">
                  <c:v>6.0987654320987659</c:v>
                </c:pt>
                <c:pt idx="15">
                  <c:v>6.041666666666667</c:v>
                </c:pt>
                <c:pt idx="16">
                  <c:v>6.0123456790123457</c:v>
                </c:pt>
                <c:pt idx="17">
                  <c:v>6.0015432098765435</c:v>
                </c:pt>
                <c:pt idx="18">
                  <c:v>6</c:v>
                </c:pt>
                <c:pt idx="19">
                  <c:v>6.0015432098765435</c:v>
                </c:pt>
                <c:pt idx="20">
                  <c:v>6.0123456790123457</c:v>
                </c:pt>
                <c:pt idx="21">
                  <c:v>6.041666666666667</c:v>
                </c:pt>
                <c:pt idx="22">
                  <c:v>6.0987654320987659</c:v>
                </c:pt>
                <c:pt idx="23">
                  <c:v>6.1929012345679011</c:v>
                </c:pt>
                <c:pt idx="24">
                  <c:v>6.333333333333333</c:v>
                </c:pt>
                <c:pt idx="25">
                  <c:v>6.5293209876543212</c:v>
                </c:pt>
                <c:pt idx="26">
                  <c:v>6.7901234567901234</c:v>
                </c:pt>
                <c:pt idx="27">
                  <c:v>7.125</c:v>
                </c:pt>
                <c:pt idx="28">
                  <c:v>7.5432098765432105</c:v>
                </c:pt>
                <c:pt idx="29">
                  <c:v>8.0540123456790127</c:v>
                </c:pt>
                <c:pt idx="30">
                  <c:v>8.6666666666666661</c:v>
                </c:pt>
                <c:pt idx="31">
                  <c:v>9.3904320987654319</c:v>
                </c:pt>
                <c:pt idx="32">
                  <c:v>10.234567901234568</c:v>
                </c:pt>
                <c:pt idx="33">
                  <c:v>11.208333333333336</c:v>
                </c:pt>
                <c:pt idx="34">
                  <c:v>12.320987654320987</c:v>
                </c:pt>
                <c:pt idx="35">
                  <c:v>13.581790123456789</c:v>
                </c:pt>
                <c:pt idx="36">
                  <c:v>15</c:v>
                </c:pt>
                <c:pt idx="37">
                  <c:v>13.581790123456789</c:v>
                </c:pt>
                <c:pt idx="38">
                  <c:v>12.320987654320987</c:v>
                </c:pt>
                <c:pt idx="39">
                  <c:v>11.208333333333336</c:v>
                </c:pt>
                <c:pt idx="40">
                  <c:v>10.234567901234568</c:v>
                </c:pt>
                <c:pt idx="41">
                  <c:v>9.3904320987654319</c:v>
                </c:pt>
                <c:pt idx="42">
                  <c:v>8.6666666666666661</c:v>
                </c:pt>
                <c:pt idx="43">
                  <c:v>8.0540123456790127</c:v>
                </c:pt>
                <c:pt idx="44">
                  <c:v>7.5432098765432105</c:v>
                </c:pt>
                <c:pt idx="45">
                  <c:v>7.125</c:v>
                </c:pt>
                <c:pt idx="46">
                  <c:v>6.7901234567901234</c:v>
                </c:pt>
                <c:pt idx="47">
                  <c:v>6.5293209876543212</c:v>
                </c:pt>
                <c:pt idx="48">
                  <c:v>6.333333333333333</c:v>
                </c:pt>
                <c:pt idx="49">
                  <c:v>6.1929012345679011</c:v>
                </c:pt>
                <c:pt idx="50">
                  <c:v>6.0987654320987659</c:v>
                </c:pt>
                <c:pt idx="51">
                  <c:v>6.041666666666667</c:v>
                </c:pt>
                <c:pt idx="52">
                  <c:v>6.0123456790123457</c:v>
                </c:pt>
                <c:pt idx="53">
                  <c:v>6.0015432098765435</c:v>
                </c:pt>
                <c:pt idx="54">
                  <c:v>6</c:v>
                </c:pt>
                <c:pt idx="55">
                  <c:v>6.0015432098765435</c:v>
                </c:pt>
                <c:pt idx="56">
                  <c:v>6.0123456790123457</c:v>
                </c:pt>
                <c:pt idx="57">
                  <c:v>6.041666666666667</c:v>
                </c:pt>
                <c:pt idx="58">
                  <c:v>6.0987654320987659</c:v>
                </c:pt>
                <c:pt idx="59">
                  <c:v>6.1929012345679011</c:v>
                </c:pt>
                <c:pt idx="60">
                  <c:v>6.333333333333333</c:v>
                </c:pt>
                <c:pt idx="61">
                  <c:v>6.5293209876543212</c:v>
                </c:pt>
                <c:pt idx="62">
                  <c:v>6.7901234567901234</c:v>
                </c:pt>
                <c:pt idx="63">
                  <c:v>7.125</c:v>
                </c:pt>
                <c:pt idx="64">
                  <c:v>7.5432098765432105</c:v>
                </c:pt>
                <c:pt idx="65">
                  <c:v>8.0540123456790127</c:v>
                </c:pt>
                <c:pt idx="66">
                  <c:v>8.6666666666666661</c:v>
                </c:pt>
                <c:pt idx="67">
                  <c:v>9.3904320987654319</c:v>
                </c:pt>
                <c:pt idx="68">
                  <c:v>10.234567901234568</c:v>
                </c:pt>
                <c:pt idx="69">
                  <c:v>11.208333333333336</c:v>
                </c:pt>
                <c:pt idx="70">
                  <c:v>12.320987654320987</c:v>
                </c:pt>
                <c:pt idx="71">
                  <c:v>13.581790123456789</c:v>
                </c:pt>
                <c:pt idx="7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B-428B-A9FA-398B248CD368}"/>
            </c:ext>
          </c:extLst>
        </c:ser>
        <c:ser>
          <c:idx val="2"/>
          <c:order val="2"/>
          <c:tx>
            <c:v>Exponential_Smoothed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99-4F08-9478-C3D0DC272278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rgbClr val="0070C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99-4F08-9478-C3D0DC272278}"/>
              </c:ext>
            </c:extLst>
          </c:dPt>
          <c:xVal>
            <c:numRef>
              <c:f>Sheet1!$B$26:$B$98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Sheet1!$E$26:$E$98</c:f>
              <c:numCache>
                <c:formatCode>General</c:formatCode>
                <c:ptCount val="73"/>
                <c:pt idx="0">
                  <c:v>15</c:v>
                </c:pt>
                <c:pt idx="1">
                  <c:v>12.573823697898398</c:v>
                </c:pt>
                <c:pt idx="2">
                  <c:v>11.497119471699381</c:v>
                </c:pt>
                <c:pt idx="3">
                  <c:v>10.627721229995698</c:v>
                </c:pt>
                <c:pt idx="4">
                  <c:v>9.8916030613690751</c:v>
                </c:pt>
                <c:pt idx="5">
                  <c:v>9.2590653185060674</c:v>
                </c:pt>
                <c:pt idx="6">
                  <c:v>8.7132075987554778</c:v>
                </c:pt>
                <c:pt idx="7">
                  <c:v>8.2423668179235889</c:v>
                </c:pt>
                <c:pt idx="8">
                  <c:v>7.8374622106116094</c:v>
                </c:pt>
                <c:pt idx="9">
                  <c:v>7.4908476330715512</c:v>
                </c:pt>
                <c:pt idx="10">
                  <c:v>7.1957436168993567</c:v>
                </c:pt>
                <c:pt idx="11">
                  <c:v>6.945927966582544</c:v>
                </c:pt>
                <c:pt idx="12">
                  <c:v>6.735554575353321</c:v>
                </c:pt>
                <c:pt idx="13">
                  <c:v>6.5590411582184878</c:v>
                </c:pt>
                <c:pt idx="14">
                  <c:v>6.4109964514777023</c:v>
                </c:pt>
                <c:pt idx="15">
                  <c:v>6.2861712033687045</c:v>
                </c:pt>
                <c:pt idx="16">
                  <c:v>6.179424128583948</c:v>
                </c:pt>
                <c:pt idx="17">
                  <c:v>6.0856976172757697</c:v>
                </c:pt>
                <c:pt idx="18">
                  <c:v>6</c:v>
                </c:pt>
                <c:pt idx="19">
                  <c:v>6.0856976172757697</c:v>
                </c:pt>
                <c:pt idx="20">
                  <c:v>6.179424128583948</c:v>
                </c:pt>
                <c:pt idx="21">
                  <c:v>6.2861712033687045</c:v>
                </c:pt>
                <c:pt idx="22">
                  <c:v>6.4109964514777023</c:v>
                </c:pt>
                <c:pt idx="23">
                  <c:v>6.5590411582184878</c:v>
                </c:pt>
                <c:pt idx="24">
                  <c:v>6.735554575353321</c:v>
                </c:pt>
                <c:pt idx="25">
                  <c:v>6.945927966582544</c:v>
                </c:pt>
                <c:pt idx="26">
                  <c:v>7.1957436168993567</c:v>
                </c:pt>
                <c:pt idx="27">
                  <c:v>7.4908476330715512</c:v>
                </c:pt>
                <c:pt idx="28">
                  <c:v>7.8374622106116094</c:v>
                </c:pt>
                <c:pt idx="29">
                  <c:v>8.2423668179235889</c:v>
                </c:pt>
                <c:pt idx="30">
                  <c:v>8.7132075987554778</c:v>
                </c:pt>
                <c:pt idx="31">
                  <c:v>9.2590653185060674</c:v>
                </c:pt>
                <c:pt idx="32">
                  <c:v>9.8916030613690751</c:v>
                </c:pt>
                <c:pt idx="33">
                  <c:v>10.627721229995698</c:v>
                </c:pt>
                <c:pt idx="34">
                  <c:v>11.497119471699381</c:v>
                </c:pt>
                <c:pt idx="35">
                  <c:v>12.573823697898398</c:v>
                </c:pt>
                <c:pt idx="36">
                  <c:v>15</c:v>
                </c:pt>
                <c:pt idx="37">
                  <c:v>12.573823697898398</c:v>
                </c:pt>
                <c:pt idx="38">
                  <c:v>11.497119471699381</c:v>
                </c:pt>
                <c:pt idx="39">
                  <c:v>10.627721229995698</c:v>
                </c:pt>
                <c:pt idx="40">
                  <c:v>9.8916030613690751</c:v>
                </c:pt>
                <c:pt idx="41">
                  <c:v>9.2590653185060674</c:v>
                </c:pt>
                <c:pt idx="42">
                  <c:v>8.7132075987554778</c:v>
                </c:pt>
                <c:pt idx="43">
                  <c:v>8.2423668179235889</c:v>
                </c:pt>
                <c:pt idx="44">
                  <c:v>7.8374622106116094</c:v>
                </c:pt>
                <c:pt idx="45">
                  <c:v>7.4908476330715512</c:v>
                </c:pt>
                <c:pt idx="46">
                  <c:v>7.1957436168993567</c:v>
                </c:pt>
                <c:pt idx="47">
                  <c:v>6.945927966582544</c:v>
                </c:pt>
                <c:pt idx="48">
                  <c:v>6.735554575353321</c:v>
                </c:pt>
                <c:pt idx="49">
                  <c:v>6.5590411582184878</c:v>
                </c:pt>
                <c:pt idx="50">
                  <c:v>6.4109964514777023</c:v>
                </c:pt>
                <c:pt idx="51">
                  <c:v>6.2861712033687045</c:v>
                </c:pt>
                <c:pt idx="52">
                  <c:v>6.179424128583948</c:v>
                </c:pt>
                <c:pt idx="53">
                  <c:v>6.0856976172757697</c:v>
                </c:pt>
                <c:pt idx="54">
                  <c:v>6</c:v>
                </c:pt>
                <c:pt idx="55">
                  <c:v>6.0856976172757697</c:v>
                </c:pt>
                <c:pt idx="56">
                  <c:v>6.179424128583948</c:v>
                </c:pt>
                <c:pt idx="57">
                  <c:v>6.2861712033687045</c:v>
                </c:pt>
                <c:pt idx="58">
                  <c:v>6.4109964514777023</c:v>
                </c:pt>
                <c:pt idx="59">
                  <c:v>6.5590411582184878</c:v>
                </c:pt>
                <c:pt idx="60">
                  <c:v>6.735554575353321</c:v>
                </c:pt>
                <c:pt idx="61">
                  <c:v>6.945927966582544</c:v>
                </c:pt>
                <c:pt idx="62">
                  <c:v>7.1957436168993567</c:v>
                </c:pt>
                <c:pt idx="63">
                  <c:v>7.4908476330715512</c:v>
                </c:pt>
                <c:pt idx="64">
                  <c:v>7.8374622106116094</c:v>
                </c:pt>
                <c:pt idx="65">
                  <c:v>8.2423668179235889</c:v>
                </c:pt>
                <c:pt idx="66">
                  <c:v>8.7132075987554778</c:v>
                </c:pt>
                <c:pt idx="67">
                  <c:v>9.2590653185060674</c:v>
                </c:pt>
                <c:pt idx="68">
                  <c:v>9.8916030613690751</c:v>
                </c:pt>
                <c:pt idx="69">
                  <c:v>10.627721229995698</c:v>
                </c:pt>
                <c:pt idx="70">
                  <c:v>11.497119471699381</c:v>
                </c:pt>
                <c:pt idx="71">
                  <c:v>12.573823697898398</c:v>
                </c:pt>
                <c:pt idx="7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0B-428B-A9FA-398B248CD368}"/>
            </c:ext>
          </c:extLst>
        </c:ser>
        <c:ser>
          <c:idx val="4"/>
          <c:order val="3"/>
          <c:tx>
            <c:v>Stationary_Origin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Sheet1!$B$26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Sheet1!$E$26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10B-428B-A9FA-398B248CD368}"/>
            </c:ext>
          </c:extLst>
        </c:ser>
        <c:ser>
          <c:idx val="3"/>
          <c:order val="4"/>
          <c:tx>
            <c:v>Stationary_Terminus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triangle"/>
              <c:size val="10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E66-4120-BC7F-8D7340B64A76}"/>
              </c:ext>
            </c:extLst>
          </c:dPt>
          <c:xVal>
            <c:numRef>
              <c:f>Sheet1!$B$98</c:f>
              <c:numCache>
                <c:formatCode>General</c:formatCode>
                <c:ptCount val="1"/>
                <c:pt idx="0">
                  <c:v>360</c:v>
                </c:pt>
              </c:numCache>
            </c:numRef>
          </c:xVal>
          <c:yVal>
            <c:numRef>
              <c:f>Sheet1!$E$98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0B-428B-A9FA-398B248CD368}"/>
            </c:ext>
          </c:extLst>
        </c:ser>
        <c:ser>
          <c:idx val="5"/>
          <c:order val="5"/>
          <c:tx>
            <c:v>Trajectory Transition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Sheet1!$B$62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Sheet1!$E$62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6-4120-BC7F-8D7340B64A76}"/>
            </c:ext>
          </c:extLst>
        </c:ser>
        <c:ser>
          <c:idx val="6"/>
          <c:order val="6"/>
          <c:tx>
            <c:v>Polarity Inflection Alpha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Sheet1!$B$44</c:f>
              <c:numCache>
                <c:formatCode>General</c:formatCode>
                <c:ptCount val="1"/>
                <c:pt idx="0">
                  <c:v>90</c:v>
                </c:pt>
              </c:numCache>
            </c:numRef>
          </c:xVal>
          <c:yVal>
            <c:numRef>
              <c:f>Sheet1!$E$44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6-4120-BC7F-8D7340B64A76}"/>
            </c:ext>
          </c:extLst>
        </c:ser>
        <c:ser>
          <c:idx val="7"/>
          <c:order val="7"/>
          <c:tx>
            <c:v>Polarity Inflection Beta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Sheet1!$B$80</c:f>
              <c:numCache>
                <c:formatCode>General</c:formatCode>
                <c:ptCount val="1"/>
                <c:pt idx="0">
                  <c:v>270</c:v>
                </c:pt>
              </c:numCache>
            </c:numRef>
          </c:xVal>
          <c:yVal>
            <c:numRef>
              <c:f>Sheet1!$E$80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66-4120-BC7F-8D7340B64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345584"/>
        <c:axId val="1174310879"/>
      </c:scatterChart>
      <c:valAx>
        <c:axId val="129034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10879"/>
        <c:crosses val="autoZero"/>
        <c:crossBetween val="midCat"/>
      </c:valAx>
      <c:valAx>
        <c:axId val="117431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34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Reflection</a:t>
            </a:r>
            <a:r>
              <a:rPr lang="en-GB" baseline="0"/>
              <a:t> Perimeter Plot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Pivot_Inverted_Perimeter_Alpha_Coordinates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Sheet1!$C$106:$C$141</c:f>
              <c:numCache>
                <c:formatCode>General</c:formatCode>
                <c:ptCount val="36"/>
                <c:pt idx="0">
                  <c:v>8.5</c:v>
                </c:pt>
                <c:pt idx="1">
                  <c:v>8.0833333333333321</c:v>
                </c:pt>
                <c:pt idx="2">
                  <c:v>7.666666666666667</c:v>
                </c:pt>
                <c:pt idx="3">
                  <c:v>7.25</c:v>
                </c:pt>
                <c:pt idx="4">
                  <c:v>6.833333333333333</c:v>
                </c:pt>
                <c:pt idx="5">
                  <c:v>6.416666666666667</c:v>
                </c:pt>
                <c:pt idx="6">
                  <c:v>6</c:v>
                </c:pt>
                <c:pt idx="7">
                  <c:v>5.583333333333333</c:v>
                </c:pt>
                <c:pt idx="8">
                  <c:v>5.166666666666667</c:v>
                </c:pt>
                <c:pt idx="9">
                  <c:v>4.75</c:v>
                </c:pt>
                <c:pt idx="10">
                  <c:v>4.3333333333333339</c:v>
                </c:pt>
                <c:pt idx="11">
                  <c:v>3.9166666666666665</c:v>
                </c:pt>
                <c:pt idx="12">
                  <c:v>3.5</c:v>
                </c:pt>
                <c:pt idx="13">
                  <c:v>3.0833333333333335</c:v>
                </c:pt>
                <c:pt idx="14">
                  <c:v>2.666666666666667</c:v>
                </c:pt>
                <c:pt idx="15">
                  <c:v>2.25</c:v>
                </c:pt>
                <c:pt idx="16">
                  <c:v>1.8333333333333335</c:v>
                </c:pt>
                <c:pt idx="17">
                  <c:v>1.4166666666666667</c:v>
                </c:pt>
                <c:pt idx="18">
                  <c:v>1</c:v>
                </c:pt>
                <c:pt idx="19">
                  <c:v>0.58333333333333326</c:v>
                </c:pt>
                <c:pt idx="20">
                  <c:v>0.16666666666666663</c:v>
                </c:pt>
                <c:pt idx="21">
                  <c:v>-0.25</c:v>
                </c:pt>
                <c:pt idx="22">
                  <c:v>-0.66666666666666674</c:v>
                </c:pt>
                <c:pt idx="23">
                  <c:v>-1.0833333333333335</c:v>
                </c:pt>
                <c:pt idx="24">
                  <c:v>-1.5</c:v>
                </c:pt>
                <c:pt idx="25">
                  <c:v>-1.9166666666666665</c:v>
                </c:pt>
                <c:pt idx="26">
                  <c:v>-2.3333333333333335</c:v>
                </c:pt>
                <c:pt idx="27">
                  <c:v>-2.75</c:v>
                </c:pt>
                <c:pt idx="28">
                  <c:v>-3.166666666666667</c:v>
                </c:pt>
                <c:pt idx="29">
                  <c:v>-3.583333333333333</c:v>
                </c:pt>
                <c:pt idx="30">
                  <c:v>-4</c:v>
                </c:pt>
                <c:pt idx="31">
                  <c:v>-4.416666666666667</c:v>
                </c:pt>
                <c:pt idx="32">
                  <c:v>-4.833333333333333</c:v>
                </c:pt>
                <c:pt idx="33">
                  <c:v>-5.25</c:v>
                </c:pt>
                <c:pt idx="34">
                  <c:v>-5.666666666666667</c:v>
                </c:pt>
                <c:pt idx="35">
                  <c:v>-6.083333333333333</c:v>
                </c:pt>
              </c:numCache>
            </c:numRef>
          </c:xVal>
          <c:yVal>
            <c:numRef>
              <c:f>Sheet1!$D$106:$D$141</c:f>
              <c:numCache>
                <c:formatCode>General</c:formatCode>
                <c:ptCount val="36"/>
                <c:pt idx="0">
                  <c:v>1</c:v>
                </c:pt>
                <c:pt idx="1">
                  <c:v>2.3565440755254006</c:v>
                </c:pt>
                <c:pt idx="2">
                  <c:v>2.6257201320751546</c:v>
                </c:pt>
                <c:pt idx="3">
                  <c:v>2.8430696925010754</c:v>
                </c:pt>
                <c:pt idx="4">
                  <c:v>3.0270992346577312</c:v>
                </c:pt>
                <c:pt idx="5">
                  <c:v>3.1852336703734832</c:v>
                </c:pt>
                <c:pt idx="6">
                  <c:v>3.3216981003111306</c:v>
                </c:pt>
                <c:pt idx="7">
                  <c:v>3.4394082955191028</c:v>
                </c:pt>
                <c:pt idx="8">
                  <c:v>3.5406344473470979</c:v>
                </c:pt>
                <c:pt idx="9">
                  <c:v>3.6272880917321122</c:v>
                </c:pt>
                <c:pt idx="10">
                  <c:v>3.7010640957751608</c:v>
                </c:pt>
                <c:pt idx="11">
                  <c:v>3.7635180083543638</c:v>
                </c:pt>
                <c:pt idx="12">
                  <c:v>3.8161113561616697</c:v>
                </c:pt>
                <c:pt idx="13">
                  <c:v>3.8602397104453781</c:v>
                </c:pt>
                <c:pt idx="14">
                  <c:v>3.8972508871305744</c:v>
                </c:pt>
                <c:pt idx="15">
                  <c:v>3.9284571991578239</c:v>
                </c:pt>
                <c:pt idx="16">
                  <c:v>3.955143967854013</c:v>
                </c:pt>
                <c:pt idx="17">
                  <c:v>3.9785755956810576</c:v>
                </c:pt>
                <c:pt idx="18">
                  <c:v>4</c:v>
                </c:pt>
                <c:pt idx="19">
                  <c:v>3.9785755956810576</c:v>
                </c:pt>
                <c:pt idx="20">
                  <c:v>3.955143967854013</c:v>
                </c:pt>
                <c:pt idx="21">
                  <c:v>3.9284571991578239</c:v>
                </c:pt>
                <c:pt idx="22">
                  <c:v>3.8972508871305744</c:v>
                </c:pt>
                <c:pt idx="23">
                  <c:v>3.8602397104453781</c:v>
                </c:pt>
                <c:pt idx="24">
                  <c:v>3.8161113561616697</c:v>
                </c:pt>
                <c:pt idx="25">
                  <c:v>3.7635180083543638</c:v>
                </c:pt>
                <c:pt idx="26">
                  <c:v>3.7010640957751608</c:v>
                </c:pt>
                <c:pt idx="27">
                  <c:v>3.6272880917321122</c:v>
                </c:pt>
                <c:pt idx="28">
                  <c:v>3.5406344473470979</c:v>
                </c:pt>
                <c:pt idx="29">
                  <c:v>3.4394082955191028</c:v>
                </c:pt>
                <c:pt idx="30">
                  <c:v>3.3216981003111306</c:v>
                </c:pt>
                <c:pt idx="31">
                  <c:v>3.1852336703734832</c:v>
                </c:pt>
                <c:pt idx="32">
                  <c:v>3.0270992346577312</c:v>
                </c:pt>
                <c:pt idx="33">
                  <c:v>2.8430696925010754</c:v>
                </c:pt>
                <c:pt idx="34">
                  <c:v>2.6257201320751546</c:v>
                </c:pt>
                <c:pt idx="35">
                  <c:v>2.3565440755254006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10-4DAF-8E13-1B777FFB4FFF}"/>
            </c:ext>
          </c:extLst>
        </c:ser>
        <c:ser>
          <c:idx val="0"/>
          <c:order val="1"/>
          <c:tx>
            <c:v>Pivot_Inverted_Perimeter_Beta_Coordinates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Sheet1!$C$107:$C$142</c:f>
              <c:numCache>
                <c:formatCode>General</c:formatCode>
                <c:ptCount val="36"/>
                <c:pt idx="0">
                  <c:v>8.0833333333333321</c:v>
                </c:pt>
                <c:pt idx="1">
                  <c:v>7.666666666666667</c:v>
                </c:pt>
                <c:pt idx="2">
                  <c:v>7.25</c:v>
                </c:pt>
                <c:pt idx="3">
                  <c:v>6.833333333333333</c:v>
                </c:pt>
                <c:pt idx="4">
                  <c:v>6.416666666666667</c:v>
                </c:pt>
                <c:pt idx="5">
                  <c:v>6</c:v>
                </c:pt>
                <c:pt idx="6">
                  <c:v>5.583333333333333</c:v>
                </c:pt>
                <c:pt idx="7">
                  <c:v>5.166666666666667</c:v>
                </c:pt>
                <c:pt idx="8">
                  <c:v>4.75</c:v>
                </c:pt>
                <c:pt idx="9">
                  <c:v>4.3333333333333339</c:v>
                </c:pt>
                <c:pt idx="10">
                  <c:v>3.9166666666666665</c:v>
                </c:pt>
                <c:pt idx="11">
                  <c:v>3.5</c:v>
                </c:pt>
                <c:pt idx="12">
                  <c:v>3.0833333333333335</c:v>
                </c:pt>
                <c:pt idx="13">
                  <c:v>2.666666666666667</c:v>
                </c:pt>
                <c:pt idx="14">
                  <c:v>2.25</c:v>
                </c:pt>
                <c:pt idx="15">
                  <c:v>1.8333333333333335</c:v>
                </c:pt>
                <c:pt idx="16">
                  <c:v>1.4166666666666667</c:v>
                </c:pt>
                <c:pt idx="17">
                  <c:v>1</c:v>
                </c:pt>
                <c:pt idx="18">
                  <c:v>0.58333333333333326</c:v>
                </c:pt>
                <c:pt idx="19">
                  <c:v>0.16666666666666663</c:v>
                </c:pt>
                <c:pt idx="20">
                  <c:v>-0.25</c:v>
                </c:pt>
                <c:pt idx="21">
                  <c:v>-0.66666666666666674</c:v>
                </c:pt>
                <c:pt idx="22">
                  <c:v>-1.0833333333333335</c:v>
                </c:pt>
                <c:pt idx="23">
                  <c:v>-1.5</c:v>
                </c:pt>
                <c:pt idx="24">
                  <c:v>-1.9166666666666665</c:v>
                </c:pt>
                <c:pt idx="25">
                  <c:v>-2.3333333333333335</c:v>
                </c:pt>
                <c:pt idx="26">
                  <c:v>-2.75</c:v>
                </c:pt>
                <c:pt idx="27">
                  <c:v>-3.166666666666667</c:v>
                </c:pt>
                <c:pt idx="28">
                  <c:v>-3.583333333333333</c:v>
                </c:pt>
                <c:pt idx="29">
                  <c:v>-4</c:v>
                </c:pt>
                <c:pt idx="30">
                  <c:v>-4.416666666666667</c:v>
                </c:pt>
                <c:pt idx="31">
                  <c:v>-4.833333333333333</c:v>
                </c:pt>
                <c:pt idx="32">
                  <c:v>-5.25</c:v>
                </c:pt>
                <c:pt idx="33">
                  <c:v>-5.666666666666667</c:v>
                </c:pt>
                <c:pt idx="34">
                  <c:v>-6.083333333333333</c:v>
                </c:pt>
                <c:pt idx="35">
                  <c:v>-6.5</c:v>
                </c:pt>
              </c:numCache>
            </c:numRef>
          </c:xVal>
          <c:yVal>
            <c:numRef>
              <c:f>Sheet1!$E$107:$E$142</c:f>
              <c:numCache>
                <c:formatCode>General</c:formatCode>
                <c:ptCount val="36"/>
                <c:pt idx="0">
                  <c:v>-0.35654407552540057</c:v>
                </c:pt>
                <c:pt idx="1">
                  <c:v>-0.62572013207515464</c:v>
                </c:pt>
                <c:pt idx="2">
                  <c:v>-0.84306969250107544</c:v>
                </c:pt>
                <c:pt idx="3">
                  <c:v>-1.0270992346577312</c:v>
                </c:pt>
                <c:pt idx="4">
                  <c:v>-1.1852336703734832</c:v>
                </c:pt>
                <c:pt idx="5">
                  <c:v>-1.3216981003111306</c:v>
                </c:pt>
                <c:pt idx="6">
                  <c:v>-1.4394082955191028</c:v>
                </c:pt>
                <c:pt idx="7">
                  <c:v>-1.5406344473470979</c:v>
                </c:pt>
                <c:pt idx="8">
                  <c:v>-1.6272880917321122</c:v>
                </c:pt>
                <c:pt idx="9">
                  <c:v>-1.7010640957751608</c:v>
                </c:pt>
                <c:pt idx="10">
                  <c:v>-1.7635180083543638</c:v>
                </c:pt>
                <c:pt idx="11">
                  <c:v>-1.8161113561616697</c:v>
                </c:pt>
                <c:pt idx="12">
                  <c:v>-1.8602397104453781</c:v>
                </c:pt>
                <c:pt idx="13">
                  <c:v>-1.8972508871305744</c:v>
                </c:pt>
                <c:pt idx="14">
                  <c:v>-1.9284571991578239</c:v>
                </c:pt>
                <c:pt idx="15">
                  <c:v>-1.955143967854013</c:v>
                </c:pt>
                <c:pt idx="16">
                  <c:v>-1.9785755956810576</c:v>
                </c:pt>
                <c:pt idx="17">
                  <c:v>-2</c:v>
                </c:pt>
                <c:pt idx="18">
                  <c:v>-1.9785755956810576</c:v>
                </c:pt>
                <c:pt idx="19">
                  <c:v>-1.955143967854013</c:v>
                </c:pt>
                <c:pt idx="20">
                  <c:v>-1.9284571991578239</c:v>
                </c:pt>
                <c:pt idx="21">
                  <c:v>-1.8972508871305744</c:v>
                </c:pt>
                <c:pt idx="22">
                  <c:v>-1.8602397104453781</c:v>
                </c:pt>
                <c:pt idx="23">
                  <c:v>-1.8161113561616697</c:v>
                </c:pt>
                <c:pt idx="24">
                  <c:v>-1.7635180083543638</c:v>
                </c:pt>
                <c:pt idx="25">
                  <c:v>-1.7010640957751608</c:v>
                </c:pt>
                <c:pt idx="26">
                  <c:v>-1.6272880917321122</c:v>
                </c:pt>
                <c:pt idx="27">
                  <c:v>-1.5406344473470979</c:v>
                </c:pt>
                <c:pt idx="28">
                  <c:v>-1.4394082955191028</c:v>
                </c:pt>
                <c:pt idx="29">
                  <c:v>-1.3216981003111306</c:v>
                </c:pt>
                <c:pt idx="30">
                  <c:v>-1.1852336703734832</c:v>
                </c:pt>
                <c:pt idx="31">
                  <c:v>-1.0270992346577312</c:v>
                </c:pt>
                <c:pt idx="32">
                  <c:v>-0.84306969250107544</c:v>
                </c:pt>
                <c:pt idx="33">
                  <c:v>-0.62572013207515464</c:v>
                </c:pt>
                <c:pt idx="34">
                  <c:v>-0.35654407552540057</c:v>
                </c:pt>
                <c:pt idx="3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10-4DAF-8E13-1B777FFB4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88208"/>
        <c:axId val="513882928"/>
      </c:scatterChart>
      <c:valAx>
        <c:axId val="5138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82928"/>
        <c:crosses val="autoZero"/>
        <c:crossBetween val="midCat"/>
      </c:valAx>
      <c:valAx>
        <c:axId val="5138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8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22860</xdr:rowOff>
    </xdr:from>
    <xdr:to>
      <xdr:col>18</xdr:col>
      <xdr:colOff>198120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61654-42FB-4C2C-421F-7D176CD87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104</xdr:row>
      <xdr:rowOff>53340</xdr:rowOff>
    </xdr:from>
    <xdr:to>
      <xdr:col>14</xdr:col>
      <xdr:colOff>502024</xdr:colOff>
      <xdr:row>126</xdr:row>
      <xdr:rowOff>116541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082B56-1114-2358-93C0-0D7B24C12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zoomScale="85" zoomScaleNormal="85" workbookViewId="0"/>
  </sheetViews>
  <sheetFormatPr defaultRowHeight="14.4" x14ac:dyDescent="0.3"/>
  <cols>
    <col min="1" max="1" width="35.33203125" customWidth="1"/>
    <col min="2" max="2" width="16" customWidth="1"/>
    <col min="3" max="3" width="26" bestFit="1" customWidth="1"/>
    <col min="4" max="4" width="38.33203125" bestFit="1" customWidth="1"/>
    <col min="5" max="5" width="39.109375" bestFit="1" customWidth="1"/>
    <col min="6" max="6" width="6.6640625" customWidth="1"/>
  </cols>
  <sheetData>
    <row r="1" spans="1:2" ht="23.4" x14ac:dyDescent="0.45">
      <c r="A1" s="2" t="s">
        <v>34</v>
      </c>
    </row>
    <row r="2" spans="1:2" ht="14.4" customHeight="1" x14ac:dyDescent="0.45">
      <c r="A2" s="2"/>
    </row>
    <row r="4" spans="1:2" x14ac:dyDescent="0.3">
      <c r="A4" s="11" t="s">
        <v>13</v>
      </c>
    </row>
    <row r="5" spans="1:2" x14ac:dyDescent="0.3">
      <c r="A5" s="11" t="s">
        <v>14</v>
      </c>
    </row>
    <row r="6" spans="1:2" x14ac:dyDescent="0.3">
      <c r="A6" s="11" t="s">
        <v>15</v>
      </c>
    </row>
    <row r="9" spans="1:2" ht="15" thickBot="1" x14ac:dyDescent="0.35">
      <c r="A9" t="s">
        <v>25</v>
      </c>
    </row>
    <row r="10" spans="1:2" x14ac:dyDescent="0.3">
      <c r="A10" s="12" t="s">
        <v>21</v>
      </c>
      <c r="B10" s="18">
        <v>6</v>
      </c>
    </row>
    <row r="11" spans="1:2" x14ac:dyDescent="0.3">
      <c r="A11" s="13" t="s">
        <v>22</v>
      </c>
      <c r="B11" s="19">
        <v>15</v>
      </c>
    </row>
    <row r="12" spans="1:2" x14ac:dyDescent="0.3">
      <c r="A12" s="13" t="s">
        <v>27</v>
      </c>
      <c r="B12" s="19">
        <v>45</v>
      </c>
    </row>
    <row r="13" spans="1:2" x14ac:dyDescent="0.3">
      <c r="A13" s="13" t="s">
        <v>28</v>
      </c>
      <c r="B13" s="19">
        <v>3</v>
      </c>
    </row>
    <row r="14" spans="1:2" x14ac:dyDescent="0.3">
      <c r="A14" s="13" t="s">
        <v>23</v>
      </c>
      <c r="B14" s="19">
        <v>1</v>
      </c>
    </row>
    <row r="15" spans="1:2" ht="15" thickBot="1" x14ac:dyDescent="0.35">
      <c r="A15" s="14" t="s">
        <v>24</v>
      </c>
      <c r="B15" s="20">
        <v>1</v>
      </c>
    </row>
    <row r="16" spans="1:2" x14ac:dyDescent="0.3">
      <c r="A16" s="12" t="s">
        <v>29</v>
      </c>
      <c r="B16" s="18">
        <f>IF($B$12=0,$B$11,IF($B$12=90,$B$10,IF($B$12=180,$B$11,IF($B$12=270,$B$10,IF($B$12=360,$B$11,IF($B$12&gt;=0,IF($B$12&lt;90,($B$11-((MAX($B$10,$B$11)-MIN($B$10,$B$11))*((($B$12-0)/90)^(1/$B$13)))),IF($B$12&gt;=90,IF($B$12&lt;180,($B$11-((MAX($B$10,$B$11)-MIN($B$10,$B$11))*(((180-$B$12)/90)^(1/$B$13)))),IF($B$12&gt;=180,IF($B$12&lt;270,($B$11-((MAX($B$10,$B$11)-MIN($B$10,$B$11))*((($B$12-180)/90)^(1/$B$13)))),IF($B$12&gt;=270,IF($B$12&lt;360,($B$11-((MAX($B$10,$B$11)-MIN($B$10,$B$11))*(((360-$B$12)/90)^(1/$B$13)))),"Reflection Angle Out Of Allowed Range..." &amp; " If you intend for multiple rotations, then you will have to implement your own algorithm on top of this algorithm," &amp; " which dvides the Reflection Angle input value by 360," &amp; " and then calculates an adjusted reflection angle for the final rotation!")))))))))))))</f>
        <v>7.8566952661431015</v>
      </c>
    </row>
    <row r="17" spans="1:5" ht="15" thickBot="1" x14ac:dyDescent="0.35">
      <c r="A17" s="15" t="s">
        <v>30</v>
      </c>
      <c r="B17" s="15">
        <f>IF($B$12=0,$B$11,IF($B$12=90,$B$10,IF($B$12=180,$B$11,IF($B$12=270,$B$10,IF($B$12=360,$B$11,IF($B$12&gt;=0,IF($B$12&lt;90,($B$10+((MAX($B$10,$B$11)-MIN($B$10,$B$11))*(((90-$B$12)/90)^$B$13))),IF($B$12&gt;=90,IF($B$12&lt;180,($B$10+((MAX($B$10,$B$11)-MIN($B$10,$B$11))*((($B$12-90)/90)^$B$13))),IF($B$12&gt;=180,IF($B$12&lt;270,($B$10+((MAX($B$10,$B$11)-MIN($B$10,$B$11))*(((270-$B$12)/90)^$B$13))),IF($B$12&gt;=270,IF($B$12&lt;360,($B$10+((MAX($B$10,$B$11)-MIN($B$10,$B$11))*((($B$12-270)/90)^$B$13))),"Reflection Angle Out Of Allowed Range..." &amp; " If you intend for multiple rotations, then you will have to implement your own algorithm on top of this algorithm," &amp; " which dvides the Reflection Angle input value by 360," &amp; " and then calculates an adjusted reflection angle for the final rotation!")))))))))))))</f>
        <v>7.125</v>
      </c>
    </row>
    <row r="18" spans="1:5" ht="48" thickTop="1" thickBot="1" x14ac:dyDescent="0.35">
      <c r="A18" s="16" t="s">
        <v>32</v>
      </c>
      <c r="B18" s="17">
        <f>IF($B$12=0,$B$11,IF($B$12=90,$B$10,IF($B$12=180,$B$11,IF($B$12=270,$B$10,IF($B$12=360,$B$11,IF($B$12&gt;=0,IF($B$12&lt;90,(($B$16+$B$17)/2),IF($B$12&gt;=90,IF($B$12&lt;180,(($B$16+$B$17)/2),IF($B$12&gt;=180,IF($B$12&lt;270,(($B$16+$B$17)/2),IF($B$12&gt;=270,IF($B$12&lt;360,(($B$16+$B$17)/2),"Reflection Angle Out Of Allowed Range..." &amp; " If you intend for multiple rotations, then you will have to implement your own algorithm on top of this algorithm," &amp; " which dvides the Reflection Angle input value by 360," &amp; " and then calculates an adjusted reflection angle for the final rotation!")))))))))))))</f>
        <v>7.4908476330715512</v>
      </c>
    </row>
    <row r="19" spans="1:5" ht="15" thickTop="1" x14ac:dyDescent="0.3"/>
    <row r="21" spans="1:5" x14ac:dyDescent="0.3">
      <c r="A21" s="11" t="s">
        <v>33</v>
      </c>
    </row>
    <row r="24" spans="1:5" x14ac:dyDescent="0.3">
      <c r="A24" t="s">
        <v>26</v>
      </c>
    </row>
    <row r="25" spans="1:5" x14ac:dyDescent="0.3">
      <c r="A25" t="s">
        <v>0</v>
      </c>
      <c r="B25" t="s">
        <v>4</v>
      </c>
      <c r="C25" t="s">
        <v>5</v>
      </c>
      <c r="D25" t="s">
        <v>6</v>
      </c>
      <c r="E25" t="s">
        <v>7</v>
      </c>
    </row>
    <row r="26" spans="1:5" x14ac:dyDescent="0.3">
      <c r="A26" s="6" t="s">
        <v>8</v>
      </c>
      <c r="B26">
        <v>0</v>
      </c>
      <c r="C26" s="3">
        <f>$B$11</f>
        <v>15</v>
      </c>
      <c r="D26" s="3">
        <f t="shared" ref="D26:E26" si="0">$B$11</f>
        <v>15</v>
      </c>
      <c r="E26" s="3">
        <f t="shared" si="0"/>
        <v>15</v>
      </c>
    </row>
    <row r="27" spans="1:5" x14ac:dyDescent="0.3">
      <c r="A27" s="1" t="s">
        <v>2</v>
      </c>
      <c r="B27">
        <v>5</v>
      </c>
      <c r="C27" cm="1">
        <f t="array" ref="C27">IF($B27&gt;=0,IF($B27&lt;90,($B$11-((MAX($B$10,$B$11)-MIN($B$10,$B$11))*((($B27-0)/90)^(1/$B$13)))), Not In Range))</f>
        <v>11.565857272340004</v>
      </c>
      <c r="D27" cm="1">
        <f t="array" ref="D27">IF($B27&gt;=0,IF($B27&lt;90,($B$10+((MAX($B$10,$B$11)-MIN($B$10,$B$11))*(((90-$B27)/90)^$B$13))), Not In Range))</f>
        <v>13.581790123456789</v>
      </c>
      <c r="E27" cm="1">
        <f t="array" ref="E27">IF($B27&gt;=0,IF($B27&lt;90,((C27+D27)/2), Not In Range))</f>
        <v>12.573823697898398</v>
      </c>
    </row>
    <row r="28" spans="1:5" x14ac:dyDescent="0.3">
      <c r="A28" s="1" t="s">
        <v>2</v>
      </c>
      <c r="B28">
        <v>10</v>
      </c>
      <c r="C28" cm="1">
        <f t="array" ref="C28">IF($B28&gt;=0,IF($B28&lt;90,($B$11-((MAX($B$10,$B$11)-MIN($B$10,$B$11))*((($B28-0)/90)^(1/$B$13)))), Not In Range))</f>
        <v>10.673251289077776</v>
      </c>
      <c r="D28" cm="1">
        <f t="array" ref="D28">IF($B28&gt;=0,IF($B28&lt;90,($B$10+((MAX($B$10,$B$11)-MIN($B$10,$B$11))*(((90-$B28)/90)^$B$13))), Not In Range))</f>
        <v>12.320987654320987</v>
      </c>
      <c r="E28" cm="1">
        <f t="array" ref="E28">IF($B28&gt;=0,IF($B28&lt;90,((C28+D28)/2), Not In Range))</f>
        <v>11.497119471699381</v>
      </c>
    </row>
    <row r="29" spans="1:5" x14ac:dyDescent="0.3">
      <c r="A29" s="1" t="s">
        <v>2</v>
      </c>
      <c r="B29">
        <v>15</v>
      </c>
      <c r="C29" cm="1">
        <f t="array" ref="C29">IF($B29&gt;=0,IF($B29&lt;90,($B$11-((MAX($B$10,$B$11)-MIN($B$10,$B$11))*((($B29-0)/90)^(1/$B$13)))), Not In Range))</f>
        <v>10.047109126658061</v>
      </c>
      <c r="D29" cm="1">
        <f t="array" ref="D29">IF($B29&gt;=0,IF($B29&lt;90,($B$10+((MAX($B$10,$B$11)-MIN($B$10,$B$11))*(((90-$B29)/90)^$B$13))), Not In Range))</f>
        <v>11.208333333333336</v>
      </c>
      <c r="E29" cm="1">
        <f t="array" ref="E29">IF($B29&gt;=0,IF($B29&lt;90,((C29+D29)/2), Not In Range))</f>
        <v>10.627721229995698</v>
      </c>
    </row>
    <row r="30" spans="1:5" x14ac:dyDescent="0.3">
      <c r="A30" s="1" t="s">
        <v>2</v>
      </c>
      <c r="B30">
        <v>20</v>
      </c>
      <c r="C30" cm="1">
        <f t="array" ref="C30">IF($B30&gt;=0,IF($B30&lt;90,($B$11-((MAX($B$10,$B$11)-MIN($B$10,$B$11))*((($B30-0)/90)^(1/$B$13)))), Not In Range))</f>
        <v>9.5486382215035803</v>
      </c>
      <c r="D30" cm="1">
        <f t="array" ref="D30">IF($B30&gt;=0,IF($B30&lt;90,($B$10+((MAX($B$10,$B$11)-MIN($B$10,$B$11))*(((90-$B30)/90)^$B$13))), Not In Range))</f>
        <v>10.234567901234568</v>
      </c>
      <c r="E30" cm="1">
        <f t="array" ref="E30">IF($B30&gt;=0,IF($B30&lt;90,((C30+D30)/2), Not In Range))</f>
        <v>9.8916030613690751</v>
      </c>
    </row>
    <row r="31" spans="1:5" x14ac:dyDescent="0.3">
      <c r="A31" s="1" t="s">
        <v>2</v>
      </c>
      <c r="B31">
        <v>25</v>
      </c>
      <c r="C31" cm="1">
        <f t="array" ref="C31">IF($B31&gt;=0,IF($B31&lt;90,($B$11-((MAX($B$10,$B$11)-MIN($B$10,$B$11))*((($B31-0)/90)^(1/$B$13)))), Not In Range))</f>
        <v>9.1276985382467046</v>
      </c>
      <c r="D31" cm="1">
        <f t="array" ref="D31">IF($B31&gt;=0,IF($B31&lt;90,($B$10+((MAX($B$10,$B$11)-MIN($B$10,$B$11))*(((90-$B31)/90)^$B$13))), Not In Range))</f>
        <v>9.3904320987654319</v>
      </c>
      <c r="E31" cm="1">
        <f t="array" ref="E31">IF($B31&gt;=0,IF($B31&lt;90,((C31+D31)/2), Not In Range))</f>
        <v>9.2590653185060674</v>
      </c>
    </row>
    <row r="32" spans="1:5" x14ac:dyDescent="0.3">
      <c r="A32" s="1" t="s">
        <v>2</v>
      </c>
      <c r="B32">
        <v>30</v>
      </c>
      <c r="C32" cm="1">
        <f t="array" ref="C32">IF($B32&gt;=0,IF($B32&lt;90,($B$11-((MAX($B$10,$B$11)-MIN($B$10,$B$11))*((($B32-0)/90)^(1/$B$13)))), Not In Range))</f>
        <v>8.7597485308442877</v>
      </c>
      <c r="D32" cm="1">
        <f t="array" ref="D32">IF($B32&gt;=0,IF($B32&lt;90,($B$10+((MAX($B$10,$B$11)-MIN($B$10,$B$11))*(((90-$B32)/90)^$B$13))), Not In Range))</f>
        <v>8.6666666666666661</v>
      </c>
      <c r="E32" cm="1">
        <f t="array" ref="E32">IF($B32&gt;=0,IF($B32&lt;90,((C32+D32)/2), Not In Range))</f>
        <v>8.7132075987554778</v>
      </c>
    </row>
    <row r="33" spans="1:5" x14ac:dyDescent="0.3">
      <c r="A33" s="1" t="s">
        <v>2</v>
      </c>
      <c r="B33">
        <v>35</v>
      </c>
      <c r="C33" cm="1">
        <f t="array" ref="C33">IF($B33&gt;=0,IF($B33&lt;90,($B$11-((MAX($B$10,$B$11)-MIN($B$10,$B$11))*((($B33-0)/90)^(1/$B$13)))), Not In Range))</f>
        <v>8.4307212901681652</v>
      </c>
      <c r="D33" cm="1">
        <f t="array" ref="D33">IF($B33&gt;=0,IF($B33&lt;90,($B$10+((MAX($B$10,$B$11)-MIN($B$10,$B$11))*(((90-$B33)/90)^$B$13))), Not In Range))</f>
        <v>8.0540123456790127</v>
      </c>
      <c r="E33" cm="1">
        <f t="array" ref="E33">IF($B33&gt;=0,IF($B33&lt;90,((C33+D33)/2), Not In Range))</f>
        <v>8.2423668179235889</v>
      </c>
    </row>
    <row r="34" spans="1:5" x14ac:dyDescent="0.3">
      <c r="A34" s="1" t="s">
        <v>2</v>
      </c>
      <c r="B34">
        <v>40</v>
      </c>
      <c r="C34" cm="1">
        <f t="array" ref="C34">IF($B34&gt;=0,IF($B34&lt;90,($B$11-((MAX($B$10,$B$11)-MIN($B$10,$B$11))*((($B34-0)/90)^(1/$B$13)))), Not In Range))</f>
        <v>8.1317145446800083</v>
      </c>
      <c r="D34" cm="1">
        <f t="array" ref="D34">IF($B34&gt;=0,IF($B34&lt;90,($B$10+((MAX($B$10,$B$11)-MIN($B$10,$B$11))*(((90-$B34)/90)^$B$13))), Not In Range))</f>
        <v>7.5432098765432105</v>
      </c>
      <c r="E34" cm="1">
        <f t="array" ref="E34">IF($B34&gt;=0,IF($B34&lt;90,((C34+D34)/2), Not In Range))</f>
        <v>7.8374622106116094</v>
      </c>
    </row>
    <row r="35" spans="1:5" x14ac:dyDescent="0.3">
      <c r="A35" s="1" t="s">
        <v>2</v>
      </c>
      <c r="B35">
        <v>45</v>
      </c>
      <c r="C35" cm="1">
        <f t="array" ref="C35">IF($B35&gt;=0,IF($B35&lt;90,($B$11-((MAX($B$10,$B$11)-MIN($B$10,$B$11))*((($B35-0)/90)^(1/$B$13)))), Not In Range))</f>
        <v>7.8566952661431015</v>
      </c>
      <c r="D35" cm="1">
        <f t="array" ref="D35">IF($B35&gt;=0,IF($B35&lt;90,($B$10+((MAX($B$10,$B$11)-MIN($B$10,$B$11))*(((90-$B35)/90)^$B$13))), Not In Range))</f>
        <v>7.125</v>
      </c>
      <c r="E35" cm="1">
        <f t="array" ref="E35">IF($B35&gt;=0,IF($B35&lt;90,((C35+D35)/2), Not In Range))</f>
        <v>7.4908476330715512</v>
      </c>
    </row>
    <row r="36" spans="1:5" x14ac:dyDescent="0.3">
      <c r="A36" s="1" t="s">
        <v>2</v>
      </c>
      <c r="B36">
        <v>50</v>
      </c>
      <c r="C36" cm="1">
        <f t="array" ref="C36">IF($B36&gt;=0,IF($B36&lt;90,($B$11-((MAX($B$10,$B$11)-MIN($B$10,$B$11))*((($B36-0)/90)^(1/$B$13)))), Not In Range))</f>
        <v>7.6013637770085891</v>
      </c>
      <c r="D36" cm="1">
        <f t="array" ref="D36">IF($B36&gt;=0,IF($B36&lt;90,($B$10+((MAX($B$10,$B$11)-MIN($B$10,$B$11))*(((90-$B36)/90)^$B$13))), Not In Range))</f>
        <v>6.7901234567901234</v>
      </c>
      <c r="E36" cm="1">
        <f t="array" ref="E36">IF($B36&gt;=0,IF($B36&lt;90,((C36+D36)/2), Not In Range))</f>
        <v>7.1957436168993567</v>
      </c>
    </row>
    <row r="37" spans="1:5" x14ac:dyDescent="0.3">
      <c r="A37" s="1" t="s">
        <v>2</v>
      </c>
      <c r="B37">
        <v>55</v>
      </c>
      <c r="C37" cm="1">
        <f t="array" ref="C37">IF($B37&gt;=0,IF($B37&lt;90,($B$11-((MAX($B$10,$B$11)-MIN($B$10,$B$11))*((($B37-0)/90)^(1/$B$13)))), Not In Range))</f>
        <v>7.3625349455107667</v>
      </c>
      <c r="D37" cm="1">
        <f t="array" ref="D37">IF($B37&gt;=0,IF($B37&lt;90,($B$10+((MAX($B$10,$B$11)-MIN($B$10,$B$11))*(((90-$B37)/90)^$B$13))), Not In Range))</f>
        <v>6.5293209876543212</v>
      </c>
      <c r="E37" cm="1">
        <f t="array" ref="E37">IF($B37&gt;=0,IF($B37&lt;90,((C37+D37)/2), Not In Range))</f>
        <v>6.945927966582544</v>
      </c>
    </row>
    <row r="38" spans="1:5" x14ac:dyDescent="0.3">
      <c r="A38" s="1" t="s">
        <v>2</v>
      </c>
      <c r="B38">
        <v>60</v>
      </c>
      <c r="C38" cm="1">
        <f t="array" ref="C38">IF($B38&gt;=0,IF($B38&lt;90,($B$11-((MAX($B$10,$B$11)-MIN($B$10,$B$11))*((($B38-0)/90)^(1/$B$13)))), Not In Range))</f>
        <v>7.1377758173733099</v>
      </c>
      <c r="D38" cm="1">
        <f t="array" ref="D38">IF($B38&gt;=0,IF($B38&lt;90,($B$10+((MAX($B$10,$B$11)-MIN($B$10,$B$11))*(((90-$B38)/90)^$B$13))), Not In Range))</f>
        <v>6.333333333333333</v>
      </c>
      <c r="E38" cm="1">
        <f t="array" ref="E38">IF($B38&gt;=0,IF($B38&lt;90,((C38+D38)/2), Not In Range))</f>
        <v>6.735554575353321</v>
      </c>
    </row>
    <row r="39" spans="1:5" x14ac:dyDescent="0.3">
      <c r="A39" s="1" t="s">
        <v>2</v>
      </c>
      <c r="B39">
        <v>65</v>
      </c>
      <c r="C39" cm="1">
        <f t="array" ref="C39">IF($B39&gt;=0,IF($B39&lt;90,($B$11-((MAX($B$10,$B$11)-MIN($B$10,$B$11))*((($B39-0)/90)^(1/$B$13)))), Not In Range))</f>
        <v>6.9251810818690736</v>
      </c>
      <c r="D39" cm="1">
        <f t="array" ref="D39">IF($B39&gt;=0,IF($B39&lt;90,($B$10+((MAX($B$10,$B$11)-MIN($B$10,$B$11))*(((90-$B39)/90)^$B$13))), Not In Range))</f>
        <v>6.1929012345679011</v>
      </c>
      <c r="E39" cm="1">
        <f t="array" ref="E39">IF($B39&gt;=0,IF($B39&lt;90,((C39+D39)/2), Not In Range))</f>
        <v>6.5590411582184878</v>
      </c>
    </row>
    <row r="40" spans="1:5" x14ac:dyDescent="0.3">
      <c r="A40" s="1" t="s">
        <v>2</v>
      </c>
      <c r="B40">
        <v>70</v>
      </c>
      <c r="C40" cm="1">
        <f t="array" ref="C40">IF($B40&gt;=0,IF($B40&lt;90,($B$11-((MAX($B$10,$B$11)-MIN($B$10,$B$11))*((($B40-0)/90)^(1/$B$13)))), Not In Range))</f>
        <v>6.7232274708566386</v>
      </c>
      <c r="D40" cm="1">
        <f t="array" ref="D40">IF($B40&gt;=0,IF($B40&lt;90,($B$10+((MAX($B$10,$B$11)-MIN($B$10,$B$11))*(((90-$B40)/90)^$B$13))), Not In Range))</f>
        <v>6.0987654320987659</v>
      </c>
      <c r="E40" cm="1">
        <f t="array" ref="E40">IF($B40&gt;=0,IF($B40&lt;90,((C40+D40)/2), Not In Range))</f>
        <v>6.4109964514777023</v>
      </c>
    </row>
    <row r="41" spans="1:5" x14ac:dyDescent="0.3">
      <c r="A41" s="1" t="s">
        <v>2</v>
      </c>
      <c r="B41">
        <v>75</v>
      </c>
      <c r="C41" cm="1">
        <f t="array" ref="C41">IF($B41&gt;=0,IF($B41&lt;90,($B$11-((MAX($B$10,$B$11)-MIN($B$10,$B$11))*((($B41-0)/90)^(1/$B$13)))), Not In Range))</f>
        <v>6.5306757400707429</v>
      </c>
      <c r="D41" cm="1">
        <f t="array" ref="D41">IF($B41&gt;=0,IF($B41&lt;90,($B$10+((MAX($B$10,$B$11)-MIN($B$10,$B$11))*(((90-$B41)/90)^$B$13))), Not In Range))</f>
        <v>6.041666666666667</v>
      </c>
      <c r="E41" cm="1">
        <f t="array" ref="E41">IF($B41&gt;=0,IF($B41&lt;90,((C41+D41)/2), Not In Range))</f>
        <v>6.2861712033687045</v>
      </c>
    </row>
    <row r="42" spans="1:5" x14ac:dyDescent="0.3">
      <c r="A42" s="1" t="s">
        <v>2</v>
      </c>
      <c r="B42">
        <v>80</v>
      </c>
      <c r="C42" cm="1">
        <f t="array" ref="C42">IF($B42&gt;=0,IF($B42&lt;90,($B$11-((MAX($B$10,$B$11)-MIN($B$10,$B$11))*((($B42-0)/90)^(1/$B$13)))), Not In Range))</f>
        <v>6.3465025781555493</v>
      </c>
      <c r="D42" cm="1">
        <f t="array" ref="D42">IF($B42&gt;=0,IF($B42&lt;90,($B$10+((MAX($B$10,$B$11)-MIN($B$10,$B$11))*(((90-$B42)/90)^$B$13))), Not In Range))</f>
        <v>6.0123456790123457</v>
      </c>
      <c r="E42" cm="1">
        <f t="array" ref="E42">IF($B42&gt;=0,IF($B42&lt;90,((C42+D42)/2), Not In Range))</f>
        <v>6.179424128583948</v>
      </c>
    </row>
    <row r="43" spans="1:5" x14ac:dyDescent="0.3">
      <c r="A43" s="1" t="s">
        <v>2</v>
      </c>
      <c r="B43">
        <v>85</v>
      </c>
      <c r="C43" cm="1">
        <f t="array" ref="C43">IF($B43&gt;=0,IF($B43&lt;90,($B$11-((MAX($B$10,$B$11)-MIN($B$10,$B$11))*((($B43-0)/90)^(1/$B$13)))), Not In Range))</f>
        <v>6.1698520246749951</v>
      </c>
      <c r="D43" cm="1">
        <f t="array" ref="D43">IF($B43&gt;=0,IF($B43&lt;90,($B$10+((MAX($B$10,$B$11)-MIN($B$10,$B$11))*(((90-$B43)/90)^$B$13))), Not In Range))</f>
        <v>6.0015432098765435</v>
      </c>
      <c r="E43" cm="1">
        <f t="array" ref="E43">IF($B43&gt;=0,IF($B43&lt;90,((C43+D43)/2), Not In Range))</f>
        <v>6.0856976172757697</v>
      </c>
    </row>
    <row r="44" spans="1:5" x14ac:dyDescent="0.3">
      <c r="A44" s="4" t="s">
        <v>20</v>
      </c>
      <c r="B44">
        <v>90</v>
      </c>
      <c r="C44" s="3">
        <f>$B$10</f>
        <v>6</v>
      </c>
      <c r="D44" s="3">
        <f t="shared" ref="D44:E44" si="1">$B$10</f>
        <v>6</v>
      </c>
      <c r="E44" s="3">
        <f t="shared" si="1"/>
        <v>6</v>
      </c>
    </row>
    <row r="45" spans="1:5" x14ac:dyDescent="0.3">
      <c r="A45" s="1" t="s">
        <v>1</v>
      </c>
      <c r="B45">
        <v>95</v>
      </c>
      <c r="C45" cm="1">
        <f t="array" ref="C45">IF($B45&gt;=90,IF($B45&lt;180,($B$11-((MAX($B$10,$B$11)-MIN($B$10,$B$11))*(((180-$B45)/90)^(1/$B$13)))), Not In Range))</f>
        <v>6.1698520246749951</v>
      </c>
      <c r="D45" cm="1">
        <f t="array" ref="D45">IF($B45&gt;=90,IF($B45&lt;180,($B$10+((MAX($B$10,$B$11)-MIN($B$10,$B$11))*((($B45-90)/90)^$B$13))), Not In Range))</f>
        <v>6.0015432098765435</v>
      </c>
      <c r="E45" cm="1">
        <f t="array" ref="E45">IF($B45&gt;=90,IF($B45&lt;180,((C45+D45)/2), Not In Range))</f>
        <v>6.0856976172757697</v>
      </c>
    </row>
    <row r="46" spans="1:5" x14ac:dyDescent="0.3">
      <c r="A46" s="1" t="s">
        <v>1</v>
      </c>
      <c r="B46">
        <v>100</v>
      </c>
      <c r="C46" cm="1">
        <f t="array" ref="C46">IF($B46&gt;=90,IF($B46&lt;180,($B$11-((MAX($B$10,$B$11)-MIN($B$10,$B$11))*(((180-$B46)/90)^(1/$B$13)))), Not In Range))</f>
        <v>6.3465025781555493</v>
      </c>
      <c r="D46" cm="1">
        <f t="array" ref="D46">IF($B46&gt;=90,IF($B46&lt;180,($B$10+((MAX($B$10,$B$11)-MIN($B$10,$B$11))*((($B46-90)/90)^$B$13))), Not In Range))</f>
        <v>6.0123456790123457</v>
      </c>
      <c r="E46" cm="1">
        <f t="array" ref="E46">IF($B46&gt;=90,IF($B46&lt;180,((C46+D46)/2), Not In Range))</f>
        <v>6.179424128583948</v>
      </c>
    </row>
    <row r="47" spans="1:5" x14ac:dyDescent="0.3">
      <c r="A47" s="1" t="s">
        <v>1</v>
      </c>
      <c r="B47">
        <v>105</v>
      </c>
      <c r="C47" cm="1">
        <f t="array" ref="C47">IF($B47&gt;=90,IF($B47&lt;180,($B$11-((MAX($B$10,$B$11)-MIN($B$10,$B$11))*(((180-$B47)/90)^(1/$B$13)))), Not In Range))</f>
        <v>6.5306757400707429</v>
      </c>
      <c r="D47" cm="1">
        <f t="array" ref="D47">IF($B47&gt;=90,IF($B47&lt;180,($B$10+((MAX($B$10,$B$11)-MIN($B$10,$B$11))*((($B47-90)/90)^$B$13))), Not In Range))</f>
        <v>6.041666666666667</v>
      </c>
      <c r="E47" cm="1">
        <f t="array" ref="E47">IF($B47&gt;=90,IF($B47&lt;180,((C47+D47)/2), Not In Range))</f>
        <v>6.2861712033687045</v>
      </c>
    </row>
    <row r="48" spans="1:5" x14ac:dyDescent="0.3">
      <c r="A48" s="1" t="s">
        <v>1</v>
      </c>
      <c r="B48">
        <v>110</v>
      </c>
      <c r="C48" cm="1">
        <f t="array" ref="C48">IF($B48&gt;=90,IF($B48&lt;180,($B$11-((MAX($B$10,$B$11)-MIN($B$10,$B$11))*(((180-$B48)/90)^(1/$B$13)))), Not In Range))</f>
        <v>6.7232274708566386</v>
      </c>
      <c r="D48" cm="1">
        <f t="array" ref="D48">IF($B48&gt;=90,IF($B48&lt;180,($B$10+((MAX($B$10,$B$11)-MIN($B$10,$B$11))*((($B48-90)/90)^$B$13))), Not In Range))</f>
        <v>6.0987654320987659</v>
      </c>
      <c r="E48" cm="1">
        <f t="array" ref="E48">IF($B48&gt;=90,IF($B48&lt;180,((C48+D48)/2), Not In Range))</f>
        <v>6.4109964514777023</v>
      </c>
    </row>
    <row r="49" spans="1:5" x14ac:dyDescent="0.3">
      <c r="A49" s="1" t="s">
        <v>1</v>
      </c>
      <c r="B49">
        <v>115</v>
      </c>
      <c r="C49" cm="1">
        <f t="array" ref="C49">IF($B49&gt;=90,IF($B49&lt;180,($B$11-((MAX($B$10,$B$11)-MIN($B$10,$B$11))*(((180-$B49)/90)^(1/$B$13)))), Not In Range))</f>
        <v>6.9251810818690736</v>
      </c>
      <c r="D49" cm="1">
        <f t="array" ref="D49">IF($B49&gt;=90,IF($B49&lt;180,($B$10+((MAX($B$10,$B$11)-MIN($B$10,$B$11))*((($B49-90)/90)^$B$13))), Not In Range))</f>
        <v>6.1929012345679011</v>
      </c>
      <c r="E49" cm="1">
        <f t="array" ref="E49">IF($B49&gt;=90,IF($B49&lt;180,((C49+D49)/2), Not In Range))</f>
        <v>6.5590411582184878</v>
      </c>
    </row>
    <row r="50" spans="1:5" x14ac:dyDescent="0.3">
      <c r="A50" s="1" t="s">
        <v>1</v>
      </c>
      <c r="B50">
        <v>120</v>
      </c>
      <c r="C50" cm="1">
        <f t="array" ref="C50">IF($B50&gt;=90,IF($B50&lt;180,($B$11-((MAX($B$10,$B$11)-MIN($B$10,$B$11))*(((180-$B50)/90)^(1/$B$13)))), Not In Range))</f>
        <v>7.1377758173733099</v>
      </c>
      <c r="D50" cm="1">
        <f t="array" ref="D50">IF($B50&gt;=90,IF($B50&lt;180,($B$10+((MAX($B$10,$B$11)-MIN($B$10,$B$11))*((($B50-90)/90)^$B$13))), Not In Range))</f>
        <v>6.333333333333333</v>
      </c>
      <c r="E50" cm="1">
        <f t="array" ref="E50">IF($B50&gt;=90,IF($B50&lt;180,((C50+D50)/2), Not In Range))</f>
        <v>6.735554575353321</v>
      </c>
    </row>
    <row r="51" spans="1:5" x14ac:dyDescent="0.3">
      <c r="A51" s="1" t="s">
        <v>1</v>
      </c>
      <c r="B51">
        <v>125</v>
      </c>
      <c r="C51" cm="1">
        <f t="array" ref="C51">IF($B51&gt;=90,IF($B51&lt;180,($B$11-((MAX($B$10,$B$11)-MIN($B$10,$B$11))*(((180-$B51)/90)^(1/$B$13)))), Not In Range))</f>
        <v>7.3625349455107667</v>
      </c>
      <c r="D51" cm="1">
        <f t="array" ref="D51">IF($B51&gt;=90,IF($B51&lt;180,($B$10+((MAX($B$10,$B$11)-MIN($B$10,$B$11))*((($B51-90)/90)^$B$13))), Not In Range))</f>
        <v>6.5293209876543212</v>
      </c>
      <c r="E51" cm="1">
        <f t="array" ref="E51">IF($B51&gt;=90,IF($B51&lt;180,((C51+D51)/2), Not In Range))</f>
        <v>6.945927966582544</v>
      </c>
    </row>
    <row r="52" spans="1:5" x14ac:dyDescent="0.3">
      <c r="A52" s="1" t="s">
        <v>1</v>
      </c>
      <c r="B52">
        <v>130</v>
      </c>
      <c r="C52" cm="1">
        <f t="array" ref="C52">IF($B52&gt;=90,IF($B52&lt;180,($B$11-((MAX($B$10,$B$11)-MIN($B$10,$B$11))*(((180-$B52)/90)^(1/$B$13)))), Not In Range))</f>
        <v>7.6013637770085891</v>
      </c>
      <c r="D52" cm="1">
        <f t="array" ref="D52">IF($B52&gt;=90,IF($B52&lt;180,($B$10+((MAX($B$10,$B$11)-MIN($B$10,$B$11))*((($B52-90)/90)^$B$13))), Not In Range))</f>
        <v>6.7901234567901234</v>
      </c>
      <c r="E52" cm="1">
        <f t="array" ref="E52">IF($B52&gt;=90,IF($B52&lt;180,((C52+D52)/2), Not In Range))</f>
        <v>7.1957436168993567</v>
      </c>
    </row>
    <row r="53" spans="1:5" x14ac:dyDescent="0.3">
      <c r="A53" s="1" t="s">
        <v>1</v>
      </c>
      <c r="B53">
        <v>135</v>
      </c>
      <c r="C53" cm="1">
        <f t="array" ref="C53">IF($B53&gt;=90,IF($B53&lt;180,($B$11-((MAX($B$10,$B$11)-MIN($B$10,$B$11))*(((180-$B53)/90)^(1/$B$13)))), Not In Range))</f>
        <v>7.8566952661431015</v>
      </c>
      <c r="D53" cm="1">
        <f t="array" ref="D53">IF($B53&gt;=90,IF($B53&lt;180,($B$10+((MAX($B$10,$B$11)-MIN($B$10,$B$11))*((($B53-90)/90)^$B$13))), Not In Range))</f>
        <v>7.125</v>
      </c>
      <c r="E53" cm="1">
        <f t="array" ref="E53">IF($B53&gt;=90,IF($B53&lt;180,((C53+D53)/2), Not In Range))</f>
        <v>7.4908476330715512</v>
      </c>
    </row>
    <row r="54" spans="1:5" x14ac:dyDescent="0.3">
      <c r="A54" s="1" t="s">
        <v>1</v>
      </c>
      <c r="B54">
        <v>140</v>
      </c>
      <c r="C54" cm="1">
        <f t="array" ref="C54">IF($B54&gt;=90,IF($B54&lt;180,($B$11-((MAX($B$10,$B$11)-MIN($B$10,$B$11))*(((180-$B54)/90)^(1/$B$13)))), Not In Range))</f>
        <v>8.1317145446800083</v>
      </c>
      <c r="D54" cm="1">
        <f t="array" ref="D54">IF($B54&gt;=90,IF($B54&lt;180,($B$10+((MAX($B$10,$B$11)-MIN($B$10,$B$11))*((($B54-90)/90)^$B$13))), Not In Range))</f>
        <v>7.5432098765432105</v>
      </c>
      <c r="E54" cm="1">
        <f t="array" ref="E54">IF($B54&gt;=90,IF($B54&lt;180,((C54+D54)/2), Not In Range))</f>
        <v>7.8374622106116094</v>
      </c>
    </row>
    <row r="55" spans="1:5" x14ac:dyDescent="0.3">
      <c r="A55" s="1" t="s">
        <v>1</v>
      </c>
      <c r="B55">
        <v>145</v>
      </c>
      <c r="C55" cm="1">
        <f t="array" ref="C55">IF($B55&gt;=90,IF($B55&lt;180,($B$11-((MAX($B$10,$B$11)-MIN($B$10,$B$11))*(((180-$B55)/90)^(1/$B$13)))), Not In Range))</f>
        <v>8.4307212901681652</v>
      </c>
      <c r="D55" cm="1">
        <f t="array" ref="D55">IF($B55&gt;=90,IF($B55&lt;180,($B$10+((MAX($B$10,$B$11)-MIN($B$10,$B$11))*((($B55-90)/90)^$B$13))), Not In Range))</f>
        <v>8.0540123456790127</v>
      </c>
      <c r="E55" cm="1">
        <f t="array" ref="E55">IF($B55&gt;=90,IF($B55&lt;180,((C55+D55)/2), Not In Range))</f>
        <v>8.2423668179235889</v>
      </c>
    </row>
    <row r="56" spans="1:5" x14ac:dyDescent="0.3">
      <c r="A56" s="1" t="s">
        <v>1</v>
      </c>
      <c r="B56">
        <v>150</v>
      </c>
      <c r="C56" cm="1">
        <f t="array" ref="C56">IF($B56&gt;=90,IF($B56&lt;180,($B$11-((MAX($B$10,$B$11)-MIN($B$10,$B$11))*(((180-$B56)/90)^(1/$B$13)))), Not In Range))</f>
        <v>8.7597485308442877</v>
      </c>
      <c r="D56" cm="1">
        <f t="array" ref="D56">IF($B56&gt;=90,IF($B56&lt;180,($B$10+((MAX($B$10,$B$11)-MIN($B$10,$B$11))*((($B56-90)/90)^$B$13))), Not In Range))</f>
        <v>8.6666666666666661</v>
      </c>
      <c r="E56" cm="1">
        <f t="array" ref="E56">IF($B56&gt;=90,IF($B56&lt;180,((C56+D56)/2), Not In Range))</f>
        <v>8.7132075987554778</v>
      </c>
    </row>
    <row r="57" spans="1:5" x14ac:dyDescent="0.3">
      <c r="A57" s="1" t="s">
        <v>1</v>
      </c>
      <c r="B57">
        <v>155</v>
      </c>
      <c r="C57" cm="1">
        <f t="array" ref="C57">IF($B57&gt;=90,IF($B57&lt;180,($B$11-((MAX($B$10,$B$11)-MIN($B$10,$B$11))*(((180-$B57)/90)^(1/$B$13)))), Not In Range))</f>
        <v>9.1276985382467046</v>
      </c>
      <c r="D57" cm="1">
        <f t="array" ref="D57">IF($B57&gt;=90,IF($B57&lt;180,($B$10+((MAX($B$10,$B$11)-MIN($B$10,$B$11))*((($B57-90)/90)^$B$13))), Not In Range))</f>
        <v>9.3904320987654319</v>
      </c>
      <c r="E57" cm="1">
        <f t="array" ref="E57">IF($B57&gt;=90,IF($B57&lt;180,((C57+D57)/2), Not In Range))</f>
        <v>9.2590653185060674</v>
      </c>
    </row>
    <row r="58" spans="1:5" x14ac:dyDescent="0.3">
      <c r="A58" s="1" t="s">
        <v>1</v>
      </c>
      <c r="B58">
        <v>160</v>
      </c>
      <c r="C58" cm="1">
        <f t="array" ref="C58">IF($B58&gt;=90,IF($B58&lt;180,($B$11-((MAX($B$10,$B$11)-MIN($B$10,$B$11))*(((180-$B58)/90)^(1/$B$13)))), Not In Range))</f>
        <v>9.5486382215035803</v>
      </c>
      <c r="D58" cm="1">
        <f t="array" ref="D58">IF($B58&gt;=90,IF($B58&lt;180,($B$10+((MAX($B$10,$B$11)-MIN($B$10,$B$11))*((($B58-90)/90)^$B$13))), Not In Range))</f>
        <v>10.234567901234568</v>
      </c>
      <c r="E58" cm="1">
        <f t="array" ref="E58">IF($B58&gt;=90,IF($B58&lt;180,((C58+D58)/2), Not In Range))</f>
        <v>9.8916030613690751</v>
      </c>
    </row>
    <row r="59" spans="1:5" x14ac:dyDescent="0.3">
      <c r="A59" s="1" t="s">
        <v>1</v>
      </c>
      <c r="B59">
        <v>165</v>
      </c>
      <c r="C59" cm="1">
        <f t="array" ref="C59">IF($B59&gt;=90,IF($B59&lt;180,($B$11-((MAX($B$10,$B$11)-MIN($B$10,$B$11))*(((180-$B59)/90)^(1/$B$13)))), Not In Range))</f>
        <v>10.047109126658061</v>
      </c>
      <c r="D59" cm="1">
        <f t="array" ref="D59">IF($B59&gt;=90,IF($B59&lt;180,($B$10+((MAX($B$10,$B$11)-MIN($B$10,$B$11))*((($B59-90)/90)^$B$13))), Not In Range))</f>
        <v>11.208333333333336</v>
      </c>
      <c r="E59" cm="1">
        <f t="array" ref="E59">IF($B59&gt;=90,IF($B59&lt;180,((C59+D59)/2), Not In Range))</f>
        <v>10.627721229995698</v>
      </c>
    </row>
    <row r="60" spans="1:5" x14ac:dyDescent="0.3">
      <c r="A60" s="1" t="s">
        <v>1</v>
      </c>
      <c r="B60">
        <v>170</v>
      </c>
      <c r="C60" cm="1">
        <f t="array" ref="C60">IF($B60&gt;=90,IF($B60&lt;180,($B$11-((MAX($B$10,$B$11)-MIN($B$10,$B$11))*(((180-$B60)/90)^(1/$B$13)))), Not In Range))</f>
        <v>10.673251289077776</v>
      </c>
      <c r="D60" cm="1">
        <f t="array" ref="D60">IF($B60&gt;=90,IF($B60&lt;180,($B$10+((MAX($B$10,$B$11)-MIN($B$10,$B$11))*((($B60-90)/90)^$B$13))), Not In Range))</f>
        <v>12.320987654320987</v>
      </c>
      <c r="E60" cm="1">
        <f t="array" ref="E60">IF($B60&gt;=90,IF($B60&lt;180,((C60+D60)/2), Not In Range))</f>
        <v>11.497119471699381</v>
      </c>
    </row>
    <row r="61" spans="1:5" x14ac:dyDescent="0.3">
      <c r="A61" s="1" t="s">
        <v>1</v>
      </c>
      <c r="B61">
        <v>175</v>
      </c>
      <c r="C61" cm="1">
        <f t="array" ref="C61">IF($B61&gt;=90,IF($B61&lt;180,($B$11-((MAX($B$10,$B$11)-MIN($B$10,$B$11))*(((180-$B61)/90)^(1/$B$13)))), Not In Range))</f>
        <v>11.565857272340004</v>
      </c>
      <c r="D61" cm="1">
        <f t="array" ref="D61">IF($B61&gt;=90,IF($B61&lt;180,($B$10+((MAX($B$10,$B$11)-MIN($B$10,$B$11))*((($B61-90)/90)^$B$13))), Not In Range))</f>
        <v>13.581790123456789</v>
      </c>
      <c r="E61" cm="1">
        <f t="array" ref="E61">IF($B61&gt;=90,IF($B61&lt;180,((C61+D61)/2), Not In Range))</f>
        <v>12.573823697898398</v>
      </c>
    </row>
    <row r="62" spans="1:5" x14ac:dyDescent="0.3">
      <c r="A62" s="5" t="s">
        <v>17</v>
      </c>
      <c r="B62">
        <v>180</v>
      </c>
      <c r="C62" s="3">
        <f>$B$11</f>
        <v>15</v>
      </c>
      <c r="D62" s="3">
        <f t="shared" ref="D62:E62" si="2">$B$11</f>
        <v>15</v>
      </c>
      <c r="E62" s="3">
        <f t="shared" si="2"/>
        <v>15</v>
      </c>
    </row>
    <row r="63" spans="1:5" x14ac:dyDescent="0.3">
      <c r="A63" s="1" t="s">
        <v>2</v>
      </c>
      <c r="B63">
        <v>185</v>
      </c>
      <c r="C63" cm="1">
        <f t="array" ref="C63">IF($B63&gt;=180,IF($B63&lt;270,($B$11-((MAX($B$10,$B$11)-MIN($B$10,$B$11))*((($B63-180)/90)^(1/$B$13)))), Not In Range))</f>
        <v>11.565857272340004</v>
      </c>
      <c r="D63" cm="1">
        <f t="array" ref="D63">IF($B63&gt;=180,IF($B63&lt;270,($B$10+((MAX($B$10,$B$11)-MIN($B$10,$B$11))*(((270-$B63)/90)^$B$13))), Not In Range))</f>
        <v>13.581790123456789</v>
      </c>
      <c r="E63" cm="1">
        <f t="array" ref="E63">IF($B63&gt;=180,IF($B63&lt;270,((C63+D63)/2), Not In Range))</f>
        <v>12.573823697898398</v>
      </c>
    </row>
    <row r="64" spans="1:5" x14ac:dyDescent="0.3">
      <c r="A64" s="1" t="s">
        <v>2</v>
      </c>
      <c r="B64">
        <v>190</v>
      </c>
      <c r="C64" cm="1">
        <f t="array" ref="C64">IF($B64&gt;=180,IF($B64&lt;270,($B$11-((MAX($B$10,$B$11)-MIN($B$10,$B$11))*((($B64-180)/90)^(1/$B$13)))), Not In Range))</f>
        <v>10.673251289077776</v>
      </c>
      <c r="D64" cm="1">
        <f t="array" ref="D64">IF($B64&gt;=180,IF($B64&lt;270,($B$10+((MAX($B$10,$B$11)-MIN($B$10,$B$11))*(((270-$B64)/90)^$B$13))), Not In Range))</f>
        <v>12.320987654320987</v>
      </c>
      <c r="E64" cm="1">
        <f t="array" ref="E64">IF($B64&gt;=180,IF($B64&lt;270,((C64+D64)/2), Not In Range))</f>
        <v>11.497119471699381</v>
      </c>
    </row>
    <row r="65" spans="1:5" x14ac:dyDescent="0.3">
      <c r="A65" s="1" t="s">
        <v>2</v>
      </c>
      <c r="B65">
        <v>195</v>
      </c>
      <c r="C65" cm="1">
        <f t="array" ref="C65">IF($B65&gt;=180,IF($B65&lt;270,($B$11-((MAX($B$10,$B$11)-MIN($B$10,$B$11))*((($B65-180)/90)^(1/$B$13)))), Not In Range))</f>
        <v>10.047109126658061</v>
      </c>
      <c r="D65" cm="1">
        <f t="array" ref="D65">IF($B65&gt;=180,IF($B65&lt;270,($B$10+((MAX($B$10,$B$11)-MIN($B$10,$B$11))*(((270-$B65)/90)^$B$13))), Not In Range))</f>
        <v>11.208333333333336</v>
      </c>
      <c r="E65" cm="1">
        <f t="array" ref="E65">IF($B65&gt;=180,IF($B65&lt;270,((C65+D65)/2), Not In Range))</f>
        <v>10.627721229995698</v>
      </c>
    </row>
    <row r="66" spans="1:5" x14ac:dyDescent="0.3">
      <c r="A66" s="1" t="s">
        <v>2</v>
      </c>
      <c r="B66">
        <v>200</v>
      </c>
      <c r="C66" cm="1">
        <f t="array" ref="C66">IF($B66&gt;=180,IF($B66&lt;270,($B$11-((MAX($B$10,$B$11)-MIN($B$10,$B$11))*((($B66-180)/90)^(1/$B$13)))), Not In Range))</f>
        <v>9.5486382215035803</v>
      </c>
      <c r="D66" cm="1">
        <f t="array" ref="D66">IF($B66&gt;=180,IF($B66&lt;270,($B$10+((MAX($B$10,$B$11)-MIN($B$10,$B$11))*(((270-$B66)/90)^$B$13))), Not In Range))</f>
        <v>10.234567901234568</v>
      </c>
      <c r="E66" cm="1">
        <f t="array" ref="E66">IF($B66&gt;=180,IF($B66&lt;270,((C66+D66)/2), Not In Range))</f>
        <v>9.8916030613690751</v>
      </c>
    </row>
    <row r="67" spans="1:5" x14ac:dyDescent="0.3">
      <c r="A67" s="1" t="s">
        <v>2</v>
      </c>
      <c r="B67">
        <v>205</v>
      </c>
      <c r="C67" cm="1">
        <f t="array" ref="C67">IF($B67&gt;=180,IF($B67&lt;270,($B$11-((MAX($B$10,$B$11)-MIN($B$10,$B$11))*((($B67-180)/90)^(1/$B$13)))), Not In Range))</f>
        <v>9.1276985382467046</v>
      </c>
      <c r="D67" cm="1">
        <f t="array" ref="D67">IF($B67&gt;=180,IF($B67&lt;270,($B$10+((MAX($B$10,$B$11)-MIN($B$10,$B$11))*(((270-$B67)/90)^$B$13))), Not In Range))</f>
        <v>9.3904320987654319</v>
      </c>
      <c r="E67" cm="1">
        <f t="array" ref="E67">IF($B67&gt;=180,IF($B67&lt;270,((C67+D67)/2), Not In Range))</f>
        <v>9.2590653185060674</v>
      </c>
    </row>
    <row r="68" spans="1:5" x14ac:dyDescent="0.3">
      <c r="A68" s="1" t="s">
        <v>2</v>
      </c>
      <c r="B68">
        <v>210</v>
      </c>
      <c r="C68" cm="1">
        <f t="array" ref="C68">IF($B68&gt;=180,IF($B68&lt;270,($B$11-((MAX($B$10,$B$11)-MIN($B$10,$B$11))*((($B68-180)/90)^(1/$B$13)))), Not In Range))</f>
        <v>8.7597485308442877</v>
      </c>
      <c r="D68" cm="1">
        <f t="array" ref="D68">IF($B68&gt;=180,IF($B68&lt;270,($B$10+((MAX($B$10,$B$11)-MIN($B$10,$B$11))*(((270-$B68)/90)^$B$13))), Not In Range))</f>
        <v>8.6666666666666661</v>
      </c>
      <c r="E68" cm="1">
        <f t="array" ref="E68">IF($B68&gt;=180,IF($B68&lt;270,((C68+D68)/2), Not In Range))</f>
        <v>8.7132075987554778</v>
      </c>
    </row>
    <row r="69" spans="1:5" x14ac:dyDescent="0.3">
      <c r="A69" s="1" t="s">
        <v>2</v>
      </c>
      <c r="B69">
        <v>215</v>
      </c>
      <c r="C69" cm="1">
        <f t="array" ref="C69">IF($B69&gt;=180,IF($B69&lt;270,($B$11-((MAX($B$10,$B$11)-MIN($B$10,$B$11))*((($B69-180)/90)^(1/$B$13)))), Not In Range))</f>
        <v>8.4307212901681652</v>
      </c>
      <c r="D69" cm="1">
        <f t="array" ref="D69">IF($B69&gt;=180,IF($B69&lt;270,($B$10+((MAX($B$10,$B$11)-MIN($B$10,$B$11))*(((270-$B69)/90)^$B$13))), Not In Range))</f>
        <v>8.0540123456790127</v>
      </c>
      <c r="E69" cm="1">
        <f t="array" ref="E69">IF($B69&gt;=180,IF($B69&lt;270,((C69+D69)/2), Not In Range))</f>
        <v>8.2423668179235889</v>
      </c>
    </row>
    <row r="70" spans="1:5" x14ac:dyDescent="0.3">
      <c r="A70" s="1" t="s">
        <v>2</v>
      </c>
      <c r="B70">
        <v>220</v>
      </c>
      <c r="C70" cm="1">
        <f t="array" ref="C70">IF($B70&gt;=180,IF($B70&lt;270,($B$11-((MAX($B$10,$B$11)-MIN($B$10,$B$11))*((($B70-180)/90)^(1/$B$13)))), Not In Range))</f>
        <v>8.1317145446800083</v>
      </c>
      <c r="D70" cm="1">
        <f t="array" ref="D70">IF($B70&gt;=180,IF($B70&lt;270,($B$10+((MAX($B$10,$B$11)-MIN($B$10,$B$11))*(((270-$B70)/90)^$B$13))), Not In Range))</f>
        <v>7.5432098765432105</v>
      </c>
      <c r="E70" cm="1">
        <f t="array" ref="E70">IF($B70&gt;=180,IF($B70&lt;270,((C70+D70)/2), Not In Range))</f>
        <v>7.8374622106116094</v>
      </c>
    </row>
    <row r="71" spans="1:5" x14ac:dyDescent="0.3">
      <c r="A71" s="1" t="s">
        <v>2</v>
      </c>
      <c r="B71">
        <v>225</v>
      </c>
      <c r="C71" cm="1">
        <f t="array" ref="C71">IF($B71&gt;=180,IF($B71&lt;270,($B$11-((MAX($B$10,$B$11)-MIN($B$10,$B$11))*((($B71-180)/90)^(1/$B$13)))), Not In Range))</f>
        <v>7.8566952661431015</v>
      </c>
      <c r="D71" cm="1">
        <f t="array" ref="D71">IF($B71&gt;=180,IF($B71&lt;270,($B$10+((MAX($B$10,$B$11)-MIN($B$10,$B$11))*(((270-$B71)/90)^$B$13))), Not In Range))</f>
        <v>7.125</v>
      </c>
      <c r="E71" cm="1">
        <f t="array" ref="E71">IF($B71&gt;=180,IF($B71&lt;270,((C71+D71)/2), Not In Range))</f>
        <v>7.4908476330715512</v>
      </c>
    </row>
    <row r="72" spans="1:5" x14ac:dyDescent="0.3">
      <c r="A72" s="1" t="s">
        <v>2</v>
      </c>
      <c r="B72">
        <v>230</v>
      </c>
      <c r="C72" cm="1">
        <f t="array" ref="C72">IF($B72&gt;=180,IF($B72&lt;270,($B$11-((MAX($B$10,$B$11)-MIN($B$10,$B$11))*((($B72-180)/90)^(1/$B$13)))), Not In Range))</f>
        <v>7.6013637770085891</v>
      </c>
      <c r="D72" cm="1">
        <f t="array" ref="D72">IF($B72&gt;=180,IF($B72&lt;270,($B$10+((MAX($B$10,$B$11)-MIN($B$10,$B$11))*(((270-$B72)/90)^$B$13))), Not In Range))</f>
        <v>6.7901234567901234</v>
      </c>
      <c r="E72" cm="1">
        <f t="array" ref="E72">IF($B72&gt;=180,IF($B72&lt;270,((C72+D72)/2), Not In Range))</f>
        <v>7.1957436168993567</v>
      </c>
    </row>
    <row r="73" spans="1:5" x14ac:dyDescent="0.3">
      <c r="A73" s="1" t="s">
        <v>2</v>
      </c>
      <c r="B73">
        <v>235</v>
      </c>
      <c r="C73" cm="1">
        <f t="array" ref="C73">IF($B73&gt;=180,IF($B73&lt;270,($B$11-((MAX($B$10,$B$11)-MIN($B$10,$B$11))*((($B73-180)/90)^(1/$B$13)))), Not In Range))</f>
        <v>7.3625349455107667</v>
      </c>
      <c r="D73" cm="1">
        <f t="array" ref="D73">IF($B73&gt;=180,IF($B73&lt;270,($B$10+((MAX($B$10,$B$11)-MIN($B$10,$B$11))*(((270-$B73)/90)^$B$13))), Not In Range))</f>
        <v>6.5293209876543212</v>
      </c>
      <c r="E73" cm="1">
        <f t="array" ref="E73">IF($B73&gt;=180,IF($B73&lt;270,((C73+D73)/2), Not In Range))</f>
        <v>6.945927966582544</v>
      </c>
    </row>
    <row r="74" spans="1:5" x14ac:dyDescent="0.3">
      <c r="A74" s="1" t="s">
        <v>2</v>
      </c>
      <c r="B74">
        <v>240</v>
      </c>
      <c r="C74" cm="1">
        <f t="array" ref="C74">IF($B74&gt;=180,IF($B74&lt;270,($B$11-((MAX($B$10,$B$11)-MIN($B$10,$B$11))*((($B74-180)/90)^(1/$B$13)))), Not In Range))</f>
        <v>7.1377758173733099</v>
      </c>
      <c r="D74" cm="1">
        <f t="array" ref="D74">IF($B74&gt;=180,IF($B74&lt;270,($B$10+((MAX($B$10,$B$11)-MIN($B$10,$B$11))*(((270-$B74)/90)^$B$13))), Not In Range))</f>
        <v>6.333333333333333</v>
      </c>
      <c r="E74" cm="1">
        <f t="array" ref="E74">IF($B74&gt;=180,IF($B74&lt;270,((C74+D74)/2), Not In Range))</f>
        <v>6.735554575353321</v>
      </c>
    </row>
    <row r="75" spans="1:5" x14ac:dyDescent="0.3">
      <c r="A75" s="1" t="s">
        <v>2</v>
      </c>
      <c r="B75">
        <v>245</v>
      </c>
      <c r="C75" cm="1">
        <f t="array" ref="C75">IF($B75&gt;=180,IF($B75&lt;270,($B$11-((MAX($B$10,$B$11)-MIN($B$10,$B$11))*((($B75-180)/90)^(1/$B$13)))), Not In Range))</f>
        <v>6.9251810818690736</v>
      </c>
      <c r="D75" cm="1">
        <f t="array" ref="D75">IF($B75&gt;=180,IF($B75&lt;270,($B$10+((MAX($B$10,$B$11)-MIN($B$10,$B$11))*(((270-$B75)/90)^$B$13))), Not In Range))</f>
        <v>6.1929012345679011</v>
      </c>
      <c r="E75" cm="1">
        <f t="array" ref="E75">IF($B75&gt;=180,IF($B75&lt;270,((C75+D75)/2), Not In Range))</f>
        <v>6.5590411582184878</v>
      </c>
    </row>
    <row r="76" spans="1:5" x14ac:dyDescent="0.3">
      <c r="A76" s="1" t="s">
        <v>2</v>
      </c>
      <c r="B76">
        <v>250</v>
      </c>
      <c r="C76" cm="1">
        <f t="array" ref="C76">IF($B76&gt;=180,IF($B76&lt;270,($B$11-((MAX($B$10,$B$11)-MIN($B$10,$B$11))*((($B76-180)/90)^(1/$B$13)))), Not In Range))</f>
        <v>6.7232274708566386</v>
      </c>
      <c r="D76" cm="1">
        <f t="array" ref="D76">IF($B76&gt;=180,IF($B76&lt;270,($B$10+((MAX($B$10,$B$11)-MIN($B$10,$B$11))*(((270-$B76)/90)^$B$13))), Not In Range))</f>
        <v>6.0987654320987659</v>
      </c>
      <c r="E76" cm="1">
        <f t="array" ref="E76">IF($B76&gt;=180,IF($B76&lt;270,((C76+D76)/2), Not In Range))</f>
        <v>6.4109964514777023</v>
      </c>
    </row>
    <row r="77" spans="1:5" x14ac:dyDescent="0.3">
      <c r="A77" s="1" t="s">
        <v>2</v>
      </c>
      <c r="B77">
        <v>255</v>
      </c>
      <c r="C77" cm="1">
        <f t="array" ref="C77">IF($B77&gt;=180,IF($B77&lt;270,($B$11-((MAX($B$10,$B$11)-MIN($B$10,$B$11))*((($B77-180)/90)^(1/$B$13)))), Not In Range))</f>
        <v>6.5306757400707429</v>
      </c>
      <c r="D77" cm="1">
        <f t="array" ref="D77">IF($B77&gt;=180,IF($B77&lt;270,($B$10+((MAX($B$10,$B$11)-MIN($B$10,$B$11))*(((270-$B77)/90)^$B$13))), Not In Range))</f>
        <v>6.041666666666667</v>
      </c>
      <c r="E77" cm="1">
        <f t="array" ref="E77">IF($B77&gt;=180,IF($B77&lt;270,((C77+D77)/2), Not In Range))</f>
        <v>6.2861712033687045</v>
      </c>
    </row>
    <row r="78" spans="1:5" x14ac:dyDescent="0.3">
      <c r="A78" s="1" t="s">
        <v>2</v>
      </c>
      <c r="B78">
        <v>260</v>
      </c>
      <c r="C78" cm="1">
        <f t="array" ref="C78">IF($B78&gt;=180,IF($B78&lt;270,($B$11-((MAX($B$10,$B$11)-MIN($B$10,$B$11))*((($B78-180)/90)^(1/$B$13)))), Not In Range))</f>
        <v>6.3465025781555493</v>
      </c>
      <c r="D78" cm="1">
        <f t="array" ref="D78">IF($B78&gt;=180,IF($B78&lt;270,($B$10+((MAX($B$10,$B$11)-MIN($B$10,$B$11))*(((270-$B78)/90)^$B$13))), Not In Range))</f>
        <v>6.0123456790123457</v>
      </c>
      <c r="E78" cm="1">
        <f t="array" ref="E78">IF($B78&gt;=180,IF($B78&lt;270,((C78+D78)/2), Not In Range))</f>
        <v>6.179424128583948</v>
      </c>
    </row>
    <row r="79" spans="1:5" x14ac:dyDescent="0.3">
      <c r="A79" s="1" t="s">
        <v>2</v>
      </c>
      <c r="B79">
        <v>265</v>
      </c>
      <c r="C79" cm="1">
        <f t="array" ref="C79">IF($B79&gt;=180,IF($B79&lt;270,($B$11-((MAX($B$10,$B$11)-MIN($B$10,$B$11))*((($B79-180)/90)^(1/$B$13)))), Not In Range))</f>
        <v>6.1698520246749951</v>
      </c>
      <c r="D79" cm="1">
        <f t="array" ref="D79">IF($B79&gt;=180,IF($B79&lt;270,($B$10+((MAX($B$10,$B$11)-MIN($B$10,$B$11))*(((270-$B79)/90)^$B$13))), Not In Range))</f>
        <v>6.0015432098765435</v>
      </c>
      <c r="E79" cm="1">
        <f t="array" ref="E79">IF($B79&gt;=180,IF($B79&lt;270,((C79+D79)/2), Not In Range))</f>
        <v>6.0856976172757697</v>
      </c>
    </row>
    <row r="80" spans="1:5" x14ac:dyDescent="0.3">
      <c r="A80" s="7" t="s">
        <v>19</v>
      </c>
      <c r="B80">
        <v>270</v>
      </c>
      <c r="C80" s="3">
        <f>$B$10</f>
        <v>6</v>
      </c>
      <c r="D80" s="3">
        <f t="shared" ref="D80:E80" si="3">$B$10</f>
        <v>6</v>
      </c>
      <c r="E80" s="3">
        <f t="shared" si="3"/>
        <v>6</v>
      </c>
    </row>
    <row r="81" spans="1:5" x14ac:dyDescent="0.3">
      <c r="A81" s="1" t="s">
        <v>1</v>
      </c>
      <c r="B81">
        <v>275</v>
      </c>
      <c r="C81" cm="1">
        <f t="array" ref="C81">IF($B81&gt;=270,IF($B81&lt;360,($B$11-((MAX($B$10,$B$11)-MIN($B$10,$B$11))*(((360-$B81)/90)^(1/$B$13)))), Not In Range))</f>
        <v>6.1698520246749951</v>
      </c>
      <c r="D81" cm="1">
        <f t="array" ref="D81">IF($B81&gt;=270,IF($B81&lt;360,($B$10+((MAX($B$10,$B$11)-MIN($B$10,$B$11))*((($B81-270)/90)^$B$13))), Not In Range))</f>
        <v>6.0015432098765435</v>
      </c>
      <c r="E81" cm="1">
        <f t="array" ref="E81">IF($B81&gt;=270,IF($B81&lt;360,((C81+D81)/2), Not In Range))</f>
        <v>6.0856976172757697</v>
      </c>
    </row>
    <row r="82" spans="1:5" x14ac:dyDescent="0.3">
      <c r="A82" s="1" t="s">
        <v>1</v>
      </c>
      <c r="B82">
        <v>280</v>
      </c>
      <c r="C82" cm="1">
        <f t="array" ref="C82">IF($B82&gt;=270,IF($B82&lt;360,($B$11-((MAX($B$10,$B$11)-MIN($B$10,$B$11))*(((360-$B82)/90)^(1/$B$13)))), Not In Range))</f>
        <v>6.3465025781555493</v>
      </c>
      <c r="D82" cm="1">
        <f t="array" ref="D82">IF($B82&gt;=270,IF($B82&lt;360,($B$10+((MAX($B$10,$B$11)-MIN($B$10,$B$11))*((($B82-270)/90)^$B$13))), Not In Range))</f>
        <v>6.0123456790123457</v>
      </c>
      <c r="E82" cm="1">
        <f t="array" ref="E82">IF($B82&gt;=270,IF($B82&lt;360,((C82+D82)/2), Not In Range))</f>
        <v>6.179424128583948</v>
      </c>
    </row>
    <row r="83" spans="1:5" x14ac:dyDescent="0.3">
      <c r="A83" s="1" t="s">
        <v>1</v>
      </c>
      <c r="B83">
        <v>285</v>
      </c>
      <c r="C83" cm="1">
        <f t="array" ref="C83">IF($B83&gt;=270,IF($B83&lt;360,($B$11-((MAX($B$10,$B$11)-MIN($B$10,$B$11))*(((360-$B83)/90)^(1/$B$13)))), Not In Range))</f>
        <v>6.5306757400707429</v>
      </c>
      <c r="D83" cm="1">
        <f t="array" ref="D83">IF($B83&gt;=270,IF($B83&lt;360,($B$10+((MAX($B$10,$B$11)-MIN($B$10,$B$11))*((($B83-270)/90)^$B$13))), Not In Range))</f>
        <v>6.041666666666667</v>
      </c>
      <c r="E83" cm="1">
        <f t="array" ref="E83">IF($B83&gt;=270,IF($B83&lt;360,((C83+D83)/2), Not In Range))</f>
        <v>6.2861712033687045</v>
      </c>
    </row>
    <row r="84" spans="1:5" x14ac:dyDescent="0.3">
      <c r="A84" s="1" t="s">
        <v>1</v>
      </c>
      <c r="B84">
        <v>290</v>
      </c>
      <c r="C84" cm="1">
        <f t="array" ref="C84">IF($B84&gt;=270,IF($B84&lt;360,($B$11-((MAX($B$10,$B$11)-MIN($B$10,$B$11))*(((360-$B84)/90)^(1/$B$13)))), Not In Range))</f>
        <v>6.7232274708566386</v>
      </c>
      <c r="D84" cm="1">
        <f t="array" ref="D84">IF($B84&gt;=270,IF($B84&lt;360,($B$10+((MAX($B$10,$B$11)-MIN($B$10,$B$11))*((($B84-270)/90)^$B$13))), Not In Range))</f>
        <v>6.0987654320987659</v>
      </c>
      <c r="E84" cm="1">
        <f t="array" ref="E84">IF($B84&gt;=270,IF($B84&lt;360,((C84+D84)/2), Not In Range))</f>
        <v>6.4109964514777023</v>
      </c>
    </row>
    <row r="85" spans="1:5" x14ac:dyDescent="0.3">
      <c r="A85" s="1" t="s">
        <v>1</v>
      </c>
      <c r="B85">
        <v>295</v>
      </c>
      <c r="C85" cm="1">
        <f t="array" ref="C85">IF($B85&gt;=270,IF($B85&lt;360,($B$11-((MAX($B$10,$B$11)-MIN($B$10,$B$11))*(((360-$B85)/90)^(1/$B$13)))), Not In Range))</f>
        <v>6.9251810818690736</v>
      </c>
      <c r="D85" cm="1">
        <f t="array" ref="D85">IF($B85&gt;=270,IF($B85&lt;360,($B$10+((MAX($B$10,$B$11)-MIN($B$10,$B$11))*((($B85-270)/90)^$B$13))), Not In Range))</f>
        <v>6.1929012345679011</v>
      </c>
      <c r="E85" cm="1">
        <f t="array" ref="E85">IF($B85&gt;=270,IF($B85&lt;360,((C85+D85)/2), Not In Range))</f>
        <v>6.5590411582184878</v>
      </c>
    </row>
    <row r="86" spans="1:5" x14ac:dyDescent="0.3">
      <c r="A86" s="1" t="s">
        <v>1</v>
      </c>
      <c r="B86">
        <v>300</v>
      </c>
      <c r="C86" cm="1">
        <f t="array" ref="C86">IF($B86&gt;=270,IF($B86&lt;360,($B$11-((MAX($B$10,$B$11)-MIN($B$10,$B$11))*(((360-$B86)/90)^(1/$B$13)))), Not In Range))</f>
        <v>7.1377758173733099</v>
      </c>
      <c r="D86" cm="1">
        <f t="array" ref="D86">IF($B86&gt;=270,IF($B86&lt;360,($B$10+((MAX($B$10,$B$11)-MIN($B$10,$B$11))*((($B86-270)/90)^$B$13))), Not In Range))</f>
        <v>6.333333333333333</v>
      </c>
      <c r="E86" cm="1">
        <f t="array" ref="E86">IF($B86&gt;=270,IF($B86&lt;360,((C86+D86)/2), Not In Range))</f>
        <v>6.735554575353321</v>
      </c>
    </row>
    <row r="87" spans="1:5" x14ac:dyDescent="0.3">
      <c r="A87" s="1" t="s">
        <v>1</v>
      </c>
      <c r="B87">
        <v>305</v>
      </c>
      <c r="C87" cm="1">
        <f t="array" ref="C87">IF($B87&gt;=270,IF($B87&lt;360,($B$11-((MAX($B$10,$B$11)-MIN($B$10,$B$11))*(((360-$B87)/90)^(1/$B$13)))), Not In Range))</f>
        <v>7.3625349455107667</v>
      </c>
      <c r="D87" cm="1">
        <f t="array" ref="D87">IF($B87&gt;=270,IF($B87&lt;360,($B$10+((MAX($B$10,$B$11)-MIN($B$10,$B$11))*((($B87-270)/90)^$B$13))), Not In Range))</f>
        <v>6.5293209876543212</v>
      </c>
      <c r="E87" cm="1">
        <f t="array" ref="E87">IF($B87&gt;=270,IF($B87&lt;360,((C87+D87)/2), Not In Range))</f>
        <v>6.945927966582544</v>
      </c>
    </row>
    <row r="88" spans="1:5" x14ac:dyDescent="0.3">
      <c r="A88" s="1" t="s">
        <v>1</v>
      </c>
      <c r="B88">
        <v>310</v>
      </c>
      <c r="C88" cm="1">
        <f t="array" ref="C88">IF($B88&gt;=270,IF($B88&lt;360,($B$11-((MAX($B$10,$B$11)-MIN($B$10,$B$11))*(((360-$B88)/90)^(1/$B$13)))), Not In Range))</f>
        <v>7.6013637770085891</v>
      </c>
      <c r="D88" cm="1">
        <f t="array" ref="D88">IF($B88&gt;=270,IF($B88&lt;360,($B$10+((MAX($B$10,$B$11)-MIN($B$10,$B$11))*((($B88-270)/90)^$B$13))), Not In Range))</f>
        <v>6.7901234567901234</v>
      </c>
      <c r="E88" cm="1">
        <f t="array" ref="E88">IF($B88&gt;=270,IF($B88&lt;360,((C88+D88)/2), Not In Range))</f>
        <v>7.1957436168993567</v>
      </c>
    </row>
    <row r="89" spans="1:5" x14ac:dyDescent="0.3">
      <c r="A89" s="1" t="s">
        <v>1</v>
      </c>
      <c r="B89">
        <v>315</v>
      </c>
      <c r="C89" cm="1">
        <f t="array" ref="C89">IF($B89&gt;=270,IF($B89&lt;360,($B$11-((MAX($B$10,$B$11)-MIN($B$10,$B$11))*(((360-$B89)/90)^(1/$B$13)))), Not In Range))</f>
        <v>7.8566952661431015</v>
      </c>
      <c r="D89" cm="1">
        <f t="array" ref="D89">IF($B89&gt;=270,IF($B89&lt;360,($B$10+((MAX($B$10,$B$11)-MIN($B$10,$B$11))*((($B89-270)/90)^$B$13))), Not In Range))</f>
        <v>7.125</v>
      </c>
      <c r="E89" cm="1">
        <f t="array" ref="E89">IF($B89&gt;=270,IF($B89&lt;360,((C89+D89)/2), Not In Range))</f>
        <v>7.4908476330715512</v>
      </c>
    </row>
    <row r="90" spans="1:5" x14ac:dyDescent="0.3">
      <c r="A90" s="1" t="s">
        <v>1</v>
      </c>
      <c r="B90">
        <v>320</v>
      </c>
      <c r="C90" cm="1">
        <f t="array" ref="C90">IF($B90&gt;=270,IF($B90&lt;360,($B$11-((MAX($B$10,$B$11)-MIN($B$10,$B$11))*(((360-$B90)/90)^(1/$B$13)))), Not In Range))</f>
        <v>8.1317145446800083</v>
      </c>
      <c r="D90" cm="1">
        <f t="array" ref="D90">IF($B90&gt;=270,IF($B90&lt;360,($B$10+((MAX($B$10,$B$11)-MIN($B$10,$B$11))*((($B90-270)/90)^$B$13))), Not In Range))</f>
        <v>7.5432098765432105</v>
      </c>
      <c r="E90" cm="1">
        <f t="array" ref="E90">IF($B90&gt;=270,IF($B90&lt;360,((C90+D90)/2), Not In Range))</f>
        <v>7.8374622106116094</v>
      </c>
    </row>
    <row r="91" spans="1:5" x14ac:dyDescent="0.3">
      <c r="A91" s="1" t="s">
        <v>1</v>
      </c>
      <c r="B91">
        <v>325</v>
      </c>
      <c r="C91" cm="1">
        <f t="array" ref="C91">IF($B91&gt;=270,IF($B91&lt;360,($B$11-((MAX($B$10,$B$11)-MIN($B$10,$B$11))*(((360-$B91)/90)^(1/$B$13)))), Not In Range))</f>
        <v>8.4307212901681652</v>
      </c>
      <c r="D91" cm="1">
        <f t="array" ref="D91">IF($B91&gt;=270,IF($B91&lt;360,($B$10+((MAX($B$10,$B$11)-MIN($B$10,$B$11))*((($B91-270)/90)^$B$13))), Not In Range))</f>
        <v>8.0540123456790127</v>
      </c>
      <c r="E91" cm="1">
        <f t="array" ref="E91">IF($B91&gt;=270,IF($B91&lt;360,((C91+D91)/2), Not In Range))</f>
        <v>8.2423668179235889</v>
      </c>
    </row>
    <row r="92" spans="1:5" x14ac:dyDescent="0.3">
      <c r="A92" s="1" t="s">
        <v>1</v>
      </c>
      <c r="B92">
        <v>330</v>
      </c>
      <c r="C92" cm="1">
        <f t="array" ref="C92">IF($B92&gt;=270,IF($B92&lt;360,($B$11-((MAX($B$10,$B$11)-MIN($B$10,$B$11))*(((360-$B92)/90)^(1/$B$13)))), Not In Range))</f>
        <v>8.7597485308442877</v>
      </c>
      <c r="D92" cm="1">
        <f t="array" ref="D92">IF($B92&gt;=270,IF($B92&lt;360,($B$10+((MAX($B$10,$B$11)-MIN($B$10,$B$11))*((($B92-270)/90)^$B$13))), Not In Range))</f>
        <v>8.6666666666666661</v>
      </c>
      <c r="E92" cm="1">
        <f t="array" ref="E92">IF($B92&gt;=270,IF($B92&lt;360,((C92+D92)/2), Not In Range))</f>
        <v>8.7132075987554778</v>
      </c>
    </row>
    <row r="93" spans="1:5" x14ac:dyDescent="0.3">
      <c r="A93" s="1" t="s">
        <v>1</v>
      </c>
      <c r="B93">
        <v>335</v>
      </c>
      <c r="C93" cm="1">
        <f t="array" ref="C93">IF($B93&gt;=270,IF($B93&lt;360,($B$11-((MAX($B$10,$B$11)-MIN($B$10,$B$11))*(((360-$B93)/90)^(1/$B$13)))), Not In Range))</f>
        <v>9.1276985382467046</v>
      </c>
      <c r="D93" cm="1">
        <f t="array" ref="D93">IF($B93&gt;=270,IF($B93&lt;360,($B$10+((MAX($B$10,$B$11)-MIN($B$10,$B$11))*((($B93-270)/90)^$B$13))), Not In Range))</f>
        <v>9.3904320987654319</v>
      </c>
      <c r="E93" cm="1">
        <f t="array" ref="E93">IF($B93&gt;=270,IF($B93&lt;360,((C93+D93)/2), Not In Range))</f>
        <v>9.2590653185060674</v>
      </c>
    </row>
    <row r="94" spans="1:5" x14ac:dyDescent="0.3">
      <c r="A94" s="1" t="s">
        <v>1</v>
      </c>
      <c r="B94">
        <v>340</v>
      </c>
      <c r="C94" cm="1">
        <f t="array" ref="C94">IF($B94&gt;=270,IF($B94&lt;360,($B$11-((MAX($B$10,$B$11)-MIN($B$10,$B$11))*(((360-$B94)/90)^(1/$B$13)))), Not In Range))</f>
        <v>9.5486382215035803</v>
      </c>
      <c r="D94" cm="1">
        <f t="array" ref="D94">IF($B94&gt;=270,IF($B94&lt;360,($B$10+((MAX($B$10,$B$11)-MIN($B$10,$B$11))*((($B94-270)/90)^$B$13))), Not In Range))</f>
        <v>10.234567901234568</v>
      </c>
      <c r="E94" cm="1">
        <f t="array" ref="E94">IF($B94&gt;=270,IF($B94&lt;360,((C94+D94)/2), Not In Range))</f>
        <v>9.8916030613690751</v>
      </c>
    </row>
    <row r="95" spans="1:5" x14ac:dyDescent="0.3">
      <c r="A95" s="1" t="s">
        <v>1</v>
      </c>
      <c r="B95">
        <v>345</v>
      </c>
      <c r="C95" cm="1">
        <f t="array" ref="C95">IF($B95&gt;=270,IF($B95&lt;360,($B$11-((MAX($B$10,$B$11)-MIN($B$10,$B$11))*(((360-$B95)/90)^(1/$B$13)))), Not In Range))</f>
        <v>10.047109126658061</v>
      </c>
      <c r="D95" cm="1">
        <f t="array" ref="D95">IF($B95&gt;=270,IF($B95&lt;360,($B$10+((MAX($B$10,$B$11)-MIN($B$10,$B$11))*((($B95-270)/90)^$B$13))), Not In Range))</f>
        <v>11.208333333333336</v>
      </c>
      <c r="E95" cm="1">
        <f t="array" ref="E95">IF($B95&gt;=270,IF($B95&lt;360,((C95+D95)/2), Not In Range))</f>
        <v>10.627721229995698</v>
      </c>
    </row>
    <row r="96" spans="1:5" x14ac:dyDescent="0.3">
      <c r="A96" s="1" t="s">
        <v>1</v>
      </c>
      <c r="B96">
        <v>350</v>
      </c>
      <c r="C96" cm="1">
        <f t="array" ref="C96">IF($B96&gt;=270,IF($B96&lt;360,($B$11-((MAX($B$10,$B$11)-MIN($B$10,$B$11))*(((360-$B96)/90)^(1/$B$13)))), Not In Range))</f>
        <v>10.673251289077776</v>
      </c>
      <c r="D96" cm="1">
        <f t="array" ref="D96">IF($B96&gt;=270,IF($B96&lt;360,($B$10+((MAX($B$10,$B$11)-MIN($B$10,$B$11))*((($B96-270)/90)^$B$13))), Not In Range))</f>
        <v>12.320987654320987</v>
      </c>
      <c r="E96" cm="1">
        <f t="array" ref="E96">IF($B96&gt;=270,IF($B96&lt;360,((C96+D96)/2), Not In Range))</f>
        <v>11.497119471699381</v>
      </c>
    </row>
    <row r="97" spans="1:5" x14ac:dyDescent="0.3">
      <c r="A97" s="1" t="s">
        <v>1</v>
      </c>
      <c r="B97">
        <v>355</v>
      </c>
      <c r="C97" cm="1">
        <f t="array" ref="C97">IF($B97&gt;=270,IF($B97&lt;360,($B$11-((MAX($B$10,$B$11)-MIN($B$10,$B$11))*(((360-$B97)/90)^(1/$B$13)))), Not In Range))</f>
        <v>11.565857272340004</v>
      </c>
      <c r="D97" cm="1">
        <f t="array" ref="D97">IF($B97&gt;=270,IF($B97&lt;360,($B$10+((MAX($B$10,$B$11)-MIN($B$10,$B$11))*((($B97-270)/90)^$B$13))), Not In Range))</f>
        <v>13.581790123456789</v>
      </c>
      <c r="E97" cm="1">
        <f t="array" ref="E97">IF($B97&gt;=270,IF($B97&lt;360,((C97+D97)/2), Not In Range))</f>
        <v>12.573823697898398</v>
      </c>
    </row>
    <row r="98" spans="1:5" x14ac:dyDescent="0.3">
      <c r="A98" s="8" t="s">
        <v>3</v>
      </c>
      <c r="B98">
        <v>360</v>
      </c>
      <c r="C98" s="3">
        <f>$B$11</f>
        <v>15</v>
      </c>
      <c r="D98" s="3">
        <f t="shared" ref="D98:E98" si="4">$B$11</f>
        <v>15</v>
      </c>
      <c r="E98" s="3">
        <f t="shared" si="4"/>
        <v>15</v>
      </c>
    </row>
    <row r="99" spans="1:5" x14ac:dyDescent="0.3">
      <c r="A99" s="1"/>
    </row>
    <row r="100" spans="1:5" x14ac:dyDescent="0.3">
      <c r="A100" s="1"/>
    </row>
    <row r="101" spans="1:5" x14ac:dyDescent="0.3">
      <c r="A101" s="11" t="s">
        <v>31</v>
      </c>
    </row>
    <row r="104" spans="1:5" x14ac:dyDescent="0.3">
      <c r="A104" t="s">
        <v>12</v>
      </c>
    </row>
    <row r="105" spans="1:5" x14ac:dyDescent="0.3">
      <c r="A105" t="s">
        <v>0</v>
      </c>
      <c r="B105" t="s">
        <v>4</v>
      </c>
      <c r="C105" t="s">
        <v>9</v>
      </c>
      <c r="D105" t="s">
        <v>11</v>
      </c>
      <c r="E105" t="s">
        <v>10</v>
      </c>
    </row>
    <row r="106" spans="1:5" x14ac:dyDescent="0.3">
      <c r="A106" s="6" t="s">
        <v>8</v>
      </c>
      <c r="B106">
        <v>90</v>
      </c>
      <c r="C106">
        <f>((($B106/(90/$B$11))/2)+$B$14)</f>
        <v>8.5</v>
      </c>
      <c r="D106" s="3">
        <f>(0+$B$14)</f>
        <v>1</v>
      </c>
      <c r="E106" s="10">
        <f>(0+$B$14)</f>
        <v>1</v>
      </c>
    </row>
    <row r="107" spans="1:5" x14ac:dyDescent="0.3">
      <c r="A107" s="1" t="s">
        <v>16</v>
      </c>
      <c r="B107">
        <v>85</v>
      </c>
      <c r="C107">
        <f t="shared" ref="C107:C142" si="5">((($B107/(90/$B$11))/2)+$B$14)</f>
        <v>8.0833333333333321</v>
      </c>
      <c r="D107">
        <f t="shared" ref="D107:D141" si="6">((((($E27/2)-($E$26-$B$10))/2)*-1)+$B$14)</f>
        <v>2.3565440755254006</v>
      </c>
      <c r="E107">
        <f t="shared" ref="E107:E141" si="7">(((($E27/2)-($E$26-$B$10))/2)+$B$14)</f>
        <v>-0.35654407552540057</v>
      </c>
    </row>
    <row r="108" spans="1:5" x14ac:dyDescent="0.3">
      <c r="A108" s="1" t="s">
        <v>16</v>
      </c>
      <c r="B108">
        <v>80</v>
      </c>
      <c r="C108">
        <f t="shared" si="5"/>
        <v>7.666666666666667</v>
      </c>
      <c r="D108">
        <f t="shared" si="6"/>
        <v>2.6257201320751546</v>
      </c>
      <c r="E108">
        <f t="shared" si="7"/>
        <v>-0.62572013207515464</v>
      </c>
    </row>
    <row r="109" spans="1:5" x14ac:dyDescent="0.3">
      <c r="A109" s="1" t="s">
        <v>16</v>
      </c>
      <c r="B109">
        <v>75</v>
      </c>
      <c r="C109">
        <f t="shared" si="5"/>
        <v>7.25</v>
      </c>
      <c r="D109">
        <f t="shared" si="6"/>
        <v>2.8430696925010754</v>
      </c>
      <c r="E109">
        <f t="shared" si="7"/>
        <v>-0.84306969250107544</v>
      </c>
    </row>
    <row r="110" spans="1:5" x14ac:dyDescent="0.3">
      <c r="A110" s="1" t="s">
        <v>16</v>
      </c>
      <c r="B110">
        <v>70</v>
      </c>
      <c r="C110">
        <f t="shared" si="5"/>
        <v>6.833333333333333</v>
      </c>
      <c r="D110">
        <f t="shared" si="6"/>
        <v>3.0270992346577312</v>
      </c>
      <c r="E110">
        <f t="shared" si="7"/>
        <v>-1.0270992346577312</v>
      </c>
    </row>
    <row r="111" spans="1:5" x14ac:dyDescent="0.3">
      <c r="A111" s="1" t="s">
        <v>16</v>
      </c>
      <c r="B111">
        <v>65</v>
      </c>
      <c r="C111">
        <f t="shared" si="5"/>
        <v>6.416666666666667</v>
      </c>
      <c r="D111">
        <f t="shared" si="6"/>
        <v>3.1852336703734832</v>
      </c>
      <c r="E111">
        <f t="shared" si="7"/>
        <v>-1.1852336703734832</v>
      </c>
    </row>
    <row r="112" spans="1:5" x14ac:dyDescent="0.3">
      <c r="A112" s="1" t="s">
        <v>16</v>
      </c>
      <c r="B112">
        <v>60</v>
      </c>
      <c r="C112">
        <f t="shared" si="5"/>
        <v>6</v>
      </c>
      <c r="D112">
        <f t="shared" si="6"/>
        <v>3.3216981003111306</v>
      </c>
      <c r="E112">
        <f t="shared" si="7"/>
        <v>-1.3216981003111306</v>
      </c>
    </row>
    <row r="113" spans="1:5" x14ac:dyDescent="0.3">
      <c r="A113" s="1" t="s">
        <v>16</v>
      </c>
      <c r="B113">
        <v>55</v>
      </c>
      <c r="C113">
        <f t="shared" si="5"/>
        <v>5.583333333333333</v>
      </c>
      <c r="D113">
        <f t="shared" si="6"/>
        <v>3.4394082955191028</v>
      </c>
      <c r="E113">
        <f t="shared" si="7"/>
        <v>-1.4394082955191028</v>
      </c>
    </row>
    <row r="114" spans="1:5" x14ac:dyDescent="0.3">
      <c r="A114" s="1" t="s">
        <v>16</v>
      </c>
      <c r="B114">
        <v>50</v>
      </c>
      <c r="C114">
        <f t="shared" si="5"/>
        <v>5.166666666666667</v>
      </c>
      <c r="D114">
        <f t="shared" si="6"/>
        <v>3.5406344473470979</v>
      </c>
      <c r="E114">
        <f t="shared" si="7"/>
        <v>-1.5406344473470979</v>
      </c>
    </row>
    <row r="115" spans="1:5" x14ac:dyDescent="0.3">
      <c r="A115" s="1" t="s">
        <v>16</v>
      </c>
      <c r="B115">
        <v>45</v>
      </c>
      <c r="C115">
        <f t="shared" si="5"/>
        <v>4.75</v>
      </c>
      <c r="D115">
        <f t="shared" si="6"/>
        <v>3.6272880917321122</v>
      </c>
      <c r="E115">
        <f t="shared" si="7"/>
        <v>-1.6272880917321122</v>
      </c>
    </row>
    <row r="116" spans="1:5" x14ac:dyDescent="0.3">
      <c r="A116" s="1" t="s">
        <v>16</v>
      </c>
      <c r="B116">
        <v>40</v>
      </c>
      <c r="C116">
        <f t="shared" si="5"/>
        <v>4.3333333333333339</v>
      </c>
      <c r="D116">
        <f t="shared" si="6"/>
        <v>3.7010640957751608</v>
      </c>
      <c r="E116">
        <f t="shared" si="7"/>
        <v>-1.7010640957751608</v>
      </c>
    </row>
    <row r="117" spans="1:5" x14ac:dyDescent="0.3">
      <c r="A117" s="1" t="s">
        <v>16</v>
      </c>
      <c r="B117">
        <v>35</v>
      </c>
      <c r="C117">
        <f t="shared" si="5"/>
        <v>3.9166666666666665</v>
      </c>
      <c r="D117">
        <f t="shared" si="6"/>
        <v>3.7635180083543638</v>
      </c>
      <c r="E117">
        <f t="shared" si="7"/>
        <v>-1.7635180083543638</v>
      </c>
    </row>
    <row r="118" spans="1:5" x14ac:dyDescent="0.3">
      <c r="A118" s="1" t="s">
        <v>16</v>
      </c>
      <c r="B118">
        <v>30</v>
      </c>
      <c r="C118">
        <f t="shared" si="5"/>
        <v>3.5</v>
      </c>
      <c r="D118">
        <f t="shared" si="6"/>
        <v>3.8161113561616697</v>
      </c>
      <c r="E118">
        <f t="shared" si="7"/>
        <v>-1.8161113561616697</v>
      </c>
    </row>
    <row r="119" spans="1:5" x14ac:dyDescent="0.3">
      <c r="A119" s="1" t="s">
        <v>16</v>
      </c>
      <c r="B119">
        <v>25</v>
      </c>
      <c r="C119">
        <f t="shared" si="5"/>
        <v>3.0833333333333335</v>
      </c>
      <c r="D119">
        <f t="shared" si="6"/>
        <v>3.8602397104453781</v>
      </c>
      <c r="E119">
        <f t="shared" si="7"/>
        <v>-1.8602397104453781</v>
      </c>
    </row>
    <row r="120" spans="1:5" x14ac:dyDescent="0.3">
      <c r="A120" s="1" t="s">
        <v>16</v>
      </c>
      <c r="B120">
        <v>20</v>
      </c>
      <c r="C120">
        <f t="shared" si="5"/>
        <v>2.666666666666667</v>
      </c>
      <c r="D120">
        <f t="shared" si="6"/>
        <v>3.8972508871305744</v>
      </c>
      <c r="E120">
        <f t="shared" si="7"/>
        <v>-1.8972508871305744</v>
      </c>
    </row>
    <row r="121" spans="1:5" x14ac:dyDescent="0.3">
      <c r="A121" s="1" t="s">
        <v>16</v>
      </c>
      <c r="B121">
        <v>15</v>
      </c>
      <c r="C121">
        <f t="shared" si="5"/>
        <v>2.25</v>
      </c>
      <c r="D121">
        <f t="shared" si="6"/>
        <v>3.9284571991578239</v>
      </c>
      <c r="E121">
        <f t="shared" si="7"/>
        <v>-1.9284571991578239</v>
      </c>
    </row>
    <row r="122" spans="1:5" x14ac:dyDescent="0.3">
      <c r="A122" s="1" t="s">
        <v>16</v>
      </c>
      <c r="B122">
        <v>10</v>
      </c>
      <c r="C122">
        <f t="shared" si="5"/>
        <v>1.8333333333333335</v>
      </c>
      <c r="D122">
        <f t="shared" si="6"/>
        <v>3.955143967854013</v>
      </c>
      <c r="E122">
        <f t="shared" si="7"/>
        <v>-1.955143967854013</v>
      </c>
    </row>
    <row r="123" spans="1:5" x14ac:dyDescent="0.3">
      <c r="A123" s="1" t="s">
        <v>16</v>
      </c>
      <c r="B123">
        <v>5</v>
      </c>
      <c r="C123">
        <f t="shared" si="5"/>
        <v>1.4166666666666667</v>
      </c>
      <c r="D123">
        <f t="shared" si="6"/>
        <v>3.9785755956810576</v>
      </c>
      <c r="E123">
        <f t="shared" si="7"/>
        <v>-1.9785755956810576</v>
      </c>
    </row>
    <row r="124" spans="1:5" x14ac:dyDescent="0.3">
      <c r="A124" s="5" t="s">
        <v>17</v>
      </c>
      <c r="B124">
        <v>0</v>
      </c>
      <c r="C124">
        <f t="shared" si="5"/>
        <v>1</v>
      </c>
      <c r="D124">
        <f t="shared" si="6"/>
        <v>4</v>
      </c>
      <c r="E124">
        <f t="shared" si="7"/>
        <v>-2</v>
      </c>
    </row>
    <row r="125" spans="1:5" x14ac:dyDescent="0.3">
      <c r="A125" s="1" t="s">
        <v>18</v>
      </c>
      <c r="B125">
        <v>-5</v>
      </c>
      <c r="C125">
        <f t="shared" si="5"/>
        <v>0.58333333333333326</v>
      </c>
      <c r="D125">
        <f t="shared" si="6"/>
        <v>3.9785755956810576</v>
      </c>
      <c r="E125">
        <f t="shared" si="7"/>
        <v>-1.9785755956810576</v>
      </c>
    </row>
    <row r="126" spans="1:5" x14ac:dyDescent="0.3">
      <c r="A126" s="1" t="s">
        <v>18</v>
      </c>
      <c r="B126">
        <v>-10</v>
      </c>
      <c r="C126">
        <f t="shared" si="5"/>
        <v>0.16666666666666663</v>
      </c>
      <c r="D126">
        <f t="shared" si="6"/>
        <v>3.955143967854013</v>
      </c>
      <c r="E126">
        <f t="shared" si="7"/>
        <v>-1.955143967854013</v>
      </c>
    </row>
    <row r="127" spans="1:5" x14ac:dyDescent="0.3">
      <c r="A127" s="1" t="s">
        <v>18</v>
      </c>
      <c r="B127">
        <v>-15</v>
      </c>
      <c r="C127">
        <f t="shared" si="5"/>
        <v>-0.25</v>
      </c>
      <c r="D127">
        <f t="shared" si="6"/>
        <v>3.9284571991578239</v>
      </c>
      <c r="E127">
        <f t="shared" si="7"/>
        <v>-1.9284571991578239</v>
      </c>
    </row>
    <row r="128" spans="1:5" x14ac:dyDescent="0.3">
      <c r="A128" s="1" t="s">
        <v>18</v>
      </c>
      <c r="B128">
        <v>-20</v>
      </c>
      <c r="C128">
        <f t="shared" si="5"/>
        <v>-0.66666666666666674</v>
      </c>
      <c r="D128">
        <f t="shared" si="6"/>
        <v>3.8972508871305744</v>
      </c>
      <c r="E128">
        <f t="shared" si="7"/>
        <v>-1.8972508871305744</v>
      </c>
    </row>
    <row r="129" spans="1:5" x14ac:dyDescent="0.3">
      <c r="A129" s="1" t="s">
        <v>18</v>
      </c>
      <c r="B129">
        <v>-25</v>
      </c>
      <c r="C129">
        <f t="shared" si="5"/>
        <v>-1.0833333333333335</v>
      </c>
      <c r="D129">
        <f t="shared" si="6"/>
        <v>3.8602397104453781</v>
      </c>
      <c r="E129">
        <f t="shared" si="7"/>
        <v>-1.8602397104453781</v>
      </c>
    </row>
    <row r="130" spans="1:5" x14ac:dyDescent="0.3">
      <c r="A130" s="1" t="s">
        <v>18</v>
      </c>
      <c r="B130">
        <v>-30</v>
      </c>
      <c r="C130">
        <f t="shared" si="5"/>
        <v>-1.5</v>
      </c>
      <c r="D130">
        <f t="shared" si="6"/>
        <v>3.8161113561616697</v>
      </c>
      <c r="E130">
        <f t="shared" si="7"/>
        <v>-1.8161113561616697</v>
      </c>
    </row>
    <row r="131" spans="1:5" x14ac:dyDescent="0.3">
      <c r="A131" s="1" t="s">
        <v>18</v>
      </c>
      <c r="B131">
        <v>-35</v>
      </c>
      <c r="C131">
        <f t="shared" si="5"/>
        <v>-1.9166666666666665</v>
      </c>
      <c r="D131">
        <f t="shared" si="6"/>
        <v>3.7635180083543638</v>
      </c>
      <c r="E131">
        <f t="shared" si="7"/>
        <v>-1.7635180083543638</v>
      </c>
    </row>
    <row r="132" spans="1:5" x14ac:dyDescent="0.3">
      <c r="A132" s="1" t="s">
        <v>18</v>
      </c>
      <c r="B132">
        <v>-40</v>
      </c>
      <c r="C132">
        <f t="shared" si="5"/>
        <v>-2.3333333333333335</v>
      </c>
      <c r="D132">
        <f t="shared" si="6"/>
        <v>3.7010640957751608</v>
      </c>
      <c r="E132">
        <f t="shared" si="7"/>
        <v>-1.7010640957751608</v>
      </c>
    </row>
    <row r="133" spans="1:5" x14ac:dyDescent="0.3">
      <c r="A133" s="1" t="s">
        <v>18</v>
      </c>
      <c r="B133">
        <v>-45</v>
      </c>
      <c r="C133">
        <f t="shared" si="5"/>
        <v>-2.75</v>
      </c>
      <c r="D133">
        <f t="shared" si="6"/>
        <v>3.6272880917321122</v>
      </c>
      <c r="E133">
        <f t="shared" si="7"/>
        <v>-1.6272880917321122</v>
      </c>
    </row>
    <row r="134" spans="1:5" x14ac:dyDescent="0.3">
      <c r="A134" s="1" t="s">
        <v>18</v>
      </c>
      <c r="B134">
        <v>-50</v>
      </c>
      <c r="C134">
        <f t="shared" si="5"/>
        <v>-3.166666666666667</v>
      </c>
      <c r="D134">
        <f t="shared" si="6"/>
        <v>3.5406344473470979</v>
      </c>
      <c r="E134">
        <f t="shared" si="7"/>
        <v>-1.5406344473470979</v>
      </c>
    </row>
    <row r="135" spans="1:5" x14ac:dyDescent="0.3">
      <c r="A135" s="1" t="s">
        <v>18</v>
      </c>
      <c r="B135">
        <v>-55</v>
      </c>
      <c r="C135">
        <f t="shared" si="5"/>
        <v>-3.583333333333333</v>
      </c>
      <c r="D135">
        <f t="shared" si="6"/>
        <v>3.4394082955191028</v>
      </c>
      <c r="E135">
        <f t="shared" si="7"/>
        <v>-1.4394082955191028</v>
      </c>
    </row>
    <row r="136" spans="1:5" x14ac:dyDescent="0.3">
      <c r="A136" s="1" t="s">
        <v>18</v>
      </c>
      <c r="B136">
        <v>-60</v>
      </c>
      <c r="C136">
        <f t="shared" si="5"/>
        <v>-4</v>
      </c>
      <c r="D136">
        <f t="shared" si="6"/>
        <v>3.3216981003111306</v>
      </c>
      <c r="E136">
        <f t="shared" si="7"/>
        <v>-1.3216981003111306</v>
      </c>
    </row>
    <row r="137" spans="1:5" x14ac:dyDescent="0.3">
      <c r="A137" s="1" t="s">
        <v>18</v>
      </c>
      <c r="B137">
        <v>-65</v>
      </c>
      <c r="C137">
        <f t="shared" si="5"/>
        <v>-4.416666666666667</v>
      </c>
      <c r="D137">
        <f t="shared" si="6"/>
        <v>3.1852336703734832</v>
      </c>
      <c r="E137">
        <f t="shared" si="7"/>
        <v>-1.1852336703734832</v>
      </c>
    </row>
    <row r="138" spans="1:5" x14ac:dyDescent="0.3">
      <c r="A138" s="1" t="s">
        <v>18</v>
      </c>
      <c r="B138">
        <v>-70</v>
      </c>
      <c r="C138">
        <f t="shared" si="5"/>
        <v>-4.833333333333333</v>
      </c>
      <c r="D138">
        <f t="shared" si="6"/>
        <v>3.0270992346577312</v>
      </c>
      <c r="E138">
        <f t="shared" si="7"/>
        <v>-1.0270992346577312</v>
      </c>
    </row>
    <row r="139" spans="1:5" x14ac:dyDescent="0.3">
      <c r="A139" s="1" t="s">
        <v>18</v>
      </c>
      <c r="B139">
        <v>-75</v>
      </c>
      <c r="C139">
        <f t="shared" si="5"/>
        <v>-5.25</v>
      </c>
      <c r="D139">
        <f t="shared" si="6"/>
        <v>2.8430696925010754</v>
      </c>
      <c r="E139">
        <f t="shared" si="7"/>
        <v>-0.84306969250107544</v>
      </c>
    </row>
    <row r="140" spans="1:5" x14ac:dyDescent="0.3">
      <c r="A140" s="1" t="s">
        <v>18</v>
      </c>
      <c r="B140">
        <v>-80</v>
      </c>
      <c r="C140">
        <f t="shared" si="5"/>
        <v>-5.666666666666667</v>
      </c>
      <c r="D140">
        <f t="shared" si="6"/>
        <v>2.6257201320751546</v>
      </c>
      <c r="E140">
        <f t="shared" si="7"/>
        <v>-0.62572013207515464</v>
      </c>
    </row>
    <row r="141" spans="1:5" x14ac:dyDescent="0.3">
      <c r="A141" s="1" t="s">
        <v>18</v>
      </c>
      <c r="B141">
        <v>-85</v>
      </c>
      <c r="C141">
        <f t="shared" si="5"/>
        <v>-6.083333333333333</v>
      </c>
      <c r="D141">
        <f t="shared" si="6"/>
        <v>2.3565440755254006</v>
      </c>
      <c r="E141">
        <f t="shared" si="7"/>
        <v>-0.35654407552540057</v>
      </c>
    </row>
    <row r="142" spans="1:5" x14ac:dyDescent="0.3">
      <c r="A142" s="9" t="s">
        <v>3</v>
      </c>
      <c r="B142">
        <v>-90</v>
      </c>
      <c r="C142">
        <f t="shared" si="5"/>
        <v>-6.5</v>
      </c>
      <c r="D142" s="10">
        <f>(0+$B$14)</f>
        <v>1</v>
      </c>
      <c r="E142" s="3">
        <f>(0+$B$14)</f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2024-08-04T04:02:16Z</dcterms:modified>
</cp:coreProperties>
</file>