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icha\Dropbox\Projects - Personal\Enterprises\Obsidian Oblation\Michael Sinyangwe\Books\3rd Age Of Humanity\The Science of Artificial Intelligence - Part 5 - Probabilistic\Code\Excel\"/>
    </mc:Choice>
  </mc:AlternateContent>
  <xr:revisionPtr revIDLastSave="0" documentId="13_ncr:1_{7B7CD967-78AA-49AE-946B-DD626FBBCAE0}" xr6:coauthVersionLast="47" xr6:coauthVersionMax="47" xr10:uidLastSave="{00000000-0000-0000-0000-000000000000}"/>
  <bookViews>
    <workbookView xWindow="-108" yWindow="-108" windowWidth="23256" windowHeight="12576" xr2:uid="{00000000-000D-0000-FFFF-FFFF00000000}"/>
  </bookViews>
  <sheets>
    <sheet name="Michaelian_Proability_Theo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4" i="1" l="1"/>
  <c r="B11" i="1"/>
  <c r="B12" i="1"/>
  <c r="B13" i="1"/>
  <c r="B14" i="1"/>
  <c r="B15" i="1"/>
  <c r="B16" i="1"/>
  <c r="B17" i="1"/>
  <c r="B18" i="1"/>
  <c r="B19" i="1"/>
  <c r="B20" i="1"/>
  <c r="B21" i="1"/>
  <c r="B22" i="1"/>
  <c r="B23" i="1"/>
  <c r="B10" i="1"/>
  <c r="B9" i="1"/>
  <c r="E26" i="1"/>
  <c r="H26" i="1"/>
  <c r="H25" i="1"/>
  <c r="H27" i="1" s="1"/>
  <c r="E25" i="1"/>
  <c r="E27" i="1" s="1"/>
  <c r="AR25" i="1" l="1"/>
  <c r="B25" i="1"/>
  <c r="B27" i="1" s="1"/>
  <c r="B28" i="1" s="1"/>
  <c r="B29" i="1" s="1"/>
  <c r="B26" i="1"/>
  <c r="H28" i="1"/>
  <c r="H29" i="1" s="1"/>
  <c r="E28" i="1"/>
  <c r="E29" i="1" s="1"/>
  <c r="BQ34" i="1" l="1"/>
  <c r="BY34" i="1"/>
  <c r="CG34" i="1"/>
  <c r="CO34" i="1"/>
  <c r="CW34" i="1"/>
  <c r="BR35" i="1"/>
  <c r="BZ35" i="1"/>
  <c r="CH35" i="1"/>
  <c r="CP35" i="1"/>
  <c r="CX35" i="1"/>
  <c r="BR34" i="1"/>
  <c r="BZ34" i="1"/>
  <c r="CH34" i="1"/>
  <c r="CP34" i="1"/>
  <c r="CX34" i="1"/>
  <c r="CX37" i="1" s="1"/>
  <c r="BS35" i="1"/>
  <c r="CA35" i="1"/>
  <c r="CI35" i="1"/>
  <c r="CQ35" i="1"/>
  <c r="CY35" i="1"/>
  <c r="BS34" i="1"/>
  <c r="CA34" i="1"/>
  <c r="CI34" i="1"/>
  <c r="CQ34" i="1"/>
  <c r="CY34" i="1"/>
  <c r="BT35" i="1"/>
  <c r="CB35" i="1"/>
  <c r="CJ35" i="1"/>
  <c r="CR35" i="1"/>
  <c r="CZ35" i="1"/>
  <c r="BT34" i="1"/>
  <c r="CE34" i="1"/>
  <c r="CS34" i="1"/>
  <c r="BW35" i="1"/>
  <c r="CK35" i="1"/>
  <c r="CV35" i="1"/>
  <c r="CM34" i="1"/>
  <c r="BU34" i="1"/>
  <c r="CF34" i="1"/>
  <c r="CT34" i="1"/>
  <c r="BX35" i="1"/>
  <c r="CL35" i="1"/>
  <c r="CW35" i="1"/>
  <c r="CK34" i="1"/>
  <c r="CV34" i="1"/>
  <c r="CC35" i="1"/>
  <c r="BX34" i="1"/>
  <c r="CZ34" i="1"/>
  <c r="CD35" i="1"/>
  <c r="CO35" i="1"/>
  <c r="CB34" i="1"/>
  <c r="BQ35" i="1"/>
  <c r="CE35" i="1"/>
  <c r="CC34" i="1"/>
  <c r="BU35" i="1"/>
  <c r="CT35" i="1"/>
  <c r="BV34" i="1"/>
  <c r="CJ34" i="1"/>
  <c r="CU34" i="1"/>
  <c r="BY35" i="1"/>
  <c r="CM35" i="1"/>
  <c r="BW34" i="1"/>
  <c r="CN35" i="1"/>
  <c r="CL34" i="1"/>
  <c r="CS35" i="1"/>
  <c r="CN34" i="1"/>
  <c r="CF35" i="1"/>
  <c r="CD34" i="1"/>
  <c r="CR34" i="1"/>
  <c r="BV35" i="1"/>
  <c r="CG35" i="1"/>
  <c r="CU35" i="1"/>
  <c r="AZ35" i="1"/>
  <c r="D15" i="1"/>
  <c r="G35" i="1"/>
  <c r="AR34" i="1"/>
  <c r="BB35" i="1"/>
  <c r="W34" i="1"/>
  <c r="BE35" i="1"/>
  <c r="AW34" i="1"/>
  <c r="C35" i="1"/>
  <c r="T34" i="1"/>
  <c r="AG34" i="1"/>
  <c r="BJ34" i="1"/>
  <c r="BK35" i="1"/>
  <c r="M35" i="1"/>
  <c r="AV35" i="1"/>
  <c r="D19" i="1"/>
  <c r="AB34" i="1"/>
  <c r="E35" i="1"/>
  <c r="AF35" i="1"/>
  <c r="B34" i="1"/>
  <c r="B37" i="1" s="1"/>
  <c r="BN35" i="1"/>
  <c r="BH35" i="1"/>
  <c r="S34" i="1"/>
  <c r="D9" i="1"/>
  <c r="AA34" i="1"/>
  <c r="BD35" i="1"/>
  <c r="S35" i="1"/>
  <c r="AU34" i="1"/>
  <c r="BP35" i="1"/>
  <c r="AC35" i="1"/>
  <c r="BE34" i="1"/>
  <c r="J34" i="1"/>
  <c r="AU35" i="1"/>
  <c r="AO35" i="1"/>
  <c r="AH35" i="1"/>
  <c r="D16" i="1"/>
  <c r="D18" i="1"/>
  <c r="AK34" i="1"/>
  <c r="AI34" i="1"/>
  <c r="BL35" i="1"/>
  <c r="AA35" i="1"/>
  <c r="BC34" i="1"/>
  <c r="H34" i="1"/>
  <c r="BA35" i="1"/>
  <c r="BM34" i="1"/>
  <c r="Z34" i="1"/>
  <c r="Y35" i="1"/>
  <c r="R35" i="1"/>
  <c r="J35" i="1"/>
  <c r="D10" i="1"/>
  <c r="D24" i="1"/>
  <c r="AJ34" i="1"/>
  <c r="AY34" i="1"/>
  <c r="N34" i="1"/>
  <c r="AQ35" i="1"/>
  <c r="BK34" i="1"/>
  <c r="AN34" i="1"/>
  <c r="BI35" i="1"/>
  <c r="F35" i="1"/>
  <c r="AH34" i="1"/>
  <c r="BI34" i="1"/>
  <c r="BA34" i="1"/>
  <c r="M34" i="1"/>
  <c r="D11" i="1"/>
  <c r="D23" i="1"/>
  <c r="AX35" i="1"/>
  <c r="BG34" i="1"/>
  <c r="V34" i="1"/>
  <c r="AY35" i="1"/>
  <c r="L35" i="1"/>
  <c r="AV34" i="1"/>
  <c r="V35" i="1"/>
  <c r="AP34" i="1"/>
  <c r="AC34" i="1"/>
  <c r="AM35" i="1"/>
  <c r="BC35" i="1"/>
  <c r="D13" i="1"/>
  <c r="D22" i="1"/>
  <c r="E34" i="1"/>
  <c r="H35" i="1"/>
  <c r="AD34" i="1"/>
  <c r="BO35" i="1"/>
  <c r="AJ35" i="1"/>
  <c r="BD34" i="1"/>
  <c r="I34" i="1"/>
  <c r="AD35" i="1"/>
  <c r="AX34" i="1"/>
  <c r="AP35" i="1"/>
  <c r="Q35" i="1"/>
  <c r="AG35" i="1"/>
  <c r="D12" i="1"/>
  <c r="D21" i="1"/>
  <c r="BP34" i="1"/>
  <c r="P35" i="1"/>
  <c r="BB34" i="1"/>
  <c r="G34" i="1"/>
  <c r="AR35" i="1"/>
  <c r="BL34" i="1"/>
  <c r="Y34" i="1"/>
  <c r="AL35" i="1"/>
  <c r="BN34" i="1"/>
  <c r="BN46" i="1" s="1"/>
  <c r="BH34" i="1"/>
  <c r="AZ34" i="1"/>
  <c r="I35" i="1"/>
  <c r="D14" i="1"/>
  <c r="D20" i="1"/>
  <c r="C34" i="1"/>
  <c r="L34" i="1"/>
  <c r="BJ35" i="1"/>
  <c r="AM34" i="1"/>
  <c r="AS35" i="1"/>
  <c r="P34" i="1"/>
  <c r="D35" i="1"/>
  <c r="BG35" i="1"/>
  <c r="AT34" i="1"/>
  <c r="X35" i="1"/>
  <c r="K34" i="1"/>
  <c r="AE35" i="1"/>
  <c r="B35" i="1"/>
  <c r="D17" i="1"/>
  <c r="AS34" i="1"/>
  <c r="U34" i="1"/>
  <c r="BM35" i="1"/>
  <c r="BF34" i="1"/>
  <c r="AT35" i="1"/>
  <c r="AO34" i="1"/>
  <c r="AK35" i="1"/>
  <c r="AF34" i="1"/>
  <c r="T35" i="1"/>
  <c r="O34" i="1"/>
  <c r="K35" i="1"/>
  <c r="F34" i="1"/>
  <c r="BO34" i="1"/>
  <c r="AW35" i="1"/>
  <c r="D34" i="1"/>
  <c r="BF35" i="1"/>
  <c r="W35" i="1"/>
  <c r="O35" i="1"/>
  <c r="R34" i="1"/>
  <c r="N35" i="1"/>
  <c r="Q34" i="1"/>
  <c r="U35" i="1"/>
  <c r="X34" i="1"/>
  <c r="AB35" i="1"/>
  <c r="AE34" i="1"/>
  <c r="AI35" i="1"/>
  <c r="AL34" i="1"/>
  <c r="AN35" i="1"/>
  <c r="AQ34" i="1"/>
  <c r="Z35" i="1"/>
  <c r="BR37" i="1" l="1"/>
  <c r="CP37" i="1"/>
  <c r="BT38" i="1"/>
  <c r="CG36" i="1"/>
  <c r="CA39" i="1"/>
  <c r="CI37" i="1"/>
  <c r="BY36" i="1"/>
  <c r="CH36" i="1"/>
  <c r="BQ38" i="1"/>
  <c r="CO36" i="1"/>
  <c r="BY38" i="1"/>
  <c r="BY39" i="1"/>
  <c r="BS39" i="1"/>
  <c r="CV36" i="1"/>
  <c r="CA36" i="1"/>
  <c r="CG39" i="1"/>
  <c r="BX38" i="1"/>
  <c r="CT38" i="1"/>
  <c r="BQ39" i="1"/>
  <c r="CN37" i="1"/>
  <c r="CJ37" i="1"/>
  <c r="CB37" i="1"/>
  <c r="CG38" i="1"/>
  <c r="CD37" i="1"/>
  <c r="CU39" i="1"/>
  <c r="BZ39" i="1"/>
  <c r="BQ37" i="1"/>
  <c r="BQ41" i="1" s="1"/>
  <c r="CV37" i="1"/>
  <c r="BR39" i="1"/>
  <c r="BR41" i="1" s="1"/>
  <c r="BW39" i="1"/>
  <c r="CK38" i="1"/>
  <c r="BU39" i="1"/>
  <c r="CG37" i="1"/>
  <c r="CL37" i="1"/>
  <c r="CW39" i="1"/>
  <c r="BV38" i="1"/>
  <c r="BY37" i="1"/>
  <c r="BQ36" i="1"/>
  <c r="CS36" i="1"/>
  <c r="CY38" i="1"/>
  <c r="CF37" i="1"/>
  <c r="CR38" i="1"/>
  <c r="CC37" i="1"/>
  <c r="CZ36" i="1"/>
  <c r="CM37" i="1"/>
  <c r="CQ39" i="1"/>
  <c r="CJ39" i="1"/>
  <c r="CV38" i="1"/>
  <c r="CO37" i="1"/>
  <c r="CA37" i="1"/>
  <c r="CX38" i="1"/>
  <c r="CF36" i="1"/>
  <c r="BU37" i="1"/>
  <c r="CR36" i="1"/>
  <c r="CH39" i="1"/>
  <c r="CF39" i="1"/>
  <c r="BW37" i="1"/>
  <c r="CK36" i="1"/>
  <c r="CQ36" i="1"/>
  <c r="T46" i="1"/>
  <c r="CM36" i="1"/>
  <c r="CY39" i="1"/>
  <c r="CK39" i="1"/>
  <c r="CC39" i="1"/>
  <c r="CI36" i="1"/>
  <c r="BX36" i="1"/>
  <c r="BX39" i="1"/>
  <c r="BS36" i="1"/>
  <c r="BS38" i="1"/>
  <c r="BS37" i="1"/>
  <c r="BW36" i="1"/>
  <c r="CC36" i="1"/>
  <c r="CH38" i="1"/>
  <c r="CA38" i="1"/>
  <c r="BU36" i="1"/>
  <c r="CK37" i="1"/>
  <c r="CD39" i="1"/>
  <c r="BX37" i="1"/>
  <c r="CH37" i="1"/>
  <c r="CO39" i="1"/>
  <c r="CM39" i="1"/>
  <c r="BV39" i="1"/>
  <c r="CM38" i="1"/>
  <c r="CZ37" i="1"/>
  <c r="CX39" i="1"/>
  <c r="CX41" i="1" s="1"/>
  <c r="CX36" i="1"/>
  <c r="CW37" i="1"/>
  <c r="CI38" i="1"/>
  <c r="CL38" i="1"/>
  <c r="CR37" i="1"/>
  <c r="BJ39" i="1"/>
  <c r="CB38" i="1"/>
  <c r="CR39" i="1"/>
  <c r="CP39" i="1"/>
  <c r="CP41" i="1" s="1"/>
  <c r="CD38" i="1"/>
  <c r="CW38" i="1"/>
  <c r="CI39" i="1"/>
  <c r="CB39" i="1"/>
  <c r="CN46" i="1"/>
  <c r="CT46" i="1"/>
  <c r="CS46" i="1"/>
  <c r="CT37" i="1"/>
  <c r="BZ46" i="1"/>
  <c r="CT36" i="1"/>
  <c r="CU46" i="1"/>
  <c r="CF46" i="1"/>
  <c r="CE46" i="1"/>
  <c r="CL46" i="1"/>
  <c r="CJ46" i="1"/>
  <c r="CJ38" i="1"/>
  <c r="CD36" i="1"/>
  <c r="BZ36" i="1"/>
  <c r="BT46" i="1"/>
  <c r="CU38" i="1"/>
  <c r="CQ46" i="1"/>
  <c r="CE39" i="1"/>
  <c r="CS38" i="1"/>
  <c r="CO46" i="1"/>
  <c r="CF38" i="1"/>
  <c r="BT39" i="1"/>
  <c r="CN38" i="1"/>
  <c r="CE36" i="1"/>
  <c r="BV46" i="1"/>
  <c r="CU36" i="1"/>
  <c r="CV46" i="1"/>
  <c r="BV37" i="1"/>
  <c r="CI46" i="1"/>
  <c r="CJ36" i="1"/>
  <c r="CJ40" i="1" s="1"/>
  <c r="BT37" i="1"/>
  <c r="CG46" i="1"/>
  <c r="CP46" i="1"/>
  <c r="CD46" i="1"/>
  <c r="CC46" i="1"/>
  <c r="BX46" i="1"/>
  <c r="CN36" i="1"/>
  <c r="CY46" i="1"/>
  <c r="BR46" i="1"/>
  <c r="CW46" i="1"/>
  <c r="CS39" i="1"/>
  <c r="BR36" i="1"/>
  <c r="CP36" i="1"/>
  <c r="BU46" i="1"/>
  <c r="CE37" i="1"/>
  <c r="CL36" i="1"/>
  <c r="CY37" i="1"/>
  <c r="CP38" i="1"/>
  <c r="BZ38" i="1"/>
  <c r="CQ38" i="1"/>
  <c r="CB46" i="1"/>
  <c r="BV36" i="1"/>
  <c r="CO38" i="1"/>
  <c r="CK46" i="1"/>
  <c r="CM46" i="1"/>
  <c r="CV39" i="1"/>
  <c r="CE38" i="1"/>
  <c r="CA46" i="1"/>
  <c r="CS37" i="1"/>
  <c r="CB36" i="1"/>
  <c r="CT39" i="1"/>
  <c r="CC38" i="1"/>
  <c r="BY46" i="1"/>
  <c r="CH46" i="1"/>
  <c r="CZ46" i="1"/>
  <c r="CR46" i="1"/>
  <c r="BZ37" i="1"/>
  <c r="CZ38" i="1"/>
  <c r="BW46" i="1"/>
  <c r="CW36" i="1"/>
  <c r="BR38" i="1"/>
  <c r="CU37" i="1"/>
  <c r="CZ39" i="1"/>
  <c r="CQ37" i="1"/>
  <c r="CN39" i="1"/>
  <c r="BW38" i="1"/>
  <c r="BS46" i="1"/>
  <c r="BT36" i="1"/>
  <c r="BT40" i="1" s="1"/>
  <c r="CX46" i="1"/>
  <c r="CL39" i="1"/>
  <c r="BU38" i="1"/>
  <c r="CY36" i="1"/>
  <c r="BQ46" i="1"/>
  <c r="G37" i="1"/>
  <c r="B38" i="1"/>
  <c r="B36" i="1"/>
  <c r="AG46" i="1"/>
  <c r="B46" i="1"/>
  <c r="AR46" i="1"/>
  <c r="AA46" i="1"/>
  <c r="B44" i="1"/>
  <c r="G36" i="1"/>
  <c r="B39" i="1"/>
  <c r="BG39" i="1"/>
  <c r="AA37" i="1"/>
  <c r="BG38" i="1"/>
  <c r="E37" i="1"/>
  <c r="BM46" i="1"/>
  <c r="BG37" i="1"/>
  <c r="J36" i="1"/>
  <c r="AZ37" i="1"/>
  <c r="P37" i="1"/>
  <c r="L39" i="1"/>
  <c r="AC46" i="1"/>
  <c r="W46" i="1"/>
  <c r="AT37" i="1"/>
  <c r="F39" i="1"/>
  <c r="AR37" i="1"/>
  <c r="AH46" i="1"/>
  <c r="AU46" i="1"/>
  <c r="D46" i="1"/>
  <c r="BB38" i="1"/>
  <c r="AI36" i="1"/>
  <c r="AW46" i="1"/>
  <c r="C46" i="1"/>
  <c r="B40" i="1"/>
  <c r="AB38" i="1"/>
  <c r="AD38" i="1"/>
  <c r="AR39" i="1"/>
  <c r="B41" i="1"/>
  <c r="AN36" i="1"/>
  <c r="AG37" i="1"/>
  <c r="AL39" i="1"/>
  <c r="AP36" i="1"/>
  <c r="S36" i="1"/>
  <c r="AH39" i="1"/>
  <c r="AG36" i="1"/>
  <c r="E36" i="1"/>
  <c r="D38" i="1"/>
  <c r="AD37" i="1"/>
  <c r="T39" i="1"/>
  <c r="AH36" i="1"/>
  <c r="J38" i="1"/>
  <c r="W39" i="1"/>
  <c r="AI38" i="1"/>
  <c r="BG46" i="1"/>
  <c r="H36" i="1"/>
  <c r="BA38" i="1"/>
  <c r="AV39" i="1"/>
  <c r="BC39" i="1"/>
  <c r="D36" i="1"/>
  <c r="Y38" i="1"/>
  <c r="AM38" i="1"/>
  <c r="BK37" i="1"/>
  <c r="AE39" i="1"/>
  <c r="T37" i="1"/>
  <c r="AP46" i="1"/>
  <c r="AG38" i="1"/>
  <c r="AS38" i="1"/>
  <c r="AK38" i="1"/>
  <c r="AA39" i="1"/>
  <c r="T38" i="1"/>
  <c r="BO39" i="1"/>
  <c r="BO37" i="1"/>
  <c r="BP37" i="1"/>
  <c r="BP39" i="1"/>
  <c r="I38" i="1"/>
  <c r="I37" i="1"/>
  <c r="BE46" i="1"/>
  <c r="BE39" i="1"/>
  <c r="I46" i="1"/>
  <c r="BF39" i="1"/>
  <c r="BF46" i="1"/>
  <c r="L37" i="1"/>
  <c r="L46" i="1"/>
  <c r="BD37" i="1"/>
  <c r="BD39" i="1"/>
  <c r="BD46" i="1"/>
  <c r="BI38" i="1"/>
  <c r="BI39" i="1"/>
  <c r="BI37" i="1"/>
  <c r="BI46" i="1"/>
  <c r="AY46" i="1"/>
  <c r="AY36" i="1"/>
  <c r="BM36" i="1"/>
  <c r="BM38" i="1"/>
  <c r="BM39" i="1"/>
  <c r="BM37" i="1"/>
  <c r="BA37" i="1"/>
  <c r="BA46" i="1"/>
  <c r="L38" i="1"/>
  <c r="AC37" i="1"/>
  <c r="AR38" i="1"/>
  <c r="AR36" i="1"/>
  <c r="V37" i="1"/>
  <c r="AJ39" i="1"/>
  <c r="AJ38" i="1"/>
  <c r="BK38" i="1"/>
  <c r="AJ46" i="1"/>
  <c r="B47" i="1"/>
  <c r="B48" i="1" s="1"/>
  <c r="B49" i="1" s="1"/>
  <c r="AH37" i="1"/>
  <c r="AJ36" i="1"/>
  <c r="AU39" i="1"/>
  <c r="B45" i="1"/>
  <c r="V38" i="1"/>
  <c r="AG39" i="1"/>
  <c r="AH38" i="1"/>
  <c r="AP39" i="1"/>
  <c r="V46" i="1"/>
  <c r="AF39" i="1"/>
  <c r="P36" i="1"/>
  <c r="H46" i="1"/>
  <c r="B42" i="1"/>
  <c r="B43" i="1" s="1"/>
  <c r="AF38" i="1"/>
  <c r="G46" i="1"/>
  <c r="AS37" i="1"/>
  <c r="BB46" i="1"/>
  <c r="AX38" i="1"/>
  <c r="H37" i="1"/>
  <c r="BK39" i="1"/>
  <c r="BL36" i="1"/>
  <c r="AB37" i="1"/>
  <c r="C39" i="1"/>
  <c r="AP37" i="1"/>
  <c r="AP41" i="1" s="1"/>
  <c r="V39" i="1"/>
  <c r="AU36" i="1"/>
  <c r="AX46" i="1"/>
  <c r="Z46" i="1"/>
  <c r="U37" i="1"/>
  <c r="AO39" i="1"/>
  <c r="AE36" i="1"/>
  <c r="AM36" i="1"/>
  <c r="BH39" i="1"/>
  <c r="P39" i="1"/>
  <c r="AD46" i="1"/>
  <c r="AY39" i="1"/>
  <c r="AV37" i="1"/>
  <c r="M36" i="1"/>
  <c r="Y39" i="1"/>
  <c r="AI46" i="1"/>
  <c r="BE36" i="1"/>
  <c r="G38" i="1"/>
  <c r="Y36" i="1"/>
  <c r="BB37" i="1"/>
  <c r="C38" i="1"/>
  <c r="C45" i="1"/>
  <c r="J46" i="1"/>
  <c r="BE37" i="1"/>
  <c r="J37" i="1"/>
  <c r="M37" i="1"/>
  <c r="BH38" i="1"/>
  <c r="J39" i="1"/>
  <c r="AS39" i="1"/>
  <c r="E46" i="1"/>
  <c r="AB46" i="1"/>
  <c r="Q39" i="1"/>
  <c r="K39" i="1"/>
  <c r="P38" i="1"/>
  <c r="AA36" i="1"/>
  <c r="BI36" i="1"/>
  <c r="BG36" i="1"/>
  <c r="BD36" i="1"/>
  <c r="AS36" i="1"/>
  <c r="AZ36" i="1"/>
  <c r="AB39" i="1"/>
  <c r="AI37" i="1"/>
  <c r="BL37" i="1"/>
  <c r="BP38" i="1"/>
  <c r="AM46" i="1"/>
  <c r="N38" i="1"/>
  <c r="I36" i="1"/>
  <c r="E38" i="1"/>
  <c r="BH36" i="1"/>
  <c r="AV38" i="1"/>
  <c r="BE38" i="1"/>
  <c r="BP36" i="1"/>
  <c r="S46" i="1"/>
  <c r="BN37" i="1"/>
  <c r="R46" i="1"/>
  <c r="AU37" i="1"/>
  <c r="L36" i="1"/>
  <c r="O38" i="1"/>
  <c r="M39" i="1"/>
  <c r="M38" i="1"/>
  <c r="AC38" i="1"/>
  <c r="AD36" i="1"/>
  <c r="AP38" i="1"/>
  <c r="AJ37" i="1"/>
  <c r="BL38" i="1"/>
  <c r="AC39" i="1"/>
  <c r="AK39" i="1"/>
  <c r="AB36" i="1"/>
  <c r="AK36" i="1"/>
  <c r="Y37" i="1"/>
  <c r="S39" i="1"/>
  <c r="AX37" i="1"/>
  <c r="AS46" i="1"/>
  <c r="BP46" i="1"/>
  <c r="BL39" i="1"/>
  <c r="BJ37" i="1"/>
  <c r="AZ46" i="1"/>
  <c r="BJ46" i="1"/>
  <c r="AY37" i="1"/>
  <c r="BC46" i="1"/>
  <c r="AF46" i="1"/>
  <c r="AM39" i="1"/>
  <c r="AK46" i="1"/>
  <c r="AI39" i="1"/>
  <c r="O39" i="1"/>
  <c r="C36" i="1"/>
  <c r="G39" i="1"/>
  <c r="AX36" i="1"/>
  <c r="AA38" i="1"/>
  <c r="R36" i="1"/>
  <c r="BA36" i="1"/>
  <c r="BK36" i="1"/>
  <c r="S38" i="1"/>
  <c r="V36" i="1"/>
  <c r="BC36" i="1"/>
  <c r="AZ39" i="1"/>
  <c r="AQ38" i="1"/>
  <c r="H38" i="1"/>
  <c r="W36" i="1"/>
  <c r="C37" i="1"/>
  <c r="BJ38" i="1"/>
  <c r="BD38" i="1"/>
  <c r="S37" i="1"/>
  <c r="BK46" i="1"/>
  <c r="P46" i="1"/>
  <c r="F36" i="1"/>
  <c r="X39" i="1"/>
  <c r="D37" i="1"/>
  <c r="T36" i="1"/>
  <c r="AX39" i="1"/>
  <c r="AK37" i="1"/>
  <c r="AU38" i="1"/>
  <c r="W38" i="1"/>
  <c r="E39" i="1"/>
  <c r="D39" i="1"/>
  <c r="AM37" i="1"/>
  <c r="AL36" i="1"/>
  <c r="AT38" i="1"/>
  <c r="I39" i="1"/>
  <c r="H39" i="1"/>
  <c r="BC37" i="1"/>
  <c r="AY38" i="1"/>
  <c r="AD39" i="1"/>
  <c r="AZ38" i="1"/>
  <c r="BB36" i="1"/>
  <c r="AF37" i="1"/>
  <c r="O37" i="1"/>
  <c r="W37" i="1"/>
  <c r="BH37" i="1"/>
  <c r="BJ36" i="1"/>
  <c r="O36" i="1"/>
  <c r="Y46" i="1"/>
  <c r="BL46" i="1"/>
  <c r="AV46" i="1"/>
  <c r="M46" i="1"/>
  <c r="BA39" i="1"/>
  <c r="BC38" i="1"/>
  <c r="AV36" i="1"/>
  <c r="BN39" i="1"/>
  <c r="BN38" i="1"/>
  <c r="BN36" i="1"/>
  <c r="AF36" i="1"/>
  <c r="AC36" i="1"/>
  <c r="BB39" i="1"/>
  <c r="BH46" i="1"/>
  <c r="F46" i="1"/>
  <c r="Z37" i="1"/>
  <c r="AN39" i="1"/>
  <c r="K38" i="1"/>
  <c r="R37" i="1"/>
  <c r="AO37" i="1"/>
  <c r="K46" i="1"/>
  <c r="AE46" i="1"/>
  <c r="K37" i="1"/>
  <c r="AE37" i="1"/>
  <c r="O46" i="1"/>
  <c r="AE38" i="1"/>
  <c r="K36" i="1"/>
  <c r="F38" i="1"/>
  <c r="AQ39" i="1"/>
  <c r="AN37" i="1"/>
  <c r="BO36" i="1"/>
  <c r="X46" i="1"/>
  <c r="Z39" i="1"/>
  <c r="AT39" i="1"/>
  <c r="AT46" i="1"/>
  <c r="N37" i="1"/>
  <c r="F37" i="1"/>
  <c r="BF38" i="1"/>
  <c r="BO38" i="1"/>
  <c r="AL38" i="1"/>
  <c r="AW36" i="1"/>
  <c r="AT36" i="1"/>
  <c r="N46" i="1"/>
  <c r="AO46" i="1"/>
  <c r="BF37" i="1"/>
  <c r="U39" i="1"/>
  <c r="AN46" i="1"/>
  <c r="U46" i="1"/>
  <c r="AQ36" i="1"/>
  <c r="Z36" i="1"/>
  <c r="Z38" i="1"/>
  <c r="N36" i="1"/>
  <c r="AN38" i="1"/>
  <c r="AO36" i="1"/>
  <c r="AW38" i="1"/>
  <c r="BF36" i="1"/>
  <c r="BO46" i="1"/>
  <c r="U36" i="1"/>
  <c r="AW37" i="1"/>
  <c r="N39" i="1"/>
  <c r="AO38" i="1"/>
  <c r="U38" i="1"/>
  <c r="AL37" i="1"/>
  <c r="AW39" i="1"/>
  <c r="R38" i="1"/>
  <c r="X37" i="1"/>
  <c r="X38" i="1"/>
  <c r="AQ37" i="1"/>
  <c r="R39" i="1"/>
  <c r="AQ46" i="1"/>
  <c r="Q46" i="1"/>
  <c r="Q38" i="1"/>
  <c r="AL46" i="1"/>
  <c r="Q36" i="1"/>
  <c r="X36" i="1"/>
  <c r="X40" i="1" s="1"/>
  <c r="Q37" i="1"/>
  <c r="CK41" i="1" l="1"/>
  <c r="BS44" i="1"/>
  <c r="BY41" i="1"/>
  <c r="CI41" i="1"/>
  <c r="CH40" i="1"/>
  <c r="CG41" i="1"/>
  <c r="S41" i="1"/>
  <c r="BX40" i="1"/>
  <c r="CA41" i="1"/>
  <c r="CL40" i="1"/>
  <c r="CL41" i="1"/>
  <c r="CO40" i="1"/>
  <c r="CY40" i="1"/>
  <c r="CQ41" i="1"/>
  <c r="CZ41" i="1"/>
  <c r="CM40" i="1"/>
  <c r="CX45" i="1"/>
  <c r="CB45" i="1"/>
  <c r="BR45" i="1"/>
  <c r="BU40" i="1"/>
  <c r="CC41" i="1"/>
  <c r="BQ45" i="1"/>
  <c r="BY40" i="1"/>
  <c r="BY42" i="1" s="1"/>
  <c r="BY43" i="1" s="1"/>
  <c r="CJ44" i="1"/>
  <c r="BQ44" i="1"/>
  <c r="CJ41" i="1"/>
  <c r="CJ42" i="1" s="1"/>
  <c r="CJ43" i="1" s="1"/>
  <c r="BQ40" i="1"/>
  <c r="BQ42" i="1" s="1"/>
  <c r="BQ43" i="1" s="1"/>
  <c r="CH44" i="1"/>
  <c r="CW40" i="1"/>
  <c r="CL44" i="1"/>
  <c r="CR41" i="1"/>
  <c r="CD41" i="1"/>
  <c r="BU41" i="1"/>
  <c r="CN40" i="1"/>
  <c r="BV44" i="1"/>
  <c r="CU41" i="1"/>
  <c r="CW41" i="1"/>
  <c r="CG44" i="1"/>
  <c r="CU44" i="1"/>
  <c r="BS40" i="1"/>
  <c r="CF40" i="1"/>
  <c r="CY41" i="1"/>
  <c r="BS41" i="1"/>
  <c r="BY45" i="1"/>
  <c r="BV41" i="1"/>
  <c r="CA40" i="1"/>
  <c r="CA44" i="1"/>
  <c r="CR44" i="1"/>
  <c r="BP45" i="1"/>
  <c r="CB44" i="1"/>
  <c r="CX40" i="1"/>
  <c r="CX42" i="1" s="1"/>
  <c r="CX43" i="1" s="1"/>
  <c r="BU45" i="1"/>
  <c r="BW44" i="1"/>
  <c r="CV45" i="1"/>
  <c r="CB40" i="1"/>
  <c r="CY45" i="1"/>
  <c r="CU40" i="1"/>
  <c r="CS40" i="1"/>
  <c r="CM41" i="1"/>
  <c r="CF41" i="1"/>
  <c r="CT41" i="1"/>
  <c r="CS41" i="1"/>
  <c r="CZ44" i="1"/>
  <c r="BX45" i="1"/>
  <c r="CN41" i="1"/>
  <c r="BZ41" i="1"/>
  <c r="CG40" i="1"/>
  <c r="CE44" i="1"/>
  <c r="CJ45" i="1"/>
  <c r="CV40" i="1"/>
  <c r="CD44" i="1"/>
  <c r="CQ40" i="1"/>
  <c r="CD45" i="1"/>
  <c r="CK45" i="1"/>
  <c r="CE45" i="1"/>
  <c r="CI45" i="1"/>
  <c r="CX44" i="1"/>
  <c r="BW40" i="1"/>
  <c r="CO41" i="1"/>
  <c r="CR45" i="1"/>
  <c r="BZ45" i="1"/>
  <c r="CY44" i="1"/>
  <c r="BS45" i="1"/>
  <c r="CE41" i="1"/>
  <c r="CW44" i="1"/>
  <c r="CP44" i="1"/>
  <c r="CE40" i="1"/>
  <c r="CC45" i="1"/>
  <c r="CH45" i="1"/>
  <c r="CP45" i="1"/>
  <c r="BT41" i="1"/>
  <c r="BT42" i="1" s="1"/>
  <c r="BT43" i="1" s="1"/>
  <c r="CL45" i="1"/>
  <c r="BX41" i="1"/>
  <c r="CV44" i="1"/>
  <c r="CS45" i="1"/>
  <c r="CB41" i="1"/>
  <c r="CC40" i="1"/>
  <c r="CG45" i="1"/>
  <c r="AV45" i="1"/>
  <c r="BV45" i="1"/>
  <c r="BW41" i="1"/>
  <c r="CI44" i="1"/>
  <c r="CU45" i="1"/>
  <c r="CT44" i="1"/>
  <c r="BW45" i="1"/>
  <c r="CZ45" i="1"/>
  <c r="CA45" i="1"/>
  <c r="H45" i="1"/>
  <c r="CM44" i="1"/>
  <c r="BV40" i="1"/>
  <c r="BZ44" i="1"/>
  <c r="CT40" i="1"/>
  <c r="CN44" i="1"/>
  <c r="CI40" i="1"/>
  <c r="CZ40" i="1"/>
  <c r="CH41" i="1"/>
  <c r="CM45" i="1"/>
  <c r="BX44" i="1"/>
  <c r="CO45" i="1"/>
  <c r="CF45" i="1"/>
  <c r="BZ40" i="1"/>
  <c r="BU44" i="1"/>
  <c r="CC44" i="1"/>
  <c r="CV41" i="1"/>
  <c r="CO44" i="1"/>
  <c r="BT45" i="1"/>
  <c r="CT45" i="1"/>
  <c r="CN45" i="1"/>
  <c r="CD40" i="1"/>
  <c r="CQ45" i="1"/>
  <c r="BI45" i="1"/>
  <c r="CR40" i="1"/>
  <c r="BY44" i="1"/>
  <c r="CK44" i="1"/>
  <c r="BR44" i="1"/>
  <c r="CP40" i="1"/>
  <c r="CP42" i="1" s="1"/>
  <c r="CP43" i="1" s="1"/>
  <c r="CQ44" i="1"/>
  <c r="CF44" i="1"/>
  <c r="CS44" i="1"/>
  <c r="BT44" i="1"/>
  <c r="BR40" i="1"/>
  <c r="BR42" i="1" s="1"/>
  <c r="BR43" i="1" s="1"/>
  <c r="CK40" i="1"/>
  <c r="CK42" i="1" s="1"/>
  <c r="CK43" i="1" s="1"/>
  <c r="CW45" i="1"/>
  <c r="AE41" i="1"/>
  <c r="BM41" i="1"/>
  <c r="D40" i="1"/>
  <c r="F41" i="1"/>
  <c r="BJ41" i="1"/>
  <c r="BI41" i="1"/>
  <c r="BG41" i="1"/>
  <c r="BO41" i="1"/>
  <c r="AQ45" i="1"/>
  <c r="C44" i="1"/>
  <c r="G44" i="1"/>
  <c r="Z41" i="1"/>
  <c r="BN40" i="1"/>
  <c r="BJ40" i="1"/>
  <c r="L41" i="1"/>
  <c r="BO44" i="1"/>
  <c r="K40" i="1"/>
  <c r="J40" i="1"/>
  <c r="AT45" i="1"/>
  <c r="BK45" i="1"/>
  <c r="BO40" i="1"/>
  <c r="AX45" i="1"/>
  <c r="AX41" i="1"/>
  <c r="AJ41" i="1"/>
  <c r="AA41" i="1"/>
  <c r="AR41" i="1"/>
  <c r="G40" i="1"/>
  <c r="BH40" i="1"/>
  <c r="BB41" i="1"/>
  <c r="BA45" i="1"/>
  <c r="AO41" i="1"/>
  <c r="O41" i="1"/>
  <c r="G45" i="1"/>
  <c r="AY41" i="1"/>
  <c r="AP40" i="1"/>
  <c r="AP42" i="1" s="1"/>
  <c r="AP43" i="1" s="1"/>
  <c r="AE40" i="1"/>
  <c r="C40" i="1"/>
  <c r="C41" i="1"/>
  <c r="AT41" i="1"/>
  <c r="BC41" i="1"/>
  <c r="BL45" i="1"/>
  <c r="L40" i="1"/>
  <c r="E40" i="1"/>
  <c r="AZ45" i="1"/>
  <c r="BM40" i="1"/>
  <c r="AI40" i="1"/>
  <c r="E45" i="1"/>
  <c r="BD40" i="1"/>
  <c r="BB40" i="1"/>
  <c r="BP44" i="1"/>
  <c r="G41" i="1"/>
  <c r="D45" i="1"/>
  <c r="BE40" i="1"/>
  <c r="Y40" i="1"/>
  <c r="P44" i="1"/>
  <c r="V41" i="1"/>
  <c r="T45" i="1"/>
  <c r="AT40" i="1"/>
  <c r="BG40" i="1"/>
  <c r="K41" i="1"/>
  <c r="E44" i="1"/>
  <c r="F45" i="1"/>
  <c r="R45" i="1"/>
  <c r="P41" i="1"/>
  <c r="AJ40" i="1"/>
  <c r="P45" i="1"/>
  <c r="P40" i="1"/>
  <c r="Q44" i="1"/>
  <c r="Z45" i="1"/>
  <c r="AU40" i="1"/>
  <c r="I45" i="1"/>
  <c r="T41" i="1"/>
  <c r="AC40" i="1"/>
  <c r="AK45" i="1"/>
  <c r="AB41" i="1"/>
  <c r="AF41" i="1"/>
  <c r="M45" i="1"/>
  <c r="AR44" i="1"/>
  <c r="U40" i="1"/>
  <c r="Y45" i="1"/>
  <c r="AH44" i="1"/>
  <c r="AG40" i="1"/>
  <c r="AU41" i="1"/>
  <c r="AF45" i="1"/>
  <c r="I40" i="1"/>
  <c r="AH41" i="1"/>
  <c r="AL45" i="1"/>
  <c r="AN41" i="1"/>
  <c r="T40" i="1"/>
  <c r="AD40" i="1"/>
  <c r="AA44" i="1"/>
  <c r="BP40" i="1"/>
  <c r="BP41" i="1"/>
  <c r="AK40" i="1"/>
  <c r="BM45" i="1"/>
  <c r="BO45" i="1"/>
  <c r="W44" i="1"/>
  <c r="AC41" i="1"/>
  <c r="AG45" i="1"/>
  <c r="S40" i="1"/>
  <c r="BD41" i="1"/>
  <c r="AG44" i="1"/>
  <c r="BM44" i="1"/>
  <c r="AF40" i="1"/>
  <c r="BC45" i="1"/>
  <c r="BL40" i="1"/>
  <c r="AZ44" i="1"/>
  <c r="T44" i="1"/>
  <c r="AV41" i="1"/>
  <c r="AP44" i="1"/>
  <c r="U44" i="1"/>
  <c r="Y41" i="1"/>
  <c r="J44" i="1"/>
  <c r="AE44" i="1"/>
  <c r="I41" i="1"/>
  <c r="BN45" i="1"/>
  <c r="I44" i="1"/>
  <c r="L45" i="1"/>
  <c r="AZ41" i="1"/>
  <c r="AF44" i="1"/>
  <c r="W45" i="1"/>
  <c r="AG41" i="1"/>
  <c r="AG42" i="1" s="1"/>
  <c r="AG43" i="1" s="1"/>
  <c r="V40" i="1"/>
  <c r="V45" i="1"/>
  <c r="H40" i="1"/>
  <c r="BL41" i="1"/>
  <c r="J41" i="1"/>
  <c r="AJ45" i="1"/>
  <c r="AP45" i="1"/>
  <c r="AW41" i="1"/>
  <c r="BC40" i="1"/>
  <c r="BH45" i="1"/>
  <c r="W41" i="1"/>
  <c r="AM45" i="1"/>
  <c r="AS45" i="1"/>
  <c r="BE45" i="1"/>
  <c r="AM40" i="1"/>
  <c r="AS41" i="1"/>
  <c r="AE45" i="1"/>
  <c r="BD45" i="1"/>
  <c r="Y44" i="1"/>
  <c r="AH40" i="1"/>
  <c r="AH42" i="1" s="1"/>
  <c r="AH43" i="1" s="1"/>
  <c r="AC44" i="1"/>
  <c r="AU44" i="1"/>
  <c r="AJ44" i="1"/>
  <c r="AH45" i="1"/>
  <c r="AR40" i="1"/>
  <c r="AX44" i="1"/>
  <c r="S44" i="1"/>
  <c r="AS40" i="1"/>
  <c r="BI40" i="1"/>
  <c r="BI44" i="1"/>
  <c r="BC44" i="1"/>
  <c r="BH44" i="1"/>
  <c r="BD44" i="1"/>
  <c r="AX40" i="1"/>
  <c r="AU45" i="1"/>
  <c r="S45" i="1"/>
  <c r="AR45" i="1"/>
  <c r="V44" i="1"/>
  <c r="O44" i="1"/>
  <c r="AD45" i="1"/>
  <c r="W40" i="1"/>
  <c r="BK41" i="1"/>
  <c r="AI41" i="1"/>
  <c r="AB44" i="1"/>
  <c r="M40" i="1"/>
  <c r="Q45" i="1"/>
  <c r="AC45" i="1"/>
  <c r="BE44" i="1"/>
  <c r="BE41" i="1"/>
  <c r="N41" i="1"/>
  <c r="AN45" i="1"/>
  <c r="AN44" i="1"/>
  <c r="AV40" i="1"/>
  <c r="BJ44" i="1"/>
  <c r="AY45" i="1"/>
  <c r="BA40" i="1"/>
  <c r="AK44" i="1"/>
  <c r="AZ40" i="1"/>
  <c r="BK44" i="1"/>
  <c r="AN40" i="1"/>
  <c r="BF40" i="1"/>
  <c r="H44" i="1"/>
  <c r="AV44" i="1"/>
  <c r="O45" i="1"/>
  <c r="M41" i="1"/>
  <c r="BA44" i="1"/>
  <c r="BJ45" i="1"/>
  <c r="AY44" i="1"/>
  <c r="F44" i="1"/>
  <c r="F40" i="1"/>
  <c r="AK41" i="1"/>
  <c r="O40" i="1"/>
  <c r="BL44" i="1"/>
  <c r="AI44" i="1"/>
  <c r="J45" i="1"/>
  <c r="BB44" i="1"/>
  <c r="AM44" i="1"/>
  <c r="AS44" i="1"/>
  <c r="L44" i="1"/>
  <c r="K45" i="1"/>
  <c r="BG45" i="1"/>
  <c r="E41" i="1"/>
  <c r="E42" i="1" s="1"/>
  <c r="E43" i="1" s="1"/>
  <c r="BH41" i="1"/>
  <c r="BN41" i="1"/>
  <c r="AQ40" i="1"/>
  <c r="AB45" i="1"/>
  <c r="BN44" i="1"/>
  <c r="BK40" i="1"/>
  <c r="AD41" i="1"/>
  <c r="AA45" i="1"/>
  <c r="AL40" i="1"/>
  <c r="D41" i="1"/>
  <c r="X44" i="1"/>
  <c r="N40" i="1"/>
  <c r="BF41" i="1"/>
  <c r="H41" i="1"/>
  <c r="AI45" i="1"/>
  <c r="AB40" i="1"/>
  <c r="AA40" i="1"/>
  <c r="AY40" i="1"/>
  <c r="AM41" i="1"/>
  <c r="Z44" i="1"/>
  <c r="BB45" i="1"/>
  <c r="BF45" i="1"/>
  <c r="AD44" i="1"/>
  <c r="D44" i="1"/>
  <c r="K44" i="1"/>
  <c r="BF44" i="1"/>
  <c r="BA41" i="1"/>
  <c r="M44" i="1"/>
  <c r="BG44" i="1"/>
  <c r="X45" i="1"/>
  <c r="Q41" i="1"/>
  <c r="AQ44" i="1"/>
  <c r="R44" i="1"/>
  <c r="AW40" i="1"/>
  <c r="AT44" i="1"/>
  <c r="X41" i="1"/>
  <c r="X42" i="1" s="1"/>
  <c r="X43" i="1" s="1"/>
  <c r="Z40" i="1"/>
  <c r="AQ41" i="1"/>
  <c r="AO45" i="1"/>
  <c r="U45" i="1"/>
  <c r="R41" i="1"/>
  <c r="N45" i="1"/>
  <c r="AW44" i="1"/>
  <c r="AO44" i="1"/>
  <c r="Q40" i="1"/>
  <c r="AO40" i="1"/>
  <c r="U41" i="1"/>
  <c r="R40" i="1"/>
  <c r="AL44" i="1"/>
  <c r="AW45" i="1"/>
  <c r="N44" i="1"/>
  <c r="AL41" i="1"/>
  <c r="CG42" i="1" l="1"/>
  <c r="CG43" i="1" s="1"/>
  <c r="CI42" i="1"/>
  <c r="CI43" i="1" s="1"/>
  <c r="CH42" i="1"/>
  <c r="CH43" i="1" s="1"/>
  <c r="BX42" i="1"/>
  <c r="BX43" i="1" s="1"/>
  <c r="CA42" i="1"/>
  <c r="CA43" i="1" s="1"/>
  <c r="S42" i="1"/>
  <c r="S43" i="1" s="1"/>
  <c r="CW42" i="1"/>
  <c r="CW43" i="1" s="1"/>
  <c r="T42" i="1"/>
  <c r="T43" i="1" s="1"/>
  <c r="T47" i="1" s="1"/>
  <c r="T48" i="1" s="1"/>
  <c r="T49" i="1" s="1"/>
  <c r="CN42" i="1"/>
  <c r="CN43" i="1" s="1"/>
  <c r="CN47" i="1" s="1"/>
  <c r="CN48" i="1" s="1"/>
  <c r="CN49" i="1" s="1"/>
  <c r="BU42" i="1"/>
  <c r="BU43" i="1" s="1"/>
  <c r="BU47" i="1" s="1"/>
  <c r="BU48" i="1" s="1"/>
  <c r="BU49" i="1" s="1"/>
  <c r="BQ47" i="1"/>
  <c r="BQ48" i="1" s="1"/>
  <c r="BQ49" i="1" s="1"/>
  <c r="CQ42" i="1"/>
  <c r="CQ43" i="1" s="1"/>
  <c r="CQ47" i="1" s="1"/>
  <c r="CQ48" i="1" s="1"/>
  <c r="CQ49" i="1" s="1"/>
  <c r="CO42" i="1"/>
  <c r="CO43" i="1" s="1"/>
  <c r="CO47" i="1" s="1"/>
  <c r="CO48" i="1" s="1"/>
  <c r="CO49" i="1" s="1"/>
  <c r="CF42" i="1"/>
  <c r="CF43" i="1" s="1"/>
  <c r="CF47" i="1" s="1"/>
  <c r="CF48" i="1" s="1"/>
  <c r="CF49" i="1" s="1"/>
  <c r="CM42" i="1"/>
  <c r="CM43" i="1" s="1"/>
  <c r="CM47" i="1" s="1"/>
  <c r="CM48" i="1" s="1"/>
  <c r="CM49" i="1" s="1"/>
  <c r="CX47" i="1"/>
  <c r="CX48" i="1" s="1"/>
  <c r="CX49" i="1" s="1"/>
  <c r="CZ42" i="1"/>
  <c r="CZ43" i="1" s="1"/>
  <c r="CC42" i="1"/>
  <c r="CC43" i="1" s="1"/>
  <c r="CC47" i="1" s="1"/>
  <c r="CC48" i="1" s="1"/>
  <c r="CC49" i="1" s="1"/>
  <c r="CY42" i="1"/>
  <c r="CY43" i="1" s="1"/>
  <c r="CY47" i="1" s="1"/>
  <c r="CY48" i="1" s="1"/>
  <c r="CY49" i="1" s="1"/>
  <c r="CL42" i="1"/>
  <c r="CL43" i="1" s="1"/>
  <c r="CL47" i="1" s="1"/>
  <c r="CL48" i="1" s="1"/>
  <c r="CL49" i="1" s="1"/>
  <c r="CD42" i="1"/>
  <c r="CD43" i="1" s="1"/>
  <c r="CD47" i="1" s="1"/>
  <c r="CD48" i="1" s="1"/>
  <c r="CD49" i="1" s="1"/>
  <c r="CB42" i="1"/>
  <c r="CB43" i="1" s="1"/>
  <c r="CB47" i="1" s="1"/>
  <c r="CB48" i="1" s="1"/>
  <c r="CB49" i="1" s="1"/>
  <c r="BS42" i="1"/>
  <c r="BS43" i="1" s="1"/>
  <c r="BS47" i="1" s="1"/>
  <c r="BS48" i="1" s="1"/>
  <c r="BS49" i="1" s="1"/>
  <c r="G42" i="1"/>
  <c r="G43" i="1" s="1"/>
  <c r="G47" i="1" s="1"/>
  <c r="G48" i="1" s="1"/>
  <c r="G49" i="1" s="1"/>
  <c r="BN42" i="1"/>
  <c r="BN43" i="1" s="1"/>
  <c r="BN47" i="1" s="1"/>
  <c r="BN48" i="1" s="1"/>
  <c r="BN49" i="1" s="1"/>
  <c r="C42" i="1"/>
  <c r="C43" i="1" s="1"/>
  <c r="C47" i="1" s="1"/>
  <c r="C48" i="1" s="1"/>
  <c r="C49" i="1" s="1"/>
  <c r="BJ42" i="1"/>
  <c r="BJ43" i="1" s="1"/>
  <c r="BJ47" i="1" s="1"/>
  <c r="BJ48" i="1" s="1"/>
  <c r="BJ49" i="1" s="1"/>
  <c r="BZ42" i="1"/>
  <c r="BZ43" i="1" s="1"/>
  <c r="BZ47" i="1" s="1"/>
  <c r="BZ48" i="1" s="1"/>
  <c r="BZ49" i="1" s="1"/>
  <c r="CR42" i="1"/>
  <c r="CR43" i="1" s="1"/>
  <c r="CR47" i="1" s="1"/>
  <c r="CR48" i="1" s="1"/>
  <c r="CR49" i="1" s="1"/>
  <c r="CU42" i="1"/>
  <c r="CU43" i="1" s="1"/>
  <c r="CU47" i="1" s="1"/>
  <c r="CU48" i="1" s="1"/>
  <c r="CU49" i="1" s="1"/>
  <c r="AJ42" i="1"/>
  <c r="AJ43" i="1" s="1"/>
  <c r="AJ47" i="1" s="1"/>
  <c r="AJ48" i="1" s="1"/>
  <c r="AJ49" i="1" s="1"/>
  <c r="CW47" i="1"/>
  <c r="CW48" i="1" s="1"/>
  <c r="CW49" i="1" s="1"/>
  <c r="CG47" i="1"/>
  <c r="CG48" i="1" s="1"/>
  <c r="CG49" i="1" s="1"/>
  <c r="CS42" i="1"/>
  <c r="CS43" i="1" s="1"/>
  <c r="CS47" i="1" s="1"/>
  <c r="CS48" i="1" s="1"/>
  <c r="CS49" i="1" s="1"/>
  <c r="BV42" i="1"/>
  <c r="BV43" i="1" s="1"/>
  <c r="BV47" i="1" s="1"/>
  <c r="BV48" i="1" s="1"/>
  <c r="BV49" i="1" s="1"/>
  <c r="CJ47" i="1"/>
  <c r="CJ48" i="1" s="1"/>
  <c r="CJ49" i="1" s="1"/>
  <c r="BW42" i="1"/>
  <c r="BW43" i="1" s="1"/>
  <c r="BW47" i="1" s="1"/>
  <c r="BW48" i="1" s="1"/>
  <c r="BW49" i="1" s="1"/>
  <c r="CT42" i="1"/>
  <c r="CT43" i="1" s="1"/>
  <c r="CT47" i="1" s="1"/>
  <c r="CT48" i="1" s="1"/>
  <c r="CT49" i="1" s="1"/>
  <c r="CP47" i="1"/>
  <c r="CP48" i="1" s="1"/>
  <c r="CP49" i="1" s="1"/>
  <c r="D42" i="1"/>
  <c r="D43" i="1" s="1"/>
  <c r="D47" i="1" s="1"/>
  <c r="D48" i="1" s="1"/>
  <c r="D49" i="1" s="1"/>
  <c r="CI47" i="1"/>
  <c r="CI48" i="1" s="1"/>
  <c r="CI49" i="1" s="1"/>
  <c r="CV42" i="1"/>
  <c r="CV43" i="1" s="1"/>
  <c r="CV47" i="1" s="1"/>
  <c r="CV48" i="1" s="1"/>
  <c r="CV49" i="1" s="1"/>
  <c r="CH47" i="1"/>
  <c r="CH48" i="1" s="1"/>
  <c r="CH49" i="1" s="1"/>
  <c r="BM42" i="1"/>
  <c r="BM43" i="1" s="1"/>
  <c r="BM47" i="1" s="1"/>
  <c r="BM48" i="1" s="1"/>
  <c r="BM49" i="1" s="1"/>
  <c r="BY47" i="1"/>
  <c r="BY48" i="1" s="1"/>
  <c r="BY49" i="1" s="1"/>
  <c r="CE42" i="1"/>
  <c r="CE43" i="1" s="1"/>
  <c r="CE47" i="1" s="1"/>
  <c r="CE48" i="1" s="1"/>
  <c r="CE49" i="1" s="1"/>
  <c r="CA47" i="1"/>
  <c r="CA48" i="1" s="1"/>
  <c r="CA49" i="1" s="1"/>
  <c r="AE42" i="1"/>
  <c r="AE43" i="1" s="1"/>
  <c r="AE47" i="1" s="1"/>
  <c r="AE48" i="1" s="1"/>
  <c r="AE49" i="1" s="1"/>
  <c r="BX47" i="1"/>
  <c r="BX48" i="1" s="1"/>
  <c r="BX49" i="1" s="1"/>
  <c r="CK47" i="1"/>
  <c r="CK48" i="1" s="1"/>
  <c r="CK49" i="1" s="1"/>
  <c r="CZ47" i="1"/>
  <c r="CZ48" i="1" s="1"/>
  <c r="CZ49" i="1" s="1"/>
  <c r="F42" i="1"/>
  <c r="F43" i="1" s="1"/>
  <c r="F47" i="1" s="1"/>
  <c r="F48" i="1" s="1"/>
  <c r="F49" i="1" s="1"/>
  <c r="BT47" i="1"/>
  <c r="BT48" i="1" s="1"/>
  <c r="BT49" i="1" s="1"/>
  <c r="AV42" i="1"/>
  <c r="AV43" i="1" s="1"/>
  <c r="AV47" i="1" s="1"/>
  <c r="AV48" i="1" s="1"/>
  <c r="AV49" i="1" s="1"/>
  <c r="BI42" i="1"/>
  <c r="BI43" i="1" s="1"/>
  <c r="BI47" i="1" s="1"/>
  <c r="BI48" i="1" s="1"/>
  <c r="BI49" i="1" s="1"/>
  <c r="BR47" i="1"/>
  <c r="BR48" i="1" s="1"/>
  <c r="BR49" i="1" s="1"/>
  <c r="BG42" i="1"/>
  <c r="BG43" i="1" s="1"/>
  <c r="BG47" i="1" s="1"/>
  <c r="BG48" i="1" s="1"/>
  <c r="BG49" i="1" s="1"/>
  <c r="Z42" i="1"/>
  <c r="Z43" i="1" s="1"/>
  <c r="Z47" i="1" s="1"/>
  <c r="Z48" i="1" s="1"/>
  <c r="Z49" i="1" s="1"/>
  <c r="H42" i="1"/>
  <c r="H43" i="1" s="1"/>
  <c r="H47" i="1" s="1"/>
  <c r="H48" i="1" s="1"/>
  <c r="H49" i="1" s="1"/>
  <c r="BO42" i="1"/>
  <c r="BO43" i="1" s="1"/>
  <c r="BO47" i="1" s="1"/>
  <c r="BO48" i="1" s="1"/>
  <c r="BO49" i="1" s="1"/>
  <c r="K42" i="1"/>
  <c r="K43" i="1" s="1"/>
  <c r="K47" i="1" s="1"/>
  <c r="K48" i="1" s="1"/>
  <c r="K49" i="1" s="1"/>
  <c r="O42" i="1"/>
  <c r="O43" i="1" s="1"/>
  <c r="O47" i="1" s="1"/>
  <c r="O48" i="1" s="1"/>
  <c r="O49" i="1" s="1"/>
  <c r="L42" i="1"/>
  <c r="L43" i="1" s="1"/>
  <c r="L47" i="1" s="1"/>
  <c r="L48" i="1" s="1"/>
  <c r="L49" i="1" s="1"/>
  <c r="J42" i="1"/>
  <c r="J43" i="1" s="1"/>
  <c r="J47" i="1" s="1"/>
  <c r="J48" i="1" s="1"/>
  <c r="J49" i="1" s="1"/>
  <c r="BH42" i="1"/>
  <c r="BH43" i="1" s="1"/>
  <c r="BH47" i="1" s="1"/>
  <c r="BH48" i="1" s="1"/>
  <c r="BH49" i="1" s="1"/>
  <c r="BP42" i="1"/>
  <c r="BP43" i="1" s="1"/>
  <c r="BP47" i="1" s="1"/>
  <c r="BP48" i="1" s="1"/>
  <c r="BP49" i="1" s="1"/>
  <c r="BB42" i="1"/>
  <c r="BB43" i="1" s="1"/>
  <c r="BB47" i="1" s="1"/>
  <c r="BB48" i="1" s="1"/>
  <c r="BB49" i="1" s="1"/>
  <c r="BA42" i="1"/>
  <c r="BA43" i="1" s="1"/>
  <c r="BA47" i="1" s="1"/>
  <c r="BA48" i="1" s="1"/>
  <c r="BA49" i="1" s="1"/>
  <c r="BL42" i="1"/>
  <c r="BL43" i="1" s="1"/>
  <c r="BL47" i="1" s="1"/>
  <c r="BL48" i="1" s="1"/>
  <c r="BL49" i="1" s="1"/>
  <c r="AT42" i="1"/>
  <c r="AT43" i="1" s="1"/>
  <c r="AT47" i="1" s="1"/>
  <c r="AT48" i="1" s="1"/>
  <c r="AT49" i="1" s="1"/>
  <c r="BF42" i="1"/>
  <c r="BF43" i="1" s="1"/>
  <c r="BF47" i="1" s="1"/>
  <c r="BF48" i="1" s="1"/>
  <c r="BF49" i="1" s="1"/>
  <c r="AK42" i="1"/>
  <c r="AK43" i="1" s="1"/>
  <c r="AK47" i="1" s="1"/>
  <c r="AK48" i="1" s="1"/>
  <c r="AK49" i="1" s="1"/>
  <c r="Y42" i="1"/>
  <c r="Y43" i="1" s="1"/>
  <c r="Y47" i="1" s="1"/>
  <c r="Y48" i="1" s="1"/>
  <c r="Y49" i="1" s="1"/>
  <c r="P42" i="1"/>
  <c r="P43" i="1" s="1"/>
  <c r="P47" i="1" s="1"/>
  <c r="P48" i="1" s="1"/>
  <c r="P49" i="1" s="1"/>
  <c r="BD42" i="1"/>
  <c r="BD43" i="1" s="1"/>
  <c r="BD47" i="1" s="1"/>
  <c r="BD48" i="1" s="1"/>
  <c r="BD49" i="1" s="1"/>
  <c r="AY42" i="1"/>
  <c r="AY43" i="1" s="1"/>
  <c r="AY47" i="1" s="1"/>
  <c r="AY48" i="1" s="1"/>
  <c r="AY49" i="1" s="1"/>
  <c r="AA42" i="1"/>
  <c r="AA43" i="1" s="1"/>
  <c r="AA47" i="1" s="1"/>
  <c r="AA48" i="1" s="1"/>
  <c r="AA49" i="1" s="1"/>
  <c r="AX42" i="1"/>
  <c r="AX43" i="1" s="1"/>
  <c r="AX47" i="1" s="1"/>
  <c r="AX48" i="1" s="1"/>
  <c r="AX49" i="1" s="1"/>
  <c r="AO42" i="1"/>
  <c r="AO43" i="1" s="1"/>
  <c r="AO47" i="1" s="1"/>
  <c r="AO48" i="1" s="1"/>
  <c r="AO49" i="1" s="1"/>
  <c r="AD42" i="1"/>
  <c r="AD43" i="1" s="1"/>
  <c r="AD47" i="1" s="1"/>
  <c r="AD48" i="1" s="1"/>
  <c r="AD49" i="1" s="1"/>
  <c r="BE42" i="1"/>
  <c r="BE43" i="1" s="1"/>
  <c r="BE47" i="1" s="1"/>
  <c r="BE48" i="1" s="1"/>
  <c r="BE49" i="1" s="1"/>
  <c r="AR42" i="1"/>
  <c r="AR43" i="1" s="1"/>
  <c r="AR47" i="1" s="1"/>
  <c r="AR48" i="1" s="1"/>
  <c r="AR49" i="1" s="1"/>
  <c r="BC42" i="1"/>
  <c r="BC43" i="1" s="1"/>
  <c r="BC47" i="1" s="1"/>
  <c r="BC48" i="1" s="1"/>
  <c r="BC49" i="1" s="1"/>
  <c r="V42" i="1"/>
  <c r="V43" i="1" s="1"/>
  <c r="V47" i="1" s="1"/>
  <c r="V48" i="1" s="1"/>
  <c r="V49" i="1" s="1"/>
  <c r="AU42" i="1"/>
  <c r="AU43" i="1" s="1"/>
  <c r="AU47" i="1" s="1"/>
  <c r="AU48" i="1" s="1"/>
  <c r="AU49" i="1" s="1"/>
  <c r="U42" i="1"/>
  <c r="U43" i="1" s="1"/>
  <c r="U47" i="1" s="1"/>
  <c r="U48" i="1" s="1"/>
  <c r="U49" i="1" s="1"/>
  <c r="AF42" i="1"/>
  <c r="AF43" i="1" s="1"/>
  <c r="AF47" i="1" s="1"/>
  <c r="AF48" i="1" s="1"/>
  <c r="AF49" i="1" s="1"/>
  <c r="AI42" i="1"/>
  <c r="AI43" i="1" s="1"/>
  <c r="AI47" i="1" s="1"/>
  <c r="AI48" i="1" s="1"/>
  <c r="AI49" i="1" s="1"/>
  <c r="AB42" i="1"/>
  <c r="AB43" i="1" s="1"/>
  <c r="AB47" i="1" s="1"/>
  <c r="AB48" i="1" s="1"/>
  <c r="AB49" i="1" s="1"/>
  <c r="E47" i="1"/>
  <c r="E48" i="1" s="1"/>
  <c r="E49" i="1" s="1"/>
  <c r="AN42" i="1"/>
  <c r="AN43" i="1" s="1"/>
  <c r="AN47" i="1" s="1"/>
  <c r="AN48" i="1" s="1"/>
  <c r="AN49" i="1" s="1"/>
  <c r="W42" i="1"/>
  <c r="W43" i="1" s="1"/>
  <c r="W47" i="1" s="1"/>
  <c r="W48" i="1" s="1"/>
  <c r="W49" i="1" s="1"/>
  <c r="I42" i="1"/>
  <c r="I43" i="1" s="1"/>
  <c r="I47" i="1" s="1"/>
  <c r="I48" i="1" s="1"/>
  <c r="I49" i="1" s="1"/>
  <c r="AG47" i="1"/>
  <c r="AG48" i="1" s="1"/>
  <c r="AG49" i="1" s="1"/>
  <c r="AC42" i="1"/>
  <c r="AC43" i="1" s="1"/>
  <c r="AC47" i="1" s="1"/>
  <c r="AC48" i="1" s="1"/>
  <c r="AC49" i="1" s="1"/>
  <c r="AZ42" i="1"/>
  <c r="AZ43" i="1" s="1"/>
  <c r="AZ47" i="1" s="1"/>
  <c r="AZ48" i="1" s="1"/>
  <c r="AZ49" i="1" s="1"/>
  <c r="AW42" i="1"/>
  <c r="AW43" i="1" s="1"/>
  <c r="AW47" i="1" s="1"/>
  <c r="AW48" i="1" s="1"/>
  <c r="AW49" i="1" s="1"/>
  <c r="AM42" i="1"/>
  <c r="AM43" i="1" s="1"/>
  <c r="AM47" i="1" s="1"/>
  <c r="AM48" i="1" s="1"/>
  <c r="AM49" i="1" s="1"/>
  <c r="M42" i="1"/>
  <c r="M43" i="1" s="1"/>
  <c r="M47" i="1" s="1"/>
  <c r="M48" i="1" s="1"/>
  <c r="M49" i="1" s="1"/>
  <c r="N42" i="1"/>
  <c r="N43" i="1" s="1"/>
  <c r="N47" i="1" s="1"/>
  <c r="N48" i="1" s="1"/>
  <c r="N49" i="1" s="1"/>
  <c r="AH47" i="1"/>
  <c r="AH48" i="1" s="1"/>
  <c r="AH49" i="1" s="1"/>
  <c r="AP47" i="1"/>
  <c r="AP48" i="1" s="1"/>
  <c r="AP49" i="1" s="1"/>
  <c r="AS42" i="1"/>
  <c r="AS43" i="1" s="1"/>
  <c r="AS47" i="1" s="1"/>
  <c r="AS48" i="1" s="1"/>
  <c r="AS49" i="1" s="1"/>
  <c r="S47" i="1"/>
  <c r="S48" i="1" s="1"/>
  <c r="S49" i="1" s="1"/>
  <c r="AQ42" i="1"/>
  <c r="AQ43" i="1" s="1"/>
  <c r="AQ47" i="1" s="1"/>
  <c r="AQ48" i="1" s="1"/>
  <c r="AQ49" i="1" s="1"/>
  <c r="Q42" i="1"/>
  <c r="Q43" i="1" s="1"/>
  <c r="Q47" i="1" s="1"/>
  <c r="Q48" i="1" s="1"/>
  <c r="Q49" i="1" s="1"/>
  <c r="AL42" i="1"/>
  <c r="AL43" i="1" s="1"/>
  <c r="AL47" i="1" s="1"/>
  <c r="AL48" i="1" s="1"/>
  <c r="AL49" i="1" s="1"/>
  <c r="X47" i="1"/>
  <c r="X48" i="1" s="1"/>
  <c r="X49" i="1" s="1"/>
  <c r="BK42" i="1"/>
  <c r="BK43" i="1" s="1"/>
  <c r="BK47" i="1" s="1"/>
  <c r="BK48" i="1" s="1"/>
  <c r="BK49" i="1" s="1"/>
  <c r="R42" i="1"/>
  <c r="R43" i="1" s="1"/>
  <c r="R47" i="1" s="1"/>
  <c r="R48" i="1" s="1"/>
  <c r="R49" i="1" s="1"/>
</calcChain>
</file>

<file path=xl/sharedStrings.xml><?xml version="1.0" encoding="utf-8"?>
<sst xmlns="http://schemas.openxmlformats.org/spreadsheetml/2006/main" count="80" uniqueCount="67">
  <si>
    <t>Normalised Mean Average</t>
  </si>
  <si>
    <t>Minimum Sample</t>
  </si>
  <si>
    <t>Maximum Sample</t>
  </si>
  <si>
    <t>Variable</t>
  </si>
  <si>
    <t>SIGNIFICANCE (Of Deviation From the Mean Average)</t>
  </si>
  <si>
    <t>CONFIDENCE (Of Convergence On the Mean Average)</t>
  </si>
  <si>
    <t>Significance Of Deviation /%</t>
  </si>
  <si>
    <t>Scenario Projection Datapoint</t>
  </si>
  <si>
    <t>No Example</t>
  </si>
  <si>
    <t>Dataset 1</t>
  </si>
  <si>
    <t>Dataset 2</t>
  </si>
  <si>
    <t>Dataset 3</t>
  </si>
  <si>
    <t>Parameter</t>
  </si>
  <si>
    <t>Mean Or Closest Greater Sample</t>
  </si>
  <si>
    <t>Mean Or Closest Lesser Sample</t>
  </si>
  <si>
    <t>Unit Tests To Be Carried Out By Each Developer In Order To Satisfy That the Theory Has Been Correctly Applied</t>
  </si>
  <si>
    <t>Outer Sigmoid Alpha Density Confidence /%</t>
  </si>
  <si>
    <t>Outer Sigmoid Beta Density Confidence /%</t>
  </si>
  <si>
    <t>Inner Sigmoid Alpha Density Confidence /%</t>
  </si>
  <si>
    <t>Inner Sigmoid Beta Density Confidence /%</t>
  </si>
  <si>
    <t>Projection Convex (Spot) Confidence /%</t>
  </si>
  <si>
    <t>Sample 1 - Non-Null</t>
  </si>
  <si>
    <t>Sample 2 - Non-Null</t>
  </si>
  <si>
    <t>Sample 3 - Non-Null</t>
  </si>
  <si>
    <t>Sample 4 - Non-Null</t>
  </si>
  <si>
    <t>Sample 5 - Non-Null</t>
  </si>
  <si>
    <t>Sample 6 - Non-Null</t>
  </si>
  <si>
    <t>Sample 7 - Non-Null</t>
  </si>
  <si>
    <t>Sample 8 - Non-Null</t>
  </si>
  <si>
    <t>Split Polarity Of Density Depression</t>
  </si>
  <si>
    <t>Projection Concave (Spot) Confidence /%</t>
  </si>
  <si>
    <t>PARAMETER GRANULARITY GLOBAL VARIABLE /%</t>
  </si>
  <si>
    <t>MICHAELIAN PROBABILITY THEORY</t>
  </si>
  <si>
    <t>Count</t>
  </si>
  <si>
    <t>Raw Projection (Spot) Confidence /%</t>
  </si>
  <si>
    <t>Normalised Projection (Spot) Confidence /%</t>
  </si>
  <si>
    <t>Normalised Percentile (Spread) Confidence /%</t>
  </si>
  <si>
    <t>Dataset Cross-Normalised Significance /%</t>
  </si>
  <si>
    <t>Nota Bene 5: Please remember to sufficiently search the dataset range distribution space. Your set of scenario projection datapoints should start at the range minima, finish at the range maxima, and have no more than a 10% dataset range gap between any two members, and ideally a lot less. If you do not sufficiently search the probability space, then the resulting confidence percentages will be sub-optimal.</t>
  </si>
  <si>
    <t>Scale- Granularised Duplicate Count</t>
  </si>
  <si>
    <t>Nota Bene 3: The scale-granularised duplicate count column calculates parameter duplicate counts within a previously set parameter granularity percentage range either side of the parameter. This count is then also scaled using the dataset parameter weighting, in order to properly handle dataset scaling. If you are comparing multiple dataset significances, make sure they are derived from the same number of samples. Alternatively, if this is not feasible, or if you want to improve algorithm efficiency, cross-normalise the significances by multiplying each significance value by all other sample counts, and then dividing by that particular dataset's own sample count, and then dividing by the total count of datasets.</t>
  </si>
  <si>
    <t>Your code produces the same values as those in the tables above, given the same variable parameters as the input dataset, and the same global variables, because I am correct.</t>
  </si>
  <si>
    <t>When median and mean are the same, i.e. where no skew exists, that mean confidence is a distribution maxima, because the dataset is fundamentally symmetrical, and so the mean should be the maxima given a 50% granularity.</t>
  </si>
  <si>
    <t>Large low density sub-ranges &gt;=0%.</t>
  </si>
  <si>
    <t>Correctly skewed density peaks (parameters) and troughs (gaps).</t>
  </si>
  <si>
    <t>Correct distribution profile for smaller and larger datasets e.g. 80 samples and 800 samples aswell.</t>
  </si>
  <si>
    <t>Handles negative and zero parameters appropriately.</t>
  </si>
  <si>
    <t>Density depressions should have a severity which is relative to the density depression range.</t>
  </si>
  <si>
    <t>Lower Boundary Projection Convex (Spot) Confidence /%</t>
  </si>
  <si>
    <t>Upper Boundary Projection Convex (Spot) Confidence /%</t>
  </si>
  <si>
    <t>Raw Depression Polarised Boundary Minima (Spot) Confidence /%</t>
  </si>
  <si>
    <t>Normalised Depression Polarised Boundary Minima (Spot) Confidence /%</t>
  </si>
  <si>
    <t>Incorporation of overall distribution skewness.</t>
  </si>
  <si>
    <t>As sample dataset becomes more diverse (i.e. as significance increases), so total integral should increase, because the distribution is essentially spreading out more, and therefore covering a greater 2-dimensional area.</t>
  </si>
  <si>
    <t>Zero trough confidence point when only two unique parameter values exist across the samples (pseudo-binary probability), because essentially there is not really a distribution unless you have a minimum of 3 unique parameter values.</t>
  </si>
  <si>
    <t>Nota Bene 2: This parameter granularity global variable must be restricted to (0 =&lt; x &lt;= 100), and is used in order to set the duplicate count lookup range. It thereby effectively broadens curve peaks as desired for a given application of the theory. For example, you would want wider normal distribution curve peaks if you need greater accuracy of probability. This can be achieved by using a higher parameter granularity percentage. On the other hand, you would want narrower normal distribution curve peaks if you instead need greater precision of probability. This can be achieved by using a lower parameter granularity percentage. The recommended value for this global variable is anywhere between 12.5% and 50%. A value of 25% would nominally simulate the classical normal distribution curve either side of the mean, which originates from the older Bayesian probability theory.</t>
  </si>
  <si>
    <t>Nota Bene 4: 100% is the core value you must calculate from. In addition to this, you need to assign a mean or closest lesser sample, and a mean or closest greater sample to each projection datapoint, in order to deal with duplicate values properly. The significance is subtracted from 50, because we want to invert the distribution, such that the normalised scenario mean average has the greatest base distribution spot confidence %. You also need to proportionally normalise the output value by dividing by dataset sample count. Additionally, you have to 'inject' synthetic duplicate data. This is because otherwise the confidence % calculated will be too low due to the 'effective' sample loss where duplicate-to-duplicate divergence can't otherwise be modelled. As you can see, the synthesis of the duplicate data requires the application of a sample parameter duplication granularity range. On top of this, you must apply a total of 8 complex concave and convex sigmoid methods in order to generate smooth s-curve confidence percentages for projection datapoints which are not contained within the sample dataset. You must naturalise these sigmoid confidence percentages. Make sure to also include depression softening within the raw confidence method, which relies on the realtionship between depression range and dataset range, given a polarised boundary minima and maxima confidence. Additionally, you need to split polarise these convex and concave spot confidence methods, so that they form curves across density depression ranges where there are no sample parameters present. This has been done in the raw confidence % row. Then, you also need to correct the highest modal peak to 50%, and the lowest modal trough to 0%, by setting upper and lower limits. In effect, these two limits (50% and 0 %) act by squashing the intrinsic sigmoidal peak and trough exaggeration, and therefore the algorithm avoids overshoot and undershoot errors. Penultimately, multiply by 2, in order to normalise onto a 100% scale. Finally, you must make sure that you give all out-of-dataset range projections a confidence of 0%.</t>
  </si>
  <si>
    <t>Maximal confidence of &lt;=100%, and minimal confidence &gt;=0%, where there is actually a fundamental distribution (i.e. where there are more than 2 unique parameter values in the dataset).</t>
  </si>
  <si>
    <t>Nota Bene 1: Traditional probability theory assumes an un-skewed normal distribution. This outdated probability theory also omits the reality of parameter density, and so can't accommodate multi-modality either. As such, my following probability theory is superior. It both handles distribution skew and density with ease, and should outperform traditional probability on the vast majority of applied real-world solutions, which usually deal with skewed and mostly sparse datasets!</t>
  </si>
  <si>
    <t>Sample 9 - Non-Null</t>
  </si>
  <si>
    <t>Sample 10 - Non-Null</t>
  </si>
  <si>
    <t>Sample 11 - Non-Null</t>
  </si>
  <si>
    <t>Sample 12 - Non-Null</t>
  </si>
  <si>
    <t>Sample 13 - Non-Null</t>
  </si>
  <si>
    <t>Sample 14 - Non-Null</t>
  </si>
  <si>
    <t>Sample 15 - Non-Null</t>
  </si>
  <si>
    <t>Sample 16 - Non-Null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</si>
</sst>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s>
  <borders count="43">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7">
    <xf numFmtId="0" fontId="0" fillId="0" borderId="0" xfId="0"/>
    <xf numFmtId="0" fontId="0" fillId="0" borderId="0" xfId="0"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0" fillId="0" borderId="15"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0"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0" xfId="0" applyFill="1" applyBorder="1"/>
    <xf numFmtId="0" fontId="0" fillId="0" borderId="0" xfId="0" applyFill="1" applyBorder="1" applyAlignment="1"/>
    <xf numFmtId="0" fontId="0" fillId="6" borderId="10" xfId="0" applyFill="1" applyBorder="1" applyAlignment="1">
      <alignment horizontal="left" vertical="top" wrapText="1"/>
    </xf>
    <xf numFmtId="0" fontId="0" fillId="6" borderId="11" xfId="0" applyFill="1" applyBorder="1" applyAlignment="1">
      <alignment horizontal="left" vertical="top" wrapText="1"/>
    </xf>
    <xf numFmtId="0" fontId="0" fillId="6" borderId="16" xfId="0" applyFill="1" applyBorder="1" applyAlignment="1">
      <alignment horizontal="left" vertical="top" wrapText="1"/>
    </xf>
    <xf numFmtId="0" fontId="0" fillId="0" borderId="0" xfId="0" applyFill="1"/>
    <xf numFmtId="0" fontId="2" fillId="6" borderId="0" xfId="0" applyFont="1" applyFill="1"/>
    <xf numFmtId="0" fontId="2" fillId="6" borderId="0" xfId="0" applyFont="1" applyFill="1" applyAlignment="1">
      <alignment horizontal="left" vertical="top"/>
    </xf>
    <xf numFmtId="2" fontId="0" fillId="2" borderId="3" xfId="0" applyNumberFormat="1" applyFill="1" applyBorder="1" applyAlignment="1">
      <alignment horizontal="left" vertical="top" wrapText="1"/>
    </xf>
    <xf numFmtId="2" fontId="0" fillId="2" borderId="5" xfId="0" applyNumberFormat="1" applyFill="1" applyBorder="1" applyAlignment="1">
      <alignment horizontal="left" vertical="top"/>
    </xf>
    <xf numFmtId="2" fontId="0" fillId="2" borderId="8" xfId="0" applyNumberFormat="1" applyFill="1" applyBorder="1"/>
    <xf numFmtId="2" fontId="0" fillId="3" borderId="25" xfId="0" applyNumberFormat="1" applyFill="1" applyBorder="1" applyAlignment="1">
      <alignment horizontal="left" vertical="top" wrapText="1"/>
    </xf>
    <xf numFmtId="2" fontId="0" fillId="3" borderId="18" xfId="0" applyNumberFormat="1" applyFill="1" applyBorder="1"/>
    <xf numFmtId="2" fontId="0" fillId="2" borderId="7" xfId="0" applyNumberFormat="1" applyFill="1" applyBorder="1"/>
    <xf numFmtId="2" fontId="0" fillId="3" borderId="26" xfId="0" applyNumberFormat="1" applyFill="1" applyBorder="1" applyAlignment="1">
      <alignment horizontal="left" vertical="top" wrapText="1"/>
    </xf>
    <xf numFmtId="2" fontId="0" fillId="3" borderId="7" xfId="0" applyNumberFormat="1" applyFill="1" applyBorder="1"/>
    <xf numFmtId="2" fontId="0" fillId="0" borderId="26" xfId="0" applyNumberFormat="1" applyBorder="1" applyAlignment="1">
      <alignment horizontal="left" vertical="top" wrapText="1"/>
    </xf>
    <xf numFmtId="2" fontId="0" fillId="2" borderId="4" xfId="0" applyNumberFormat="1" applyFill="1" applyBorder="1"/>
    <xf numFmtId="2" fontId="0" fillId="2" borderId="9" xfId="0" applyNumberFormat="1" applyFill="1" applyBorder="1"/>
    <xf numFmtId="2" fontId="0" fillId="0" borderId="27" xfId="0" applyNumberFormat="1" applyBorder="1" applyAlignment="1">
      <alignment horizontal="left" vertical="top" wrapText="1"/>
    </xf>
    <xf numFmtId="2" fontId="0" fillId="2" borderId="23" xfId="0" applyNumberFormat="1" applyFill="1" applyBorder="1"/>
    <xf numFmtId="2" fontId="0" fillId="2" borderId="24" xfId="0" applyNumberFormat="1" applyFill="1" applyBorder="1"/>
    <xf numFmtId="2" fontId="3" fillId="2" borderId="17" xfId="0" applyNumberFormat="1" applyFont="1" applyFill="1" applyBorder="1" applyAlignment="1">
      <alignment horizontal="left" vertical="top" wrapText="1"/>
    </xf>
    <xf numFmtId="2" fontId="3" fillId="3" borderId="18" xfId="0" applyNumberFormat="1" applyFont="1" applyFill="1" applyBorder="1"/>
    <xf numFmtId="2" fontId="3" fillId="2" borderId="1" xfId="0" applyNumberFormat="1" applyFont="1" applyFill="1" applyBorder="1" applyAlignment="1">
      <alignment horizontal="left" vertical="top" wrapText="1"/>
    </xf>
    <xf numFmtId="2" fontId="3" fillId="3" borderId="8" xfId="0" applyNumberFormat="1" applyFont="1" applyFill="1" applyBorder="1"/>
    <xf numFmtId="2" fontId="3" fillId="3" borderId="2" xfId="0" applyNumberFormat="1" applyFont="1" applyFill="1" applyBorder="1"/>
    <xf numFmtId="2" fontId="3" fillId="2" borderId="3" xfId="0" applyNumberFormat="1" applyFont="1" applyFill="1" applyBorder="1" applyAlignment="1">
      <alignment horizontal="left" vertical="top" wrapText="1"/>
    </xf>
    <xf numFmtId="2" fontId="3" fillId="3" borderId="7" xfId="0" applyNumberFormat="1" applyFont="1" applyFill="1" applyBorder="1"/>
    <xf numFmtId="2" fontId="3" fillId="3" borderId="4" xfId="0" applyNumberFormat="1" applyFont="1" applyFill="1" applyBorder="1"/>
    <xf numFmtId="2" fontId="3" fillId="2" borderId="5" xfId="0" applyNumberFormat="1" applyFont="1" applyFill="1" applyBorder="1" applyAlignment="1">
      <alignment horizontal="left" vertical="top" wrapText="1"/>
    </xf>
    <xf numFmtId="2" fontId="3" fillId="3" borderId="9" xfId="0" applyNumberFormat="1" applyFont="1" applyFill="1" applyBorder="1"/>
    <xf numFmtId="2" fontId="3" fillId="3" borderId="6" xfId="0" applyNumberFormat="1" applyFont="1" applyFill="1" applyBorder="1"/>
    <xf numFmtId="0" fontId="0" fillId="0" borderId="30" xfId="0" applyBorder="1"/>
    <xf numFmtId="2" fontId="0" fillId="2" borderId="7" xfId="0" applyNumberFormat="1" applyFill="1" applyBorder="1" applyAlignment="1">
      <alignment horizontal="left" vertical="top" wrapText="1"/>
    </xf>
    <xf numFmtId="2" fontId="0" fillId="2" borderId="4" xfId="0" applyNumberFormat="1" applyFill="1" applyBorder="1" applyAlignment="1">
      <alignment horizontal="left" vertical="top" wrapText="1"/>
    </xf>
    <xf numFmtId="2" fontId="0" fillId="2" borderId="9" xfId="0" applyNumberFormat="1" applyFill="1" applyBorder="1" applyAlignment="1">
      <alignment horizontal="left" vertical="top"/>
    </xf>
    <xf numFmtId="2" fontId="0" fillId="2" borderId="6" xfId="0" applyNumberFormat="1" applyFill="1" applyBorder="1" applyAlignment="1">
      <alignment horizontal="left" vertical="top"/>
    </xf>
    <xf numFmtId="2" fontId="3" fillId="2" borderId="31" xfId="0" applyNumberFormat="1" applyFont="1" applyFill="1" applyBorder="1" applyAlignment="1">
      <alignment horizontal="left" vertical="top" wrapText="1"/>
    </xf>
    <xf numFmtId="2" fontId="3" fillId="2" borderId="26" xfId="0" applyNumberFormat="1" applyFont="1" applyFill="1" applyBorder="1" applyAlignment="1">
      <alignment horizontal="left" vertical="top" wrapText="1"/>
    </xf>
    <xf numFmtId="2" fontId="3" fillId="2" borderId="32" xfId="0" applyNumberFormat="1" applyFont="1" applyFill="1" applyBorder="1" applyAlignment="1">
      <alignment horizontal="left" vertical="top" wrapText="1"/>
    </xf>
    <xf numFmtId="0" fontId="0" fillId="0" borderId="22" xfId="0" applyFill="1" applyBorder="1" applyAlignment="1">
      <alignment horizontal="left" vertical="top" wrapText="1"/>
    </xf>
    <xf numFmtId="2" fontId="3" fillId="3" borderId="35" xfId="0" applyNumberFormat="1" applyFont="1" applyFill="1" applyBorder="1"/>
    <xf numFmtId="2" fontId="3" fillId="3" borderId="33" xfId="0" applyNumberFormat="1" applyFont="1" applyFill="1" applyBorder="1"/>
    <xf numFmtId="2" fontId="3" fillId="3" borderId="34" xfId="0" applyNumberFormat="1" applyFont="1" applyFill="1" applyBorder="1"/>
    <xf numFmtId="2" fontId="0" fillId="3" borderId="4" xfId="0" applyNumberFormat="1" applyFill="1" applyBorder="1" applyAlignment="1">
      <alignment horizontal="left" vertical="top" wrapText="1"/>
    </xf>
    <xf numFmtId="2" fontId="0" fillId="3" borderId="19" xfId="0" applyNumberFormat="1" applyFill="1" applyBorder="1" applyAlignment="1">
      <alignment horizontal="left" vertical="top" wrapText="1"/>
    </xf>
    <xf numFmtId="0" fontId="0" fillId="0" borderId="36" xfId="0" applyFill="1" applyBorder="1" applyAlignment="1">
      <alignment horizontal="left" vertical="top" wrapText="1"/>
    </xf>
    <xf numFmtId="2" fontId="0" fillId="2" borderId="2" xfId="0" applyNumberFormat="1" applyFill="1" applyBorder="1"/>
    <xf numFmtId="2" fontId="0" fillId="2" borderId="6" xfId="0" applyNumberFormat="1" applyFill="1" applyBorder="1"/>
    <xf numFmtId="0" fontId="2" fillId="0" borderId="0" xfId="0" applyFont="1" applyFill="1" applyAlignment="1">
      <alignment horizontal="left" vertical="top"/>
    </xf>
    <xf numFmtId="0" fontId="0" fillId="0" borderId="37"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16" fontId="0" fillId="0" borderId="0" xfId="0" applyNumberFormat="1" applyFill="1" applyBorder="1"/>
    <xf numFmtId="2" fontId="0" fillId="0" borderId="1" xfId="0" applyNumberFormat="1" applyFont="1" applyBorder="1" applyAlignment="1">
      <alignment horizontal="left" vertical="top" wrapText="1"/>
    </xf>
    <xf numFmtId="2" fontId="0" fillId="0" borderId="3" xfId="0" applyNumberFormat="1" applyFont="1" applyBorder="1" applyAlignment="1">
      <alignment horizontal="left" vertical="top" wrapText="1"/>
    </xf>
    <xf numFmtId="2" fontId="0" fillId="0" borderId="0" xfId="0" applyNumberFormat="1" applyFill="1"/>
    <xf numFmtId="2" fontId="0" fillId="0" borderId="5" xfId="0" applyNumberFormat="1" applyFont="1" applyBorder="1" applyAlignment="1">
      <alignment horizontal="left" vertical="top" wrapText="1"/>
    </xf>
    <xf numFmtId="0" fontId="0" fillId="0" borderId="38" xfId="0" applyBorder="1" applyAlignment="1">
      <alignment horizontal="left" vertical="top" wrapText="1"/>
    </xf>
    <xf numFmtId="0" fontId="0" fillId="0" borderId="0" xfId="0" applyFill="1" applyAlignment="1">
      <alignment wrapText="1"/>
    </xf>
    <xf numFmtId="0" fontId="0" fillId="0" borderId="0" xfId="0" applyBorder="1"/>
    <xf numFmtId="0" fontId="0" fillId="5" borderId="3" xfId="0" applyFill="1" applyBorder="1" applyAlignment="1">
      <alignment horizontal="center" wrapText="1"/>
    </xf>
    <xf numFmtId="0" fontId="0" fillId="5" borderId="7" xfId="0" applyFill="1" applyBorder="1" applyAlignment="1">
      <alignment horizontal="center" wrapText="1"/>
    </xf>
    <xf numFmtId="0" fontId="0" fillId="5" borderId="4" xfId="0" applyFill="1" applyBorder="1" applyAlignment="1">
      <alignment horizontal="center" wrapText="1"/>
    </xf>
    <xf numFmtId="0" fontId="0" fillId="5" borderId="5" xfId="0" applyFill="1" applyBorder="1" applyAlignment="1">
      <alignment horizontal="center" wrapText="1"/>
    </xf>
    <xf numFmtId="0" fontId="0" fillId="5" borderId="9" xfId="0" applyFill="1" applyBorder="1" applyAlignment="1">
      <alignment horizontal="center" wrapText="1"/>
    </xf>
    <xf numFmtId="0" fontId="0" fillId="5" borderId="6" xfId="0" applyFill="1" applyBorder="1" applyAlignment="1">
      <alignment horizontal="center" wrapText="1"/>
    </xf>
    <xf numFmtId="0" fontId="0" fillId="5" borderId="11" xfId="0" applyFill="1" applyBorder="1" applyAlignment="1">
      <alignment horizontal="center" wrapText="1"/>
    </xf>
    <xf numFmtId="0" fontId="0" fillId="5" borderId="39" xfId="0" applyFill="1" applyBorder="1" applyAlignment="1">
      <alignment horizontal="center" wrapText="1"/>
    </xf>
    <xf numFmtId="0" fontId="0" fillId="5" borderId="40" xfId="0" applyFill="1" applyBorder="1" applyAlignment="1">
      <alignment horizontal="center" wrapText="1"/>
    </xf>
    <xf numFmtId="0" fontId="0" fillId="4" borderId="15" xfId="0" applyFill="1" applyBorder="1" applyAlignment="1">
      <alignment horizontal="center" vertical="top" wrapText="1"/>
    </xf>
    <xf numFmtId="0" fontId="0" fillId="4" borderId="28" xfId="0" applyFill="1" applyBorder="1" applyAlignment="1">
      <alignment horizontal="center" vertical="top" wrapText="1"/>
    </xf>
    <xf numFmtId="0" fontId="0" fillId="4" borderId="29" xfId="0" applyFill="1" applyBorder="1" applyAlignment="1">
      <alignment horizontal="center" vertical="top" wrapText="1"/>
    </xf>
    <xf numFmtId="0" fontId="0" fillId="0" borderId="15" xfId="0" applyBorder="1" applyAlignment="1">
      <alignment horizontal="center" vertical="top"/>
    </xf>
    <xf numFmtId="0" fontId="0" fillId="0" borderId="28" xfId="0" applyBorder="1" applyAlignment="1">
      <alignment horizontal="center" vertical="top"/>
    </xf>
    <xf numFmtId="0" fontId="0" fillId="0" borderId="29" xfId="0" applyBorder="1" applyAlignment="1">
      <alignment horizontal="center" vertical="top"/>
    </xf>
    <xf numFmtId="0" fontId="0" fillId="0" borderId="28" xfId="0" applyBorder="1" applyAlignment="1">
      <alignment horizontal="center"/>
    </xf>
    <xf numFmtId="0" fontId="0" fillId="0" borderId="29" xfId="0" applyBorder="1" applyAlignment="1">
      <alignment horizontal="center"/>
    </xf>
    <xf numFmtId="0" fontId="0" fillId="5" borderId="17" xfId="0" applyFill="1" applyBorder="1" applyAlignment="1">
      <alignment horizontal="center" wrapText="1"/>
    </xf>
    <xf numFmtId="0" fontId="0" fillId="5" borderId="18" xfId="0" applyFill="1" applyBorder="1" applyAlignment="1">
      <alignment horizontal="center" wrapText="1"/>
    </xf>
    <xf numFmtId="0" fontId="0" fillId="5" borderId="19" xfId="0" applyFill="1" applyBorder="1" applyAlignment="1">
      <alignment horizontal="center" wrapText="1"/>
    </xf>
    <xf numFmtId="0" fontId="4" fillId="5" borderId="20" xfId="0" applyFont="1" applyFill="1" applyBorder="1" applyAlignment="1">
      <alignment horizontal="center"/>
    </xf>
    <xf numFmtId="0" fontId="4" fillId="5" borderId="21" xfId="0" applyFont="1" applyFill="1" applyBorder="1" applyAlignment="1">
      <alignment horizontal="center"/>
    </xf>
    <xf numFmtId="0" fontId="4" fillId="5" borderId="22" xfId="0" applyFont="1" applyFill="1" applyBorder="1" applyAlignment="1">
      <alignment horizontal="center"/>
    </xf>
    <xf numFmtId="0" fontId="0" fillId="4" borderId="38" xfId="0" applyFill="1" applyBorder="1" applyAlignment="1">
      <alignment horizontal="center" vertical="top" wrapText="1"/>
    </xf>
    <xf numFmtId="0" fontId="0" fillId="4" borderId="41" xfId="0" applyFill="1" applyBorder="1" applyAlignment="1">
      <alignment horizontal="center" vertical="top" wrapText="1"/>
    </xf>
    <xf numFmtId="0" fontId="0" fillId="4" borderId="42" xfId="0" applyFill="1" applyBorder="1" applyAlignment="1">
      <alignment horizontal="center" vertical="top" wrapText="1"/>
    </xf>
    <xf numFmtId="2" fontId="0" fillId="0" borderId="20" xfId="0" applyNumberFormat="1" applyBorder="1" applyAlignment="1">
      <alignment horizontal="left" vertical="top" wrapText="1"/>
    </xf>
    <xf numFmtId="2" fontId="0" fillId="0" borderId="21" xfId="0" applyNumberFormat="1" applyBorder="1" applyAlignment="1">
      <alignment horizontal="left" vertical="top" wrapText="1"/>
    </xf>
    <xf numFmtId="2" fontId="0" fillId="0" borderId="22" xfId="0" applyNumberFormat="1" applyBorder="1" applyAlignment="1">
      <alignment horizontal="left" vertical="top" wrapText="1"/>
    </xf>
    <xf numFmtId="2" fontId="0" fillId="2" borderId="17" xfId="0" applyNumberFormat="1" applyFill="1" applyBorder="1" applyAlignment="1">
      <alignment horizontal="left" vertical="top" wrapText="1"/>
    </xf>
    <xf numFmtId="2" fontId="0" fillId="2" borderId="18" xfId="0" applyNumberFormat="1" applyFill="1" applyBorder="1" applyAlignment="1">
      <alignment horizontal="left" vertical="top" wrapText="1"/>
    </xf>
    <xf numFmtId="2" fontId="0" fillId="2" borderId="19"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a:t>
            </a:r>
            <a:r>
              <a:rPr lang="en-GB" baseline="0"/>
              <a:t> 1 - Normalised Projection Spot Confidence %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Michaelian_Proability_Theory!$B$33:$CZ$33</c:f>
              <c:numCache>
                <c:formatCode>0.00</c:formatCode>
                <c:ptCount val="103"/>
                <c:pt idx="0">
                  <c:v>-6</c:v>
                </c:pt>
                <c:pt idx="1">
                  <c:v>-5</c:v>
                </c:pt>
                <c:pt idx="2">
                  <c:v>-4.9000000000000004</c:v>
                </c:pt>
                <c:pt idx="3">
                  <c:v>-4.8</c:v>
                </c:pt>
                <c:pt idx="4">
                  <c:v>-4.7</c:v>
                </c:pt>
                <c:pt idx="5">
                  <c:v>-4.5999999999999996</c:v>
                </c:pt>
                <c:pt idx="6">
                  <c:v>-4.5</c:v>
                </c:pt>
                <c:pt idx="7">
                  <c:v>-4.4000000000000004</c:v>
                </c:pt>
                <c:pt idx="8">
                  <c:v>-4.3</c:v>
                </c:pt>
                <c:pt idx="9">
                  <c:v>-4.2</c:v>
                </c:pt>
                <c:pt idx="10">
                  <c:v>-4.0999999999999996</c:v>
                </c:pt>
                <c:pt idx="11">
                  <c:v>-4</c:v>
                </c:pt>
                <c:pt idx="12">
                  <c:v>-3.9</c:v>
                </c:pt>
                <c:pt idx="13">
                  <c:v>-3.8</c:v>
                </c:pt>
                <c:pt idx="14">
                  <c:v>-3.7</c:v>
                </c:pt>
                <c:pt idx="15">
                  <c:v>-3.6</c:v>
                </c:pt>
                <c:pt idx="16">
                  <c:v>-3.5000000000000102</c:v>
                </c:pt>
                <c:pt idx="17">
                  <c:v>-3.4000000000000101</c:v>
                </c:pt>
                <c:pt idx="18">
                  <c:v>-3.30000000000001</c:v>
                </c:pt>
                <c:pt idx="19">
                  <c:v>-3.2000000000000099</c:v>
                </c:pt>
                <c:pt idx="20">
                  <c:v>-3.1000000000000099</c:v>
                </c:pt>
                <c:pt idx="21">
                  <c:v>-3.0000000000000102</c:v>
                </c:pt>
                <c:pt idx="22">
                  <c:v>-2.9000000000000101</c:v>
                </c:pt>
                <c:pt idx="23">
                  <c:v>-2.80000000000001</c:v>
                </c:pt>
                <c:pt idx="24">
                  <c:v>-2.7000000000000099</c:v>
                </c:pt>
                <c:pt idx="25">
                  <c:v>-2.6000000000000099</c:v>
                </c:pt>
                <c:pt idx="26">
                  <c:v>-2.5000000000000102</c:v>
                </c:pt>
                <c:pt idx="27">
                  <c:v>-2.4000000000000101</c:v>
                </c:pt>
                <c:pt idx="28">
                  <c:v>-2.30000000000001</c:v>
                </c:pt>
                <c:pt idx="29">
                  <c:v>-2.2000000000000099</c:v>
                </c:pt>
                <c:pt idx="30">
                  <c:v>-2.1000000000000099</c:v>
                </c:pt>
                <c:pt idx="31">
                  <c:v>-2.0000000000000102</c:v>
                </c:pt>
                <c:pt idx="32">
                  <c:v>-1.9000000000000099</c:v>
                </c:pt>
                <c:pt idx="33">
                  <c:v>-1.80000000000001</c:v>
                </c:pt>
                <c:pt idx="34">
                  <c:v>-1.7000000000000099</c:v>
                </c:pt>
                <c:pt idx="35">
                  <c:v>-1.6000000000000101</c:v>
                </c:pt>
                <c:pt idx="36">
                  <c:v>-1.50000000000001</c:v>
                </c:pt>
                <c:pt idx="37">
                  <c:v>-1.4000000000000099</c:v>
                </c:pt>
                <c:pt idx="38">
                  <c:v>-1.30000000000001</c:v>
                </c:pt>
                <c:pt idx="39">
                  <c:v>-1.2000000000000099</c:v>
                </c:pt>
                <c:pt idx="40">
                  <c:v>-1.1000000000000101</c:v>
                </c:pt>
                <c:pt idx="41">
                  <c:v>-1.00000000000001</c:v>
                </c:pt>
                <c:pt idx="42">
                  <c:v>-0.90000000000001001</c:v>
                </c:pt>
                <c:pt idx="43">
                  <c:v>-0.80000000000001004</c:v>
                </c:pt>
                <c:pt idx="44">
                  <c:v>-0.70000000000002005</c:v>
                </c:pt>
                <c:pt idx="45">
                  <c:v>-0.60000000000001996</c:v>
                </c:pt>
                <c:pt idx="46">
                  <c:v>-0.50000000000001998</c:v>
                </c:pt>
                <c:pt idx="47">
                  <c:v>-0.40000000000002001</c:v>
                </c:pt>
                <c:pt idx="48">
                  <c:v>-0.30000000000001997</c:v>
                </c:pt>
                <c:pt idx="49">
                  <c:v>-0.20000000000002</c:v>
                </c:pt>
                <c:pt idx="50">
                  <c:v>-0.10000000000002</c:v>
                </c:pt>
                <c:pt idx="51">
                  <c:v>-2.0428103653102899E-14</c:v>
                </c:pt>
                <c:pt idx="52">
                  <c:v>9.9999999999980105E-2</c:v>
                </c:pt>
                <c:pt idx="53">
                  <c:v>0.19999999999998</c:v>
                </c:pt>
                <c:pt idx="54">
                  <c:v>0.29999999999998</c:v>
                </c:pt>
                <c:pt idx="55">
                  <c:v>0.39999999999997998</c:v>
                </c:pt>
                <c:pt idx="56">
                  <c:v>0.49999999999998002</c:v>
                </c:pt>
                <c:pt idx="57">
                  <c:v>0.59999999999997999</c:v>
                </c:pt>
                <c:pt idx="58">
                  <c:v>0.69999999999997997</c:v>
                </c:pt>
                <c:pt idx="59">
                  <c:v>0.79999999999997995</c:v>
                </c:pt>
                <c:pt idx="60">
                  <c:v>0.89999999999998004</c:v>
                </c:pt>
                <c:pt idx="61">
                  <c:v>0.99999999999998002</c:v>
                </c:pt>
                <c:pt idx="62">
                  <c:v>1.0999999999999801</c:v>
                </c:pt>
                <c:pt idx="63">
                  <c:v>1.19999999999998</c:v>
                </c:pt>
                <c:pt idx="64">
                  <c:v>1.2999999999999801</c:v>
                </c:pt>
                <c:pt idx="65">
                  <c:v>1.3999999999999799</c:v>
                </c:pt>
                <c:pt idx="66">
                  <c:v>1.49999999999998</c:v>
                </c:pt>
                <c:pt idx="67">
                  <c:v>1.5999999999999801</c:v>
                </c:pt>
                <c:pt idx="68">
                  <c:v>1.69999999999998</c:v>
                </c:pt>
                <c:pt idx="69">
                  <c:v>1.7999999999999801</c:v>
                </c:pt>
                <c:pt idx="70">
                  <c:v>1.8999999999999799</c:v>
                </c:pt>
                <c:pt idx="71">
                  <c:v>1.99999999999998</c:v>
                </c:pt>
                <c:pt idx="72">
                  <c:v>2.0999999999999699</c:v>
                </c:pt>
                <c:pt idx="73">
                  <c:v>2.19999999999997</c:v>
                </c:pt>
                <c:pt idx="74">
                  <c:v>2.2999999999999701</c:v>
                </c:pt>
                <c:pt idx="75">
                  <c:v>2.3999999999999702</c:v>
                </c:pt>
                <c:pt idx="76">
                  <c:v>2.4999999999999698</c:v>
                </c:pt>
                <c:pt idx="77">
                  <c:v>2.5999999999999699</c:v>
                </c:pt>
                <c:pt idx="78">
                  <c:v>2.69999999999997</c:v>
                </c:pt>
                <c:pt idx="79">
                  <c:v>2.7999999999999701</c:v>
                </c:pt>
                <c:pt idx="80">
                  <c:v>2.8999999999999702</c:v>
                </c:pt>
                <c:pt idx="81">
                  <c:v>2.9999999999999698</c:v>
                </c:pt>
                <c:pt idx="82">
                  <c:v>3.0999999999999699</c:v>
                </c:pt>
                <c:pt idx="83">
                  <c:v>3.19999999999997</c:v>
                </c:pt>
                <c:pt idx="84">
                  <c:v>3.2999999999999701</c:v>
                </c:pt>
                <c:pt idx="85">
                  <c:v>3.3999999999999702</c:v>
                </c:pt>
                <c:pt idx="86">
                  <c:v>3.4999999999999698</c:v>
                </c:pt>
                <c:pt idx="87">
                  <c:v>3.5999999999999699</c:v>
                </c:pt>
                <c:pt idx="88">
                  <c:v>3.69999999999997</c:v>
                </c:pt>
                <c:pt idx="89">
                  <c:v>3.7999999999999701</c:v>
                </c:pt>
                <c:pt idx="90">
                  <c:v>3.8999999999999702</c:v>
                </c:pt>
                <c:pt idx="91">
                  <c:v>3.9999999999999698</c:v>
                </c:pt>
                <c:pt idx="92">
                  <c:v>4.0999999999999703</c:v>
                </c:pt>
                <c:pt idx="93">
                  <c:v>4.19999999999997</c:v>
                </c:pt>
                <c:pt idx="94">
                  <c:v>4.2999999999999696</c:v>
                </c:pt>
                <c:pt idx="95">
                  <c:v>4.3999999999999702</c:v>
                </c:pt>
                <c:pt idx="96">
                  <c:v>4.4999999999999698</c:v>
                </c:pt>
                <c:pt idx="97">
                  <c:v>4.5999999999999703</c:v>
                </c:pt>
                <c:pt idx="98">
                  <c:v>4.69999999999997</c:v>
                </c:pt>
                <c:pt idx="99">
                  <c:v>4.7999999999999696</c:v>
                </c:pt>
                <c:pt idx="100">
                  <c:v>4.8999999999999604</c:v>
                </c:pt>
                <c:pt idx="101">
                  <c:v>4.99999999999996</c:v>
                </c:pt>
                <c:pt idx="102">
                  <c:v>6</c:v>
                </c:pt>
              </c:numCache>
            </c:numRef>
          </c:xVal>
          <c:yVal>
            <c:numRef>
              <c:f>Michaelian_Proability_Theory!$B$48:$CZ$48</c:f>
              <c:numCache>
                <c:formatCode>0.00</c:formatCode>
                <c:ptCount val="103"/>
                <c:pt idx="0">
                  <c:v>0</c:v>
                </c:pt>
                <c:pt idx="1">
                  <c:v>20</c:v>
                </c:pt>
                <c:pt idx="2">
                  <c:v>19.801512208504803</c:v>
                </c:pt>
                <c:pt idx="3">
                  <c:v>19.432752812071328</c:v>
                </c:pt>
                <c:pt idx="4">
                  <c:v>19.057343209876542</c:v>
                </c:pt>
                <c:pt idx="5">
                  <c:v>18.780764883401918</c:v>
                </c:pt>
                <c:pt idx="6">
                  <c:v>18.655692729766805</c:v>
                </c:pt>
                <c:pt idx="7">
                  <c:v>18.780764883401918</c:v>
                </c:pt>
                <c:pt idx="8">
                  <c:v>19.057343209876542</c:v>
                </c:pt>
                <c:pt idx="9">
                  <c:v>19.432752812071328</c:v>
                </c:pt>
                <c:pt idx="10">
                  <c:v>19.801512208504803</c:v>
                </c:pt>
                <c:pt idx="11">
                  <c:v>20</c:v>
                </c:pt>
                <c:pt idx="12">
                  <c:v>20.286468038408781</c:v>
                </c:pt>
                <c:pt idx="13">
                  <c:v>20.376332510288066</c:v>
                </c:pt>
                <c:pt idx="14">
                  <c:v>20.453832098765432</c:v>
                </c:pt>
                <c:pt idx="15">
                  <c:v>20.637798079561044</c:v>
                </c:pt>
                <c:pt idx="16">
                  <c:v>20.987654320987609</c:v>
                </c:pt>
                <c:pt idx="17">
                  <c:v>21.618922908093204</c:v>
                </c:pt>
                <c:pt idx="18">
                  <c:v>22.425190123456701</c:v>
                </c:pt>
                <c:pt idx="19">
                  <c:v>23.347361316872334</c:v>
                </c:pt>
                <c:pt idx="20">
                  <c:v>24.266934430726938</c:v>
                </c:pt>
                <c:pt idx="21">
                  <c:v>24.999999999999943</c:v>
                </c:pt>
                <c:pt idx="22">
                  <c:v>24.537833862433917</c:v>
                </c:pt>
                <c:pt idx="23">
                  <c:v>23.91268320595735</c:v>
                </c:pt>
                <c:pt idx="24">
                  <c:v>23.194465432098838</c:v>
                </c:pt>
                <c:pt idx="25">
                  <c:v>22.440537095826059</c:v>
                </c:pt>
                <c:pt idx="26">
                  <c:v>21.696551048402974</c:v>
                </c:pt>
                <c:pt idx="27">
                  <c:v>20.997313580246981</c:v>
                </c:pt>
                <c:pt idx="28">
                  <c:v>20.367641563786066</c:v>
                </c:pt>
                <c:pt idx="29">
                  <c:v>19.823219596315944</c:v>
                </c:pt>
                <c:pt idx="30">
                  <c:v>19.371457142857182</c:v>
                </c:pt>
                <c:pt idx="31">
                  <c:v>19.012345679012377</c:v>
                </c:pt>
                <c:pt idx="32">
                  <c:v>18.911457142857149</c:v>
                </c:pt>
                <c:pt idx="33">
                  <c:v>18.895208622378995</c:v>
                </c:pt>
                <c:pt idx="34">
                  <c:v>18.9632794238683</c:v>
                </c:pt>
                <c:pt idx="35">
                  <c:v>19.107930864197513</c:v>
                </c:pt>
                <c:pt idx="36">
                  <c:v>19.313149127963918</c:v>
                </c:pt>
                <c:pt idx="37">
                  <c:v>19.553788124632543</c:v>
                </c:pt>
                <c:pt idx="38">
                  <c:v>19.794712345678988</c:v>
                </c:pt>
                <c:pt idx="39">
                  <c:v>19.989939721732298</c:v>
                </c:pt>
                <c:pt idx="40">
                  <c:v>20.081784479717815</c:v>
                </c:pt>
                <c:pt idx="41">
                  <c:v>20.000000000000018</c:v>
                </c:pt>
                <c:pt idx="42">
                  <c:v>21.741335528120555</c:v>
                </c:pt>
                <c:pt idx="43">
                  <c:v>23.207071604938129</c:v>
                </c:pt>
                <c:pt idx="44">
                  <c:v>24.643298765431801</c:v>
                </c:pt>
                <c:pt idx="45">
                  <c:v>26.208897668038077</c:v>
                </c:pt>
                <c:pt idx="46">
                  <c:v>27.983539094649828</c:v>
                </c:pt>
                <c:pt idx="47">
                  <c:v>30.1333969821669</c:v>
                </c:pt>
                <c:pt idx="48">
                  <c:v>32.52873086419703</c:v>
                </c:pt>
                <c:pt idx="49">
                  <c:v>35.091186831275202</c:v>
                </c:pt>
                <c:pt idx="50">
                  <c:v>37.663201097393198</c:v>
                </c:pt>
                <c:pt idx="51">
                  <c:v>39.999999999999567</c:v>
                </c:pt>
                <c:pt idx="52">
                  <c:v>40.414411953752655</c:v>
                </c:pt>
                <c:pt idx="53">
                  <c:v>40.45754230844603</c:v>
                </c:pt>
                <c:pt idx="54">
                  <c:v>40.277835802469177</c:v>
                </c:pt>
                <c:pt idx="55">
                  <c:v>39.997219831471739</c:v>
                </c:pt>
                <c:pt idx="56">
                  <c:v>39.712913972173283</c:v>
                </c:pt>
                <c:pt idx="57">
                  <c:v>39.49923950617287</c:v>
                </c:pt>
                <c:pt idx="58">
                  <c:v>39.409428943758577</c:v>
                </c:pt>
                <c:pt idx="59">
                  <c:v>39.477435547717008</c:v>
                </c:pt>
                <c:pt idx="60">
                  <c:v>39.719742857142791</c:v>
                </c:pt>
                <c:pt idx="61">
                  <c:v>40.13717421124818</c:v>
                </c:pt>
                <c:pt idx="62">
                  <c:v>41.099742857142644</c:v>
                </c:pt>
                <c:pt idx="63">
                  <c:v>42.261468469527472</c:v>
                </c:pt>
                <c:pt idx="64">
                  <c:v>43.622515363511368</c:v>
                </c:pt>
                <c:pt idx="65">
                  <c:v>45.167387654320656</c:v>
                </c:pt>
                <c:pt idx="66">
                  <c:v>46.863119733489754</c:v>
                </c:pt>
                <c:pt idx="67">
                  <c:v>48.657466745051565</c:v>
                </c:pt>
                <c:pt idx="68">
                  <c:v>50.477095061728029</c:v>
                </c:pt>
                <c:pt idx="69">
                  <c:v>52.225772761120581</c:v>
                </c:pt>
                <c:pt idx="70">
                  <c:v>53.782560101900557</c:v>
                </c:pt>
                <c:pt idx="71">
                  <c:v>54.999999999999801</c:v>
                </c:pt>
                <c:pt idx="72">
                  <c:v>53.48424691358079</c:v>
                </c:pt>
                <c:pt idx="73">
                  <c:v>51.552910836763289</c:v>
                </c:pt>
                <c:pt idx="74">
                  <c:v>49.614716049383262</c:v>
                </c:pt>
                <c:pt idx="75">
                  <c:v>47.933037037037479</c:v>
                </c:pt>
                <c:pt idx="76">
                  <c:v>46.639231824417337</c:v>
                </c:pt>
                <c:pt idx="77">
                  <c:v>45.970787379972705</c:v>
                </c:pt>
                <c:pt idx="78">
                  <c:v>45.67200000000004</c:v>
                </c:pt>
                <c:pt idx="79">
                  <c:v>45.610853223593971</c:v>
                </c:pt>
                <c:pt idx="80">
                  <c:v>45.523314128943824</c:v>
                </c:pt>
                <c:pt idx="81">
                  <c:v>45.000000000000284</c:v>
                </c:pt>
                <c:pt idx="82">
                  <c:v>44.553402469136017</c:v>
                </c:pt>
                <c:pt idx="83">
                  <c:v>43.723693827160758</c:v>
                </c:pt>
                <c:pt idx="84">
                  <c:v>42.879022222222446</c:v>
                </c:pt>
                <c:pt idx="85">
                  <c:v>42.256720987654461</c:v>
                </c:pt>
                <c:pt idx="86">
                  <c:v>41.975308641975339</c:v>
                </c:pt>
                <c:pt idx="87">
                  <c:v>42.256720987654177</c:v>
                </c:pt>
                <c:pt idx="88">
                  <c:v>42.879022222221991</c:v>
                </c:pt>
                <c:pt idx="89">
                  <c:v>43.723693827160233</c:v>
                </c:pt>
                <c:pt idx="90">
                  <c:v>44.553402469135591</c:v>
                </c:pt>
                <c:pt idx="91">
                  <c:v>44.999999999999972</c:v>
                </c:pt>
                <c:pt idx="92">
                  <c:v>0</c:v>
                </c:pt>
                <c:pt idx="93">
                  <c:v>0</c:v>
                </c:pt>
                <c:pt idx="94">
                  <c:v>0</c:v>
                </c:pt>
                <c:pt idx="95">
                  <c:v>0</c:v>
                </c:pt>
                <c:pt idx="96">
                  <c:v>0</c:v>
                </c:pt>
                <c:pt idx="97">
                  <c:v>0</c:v>
                </c:pt>
                <c:pt idx="98">
                  <c:v>0</c:v>
                </c:pt>
                <c:pt idx="99">
                  <c:v>0</c:v>
                </c:pt>
                <c:pt idx="100">
                  <c:v>0</c:v>
                </c:pt>
                <c:pt idx="101">
                  <c:v>0</c:v>
                </c:pt>
                <c:pt idx="102">
                  <c:v>0</c:v>
                </c:pt>
              </c:numCache>
            </c:numRef>
          </c:yVal>
          <c:smooth val="1"/>
          <c:extLst>
            <c:ext xmlns:c16="http://schemas.microsoft.com/office/drawing/2014/chart" uri="{C3380CC4-5D6E-409C-BE32-E72D297353CC}">
              <c16:uniqueId val="{00000000-D6F4-41DA-A25D-37EE26072906}"/>
            </c:ext>
          </c:extLst>
        </c:ser>
        <c:dLbls>
          <c:showLegendKey val="0"/>
          <c:showVal val="0"/>
          <c:showCatName val="0"/>
          <c:showSerName val="0"/>
          <c:showPercent val="0"/>
          <c:showBubbleSize val="0"/>
        </c:dLbls>
        <c:axId val="903516047"/>
        <c:axId val="903520623"/>
      </c:scatterChart>
      <c:valAx>
        <c:axId val="903516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0623"/>
        <c:crosses val="autoZero"/>
        <c:crossBetween val="midCat"/>
      </c:valAx>
      <c:valAx>
        <c:axId val="903520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1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51</xdr:row>
      <xdr:rowOff>4762</xdr:rowOff>
    </xdr:from>
    <xdr:to>
      <xdr:col>6</xdr:col>
      <xdr:colOff>0</xdr:colOff>
      <xdr:row>66</xdr:row>
      <xdr:rowOff>0</xdr:rowOff>
    </xdr:to>
    <xdr:graphicFrame macro="">
      <xdr:nvGraphicFramePr>
        <xdr:cNvPr id="3" name="Chart 2">
          <a:extLst>
            <a:ext uri="{FF2B5EF4-FFF2-40B4-BE49-F238E27FC236}">
              <a16:creationId xmlns:a16="http://schemas.microsoft.com/office/drawing/2014/main" id="{2810F91E-7CA1-4434-87A2-D26CAC67F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81"/>
  <sheetViews>
    <sheetView tabSelected="1" topLeftCell="A34" zoomScale="85" zoomScaleNormal="85" workbookViewId="0">
      <selection activeCell="B5" sqref="B5"/>
    </sheetView>
  </sheetViews>
  <sheetFormatPr defaultRowHeight="14.4" x14ac:dyDescent="0.3"/>
  <cols>
    <col min="1" max="1" width="69.6640625" customWidth="1"/>
    <col min="2" max="2" width="10.5546875" bestFit="1" customWidth="1"/>
    <col min="3" max="3" width="10.6640625" customWidth="1"/>
    <col min="4" max="4" width="13.44140625" customWidth="1"/>
    <col min="5" max="5" width="10.5546875" bestFit="1" customWidth="1"/>
    <col min="6" max="6" width="10.109375" customWidth="1"/>
    <col min="7" max="7" width="13.33203125" customWidth="1"/>
    <col min="8" max="8" width="10.88671875" customWidth="1"/>
    <col min="9" max="9" width="9.5546875" customWidth="1"/>
    <col min="10" max="10" width="13.44140625" customWidth="1"/>
    <col min="11" max="62" width="12" customWidth="1"/>
    <col min="63" max="64" width="9.6640625" bestFit="1" customWidth="1"/>
    <col min="65" max="69" width="9.6640625" customWidth="1"/>
  </cols>
  <sheetData>
    <row r="1" spans="1:62" x14ac:dyDescent="0.3">
      <c r="A1" t="s">
        <v>32</v>
      </c>
    </row>
    <row r="2" spans="1:62" x14ac:dyDescent="0.3">
      <c r="A2" s="16" t="s">
        <v>58</v>
      </c>
    </row>
    <row r="3" spans="1:62" ht="15" thickBot="1" x14ac:dyDescent="0.35"/>
    <row r="4" spans="1:62" ht="15" thickBot="1" x14ac:dyDescent="0.35">
      <c r="A4" t="s">
        <v>31</v>
      </c>
      <c r="B4" s="43">
        <v>25</v>
      </c>
    </row>
    <row r="5" spans="1:62" x14ac:dyDescent="0.3">
      <c r="A5" s="16" t="s">
        <v>55</v>
      </c>
    </row>
    <row r="6" spans="1:62" ht="15" thickBot="1" x14ac:dyDescent="0.35"/>
    <row r="7" spans="1:62" ht="15" thickBot="1" x14ac:dyDescent="0.35">
      <c r="A7" s="3" t="s">
        <v>4</v>
      </c>
      <c r="B7" s="84" t="s">
        <v>9</v>
      </c>
      <c r="C7" s="85"/>
      <c r="D7" s="86"/>
      <c r="E7" s="87" t="s">
        <v>10</v>
      </c>
      <c r="F7" s="88"/>
      <c r="G7" s="89"/>
      <c r="H7" s="90" t="s">
        <v>11</v>
      </c>
      <c r="I7" s="90"/>
      <c r="J7" s="91"/>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1"/>
      <c r="BJ7" s="11"/>
    </row>
    <row r="8" spans="1:62" ht="58.2" thickBot="1" x14ac:dyDescent="0.35">
      <c r="A8" s="4" t="s">
        <v>3</v>
      </c>
      <c r="B8" s="8" t="s">
        <v>12</v>
      </c>
      <c r="C8" s="9" t="s">
        <v>33</v>
      </c>
      <c r="D8" s="57" t="s">
        <v>39</v>
      </c>
      <c r="E8" s="5" t="s">
        <v>12</v>
      </c>
      <c r="F8" s="6" t="s">
        <v>33</v>
      </c>
      <c r="G8" s="51" t="s">
        <v>39</v>
      </c>
      <c r="H8" s="5" t="s">
        <v>12</v>
      </c>
      <c r="I8" s="6" t="s">
        <v>33</v>
      </c>
      <c r="J8" s="51" t="s">
        <v>39</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7"/>
      <c r="BJ8" s="7"/>
    </row>
    <row r="9" spans="1:62" x14ac:dyDescent="0.3">
      <c r="A9" s="12" t="s">
        <v>21</v>
      </c>
      <c r="B9" s="68">
        <f ca="1">RANDBETWEEN(-5,5)</f>
        <v>-5</v>
      </c>
      <c r="C9" s="20">
        <v>1</v>
      </c>
      <c r="D9" s="58">
        <f ca="1">(((SUMIFS(C$9:C$24,B$9:B$24,"&gt;="&amp;($B9-(($B$26-$B$25)*(B$4/100))),B$9:B$24,"&lt;="&amp;($B9+(($B$26-$B$25)*(B$4/100)))))))</f>
        <v>4</v>
      </c>
      <c r="E9" s="21"/>
      <c r="F9" s="22"/>
      <c r="G9" s="56"/>
      <c r="H9" s="21"/>
      <c r="I9" s="22"/>
      <c r="J9" s="22"/>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row>
    <row r="10" spans="1:62" x14ac:dyDescent="0.3">
      <c r="A10" s="13" t="s">
        <v>22</v>
      </c>
      <c r="B10" s="69">
        <f ca="1">RANDBETWEEN(-5,5)</f>
        <v>2</v>
      </c>
      <c r="C10" s="23">
        <v>1</v>
      </c>
      <c r="D10" s="27">
        <f t="shared" ref="D10:D17" ca="1" si="0">(((SUMIFS(C$9:C$24,B$9:B$24,"&gt;="&amp;($B10-(($B$26-$B$25)*(B$4/100))),B$9:B$24,"&lt;="&amp;($B10+(($B$26-$B$25)*(B$4/100)))))))</f>
        <v>11</v>
      </c>
      <c r="E10" s="21"/>
      <c r="F10" s="22"/>
      <c r="G10" s="56"/>
      <c r="H10" s="21"/>
      <c r="I10" s="22"/>
      <c r="J10" s="22"/>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2" x14ac:dyDescent="0.3">
      <c r="A11" s="13" t="s">
        <v>23</v>
      </c>
      <c r="B11" s="69">
        <f t="shared" ref="B11:B23" ca="1" si="1">RANDBETWEEN(-5,5)</f>
        <v>4</v>
      </c>
      <c r="C11" s="23">
        <v>1</v>
      </c>
      <c r="D11" s="27">
        <f t="shared" ca="1" si="0"/>
        <v>9</v>
      </c>
      <c r="E11" s="21"/>
      <c r="F11" s="22"/>
      <c r="G11" s="56"/>
      <c r="H11" s="21"/>
      <c r="I11" s="22"/>
      <c r="J11" s="22"/>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x14ac:dyDescent="0.3">
      <c r="A12" s="13" t="s">
        <v>24</v>
      </c>
      <c r="B12" s="69">
        <f t="shared" ca="1" si="1"/>
        <v>-5</v>
      </c>
      <c r="C12" s="23">
        <v>1</v>
      </c>
      <c r="D12" s="27">
        <f t="shared" ca="1" si="0"/>
        <v>4</v>
      </c>
      <c r="E12" s="21"/>
      <c r="F12" s="22"/>
      <c r="G12" s="56"/>
      <c r="H12" s="21"/>
      <c r="I12" s="22"/>
      <c r="J12" s="22"/>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row>
    <row r="13" spans="1:62" x14ac:dyDescent="0.3">
      <c r="A13" s="13" t="s">
        <v>25</v>
      </c>
      <c r="B13" s="69">
        <f t="shared" ca="1" si="1"/>
        <v>4</v>
      </c>
      <c r="C13" s="23">
        <v>1</v>
      </c>
      <c r="D13" s="27">
        <f t="shared" ca="1" si="0"/>
        <v>9</v>
      </c>
      <c r="E13" s="21"/>
      <c r="F13" s="22"/>
      <c r="G13" s="56"/>
      <c r="H13" s="21"/>
      <c r="I13" s="22"/>
      <c r="J13" s="22"/>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row>
    <row r="14" spans="1:62" x14ac:dyDescent="0.3">
      <c r="A14" s="13" t="s">
        <v>26</v>
      </c>
      <c r="B14" s="69">
        <f t="shared" ca="1" si="1"/>
        <v>2</v>
      </c>
      <c r="C14" s="23">
        <v>1</v>
      </c>
      <c r="D14" s="27">
        <f t="shared" ca="1" si="0"/>
        <v>11</v>
      </c>
      <c r="E14" s="21"/>
      <c r="F14" s="22"/>
      <c r="G14" s="56"/>
      <c r="H14" s="21"/>
      <c r="I14" s="22"/>
      <c r="J14" s="22"/>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row>
    <row r="15" spans="1:62" x14ac:dyDescent="0.3">
      <c r="A15" s="13" t="s">
        <v>27</v>
      </c>
      <c r="B15" s="69">
        <f t="shared" ca="1" si="1"/>
        <v>-3</v>
      </c>
      <c r="C15" s="23">
        <v>1</v>
      </c>
      <c r="D15" s="27">
        <f t="shared" ca="1" si="0"/>
        <v>5</v>
      </c>
      <c r="E15" s="21"/>
      <c r="F15" s="22"/>
      <c r="G15" s="56"/>
      <c r="H15" s="21"/>
      <c r="I15" s="22"/>
      <c r="J15" s="22"/>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row>
    <row r="16" spans="1:62" x14ac:dyDescent="0.3">
      <c r="A16" s="13" t="s">
        <v>28</v>
      </c>
      <c r="B16" s="69">
        <f t="shared" ca="1" si="1"/>
        <v>0</v>
      </c>
      <c r="C16" s="23">
        <v>1</v>
      </c>
      <c r="D16" s="27">
        <f t="shared" ca="1" si="0"/>
        <v>8</v>
      </c>
      <c r="E16" s="21"/>
      <c r="F16" s="22"/>
      <c r="G16" s="56"/>
      <c r="H16" s="21"/>
      <c r="I16" s="22"/>
      <c r="J16" s="22"/>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row>
    <row r="17" spans="1:104" x14ac:dyDescent="0.3">
      <c r="A17" s="13" t="s">
        <v>59</v>
      </c>
      <c r="B17" s="69">
        <f t="shared" ca="1" si="1"/>
        <v>-4</v>
      </c>
      <c r="C17" s="23">
        <v>1</v>
      </c>
      <c r="D17" s="27">
        <f t="shared" ca="1" si="0"/>
        <v>4</v>
      </c>
      <c r="E17" s="21"/>
      <c r="F17" s="22"/>
      <c r="G17" s="56"/>
      <c r="H17" s="21"/>
      <c r="I17" s="22"/>
      <c r="J17" s="22"/>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row>
    <row r="18" spans="1:104" x14ac:dyDescent="0.3">
      <c r="A18" s="13" t="s">
        <v>60</v>
      </c>
      <c r="B18" s="69">
        <f t="shared" ca="1" si="1"/>
        <v>4</v>
      </c>
      <c r="C18" s="23">
        <v>1</v>
      </c>
      <c r="D18" s="27">
        <f t="shared" ref="D18:D24" ca="1" si="2">(((SUMIFS(C$9:C$24,B$9:B$24,"&gt;="&amp;($B18-(($B$26-$B$25)*(B$4/100))),B$9:B$24,"&lt;="&amp;($B18+(($B$26-$B$25)*(B$4/100)))))))</f>
        <v>9</v>
      </c>
      <c r="E18" s="24"/>
      <c r="F18" s="25"/>
      <c r="G18" s="55"/>
      <c r="H18" s="24"/>
      <c r="I18" s="25"/>
      <c r="J18" s="25"/>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row>
    <row r="19" spans="1:104" x14ac:dyDescent="0.3">
      <c r="A19" s="13" t="s">
        <v>61</v>
      </c>
      <c r="B19" s="69">
        <f t="shared" ca="1" si="1"/>
        <v>2</v>
      </c>
      <c r="C19" s="23">
        <v>1</v>
      </c>
      <c r="D19" s="27">
        <f t="shared" ca="1" si="2"/>
        <v>11</v>
      </c>
      <c r="E19" s="24"/>
      <c r="F19" s="25"/>
      <c r="G19" s="55"/>
      <c r="H19" s="24"/>
      <c r="I19" s="25"/>
      <c r="J19" s="25"/>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67"/>
    </row>
    <row r="20" spans="1:104" x14ac:dyDescent="0.3">
      <c r="A20" s="13" t="s">
        <v>62</v>
      </c>
      <c r="B20" s="69">
        <f t="shared" ca="1" si="1"/>
        <v>-1</v>
      </c>
      <c r="C20" s="23">
        <v>1</v>
      </c>
      <c r="D20" s="27">
        <f t="shared" ca="1" si="2"/>
        <v>4</v>
      </c>
      <c r="E20" s="24"/>
      <c r="F20" s="25"/>
      <c r="G20" s="55"/>
      <c r="H20" s="24"/>
      <c r="I20" s="25"/>
      <c r="J20" s="25"/>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row>
    <row r="21" spans="1:104" x14ac:dyDescent="0.3">
      <c r="A21" s="13" t="s">
        <v>63</v>
      </c>
      <c r="B21" s="69">
        <f t="shared" ca="1" si="1"/>
        <v>2</v>
      </c>
      <c r="C21" s="23">
        <v>1</v>
      </c>
      <c r="D21" s="27">
        <f t="shared" ca="1" si="2"/>
        <v>11</v>
      </c>
      <c r="E21" s="26">
        <v>1</v>
      </c>
      <c r="F21" s="23">
        <v>1</v>
      </c>
      <c r="G21" s="27" t="s">
        <v>8</v>
      </c>
      <c r="H21" s="24"/>
      <c r="I21" s="25"/>
      <c r="J21" s="25"/>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row>
    <row r="22" spans="1:104" x14ac:dyDescent="0.3">
      <c r="A22" s="13" t="s">
        <v>64</v>
      </c>
      <c r="B22" s="69">
        <f t="shared" ca="1" si="1"/>
        <v>2</v>
      </c>
      <c r="C22" s="23">
        <v>1</v>
      </c>
      <c r="D22" s="27">
        <f t="shared" ca="1" si="2"/>
        <v>11</v>
      </c>
      <c r="E22" s="26">
        <v>3</v>
      </c>
      <c r="F22" s="23">
        <v>1</v>
      </c>
      <c r="G22" s="27" t="s">
        <v>8</v>
      </c>
      <c r="H22" s="26">
        <v>1</v>
      </c>
      <c r="I22" s="23">
        <v>1</v>
      </c>
      <c r="J22" s="23" t="s">
        <v>8</v>
      </c>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row>
    <row r="23" spans="1:104" x14ac:dyDescent="0.3">
      <c r="A23" s="13" t="s">
        <v>65</v>
      </c>
      <c r="B23" s="69">
        <f t="shared" ca="1" si="1"/>
        <v>3</v>
      </c>
      <c r="C23" s="23">
        <v>1</v>
      </c>
      <c r="D23" s="27">
        <f t="shared" ca="1" si="2"/>
        <v>9</v>
      </c>
      <c r="E23" s="26">
        <v>5</v>
      </c>
      <c r="F23" s="23">
        <v>1</v>
      </c>
      <c r="G23" s="27" t="s">
        <v>8</v>
      </c>
      <c r="H23" s="26">
        <v>5</v>
      </c>
      <c r="I23" s="23">
        <v>1</v>
      </c>
      <c r="J23" s="23" t="s">
        <v>8</v>
      </c>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row>
    <row r="24" spans="1:104" ht="15" thickBot="1" x14ac:dyDescent="0.35">
      <c r="A24" s="14" t="s">
        <v>66</v>
      </c>
      <c r="B24" s="71">
        <f ca="1">RANDBETWEEN(-5,5)</f>
        <v>0</v>
      </c>
      <c r="C24" s="28">
        <v>1</v>
      </c>
      <c r="D24" s="59">
        <f t="shared" ca="1" si="2"/>
        <v>8</v>
      </c>
      <c r="E24" s="29">
        <v>7</v>
      </c>
      <c r="F24" s="30">
        <v>1</v>
      </c>
      <c r="G24" s="31" t="s">
        <v>8</v>
      </c>
      <c r="H24" s="29">
        <v>9</v>
      </c>
      <c r="I24" s="30">
        <v>1</v>
      </c>
      <c r="J24" s="30" t="s">
        <v>8</v>
      </c>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row>
    <row r="25" spans="1:104" x14ac:dyDescent="0.3">
      <c r="A25" s="64" t="s">
        <v>1</v>
      </c>
      <c r="B25" s="32">
        <f ca="1">MIN($B$9,$B$18,$B$19,$B$20,$B$21,$B$22,$B$23,$B$24)</f>
        <v>-5</v>
      </c>
      <c r="C25" s="33"/>
      <c r="D25" s="52"/>
      <c r="E25" s="34">
        <f>MIN($E$21,$E$22,$E$23,$E$24)</f>
        <v>1</v>
      </c>
      <c r="F25" s="35"/>
      <c r="G25" s="36"/>
      <c r="H25" s="48">
        <f>MIN($H$22,$H$23,$H$24)</f>
        <v>1</v>
      </c>
      <c r="I25" s="35"/>
      <c r="J25" s="36"/>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f ca="1">IF(COUNTIF($B$9:$B$24,AL$33),1,0)</f>
        <v>0</v>
      </c>
      <c r="AS25" s="10"/>
      <c r="AT25" s="10"/>
      <c r="AU25" s="10"/>
      <c r="AV25" s="10"/>
      <c r="AW25" s="10"/>
      <c r="AX25" s="10"/>
      <c r="AY25" s="10"/>
      <c r="AZ25" s="10"/>
      <c r="BA25" s="10"/>
      <c r="BB25" s="10"/>
      <c r="BC25" s="10"/>
      <c r="BD25" s="10"/>
      <c r="BE25" s="10"/>
      <c r="BF25" s="10"/>
      <c r="BG25" s="10"/>
      <c r="BH25" s="10"/>
      <c r="BI25" s="10"/>
      <c r="BJ25" s="10"/>
    </row>
    <row r="26" spans="1:104" x14ac:dyDescent="0.3">
      <c r="A26" s="65" t="s">
        <v>2</v>
      </c>
      <c r="B26" s="37">
        <f ca="1">MAX($B$9,$B$18,$B$19,$B$20,$B$21,$B$22,$B$23,$B$24)</f>
        <v>4</v>
      </c>
      <c r="C26" s="38"/>
      <c r="D26" s="53"/>
      <c r="E26" s="37">
        <f>MAX($E$21,$E$22,$E$23,$E$24)</f>
        <v>7</v>
      </c>
      <c r="F26" s="38"/>
      <c r="G26" s="39"/>
      <c r="H26" s="49">
        <f>MAX($H$22,$H$23,$H$24)</f>
        <v>9</v>
      </c>
      <c r="I26" s="38"/>
      <c r="J26" s="39"/>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row>
    <row r="27" spans="1:104" x14ac:dyDescent="0.3">
      <c r="A27" s="65" t="s">
        <v>0</v>
      </c>
      <c r="B27" s="37">
        <f ca="1">((SUM($B$9:$B$24)-(($B$25-1)*SUM($C$9:$C$24)))/SUM($C$9:$C$24))</f>
        <v>6.4375</v>
      </c>
      <c r="C27" s="38"/>
      <c r="D27" s="53"/>
      <c r="E27" s="37">
        <f>((SUM($E$9:$E$24)-(($E$25-1)*SUM($F$9:$F$24)))/SUM($F$9:$F$24))</f>
        <v>4</v>
      </c>
      <c r="F27" s="38"/>
      <c r="G27" s="39"/>
      <c r="H27" s="49">
        <f>((SUM($H$9:$H$24)-(($H$25-1)*SUM($I$9:$I$24)))/SUM($I$9:$I$24))</f>
        <v>5</v>
      </c>
      <c r="I27" s="38"/>
      <c r="J27" s="39"/>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row>
    <row r="28" spans="1:104" x14ac:dyDescent="0.3">
      <c r="A28" s="65" t="s">
        <v>6</v>
      </c>
      <c r="B28" s="37">
        <f ca="1">(((SQRT((($B$9-($B$25-1))-$B$27)^2)+SQRT((($B$18-($B$25-1))-$B$27)^2)+SQRT((($B$19-($B$25-1))-$B$27)^2)+SQRT((($B$20-($B$25-1))-$B$27)^2)+SQRT((($B$21-($B$25-1))-$B$27)^2)+SQRT((($B$22-($B$25-1))-$B$27)^2)+SQRT((($B$23-($B$25-1))-$B$27)^2)+SQRT((($B$24-($B$25-1))-$B$27)^2))/SUM($C$9:$C$24))*100)</f>
        <v>113.28125</v>
      </c>
      <c r="C28" s="38"/>
      <c r="D28" s="53"/>
      <c r="E28" s="37">
        <f>(((SQRT((($E$21-($E$25-1))-$E$27)^2)+SQRT((($E$22-($E$25-1))-$E$27)^2)+SQRT((($E$23-($E$25-1))-$E$27)^2)+SQRT((($E$24-($E$25-1))-$E$27)^2))/SUM($F$9:$F$24))*100)</f>
        <v>200</v>
      </c>
      <c r="F28" s="38"/>
      <c r="G28" s="39"/>
      <c r="H28" s="49">
        <f>(((SQRT((($H$22-($H$25-1))-$H$27)^2)+SQRT((($H$23-($H$25-1))-$H$27)^2)+SQRT((($H$24-($H$25-1))-$H$27)^2))/SUM($I$9:$I$24))*100)</f>
        <v>266.66666666666663</v>
      </c>
      <c r="I28" s="38"/>
      <c r="J28" s="39"/>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row>
    <row r="29" spans="1:104" ht="15" thickBot="1" x14ac:dyDescent="0.35">
      <c r="A29" s="66" t="s">
        <v>37</v>
      </c>
      <c r="B29" s="40">
        <f ca="1">(((B$28*(SUM($F$9:$F$24)+SUM($I$9:$I$24)))/SUM($C$9:$C$24))/SUM($I$9:$I$24))</f>
        <v>16.520182291666668</v>
      </c>
      <c r="C29" s="41"/>
      <c r="D29" s="54"/>
      <c r="E29" s="40">
        <f>(((E$28*(SUM($C$9:$C$24)+SUM($I$9:$I$24)))/SUM($F$9:$F$24))/SUM($I$9:$I$24))</f>
        <v>316.66666666666669</v>
      </c>
      <c r="F29" s="41"/>
      <c r="G29" s="42"/>
      <c r="H29" s="50">
        <f>(((H$28*(SUM($C$9:$C$24)+SUM($F$9:$F$24)))/SUM($I$9:$I$24))/SUM($I$9:$I$24))</f>
        <v>592.5925925925925</v>
      </c>
      <c r="I29" s="41"/>
      <c r="J29" s="42"/>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row>
    <row r="30" spans="1:104" x14ac:dyDescent="0.3">
      <c r="A30" s="17" t="s">
        <v>40</v>
      </c>
      <c r="B30" s="3"/>
      <c r="C30" s="3"/>
      <c r="D30" s="3"/>
      <c r="E30" s="3"/>
      <c r="F30" s="1"/>
    </row>
    <row r="31" spans="1:104" ht="15" thickBot="1" x14ac:dyDescent="0.35">
      <c r="A31" s="3"/>
      <c r="B31" s="3"/>
      <c r="C31" s="3"/>
      <c r="D31" s="3"/>
      <c r="E31" s="3"/>
      <c r="F31" s="1"/>
    </row>
    <row r="32" spans="1:104" ht="15" thickBot="1" x14ac:dyDescent="0.35">
      <c r="A32" s="3" t="s">
        <v>5</v>
      </c>
      <c r="B32" s="98" t="s">
        <v>9</v>
      </c>
      <c r="C32" s="99"/>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99"/>
      <c r="BI32" s="99"/>
      <c r="BJ32" s="99"/>
      <c r="BK32" s="99"/>
      <c r="BL32" s="99"/>
      <c r="BM32" s="99"/>
      <c r="BN32" s="99"/>
      <c r="BO32" s="99"/>
      <c r="BP32" s="99"/>
      <c r="BQ32" s="99"/>
      <c r="BR32" s="99"/>
      <c r="BS32" s="99"/>
      <c r="BT32" s="99"/>
      <c r="BU32" s="99"/>
      <c r="BV32" s="99"/>
      <c r="BW32" s="99"/>
      <c r="BX32" s="99"/>
      <c r="BY32" s="99"/>
      <c r="BZ32" s="99"/>
      <c r="CA32" s="99"/>
      <c r="CB32" s="99"/>
      <c r="CC32" s="99"/>
      <c r="CD32" s="99"/>
      <c r="CE32" s="99"/>
      <c r="CF32" s="99"/>
      <c r="CG32" s="99"/>
      <c r="CH32" s="99"/>
      <c r="CI32" s="99"/>
      <c r="CJ32" s="99"/>
      <c r="CK32" s="99"/>
      <c r="CL32" s="99"/>
      <c r="CM32" s="99"/>
      <c r="CN32" s="99"/>
      <c r="CO32" s="99"/>
      <c r="CP32" s="99"/>
      <c r="CQ32" s="99"/>
      <c r="CR32" s="99"/>
      <c r="CS32" s="99"/>
      <c r="CT32" s="99"/>
      <c r="CU32" s="99"/>
      <c r="CV32" s="99"/>
      <c r="CW32" s="99"/>
      <c r="CX32" s="99"/>
      <c r="CY32" s="99"/>
      <c r="CZ32" s="100"/>
    </row>
    <row r="33" spans="1:104" ht="15" thickBot="1" x14ac:dyDescent="0.35">
      <c r="A33" s="72" t="s">
        <v>7</v>
      </c>
      <c r="B33" s="101">
        <v>-6</v>
      </c>
      <c r="C33" s="102">
        <v>-5</v>
      </c>
      <c r="D33" s="102">
        <v>-4.9000000000000004</v>
      </c>
      <c r="E33" s="102">
        <v>-4.8</v>
      </c>
      <c r="F33" s="102">
        <v>-4.7</v>
      </c>
      <c r="G33" s="102">
        <v>-4.5999999999999996</v>
      </c>
      <c r="H33" s="102">
        <v>-4.5</v>
      </c>
      <c r="I33" s="102">
        <v>-4.4000000000000004</v>
      </c>
      <c r="J33" s="102">
        <v>-4.3</v>
      </c>
      <c r="K33" s="102">
        <v>-4.2</v>
      </c>
      <c r="L33" s="102">
        <v>-4.0999999999999996</v>
      </c>
      <c r="M33" s="102">
        <v>-4</v>
      </c>
      <c r="N33" s="102">
        <v>-3.9</v>
      </c>
      <c r="O33" s="102">
        <v>-3.8</v>
      </c>
      <c r="P33" s="102">
        <v>-3.7</v>
      </c>
      <c r="Q33" s="102">
        <v>-3.6</v>
      </c>
      <c r="R33" s="102">
        <v>-3.5000000000000102</v>
      </c>
      <c r="S33" s="102">
        <v>-3.4000000000000101</v>
      </c>
      <c r="T33" s="102">
        <v>-3.30000000000001</v>
      </c>
      <c r="U33" s="102">
        <v>-3.2000000000000099</v>
      </c>
      <c r="V33" s="102">
        <v>-3.1000000000000099</v>
      </c>
      <c r="W33" s="102">
        <v>-3.0000000000000102</v>
      </c>
      <c r="X33" s="102">
        <v>-2.9000000000000101</v>
      </c>
      <c r="Y33" s="102">
        <v>-2.80000000000001</v>
      </c>
      <c r="Z33" s="102">
        <v>-2.7000000000000099</v>
      </c>
      <c r="AA33" s="102">
        <v>-2.6000000000000099</v>
      </c>
      <c r="AB33" s="102">
        <v>-2.5000000000000102</v>
      </c>
      <c r="AC33" s="102">
        <v>-2.4000000000000101</v>
      </c>
      <c r="AD33" s="102">
        <v>-2.30000000000001</v>
      </c>
      <c r="AE33" s="102">
        <v>-2.2000000000000099</v>
      </c>
      <c r="AF33" s="102">
        <v>-2.1000000000000099</v>
      </c>
      <c r="AG33" s="102">
        <v>-2.0000000000000102</v>
      </c>
      <c r="AH33" s="102">
        <v>-1.9000000000000099</v>
      </c>
      <c r="AI33" s="102">
        <v>-1.80000000000001</v>
      </c>
      <c r="AJ33" s="102">
        <v>-1.7000000000000099</v>
      </c>
      <c r="AK33" s="102">
        <v>-1.6000000000000101</v>
      </c>
      <c r="AL33" s="102">
        <v>-1.50000000000001</v>
      </c>
      <c r="AM33" s="102">
        <v>-1.4000000000000099</v>
      </c>
      <c r="AN33" s="102">
        <v>-1.30000000000001</v>
      </c>
      <c r="AO33" s="102">
        <v>-1.2000000000000099</v>
      </c>
      <c r="AP33" s="102">
        <v>-1.1000000000000101</v>
      </c>
      <c r="AQ33" s="102">
        <v>-1.00000000000001</v>
      </c>
      <c r="AR33" s="102">
        <v>-0.90000000000001001</v>
      </c>
      <c r="AS33" s="102">
        <v>-0.80000000000001004</v>
      </c>
      <c r="AT33" s="102">
        <v>-0.70000000000002005</v>
      </c>
      <c r="AU33" s="102">
        <v>-0.60000000000001996</v>
      </c>
      <c r="AV33" s="102">
        <v>-0.50000000000001998</v>
      </c>
      <c r="AW33" s="102">
        <v>-0.40000000000002001</v>
      </c>
      <c r="AX33" s="102">
        <v>-0.30000000000001997</v>
      </c>
      <c r="AY33" s="102">
        <v>-0.20000000000002</v>
      </c>
      <c r="AZ33" s="102">
        <v>-0.10000000000002</v>
      </c>
      <c r="BA33" s="102">
        <v>-2.0428103653102899E-14</v>
      </c>
      <c r="BB33" s="102">
        <v>9.9999999999980105E-2</v>
      </c>
      <c r="BC33" s="102">
        <v>0.19999999999998</v>
      </c>
      <c r="BD33" s="102">
        <v>0.29999999999998</v>
      </c>
      <c r="BE33" s="102">
        <v>0.39999999999997998</v>
      </c>
      <c r="BF33" s="102">
        <v>0.49999999999998002</v>
      </c>
      <c r="BG33" s="102">
        <v>0.59999999999997999</v>
      </c>
      <c r="BH33" s="102">
        <v>0.69999999999997997</v>
      </c>
      <c r="BI33" s="102">
        <v>0.79999999999997995</v>
      </c>
      <c r="BJ33" s="102">
        <v>0.89999999999998004</v>
      </c>
      <c r="BK33" s="102">
        <v>0.99999999999998002</v>
      </c>
      <c r="BL33" s="102">
        <v>1.0999999999999801</v>
      </c>
      <c r="BM33" s="102">
        <v>1.19999999999998</v>
      </c>
      <c r="BN33" s="102">
        <v>1.2999999999999801</v>
      </c>
      <c r="BO33" s="102">
        <v>1.3999999999999799</v>
      </c>
      <c r="BP33" s="102">
        <v>1.49999999999998</v>
      </c>
      <c r="BQ33" s="102">
        <v>1.5999999999999801</v>
      </c>
      <c r="BR33" s="102">
        <v>1.69999999999998</v>
      </c>
      <c r="BS33" s="102">
        <v>1.7999999999999801</v>
      </c>
      <c r="BT33" s="102">
        <v>1.8999999999999799</v>
      </c>
      <c r="BU33" s="102">
        <v>1.99999999999998</v>
      </c>
      <c r="BV33" s="102">
        <v>2.0999999999999699</v>
      </c>
      <c r="BW33" s="102">
        <v>2.19999999999997</v>
      </c>
      <c r="BX33" s="102">
        <v>2.2999999999999701</v>
      </c>
      <c r="BY33" s="102">
        <v>2.3999999999999702</v>
      </c>
      <c r="BZ33" s="102">
        <v>2.4999999999999698</v>
      </c>
      <c r="CA33" s="102">
        <v>2.5999999999999699</v>
      </c>
      <c r="CB33" s="102">
        <v>2.69999999999997</v>
      </c>
      <c r="CC33" s="102">
        <v>2.7999999999999701</v>
      </c>
      <c r="CD33" s="102">
        <v>2.8999999999999702</v>
      </c>
      <c r="CE33" s="102">
        <v>2.9999999999999698</v>
      </c>
      <c r="CF33" s="102">
        <v>3.0999999999999699</v>
      </c>
      <c r="CG33" s="102">
        <v>3.19999999999997</v>
      </c>
      <c r="CH33" s="102">
        <v>3.2999999999999701</v>
      </c>
      <c r="CI33" s="102">
        <v>3.3999999999999702</v>
      </c>
      <c r="CJ33" s="102">
        <v>3.4999999999999698</v>
      </c>
      <c r="CK33" s="102">
        <v>3.5999999999999699</v>
      </c>
      <c r="CL33" s="102">
        <v>3.69999999999997</v>
      </c>
      <c r="CM33" s="102">
        <v>3.7999999999999701</v>
      </c>
      <c r="CN33" s="102">
        <v>3.8999999999999702</v>
      </c>
      <c r="CO33" s="102">
        <v>3.9999999999999698</v>
      </c>
      <c r="CP33" s="102">
        <v>4.0999999999999703</v>
      </c>
      <c r="CQ33" s="102">
        <v>4.19999999999997</v>
      </c>
      <c r="CR33" s="102">
        <v>4.2999999999999696</v>
      </c>
      <c r="CS33" s="102">
        <v>4.3999999999999702</v>
      </c>
      <c r="CT33" s="102">
        <v>4.4999999999999698</v>
      </c>
      <c r="CU33" s="102">
        <v>4.5999999999999703</v>
      </c>
      <c r="CV33" s="102">
        <v>4.69999999999997</v>
      </c>
      <c r="CW33" s="102">
        <v>4.7999999999999696</v>
      </c>
      <c r="CX33" s="102">
        <v>4.8999999999999604</v>
      </c>
      <c r="CY33" s="102">
        <v>4.99999999999996</v>
      </c>
      <c r="CZ33" s="103">
        <v>6</v>
      </c>
    </row>
    <row r="34" spans="1:104" x14ac:dyDescent="0.3">
      <c r="A34" s="62" t="s">
        <v>14</v>
      </c>
      <c r="B34" s="104" t="str">
        <f t="shared" ref="B34:BM34" ca="1" si="3">(IF(B$33&gt;$B$26,"OOR",IF(B$33&lt;$B$25,"OOR",SMALL($B$9:$B$24,(SUM($C$9:$C$24)-COUNTIF($B$9:$B$24,"&gt;"&amp;B$33))))))</f>
        <v>OOR</v>
      </c>
      <c r="C34" s="105">
        <f t="shared" ca="1" si="3"/>
        <v>-5</v>
      </c>
      <c r="D34" s="105">
        <f t="shared" ca="1" si="3"/>
        <v>-5</v>
      </c>
      <c r="E34" s="105">
        <f t="shared" ca="1" si="3"/>
        <v>-5</v>
      </c>
      <c r="F34" s="105">
        <f t="shared" ca="1" si="3"/>
        <v>-5</v>
      </c>
      <c r="G34" s="105">
        <f t="shared" ca="1" si="3"/>
        <v>-5</v>
      </c>
      <c r="H34" s="105">
        <f t="shared" ca="1" si="3"/>
        <v>-5</v>
      </c>
      <c r="I34" s="105">
        <f t="shared" ca="1" si="3"/>
        <v>-5</v>
      </c>
      <c r="J34" s="105">
        <f t="shared" ca="1" si="3"/>
        <v>-5</v>
      </c>
      <c r="K34" s="105">
        <f t="shared" ca="1" si="3"/>
        <v>-5</v>
      </c>
      <c r="L34" s="105">
        <f t="shared" ca="1" si="3"/>
        <v>-5</v>
      </c>
      <c r="M34" s="105">
        <f t="shared" ca="1" si="3"/>
        <v>-4</v>
      </c>
      <c r="N34" s="105">
        <f t="shared" ca="1" si="3"/>
        <v>-4</v>
      </c>
      <c r="O34" s="105">
        <f t="shared" ca="1" si="3"/>
        <v>-4</v>
      </c>
      <c r="P34" s="105">
        <f t="shared" ca="1" si="3"/>
        <v>-4</v>
      </c>
      <c r="Q34" s="105">
        <f t="shared" ca="1" si="3"/>
        <v>-4</v>
      </c>
      <c r="R34" s="105">
        <f t="shared" ca="1" si="3"/>
        <v>-4</v>
      </c>
      <c r="S34" s="105">
        <f t="shared" ca="1" si="3"/>
        <v>-4</v>
      </c>
      <c r="T34" s="105">
        <f t="shared" ca="1" si="3"/>
        <v>-4</v>
      </c>
      <c r="U34" s="105">
        <f t="shared" ca="1" si="3"/>
        <v>-4</v>
      </c>
      <c r="V34" s="105">
        <f t="shared" ca="1" si="3"/>
        <v>-4</v>
      </c>
      <c r="W34" s="105">
        <f t="shared" ca="1" si="3"/>
        <v>-4</v>
      </c>
      <c r="X34" s="105">
        <f t="shared" ca="1" si="3"/>
        <v>-3</v>
      </c>
      <c r="Y34" s="105">
        <f t="shared" ca="1" si="3"/>
        <v>-3</v>
      </c>
      <c r="Z34" s="105">
        <f t="shared" ca="1" si="3"/>
        <v>-3</v>
      </c>
      <c r="AA34" s="105">
        <f t="shared" ca="1" si="3"/>
        <v>-3</v>
      </c>
      <c r="AB34" s="105">
        <f t="shared" ca="1" si="3"/>
        <v>-3</v>
      </c>
      <c r="AC34" s="105">
        <f t="shared" ca="1" si="3"/>
        <v>-3</v>
      </c>
      <c r="AD34" s="105">
        <f t="shared" ca="1" si="3"/>
        <v>-3</v>
      </c>
      <c r="AE34" s="105">
        <f t="shared" ca="1" si="3"/>
        <v>-3</v>
      </c>
      <c r="AF34" s="105">
        <f t="shared" ca="1" si="3"/>
        <v>-3</v>
      </c>
      <c r="AG34" s="105">
        <f t="shared" ca="1" si="3"/>
        <v>-3</v>
      </c>
      <c r="AH34" s="105">
        <f t="shared" ca="1" si="3"/>
        <v>-3</v>
      </c>
      <c r="AI34" s="105">
        <f t="shared" ca="1" si="3"/>
        <v>-3</v>
      </c>
      <c r="AJ34" s="105">
        <f t="shared" ca="1" si="3"/>
        <v>-3</v>
      </c>
      <c r="AK34" s="105">
        <f t="shared" ca="1" si="3"/>
        <v>-3</v>
      </c>
      <c r="AL34" s="105">
        <f t="shared" ca="1" si="3"/>
        <v>-3</v>
      </c>
      <c r="AM34" s="105">
        <f t="shared" ca="1" si="3"/>
        <v>-3</v>
      </c>
      <c r="AN34" s="105">
        <f t="shared" ca="1" si="3"/>
        <v>-3</v>
      </c>
      <c r="AO34" s="105">
        <f t="shared" ca="1" si="3"/>
        <v>-3</v>
      </c>
      <c r="AP34" s="105">
        <f t="shared" ca="1" si="3"/>
        <v>-3</v>
      </c>
      <c r="AQ34" s="105">
        <f t="shared" ca="1" si="3"/>
        <v>-3</v>
      </c>
      <c r="AR34" s="105">
        <f t="shared" ca="1" si="3"/>
        <v>-1</v>
      </c>
      <c r="AS34" s="105">
        <f t="shared" ca="1" si="3"/>
        <v>-1</v>
      </c>
      <c r="AT34" s="105">
        <f t="shared" ca="1" si="3"/>
        <v>-1</v>
      </c>
      <c r="AU34" s="105">
        <f t="shared" ca="1" si="3"/>
        <v>-1</v>
      </c>
      <c r="AV34" s="105">
        <f t="shared" ca="1" si="3"/>
        <v>-1</v>
      </c>
      <c r="AW34" s="105">
        <f t="shared" ca="1" si="3"/>
        <v>-1</v>
      </c>
      <c r="AX34" s="105">
        <f t="shared" ca="1" si="3"/>
        <v>-1</v>
      </c>
      <c r="AY34" s="105">
        <f t="shared" ca="1" si="3"/>
        <v>-1</v>
      </c>
      <c r="AZ34" s="105">
        <f t="shared" ca="1" si="3"/>
        <v>-1</v>
      </c>
      <c r="BA34" s="105">
        <f t="shared" ca="1" si="3"/>
        <v>-1</v>
      </c>
      <c r="BB34" s="105">
        <f t="shared" ca="1" si="3"/>
        <v>0</v>
      </c>
      <c r="BC34" s="105">
        <f t="shared" ca="1" si="3"/>
        <v>0</v>
      </c>
      <c r="BD34" s="105">
        <f t="shared" ca="1" si="3"/>
        <v>0</v>
      </c>
      <c r="BE34" s="105">
        <f t="shared" ca="1" si="3"/>
        <v>0</v>
      </c>
      <c r="BF34" s="105">
        <f t="shared" ca="1" si="3"/>
        <v>0</v>
      </c>
      <c r="BG34" s="105">
        <f t="shared" ca="1" si="3"/>
        <v>0</v>
      </c>
      <c r="BH34" s="105">
        <f t="shared" ca="1" si="3"/>
        <v>0</v>
      </c>
      <c r="BI34" s="105">
        <f t="shared" ca="1" si="3"/>
        <v>0</v>
      </c>
      <c r="BJ34" s="105">
        <f t="shared" ca="1" si="3"/>
        <v>0</v>
      </c>
      <c r="BK34" s="105">
        <f t="shared" ca="1" si="3"/>
        <v>0</v>
      </c>
      <c r="BL34" s="105">
        <f t="shared" ca="1" si="3"/>
        <v>0</v>
      </c>
      <c r="BM34" s="105">
        <f t="shared" ca="1" si="3"/>
        <v>0</v>
      </c>
      <c r="BN34" s="105">
        <f t="shared" ref="BN34:CZ34" ca="1" si="4">(IF(BN$33&gt;$B$26,"OOR",IF(BN$33&lt;$B$25,"OOR",SMALL($B$9:$B$24,(SUM($C$9:$C$24)-COUNTIF($B$9:$B$24,"&gt;"&amp;BN$33))))))</f>
        <v>0</v>
      </c>
      <c r="BO34" s="105">
        <f t="shared" ca="1" si="4"/>
        <v>0</v>
      </c>
      <c r="BP34" s="105">
        <f t="shared" ca="1" si="4"/>
        <v>0</v>
      </c>
      <c r="BQ34" s="105">
        <f t="shared" ca="1" si="4"/>
        <v>0</v>
      </c>
      <c r="BR34" s="105">
        <f t="shared" ca="1" si="4"/>
        <v>0</v>
      </c>
      <c r="BS34" s="105">
        <f t="shared" ca="1" si="4"/>
        <v>0</v>
      </c>
      <c r="BT34" s="105">
        <f t="shared" ca="1" si="4"/>
        <v>0</v>
      </c>
      <c r="BU34" s="105">
        <f t="shared" ca="1" si="4"/>
        <v>0</v>
      </c>
      <c r="BV34" s="105">
        <f t="shared" ca="1" si="4"/>
        <v>2</v>
      </c>
      <c r="BW34" s="105">
        <f t="shared" ca="1" si="4"/>
        <v>2</v>
      </c>
      <c r="BX34" s="105">
        <f t="shared" ca="1" si="4"/>
        <v>2</v>
      </c>
      <c r="BY34" s="105">
        <f t="shared" ca="1" si="4"/>
        <v>2</v>
      </c>
      <c r="BZ34" s="105">
        <f t="shared" ca="1" si="4"/>
        <v>2</v>
      </c>
      <c r="CA34" s="105">
        <f t="shared" ca="1" si="4"/>
        <v>2</v>
      </c>
      <c r="CB34" s="105">
        <f t="shared" ca="1" si="4"/>
        <v>2</v>
      </c>
      <c r="CC34" s="105">
        <f t="shared" ca="1" si="4"/>
        <v>2</v>
      </c>
      <c r="CD34" s="105">
        <f t="shared" ca="1" si="4"/>
        <v>2</v>
      </c>
      <c r="CE34" s="105">
        <f t="shared" ca="1" si="4"/>
        <v>2</v>
      </c>
      <c r="CF34" s="105">
        <f t="shared" ca="1" si="4"/>
        <v>3</v>
      </c>
      <c r="CG34" s="105">
        <f t="shared" ca="1" si="4"/>
        <v>3</v>
      </c>
      <c r="CH34" s="105">
        <f t="shared" ca="1" si="4"/>
        <v>3</v>
      </c>
      <c r="CI34" s="105">
        <f t="shared" ca="1" si="4"/>
        <v>3</v>
      </c>
      <c r="CJ34" s="105">
        <f t="shared" ca="1" si="4"/>
        <v>3</v>
      </c>
      <c r="CK34" s="105">
        <f t="shared" ca="1" si="4"/>
        <v>3</v>
      </c>
      <c r="CL34" s="105">
        <f t="shared" ca="1" si="4"/>
        <v>3</v>
      </c>
      <c r="CM34" s="105">
        <f t="shared" ca="1" si="4"/>
        <v>3</v>
      </c>
      <c r="CN34" s="105">
        <f t="shared" ca="1" si="4"/>
        <v>3</v>
      </c>
      <c r="CO34" s="105">
        <f t="shared" ca="1" si="4"/>
        <v>3</v>
      </c>
      <c r="CP34" s="105" t="str">
        <f t="shared" ca="1" si="4"/>
        <v>OOR</v>
      </c>
      <c r="CQ34" s="105" t="str">
        <f t="shared" ca="1" si="4"/>
        <v>OOR</v>
      </c>
      <c r="CR34" s="105" t="str">
        <f t="shared" ca="1" si="4"/>
        <v>OOR</v>
      </c>
      <c r="CS34" s="105" t="str">
        <f t="shared" ca="1" si="4"/>
        <v>OOR</v>
      </c>
      <c r="CT34" s="105" t="str">
        <f t="shared" ca="1" si="4"/>
        <v>OOR</v>
      </c>
      <c r="CU34" s="105" t="str">
        <f t="shared" ca="1" si="4"/>
        <v>OOR</v>
      </c>
      <c r="CV34" s="105" t="str">
        <f t="shared" ca="1" si="4"/>
        <v>OOR</v>
      </c>
      <c r="CW34" s="105" t="str">
        <f t="shared" ca="1" si="4"/>
        <v>OOR</v>
      </c>
      <c r="CX34" s="105" t="str">
        <f t="shared" ca="1" si="4"/>
        <v>OOR</v>
      </c>
      <c r="CY34" s="105" t="str">
        <f t="shared" ca="1" si="4"/>
        <v>OOR</v>
      </c>
      <c r="CZ34" s="106" t="str">
        <f t="shared" ca="1" si="4"/>
        <v>OOR</v>
      </c>
    </row>
    <row r="35" spans="1:104" x14ac:dyDescent="0.3">
      <c r="A35" s="61" t="s">
        <v>13</v>
      </c>
      <c r="B35" s="18" t="str">
        <f ca="1">(IF(B$33&gt;$B$26,"OOR",IF(B$33&lt;$B$25,"OOR",LARGE($B$9:$B$24,(SUM($C$9:$C$24)-COUNTIF($B$9:$B$24,"&lt;"&amp;B$33))))))</f>
        <v>OOR</v>
      </c>
      <c r="C35" s="44">
        <f t="shared" ref="C35:BN35" ca="1" si="5">(IF(C$33&gt;$B$26,"OOR",IF(C$33&lt;$B$25,"OOR",LARGE($B$9:$B$24,(SUM($C$9:$C$24)-COUNTIF($B$9:$B$24,"&lt;"&amp;C$33))))))</f>
        <v>-5</v>
      </c>
      <c r="D35" s="44">
        <f t="shared" ca="1" si="5"/>
        <v>-4</v>
      </c>
      <c r="E35" s="44">
        <f t="shared" ca="1" si="5"/>
        <v>-4</v>
      </c>
      <c r="F35" s="44">
        <f t="shared" ca="1" si="5"/>
        <v>-4</v>
      </c>
      <c r="G35" s="44">
        <f t="shared" ca="1" si="5"/>
        <v>-4</v>
      </c>
      <c r="H35" s="44">
        <f t="shared" ca="1" si="5"/>
        <v>-4</v>
      </c>
      <c r="I35" s="44">
        <f t="shared" ca="1" si="5"/>
        <v>-4</v>
      </c>
      <c r="J35" s="44">
        <f t="shared" ca="1" si="5"/>
        <v>-4</v>
      </c>
      <c r="K35" s="44">
        <f t="shared" ca="1" si="5"/>
        <v>-4</v>
      </c>
      <c r="L35" s="44">
        <f t="shared" ca="1" si="5"/>
        <v>-4</v>
      </c>
      <c r="M35" s="44">
        <f t="shared" ca="1" si="5"/>
        <v>-4</v>
      </c>
      <c r="N35" s="44">
        <f t="shared" ca="1" si="5"/>
        <v>-3</v>
      </c>
      <c r="O35" s="44">
        <f t="shared" ca="1" si="5"/>
        <v>-3</v>
      </c>
      <c r="P35" s="44">
        <f t="shared" ca="1" si="5"/>
        <v>-3</v>
      </c>
      <c r="Q35" s="44">
        <f t="shared" ca="1" si="5"/>
        <v>-3</v>
      </c>
      <c r="R35" s="44">
        <f t="shared" ca="1" si="5"/>
        <v>-3</v>
      </c>
      <c r="S35" s="44">
        <f t="shared" ca="1" si="5"/>
        <v>-3</v>
      </c>
      <c r="T35" s="44">
        <f t="shared" ca="1" si="5"/>
        <v>-3</v>
      </c>
      <c r="U35" s="44">
        <f t="shared" ca="1" si="5"/>
        <v>-3</v>
      </c>
      <c r="V35" s="44">
        <f t="shared" ca="1" si="5"/>
        <v>-3</v>
      </c>
      <c r="W35" s="44">
        <f t="shared" ca="1" si="5"/>
        <v>-3</v>
      </c>
      <c r="X35" s="44">
        <f t="shared" ca="1" si="5"/>
        <v>-1</v>
      </c>
      <c r="Y35" s="44">
        <f t="shared" ca="1" si="5"/>
        <v>-1</v>
      </c>
      <c r="Z35" s="44">
        <f t="shared" ca="1" si="5"/>
        <v>-1</v>
      </c>
      <c r="AA35" s="44">
        <f t="shared" ca="1" si="5"/>
        <v>-1</v>
      </c>
      <c r="AB35" s="44">
        <f t="shared" ca="1" si="5"/>
        <v>-1</v>
      </c>
      <c r="AC35" s="44">
        <f t="shared" ca="1" si="5"/>
        <v>-1</v>
      </c>
      <c r="AD35" s="44">
        <f t="shared" ca="1" si="5"/>
        <v>-1</v>
      </c>
      <c r="AE35" s="44">
        <f t="shared" ca="1" si="5"/>
        <v>-1</v>
      </c>
      <c r="AF35" s="44">
        <f t="shared" ca="1" si="5"/>
        <v>-1</v>
      </c>
      <c r="AG35" s="44">
        <f t="shared" ca="1" si="5"/>
        <v>-1</v>
      </c>
      <c r="AH35" s="44">
        <f t="shared" ca="1" si="5"/>
        <v>-1</v>
      </c>
      <c r="AI35" s="44">
        <f t="shared" ca="1" si="5"/>
        <v>-1</v>
      </c>
      <c r="AJ35" s="44">
        <f t="shared" ca="1" si="5"/>
        <v>-1</v>
      </c>
      <c r="AK35" s="44">
        <f t="shared" ca="1" si="5"/>
        <v>-1</v>
      </c>
      <c r="AL35" s="44">
        <f t="shared" ca="1" si="5"/>
        <v>-1</v>
      </c>
      <c r="AM35" s="44">
        <f t="shared" ca="1" si="5"/>
        <v>-1</v>
      </c>
      <c r="AN35" s="44">
        <f t="shared" ca="1" si="5"/>
        <v>-1</v>
      </c>
      <c r="AO35" s="44">
        <f t="shared" ca="1" si="5"/>
        <v>-1</v>
      </c>
      <c r="AP35" s="44">
        <f t="shared" ca="1" si="5"/>
        <v>-1</v>
      </c>
      <c r="AQ35" s="44">
        <f t="shared" ca="1" si="5"/>
        <v>-1</v>
      </c>
      <c r="AR35" s="44">
        <f t="shared" ca="1" si="5"/>
        <v>0</v>
      </c>
      <c r="AS35" s="44">
        <f t="shared" ca="1" si="5"/>
        <v>0</v>
      </c>
      <c r="AT35" s="44">
        <f t="shared" ca="1" si="5"/>
        <v>0</v>
      </c>
      <c r="AU35" s="44">
        <f t="shared" ca="1" si="5"/>
        <v>0</v>
      </c>
      <c r="AV35" s="44">
        <f t="shared" ca="1" si="5"/>
        <v>0</v>
      </c>
      <c r="AW35" s="44">
        <f t="shared" ca="1" si="5"/>
        <v>0</v>
      </c>
      <c r="AX35" s="44">
        <f t="shared" ca="1" si="5"/>
        <v>0</v>
      </c>
      <c r="AY35" s="44">
        <f t="shared" ca="1" si="5"/>
        <v>0</v>
      </c>
      <c r="AZ35" s="44">
        <f t="shared" ca="1" si="5"/>
        <v>0</v>
      </c>
      <c r="BA35" s="44">
        <f t="shared" ca="1" si="5"/>
        <v>0</v>
      </c>
      <c r="BB35" s="44">
        <f t="shared" ca="1" si="5"/>
        <v>2</v>
      </c>
      <c r="BC35" s="44">
        <f t="shared" ca="1" si="5"/>
        <v>2</v>
      </c>
      <c r="BD35" s="44">
        <f t="shared" ca="1" si="5"/>
        <v>2</v>
      </c>
      <c r="BE35" s="44">
        <f t="shared" ca="1" si="5"/>
        <v>2</v>
      </c>
      <c r="BF35" s="44">
        <f t="shared" ca="1" si="5"/>
        <v>2</v>
      </c>
      <c r="BG35" s="44">
        <f t="shared" ca="1" si="5"/>
        <v>2</v>
      </c>
      <c r="BH35" s="44">
        <f t="shared" ca="1" si="5"/>
        <v>2</v>
      </c>
      <c r="BI35" s="44">
        <f t="shared" ca="1" si="5"/>
        <v>2</v>
      </c>
      <c r="BJ35" s="44">
        <f t="shared" ca="1" si="5"/>
        <v>2</v>
      </c>
      <c r="BK35" s="44">
        <f t="shared" ca="1" si="5"/>
        <v>2</v>
      </c>
      <c r="BL35" s="44">
        <f t="shared" ca="1" si="5"/>
        <v>2</v>
      </c>
      <c r="BM35" s="44">
        <f t="shared" ca="1" si="5"/>
        <v>2</v>
      </c>
      <c r="BN35" s="44">
        <f t="shared" ca="1" si="5"/>
        <v>2</v>
      </c>
      <c r="BO35" s="44">
        <f t="shared" ref="BO35:CZ35" ca="1" si="6">(IF(BO$33&gt;$B$26,"OOR",IF(BO$33&lt;$B$25,"OOR",LARGE($B$9:$B$24,(SUM($C$9:$C$24)-COUNTIF($B$9:$B$24,"&lt;"&amp;BO$33))))))</f>
        <v>2</v>
      </c>
      <c r="BP35" s="44">
        <f t="shared" ca="1" si="6"/>
        <v>2</v>
      </c>
      <c r="BQ35" s="44">
        <f t="shared" ca="1" si="6"/>
        <v>2</v>
      </c>
      <c r="BR35" s="44">
        <f t="shared" ca="1" si="6"/>
        <v>2</v>
      </c>
      <c r="BS35" s="44">
        <f t="shared" ca="1" si="6"/>
        <v>2</v>
      </c>
      <c r="BT35" s="44">
        <f t="shared" ca="1" si="6"/>
        <v>2</v>
      </c>
      <c r="BU35" s="44">
        <f t="shared" ca="1" si="6"/>
        <v>2</v>
      </c>
      <c r="BV35" s="44">
        <f t="shared" ca="1" si="6"/>
        <v>3</v>
      </c>
      <c r="BW35" s="44">
        <f t="shared" ca="1" si="6"/>
        <v>3</v>
      </c>
      <c r="BX35" s="44">
        <f t="shared" ca="1" si="6"/>
        <v>3</v>
      </c>
      <c r="BY35" s="44">
        <f t="shared" ca="1" si="6"/>
        <v>3</v>
      </c>
      <c r="BZ35" s="44">
        <f t="shared" ca="1" si="6"/>
        <v>3</v>
      </c>
      <c r="CA35" s="44">
        <f t="shared" ca="1" si="6"/>
        <v>3</v>
      </c>
      <c r="CB35" s="44">
        <f t="shared" ca="1" si="6"/>
        <v>3</v>
      </c>
      <c r="CC35" s="44">
        <f t="shared" ca="1" si="6"/>
        <v>3</v>
      </c>
      <c r="CD35" s="44">
        <f t="shared" ca="1" si="6"/>
        <v>3</v>
      </c>
      <c r="CE35" s="44">
        <f t="shared" ca="1" si="6"/>
        <v>3</v>
      </c>
      <c r="CF35" s="44">
        <f t="shared" ca="1" si="6"/>
        <v>4</v>
      </c>
      <c r="CG35" s="44">
        <f t="shared" ca="1" si="6"/>
        <v>4</v>
      </c>
      <c r="CH35" s="44">
        <f t="shared" ca="1" si="6"/>
        <v>4</v>
      </c>
      <c r="CI35" s="44">
        <f t="shared" ca="1" si="6"/>
        <v>4</v>
      </c>
      <c r="CJ35" s="44">
        <f t="shared" ca="1" si="6"/>
        <v>4</v>
      </c>
      <c r="CK35" s="44">
        <f t="shared" ca="1" si="6"/>
        <v>4</v>
      </c>
      <c r="CL35" s="44">
        <f t="shared" ca="1" si="6"/>
        <v>4</v>
      </c>
      <c r="CM35" s="44">
        <f t="shared" ca="1" si="6"/>
        <v>4</v>
      </c>
      <c r="CN35" s="44">
        <f t="shared" ca="1" si="6"/>
        <v>4</v>
      </c>
      <c r="CO35" s="44">
        <f t="shared" ca="1" si="6"/>
        <v>4</v>
      </c>
      <c r="CP35" s="44" t="str">
        <f t="shared" ca="1" si="6"/>
        <v>OOR</v>
      </c>
      <c r="CQ35" s="44" t="str">
        <f t="shared" ca="1" si="6"/>
        <v>OOR</v>
      </c>
      <c r="CR35" s="44" t="str">
        <f t="shared" ca="1" si="6"/>
        <v>OOR</v>
      </c>
      <c r="CS35" s="44" t="str">
        <f t="shared" ca="1" si="6"/>
        <v>OOR</v>
      </c>
      <c r="CT35" s="44" t="str">
        <f t="shared" ca="1" si="6"/>
        <v>OOR</v>
      </c>
      <c r="CU35" s="44" t="str">
        <f t="shared" ca="1" si="6"/>
        <v>OOR</v>
      </c>
      <c r="CV35" s="44" t="str">
        <f t="shared" ca="1" si="6"/>
        <v>OOR</v>
      </c>
      <c r="CW35" s="44" t="str">
        <f t="shared" ca="1" si="6"/>
        <v>OOR</v>
      </c>
      <c r="CX35" s="44" t="str">
        <f t="shared" ca="1" si="6"/>
        <v>OOR</v>
      </c>
      <c r="CY35" s="44" t="str">
        <f t="shared" ca="1" si="6"/>
        <v>OOR</v>
      </c>
      <c r="CZ35" s="45" t="str">
        <f t="shared" ca="1" si="6"/>
        <v>OOR</v>
      </c>
    </row>
    <row r="36" spans="1:104" x14ac:dyDescent="0.3">
      <c r="A36" s="62" t="s">
        <v>16</v>
      </c>
      <c r="B36" s="18">
        <f ca="1">(SQRT((IF(B$33&gt;$B$26,0,IF(B$33&lt;$B$25,0,(100/SUM($C$9:$C$24))))*(IF(ISNUMBER(B$34),(VLOOKUP(B$34,$B$9:$D$24,3,FALSE)*IF(B$35=B$34,1,((B$33-B$34)/(B$35-B$34)))),0))^2)))</f>
        <v>0</v>
      </c>
      <c r="C36" s="44">
        <f t="shared" ref="C36:BN36" ca="1" si="7">(SQRT((IF(C$33&gt;$B$26,0,IF(C$33&lt;$B$25,0,(100/SUM($C$9:$C$24))))*(IF(ISNUMBER(C$34),(VLOOKUP(C$34,$B$9:$D$24,3,FALSE)*IF(C$35=C$34,1,((C$33-C$34)/(C$35-C$34)))),0))^2)))</f>
        <v>10</v>
      </c>
      <c r="D36" s="44">
        <f t="shared" ca="1" si="7"/>
        <v>0.99999999999999645</v>
      </c>
      <c r="E36" s="44">
        <f t="shared" ca="1" si="7"/>
        <v>2.0000000000000018</v>
      </c>
      <c r="F36" s="44">
        <f t="shared" ca="1" si="7"/>
        <v>2.9999999999999982</v>
      </c>
      <c r="G36" s="44">
        <f t="shared" ca="1" si="7"/>
        <v>4.0000000000000036</v>
      </c>
      <c r="H36" s="44">
        <f t="shared" ca="1" si="7"/>
        <v>5</v>
      </c>
      <c r="I36" s="44">
        <f t="shared" ca="1" si="7"/>
        <v>5.9999999999999964</v>
      </c>
      <c r="J36" s="44">
        <f t="shared" ca="1" si="7"/>
        <v>7.0000000000000018</v>
      </c>
      <c r="K36" s="44">
        <f t="shared" ca="1" si="7"/>
        <v>7.9999999999999982</v>
      </c>
      <c r="L36" s="44">
        <f t="shared" ca="1" si="7"/>
        <v>9.0000000000000036</v>
      </c>
      <c r="M36" s="44">
        <f t="shared" ca="1" si="7"/>
        <v>10</v>
      </c>
      <c r="N36" s="44">
        <f t="shared" ca="1" si="7"/>
        <v>1.0000000000000009</v>
      </c>
      <c r="O36" s="44">
        <f t="shared" ca="1" si="7"/>
        <v>2.0000000000000018</v>
      </c>
      <c r="P36" s="44">
        <f t="shared" ca="1" si="7"/>
        <v>2.9999999999999982</v>
      </c>
      <c r="Q36" s="44">
        <f t="shared" ca="1" si="7"/>
        <v>3.9999999999999991</v>
      </c>
      <c r="R36" s="44">
        <f t="shared" ca="1" si="7"/>
        <v>4.9999999999998979</v>
      </c>
      <c r="S36" s="44">
        <f t="shared" ca="1" si="7"/>
        <v>5.9999999999998987</v>
      </c>
      <c r="T36" s="44">
        <f t="shared" ca="1" si="7"/>
        <v>6.9999999999998996</v>
      </c>
      <c r="U36" s="44">
        <f t="shared" ca="1" si="7"/>
        <v>7.9999999999999005</v>
      </c>
      <c r="V36" s="44">
        <f t="shared" ca="1" si="7"/>
        <v>8.9999999999999005</v>
      </c>
      <c r="W36" s="44">
        <f t="shared" ca="1" si="7"/>
        <v>9.999999999999897</v>
      </c>
      <c r="X36" s="44">
        <f t="shared" ca="1" si="7"/>
        <v>0.62499999999993672</v>
      </c>
      <c r="Y36" s="44">
        <f t="shared" ca="1" si="7"/>
        <v>1.2499999999999374</v>
      </c>
      <c r="Z36" s="44">
        <f t="shared" ca="1" si="7"/>
        <v>1.8749999999999378</v>
      </c>
      <c r="AA36" s="44">
        <f t="shared" ca="1" si="7"/>
        <v>2.4999999999999383</v>
      </c>
      <c r="AB36" s="44">
        <f t="shared" ca="1" si="7"/>
        <v>3.1249999999999361</v>
      </c>
      <c r="AC36" s="44">
        <f t="shared" ca="1" si="7"/>
        <v>3.7499999999999369</v>
      </c>
      <c r="AD36" s="44">
        <f t="shared" ca="1" si="7"/>
        <v>4.3749999999999369</v>
      </c>
      <c r="AE36" s="44">
        <f t="shared" ca="1" si="7"/>
        <v>4.9999999999999378</v>
      </c>
      <c r="AF36" s="44">
        <f t="shared" ca="1" si="7"/>
        <v>5.6249999999999378</v>
      </c>
      <c r="AG36" s="44">
        <f t="shared" ca="1" si="7"/>
        <v>6.2499999999999361</v>
      </c>
      <c r="AH36" s="44">
        <f t="shared" ca="1" si="7"/>
        <v>6.8749999999999378</v>
      </c>
      <c r="AI36" s="44">
        <f t="shared" ca="1" si="7"/>
        <v>7.4999999999999378</v>
      </c>
      <c r="AJ36" s="44">
        <f t="shared" ca="1" si="7"/>
        <v>8.1249999999999378</v>
      </c>
      <c r="AK36" s="44">
        <f t="shared" ca="1" si="7"/>
        <v>8.7499999999999361</v>
      </c>
      <c r="AL36" s="44">
        <f t="shared" ca="1" si="7"/>
        <v>9.3749999999999378</v>
      </c>
      <c r="AM36" s="44">
        <f t="shared" ca="1" si="7"/>
        <v>9.9999999999999378</v>
      </c>
      <c r="AN36" s="44">
        <f t="shared" ca="1" si="7"/>
        <v>10.624999999999938</v>
      </c>
      <c r="AO36" s="44">
        <f t="shared" ca="1" si="7"/>
        <v>11.249999999999938</v>
      </c>
      <c r="AP36" s="44">
        <f t="shared" ca="1" si="7"/>
        <v>11.874999999999938</v>
      </c>
      <c r="AQ36" s="44">
        <f t="shared" ca="1" si="7"/>
        <v>12.499999999999938</v>
      </c>
      <c r="AR36" s="44">
        <f t="shared" ca="1" si="7"/>
        <v>0.99999999999989986</v>
      </c>
      <c r="AS36" s="44">
        <f t="shared" ca="1" si="7"/>
        <v>1.9999999999998996</v>
      </c>
      <c r="AT36" s="44">
        <f t="shared" ca="1" si="7"/>
        <v>2.9999999999997993</v>
      </c>
      <c r="AU36" s="44">
        <f t="shared" ca="1" si="7"/>
        <v>3.9999999999998006</v>
      </c>
      <c r="AV36" s="44">
        <f t="shared" ca="1" si="7"/>
        <v>4.9999999999998002</v>
      </c>
      <c r="AW36" s="44">
        <f t="shared" ca="1" si="7"/>
        <v>5.9999999999998002</v>
      </c>
      <c r="AX36" s="44">
        <f t="shared" ca="1" si="7"/>
        <v>6.9999999999997993</v>
      </c>
      <c r="AY36" s="44">
        <f t="shared" ca="1" si="7"/>
        <v>7.999999999999801</v>
      </c>
      <c r="AZ36" s="44">
        <f t="shared" ca="1" si="7"/>
        <v>8.999999999999801</v>
      </c>
      <c r="BA36" s="44">
        <f t="shared" ca="1" si="7"/>
        <v>9.9999999999997957</v>
      </c>
      <c r="BB36" s="44">
        <f t="shared" ca="1" si="7"/>
        <v>0.99999999999980105</v>
      </c>
      <c r="BC36" s="44">
        <f t="shared" ca="1" si="7"/>
        <v>1.9999999999998002</v>
      </c>
      <c r="BD36" s="44">
        <f t="shared" ca="1" si="7"/>
        <v>2.9999999999998002</v>
      </c>
      <c r="BE36" s="44">
        <f t="shared" ca="1" si="7"/>
        <v>3.9999999999998002</v>
      </c>
      <c r="BF36" s="44">
        <f t="shared" ca="1" si="7"/>
        <v>4.9999999999998002</v>
      </c>
      <c r="BG36" s="44">
        <f t="shared" ca="1" si="7"/>
        <v>5.9999999999998002</v>
      </c>
      <c r="BH36" s="44">
        <f t="shared" ca="1" si="7"/>
        <v>6.9999999999997993</v>
      </c>
      <c r="BI36" s="44">
        <f t="shared" ca="1" si="7"/>
        <v>7.9999999999997993</v>
      </c>
      <c r="BJ36" s="44">
        <f t="shared" ca="1" si="7"/>
        <v>8.999999999999801</v>
      </c>
      <c r="BK36" s="44">
        <f t="shared" ca="1" si="7"/>
        <v>9.999999999999801</v>
      </c>
      <c r="BL36" s="44">
        <f t="shared" ca="1" si="7"/>
        <v>10.999999999999801</v>
      </c>
      <c r="BM36" s="44">
        <f t="shared" ca="1" si="7"/>
        <v>11.999999999999799</v>
      </c>
      <c r="BN36" s="44">
        <f t="shared" ca="1" si="7"/>
        <v>12.999999999999801</v>
      </c>
      <c r="BO36" s="44">
        <f t="shared" ref="BO36:CZ36" ca="1" si="8">(SQRT((IF(BO$33&gt;$B$26,0,IF(BO$33&lt;$B$25,0,(100/SUM($C$9:$C$24))))*(IF(ISNUMBER(BO$34),(VLOOKUP(BO$34,$B$9:$D$24,3,FALSE)*IF(BO$35=BO$34,1,((BO$33-BO$34)/(BO$35-BO$34)))),0))^2)))</f>
        <v>13.999999999999799</v>
      </c>
      <c r="BP36" s="44">
        <f t="shared" ca="1" si="8"/>
        <v>14.999999999999799</v>
      </c>
      <c r="BQ36" s="44">
        <f t="shared" ca="1" si="8"/>
        <v>15.999999999999801</v>
      </c>
      <c r="BR36" s="44">
        <f t="shared" ca="1" si="8"/>
        <v>16.999999999999801</v>
      </c>
      <c r="BS36" s="44">
        <f t="shared" ca="1" si="8"/>
        <v>17.999999999999801</v>
      </c>
      <c r="BT36" s="44">
        <f t="shared" ca="1" si="8"/>
        <v>18.999999999999801</v>
      </c>
      <c r="BU36" s="44">
        <f t="shared" ca="1" si="8"/>
        <v>19.999999999999801</v>
      </c>
      <c r="BV36" s="44">
        <f t="shared" ca="1" si="8"/>
        <v>2.7499999999991722</v>
      </c>
      <c r="BW36" s="44">
        <f t="shared" ca="1" si="8"/>
        <v>5.4999999999991749</v>
      </c>
      <c r="BX36" s="44">
        <f t="shared" ca="1" si="8"/>
        <v>8.2499999999991758</v>
      </c>
      <c r="BY36" s="44">
        <f t="shared" ca="1" si="8"/>
        <v>10.999999999999179</v>
      </c>
      <c r="BZ36" s="44">
        <f t="shared" ca="1" si="8"/>
        <v>13.74999999999917</v>
      </c>
      <c r="CA36" s="44">
        <f t="shared" ca="1" si="8"/>
        <v>16.499999999999172</v>
      </c>
      <c r="CB36" s="44">
        <f t="shared" ca="1" si="8"/>
        <v>19.249999999999176</v>
      </c>
      <c r="CC36" s="44">
        <f t="shared" ca="1" si="8"/>
        <v>21.999999999999176</v>
      </c>
      <c r="CD36" s="44">
        <f t="shared" ca="1" si="8"/>
        <v>24.749999999999179</v>
      </c>
      <c r="CE36" s="44">
        <f t="shared" ca="1" si="8"/>
        <v>27.499999999999169</v>
      </c>
      <c r="CF36" s="44">
        <f t="shared" ca="1" si="8"/>
        <v>2.2499999999993228</v>
      </c>
      <c r="CG36" s="44">
        <f t="shared" ca="1" si="8"/>
        <v>4.499999999999325</v>
      </c>
      <c r="CH36" s="44">
        <f t="shared" ca="1" si="8"/>
        <v>6.7499999999993259</v>
      </c>
      <c r="CI36" s="44">
        <f t="shared" ca="1" si="8"/>
        <v>8.9999999999993285</v>
      </c>
      <c r="CJ36" s="44">
        <f t="shared" ca="1" si="8"/>
        <v>11.249999999999321</v>
      </c>
      <c r="CK36" s="44">
        <f t="shared" ca="1" si="8"/>
        <v>13.499999999999321</v>
      </c>
      <c r="CL36" s="44">
        <f t="shared" ca="1" si="8"/>
        <v>15.749999999999325</v>
      </c>
      <c r="CM36" s="44">
        <f t="shared" ca="1" si="8"/>
        <v>17.999999999999329</v>
      </c>
      <c r="CN36" s="44">
        <f t="shared" ca="1" si="8"/>
        <v>20.249999999999329</v>
      </c>
      <c r="CO36" s="44">
        <f t="shared" ca="1" si="8"/>
        <v>22.499999999999321</v>
      </c>
      <c r="CP36" s="44">
        <f t="shared" ca="1" si="8"/>
        <v>0</v>
      </c>
      <c r="CQ36" s="44">
        <f t="shared" ca="1" si="8"/>
        <v>0</v>
      </c>
      <c r="CR36" s="44">
        <f t="shared" ca="1" si="8"/>
        <v>0</v>
      </c>
      <c r="CS36" s="44">
        <f t="shared" ca="1" si="8"/>
        <v>0</v>
      </c>
      <c r="CT36" s="44">
        <f t="shared" ca="1" si="8"/>
        <v>0</v>
      </c>
      <c r="CU36" s="44">
        <f t="shared" ca="1" si="8"/>
        <v>0</v>
      </c>
      <c r="CV36" s="44">
        <f t="shared" ca="1" si="8"/>
        <v>0</v>
      </c>
      <c r="CW36" s="44">
        <f t="shared" ca="1" si="8"/>
        <v>0</v>
      </c>
      <c r="CX36" s="44">
        <f t="shared" ca="1" si="8"/>
        <v>0</v>
      </c>
      <c r="CY36" s="44">
        <f t="shared" ca="1" si="8"/>
        <v>0</v>
      </c>
      <c r="CZ36" s="45">
        <f t="shared" ca="1" si="8"/>
        <v>0</v>
      </c>
    </row>
    <row r="37" spans="1:104" x14ac:dyDescent="0.3">
      <c r="A37" s="62" t="s">
        <v>18</v>
      </c>
      <c r="B37" s="18">
        <f ca="1">(SQRT((IF(B$33&gt;$B$26,0,IF(B$33&lt;$B$25,0,(100/SUM($C$9:$C$24))))*(IF(ISNUMBER(B$34),(VLOOKUP(B$35,$B$9:$D$24,3,FALSE)*IF(B$35=B$34,1,((B$33-B$34)/(B$35-B$34)))),0))^2)))</f>
        <v>0</v>
      </c>
      <c r="C37" s="44">
        <f t="shared" ref="C37:BN37" ca="1" si="9">(SQRT((IF(C$33&gt;$B$26,0,IF(C$33&lt;$B$25,0,(100/SUM($C$9:$C$24))))*(IF(ISNUMBER(C$34),(VLOOKUP(C$35,$B$9:$D$24,3,FALSE)*IF(C$35=C$34,1,((C$33-C$34)/(C$35-C$34)))),0))^2)))</f>
        <v>10</v>
      </c>
      <c r="D37" s="44">
        <f t="shared" ca="1" si="9"/>
        <v>0.99999999999999645</v>
      </c>
      <c r="E37" s="44">
        <f t="shared" ca="1" si="9"/>
        <v>2.0000000000000018</v>
      </c>
      <c r="F37" s="44">
        <f t="shared" ca="1" si="9"/>
        <v>2.9999999999999982</v>
      </c>
      <c r="G37" s="44">
        <f t="shared" ca="1" si="9"/>
        <v>4.0000000000000036</v>
      </c>
      <c r="H37" s="44">
        <f t="shared" ca="1" si="9"/>
        <v>5</v>
      </c>
      <c r="I37" s="44">
        <f t="shared" ca="1" si="9"/>
        <v>5.9999999999999964</v>
      </c>
      <c r="J37" s="44">
        <f t="shared" ca="1" si="9"/>
        <v>7.0000000000000018</v>
      </c>
      <c r="K37" s="44">
        <f t="shared" ca="1" si="9"/>
        <v>7.9999999999999982</v>
      </c>
      <c r="L37" s="44">
        <f t="shared" ca="1" si="9"/>
        <v>9.0000000000000036</v>
      </c>
      <c r="M37" s="44">
        <f t="shared" ca="1" si="9"/>
        <v>10</v>
      </c>
      <c r="N37" s="44">
        <f t="shared" ca="1" si="9"/>
        <v>1.2500000000000011</v>
      </c>
      <c r="O37" s="44">
        <f t="shared" ca="1" si="9"/>
        <v>2.5000000000000022</v>
      </c>
      <c r="P37" s="44">
        <f t="shared" ca="1" si="9"/>
        <v>3.7499999999999978</v>
      </c>
      <c r="Q37" s="44">
        <f t="shared" ca="1" si="9"/>
        <v>4.9999999999999991</v>
      </c>
      <c r="R37" s="44">
        <f t="shared" ca="1" si="9"/>
        <v>6.2499999999998721</v>
      </c>
      <c r="S37" s="44">
        <f t="shared" ca="1" si="9"/>
        <v>7.4999999999998739</v>
      </c>
      <c r="T37" s="44">
        <f t="shared" ca="1" si="9"/>
        <v>8.7499999999998739</v>
      </c>
      <c r="U37" s="44">
        <f t="shared" ca="1" si="9"/>
        <v>9.9999999999998757</v>
      </c>
      <c r="V37" s="44">
        <f t="shared" ca="1" si="9"/>
        <v>11.249999999999876</v>
      </c>
      <c r="W37" s="44">
        <f t="shared" ca="1" si="9"/>
        <v>12.499999999999872</v>
      </c>
      <c r="X37" s="44">
        <f t="shared" ca="1" si="9"/>
        <v>0.49999999999994937</v>
      </c>
      <c r="Y37" s="44">
        <f t="shared" ca="1" si="9"/>
        <v>0.99999999999994982</v>
      </c>
      <c r="Z37" s="44">
        <f t="shared" ca="1" si="9"/>
        <v>1.4999999999999503</v>
      </c>
      <c r="AA37" s="44">
        <f t="shared" ca="1" si="9"/>
        <v>1.9999999999999507</v>
      </c>
      <c r="AB37" s="44">
        <f t="shared" ca="1" si="9"/>
        <v>2.4999999999999489</v>
      </c>
      <c r="AC37" s="44">
        <f t="shared" ca="1" si="9"/>
        <v>2.9999999999999494</v>
      </c>
      <c r="AD37" s="44">
        <f t="shared" ca="1" si="9"/>
        <v>3.4999999999999498</v>
      </c>
      <c r="AE37" s="44">
        <f t="shared" ca="1" si="9"/>
        <v>3.9999999999999503</v>
      </c>
      <c r="AF37" s="44">
        <f t="shared" ca="1" si="9"/>
        <v>4.4999999999999503</v>
      </c>
      <c r="AG37" s="44">
        <f t="shared" ca="1" si="9"/>
        <v>4.9999999999999485</v>
      </c>
      <c r="AH37" s="44">
        <f t="shared" ca="1" si="9"/>
        <v>5.4999999999999503</v>
      </c>
      <c r="AI37" s="44">
        <f t="shared" ca="1" si="9"/>
        <v>5.9999999999999494</v>
      </c>
      <c r="AJ37" s="44">
        <f t="shared" ca="1" si="9"/>
        <v>6.4999999999999503</v>
      </c>
      <c r="AK37" s="44">
        <f t="shared" ca="1" si="9"/>
        <v>6.9999999999999494</v>
      </c>
      <c r="AL37" s="44">
        <f t="shared" ca="1" si="9"/>
        <v>7.4999999999999494</v>
      </c>
      <c r="AM37" s="44">
        <f t="shared" ca="1" si="9"/>
        <v>7.9999999999999503</v>
      </c>
      <c r="AN37" s="44">
        <f t="shared" ca="1" si="9"/>
        <v>8.4999999999999503</v>
      </c>
      <c r="AO37" s="44">
        <f t="shared" ca="1" si="9"/>
        <v>8.9999999999999503</v>
      </c>
      <c r="AP37" s="44">
        <f t="shared" ca="1" si="9"/>
        <v>9.4999999999999503</v>
      </c>
      <c r="AQ37" s="44">
        <f t="shared" ca="1" si="9"/>
        <v>9.9999999999999503</v>
      </c>
      <c r="AR37" s="44">
        <f t="shared" ca="1" si="9"/>
        <v>1.9999999999997997</v>
      </c>
      <c r="AS37" s="44">
        <f t="shared" ca="1" si="9"/>
        <v>3.9999999999997993</v>
      </c>
      <c r="AT37" s="44">
        <f t="shared" ca="1" si="9"/>
        <v>5.9999999999995985</v>
      </c>
      <c r="AU37" s="44">
        <f t="shared" ca="1" si="9"/>
        <v>7.9999999999996012</v>
      </c>
      <c r="AV37" s="44">
        <f t="shared" ca="1" si="9"/>
        <v>9.9999999999996003</v>
      </c>
      <c r="AW37" s="44">
        <f t="shared" ca="1" si="9"/>
        <v>11.9999999999996</v>
      </c>
      <c r="AX37" s="44">
        <f t="shared" ca="1" si="9"/>
        <v>13.999999999999599</v>
      </c>
      <c r="AY37" s="44">
        <f t="shared" ca="1" si="9"/>
        <v>15.999999999999602</v>
      </c>
      <c r="AZ37" s="44">
        <f t="shared" ca="1" si="9"/>
        <v>17.999999999999602</v>
      </c>
      <c r="BA37" s="44">
        <f t="shared" ca="1" si="9"/>
        <v>19.999999999999591</v>
      </c>
      <c r="BB37" s="44">
        <f t="shared" ca="1" si="9"/>
        <v>1.3749999999997264</v>
      </c>
      <c r="BC37" s="44">
        <f t="shared" ca="1" si="9"/>
        <v>2.7499999999997251</v>
      </c>
      <c r="BD37" s="44">
        <f t="shared" ca="1" si="9"/>
        <v>4.1249999999997247</v>
      </c>
      <c r="BE37" s="44">
        <f t="shared" ca="1" si="9"/>
        <v>5.4999999999997247</v>
      </c>
      <c r="BF37" s="44">
        <f t="shared" ca="1" si="9"/>
        <v>6.8749999999997247</v>
      </c>
      <c r="BG37" s="44">
        <f t="shared" ca="1" si="9"/>
        <v>8.2499999999997247</v>
      </c>
      <c r="BH37" s="44">
        <f t="shared" ca="1" si="9"/>
        <v>9.6249999999997247</v>
      </c>
      <c r="BI37" s="44">
        <f t="shared" ca="1" si="9"/>
        <v>10.999999999999723</v>
      </c>
      <c r="BJ37" s="44">
        <f t="shared" ca="1" si="9"/>
        <v>12.374999999999725</v>
      </c>
      <c r="BK37" s="44">
        <f t="shared" ca="1" si="9"/>
        <v>13.749999999999725</v>
      </c>
      <c r="BL37" s="44">
        <f t="shared" ca="1" si="9"/>
        <v>15.124999999999726</v>
      </c>
      <c r="BM37" s="44">
        <f t="shared" ca="1" si="9"/>
        <v>16.499999999999723</v>
      </c>
      <c r="BN37" s="44">
        <f t="shared" ca="1" si="9"/>
        <v>17.874999999999726</v>
      </c>
      <c r="BO37" s="44">
        <f t="shared" ref="BO37:CZ37" ca="1" si="10">(SQRT((IF(BO$33&gt;$B$26,0,IF(BO$33&lt;$B$25,0,(100/SUM($C$9:$C$24))))*(IF(ISNUMBER(BO$34),(VLOOKUP(BO$35,$B$9:$D$24,3,FALSE)*IF(BO$35=BO$34,1,((BO$33-BO$34)/(BO$35-BO$34)))),0))^2)))</f>
        <v>19.249999999999723</v>
      </c>
      <c r="BP37" s="44">
        <f t="shared" ca="1" si="10"/>
        <v>20.624999999999723</v>
      </c>
      <c r="BQ37" s="44">
        <f t="shared" ca="1" si="10"/>
        <v>21.999999999999726</v>
      </c>
      <c r="BR37" s="44">
        <f t="shared" ca="1" si="10"/>
        <v>23.374999999999726</v>
      </c>
      <c r="BS37" s="44">
        <f t="shared" ca="1" si="10"/>
        <v>24.749999999999726</v>
      </c>
      <c r="BT37" s="44">
        <f t="shared" ca="1" si="10"/>
        <v>26.124999999999723</v>
      </c>
      <c r="BU37" s="44">
        <f t="shared" ca="1" si="10"/>
        <v>27.499999999999726</v>
      </c>
      <c r="BV37" s="44">
        <f t="shared" ca="1" si="10"/>
        <v>2.2499999999993228</v>
      </c>
      <c r="BW37" s="44">
        <f t="shared" ca="1" si="10"/>
        <v>4.499999999999325</v>
      </c>
      <c r="BX37" s="44">
        <f t="shared" ca="1" si="10"/>
        <v>6.7499999999993259</v>
      </c>
      <c r="BY37" s="44">
        <f t="shared" ca="1" si="10"/>
        <v>8.9999999999993285</v>
      </c>
      <c r="BZ37" s="44">
        <f t="shared" ca="1" si="10"/>
        <v>11.249999999999321</v>
      </c>
      <c r="CA37" s="44">
        <f t="shared" ca="1" si="10"/>
        <v>13.499999999999321</v>
      </c>
      <c r="CB37" s="44">
        <f t="shared" ca="1" si="10"/>
        <v>15.749999999999325</v>
      </c>
      <c r="CC37" s="44">
        <f t="shared" ca="1" si="10"/>
        <v>17.999999999999329</v>
      </c>
      <c r="CD37" s="44">
        <f t="shared" ca="1" si="10"/>
        <v>20.249999999999329</v>
      </c>
      <c r="CE37" s="44">
        <f t="shared" ca="1" si="10"/>
        <v>22.499999999999321</v>
      </c>
      <c r="CF37" s="44">
        <f t="shared" ca="1" si="10"/>
        <v>2.2499999999993228</v>
      </c>
      <c r="CG37" s="44">
        <f t="shared" ca="1" si="10"/>
        <v>4.499999999999325</v>
      </c>
      <c r="CH37" s="44">
        <f t="shared" ca="1" si="10"/>
        <v>6.7499999999993259</v>
      </c>
      <c r="CI37" s="44">
        <f t="shared" ca="1" si="10"/>
        <v>8.9999999999993285</v>
      </c>
      <c r="CJ37" s="44">
        <f t="shared" ca="1" si="10"/>
        <v>11.249999999999321</v>
      </c>
      <c r="CK37" s="44">
        <f t="shared" ca="1" si="10"/>
        <v>13.499999999999321</v>
      </c>
      <c r="CL37" s="44">
        <f t="shared" ca="1" si="10"/>
        <v>15.749999999999325</v>
      </c>
      <c r="CM37" s="44">
        <f t="shared" ca="1" si="10"/>
        <v>17.999999999999329</v>
      </c>
      <c r="CN37" s="44">
        <f t="shared" ca="1" si="10"/>
        <v>20.249999999999329</v>
      </c>
      <c r="CO37" s="44">
        <f t="shared" ca="1" si="10"/>
        <v>22.499999999999321</v>
      </c>
      <c r="CP37" s="44">
        <f t="shared" ca="1" si="10"/>
        <v>0</v>
      </c>
      <c r="CQ37" s="44">
        <f t="shared" ca="1" si="10"/>
        <v>0</v>
      </c>
      <c r="CR37" s="44">
        <f t="shared" ca="1" si="10"/>
        <v>0</v>
      </c>
      <c r="CS37" s="44">
        <f t="shared" ca="1" si="10"/>
        <v>0</v>
      </c>
      <c r="CT37" s="44">
        <f t="shared" ca="1" si="10"/>
        <v>0</v>
      </c>
      <c r="CU37" s="44">
        <f t="shared" ca="1" si="10"/>
        <v>0</v>
      </c>
      <c r="CV37" s="44">
        <f t="shared" ca="1" si="10"/>
        <v>0</v>
      </c>
      <c r="CW37" s="44">
        <f t="shared" ca="1" si="10"/>
        <v>0</v>
      </c>
      <c r="CX37" s="44">
        <f t="shared" ca="1" si="10"/>
        <v>0</v>
      </c>
      <c r="CY37" s="44">
        <f t="shared" ca="1" si="10"/>
        <v>0</v>
      </c>
      <c r="CZ37" s="45">
        <f t="shared" ca="1" si="10"/>
        <v>0</v>
      </c>
    </row>
    <row r="38" spans="1:104" x14ac:dyDescent="0.3">
      <c r="A38" s="62" t="s">
        <v>17</v>
      </c>
      <c r="B38" s="18">
        <f ca="1">(SQRT((IF(B$33&gt;$B$26,0,IF(B$33&lt;$B$25,0,(100/SUM($C$9:$C$24))))*(IF(ISNUMBER(B$34),(VLOOKUP(B$34,$B$9:$D$24,3,FALSE)*IF(B$35=B$34,1,((B$35-B$33)/(B$35-B$34)))),0))^2)))</f>
        <v>0</v>
      </c>
      <c r="C38" s="44">
        <f t="shared" ref="C38:BN38" ca="1" si="11">(SQRT((IF(C$33&gt;$B$26,0,IF(C$33&lt;$B$25,0,(100/SUM($C$9:$C$24))))*(IF(ISNUMBER(C$34),(VLOOKUP(C$34,$B$9:$D$24,3,FALSE)*IF(C$35=C$34,1,((C$35-C$33)/(C$35-C$34)))),0))^2)))</f>
        <v>10</v>
      </c>
      <c r="D38" s="44">
        <f t="shared" ca="1" si="11"/>
        <v>9.0000000000000036</v>
      </c>
      <c r="E38" s="44">
        <f t="shared" ca="1" si="11"/>
        <v>7.9999999999999982</v>
      </c>
      <c r="F38" s="44">
        <f t="shared" ca="1" si="11"/>
        <v>7.0000000000000018</v>
      </c>
      <c r="G38" s="44">
        <f t="shared" ca="1" si="11"/>
        <v>5.9999999999999964</v>
      </c>
      <c r="H38" s="44">
        <f t="shared" ca="1" si="11"/>
        <v>5</v>
      </c>
      <c r="I38" s="44">
        <f t="shared" ca="1" si="11"/>
        <v>4.0000000000000036</v>
      </c>
      <c r="J38" s="44">
        <f t="shared" ca="1" si="11"/>
        <v>2.9999999999999982</v>
      </c>
      <c r="K38" s="44">
        <f t="shared" ca="1" si="11"/>
        <v>2.0000000000000018</v>
      </c>
      <c r="L38" s="44">
        <f t="shared" ca="1" si="11"/>
        <v>0.99999999999999645</v>
      </c>
      <c r="M38" s="44">
        <f t="shared" ca="1" si="11"/>
        <v>10</v>
      </c>
      <c r="N38" s="44">
        <f t="shared" ca="1" si="11"/>
        <v>9</v>
      </c>
      <c r="O38" s="44">
        <f t="shared" ca="1" si="11"/>
        <v>7.9999999999999982</v>
      </c>
      <c r="P38" s="44">
        <f t="shared" ca="1" si="11"/>
        <v>7.0000000000000018</v>
      </c>
      <c r="Q38" s="44">
        <f t="shared" ca="1" si="11"/>
        <v>6.0000000000000009</v>
      </c>
      <c r="R38" s="44">
        <f t="shared" ca="1" si="11"/>
        <v>5.0000000000001021</v>
      </c>
      <c r="S38" s="44">
        <f t="shared" ca="1" si="11"/>
        <v>4.0000000000001013</v>
      </c>
      <c r="T38" s="44">
        <f t="shared" ca="1" si="11"/>
        <v>3.0000000000001004</v>
      </c>
      <c r="U38" s="44">
        <f t="shared" ca="1" si="11"/>
        <v>2.0000000000000995</v>
      </c>
      <c r="V38" s="44">
        <f t="shared" ca="1" si="11"/>
        <v>1.0000000000000986</v>
      </c>
      <c r="W38" s="44">
        <f t="shared" ca="1" si="11"/>
        <v>1.021405182655144E-13</v>
      </c>
      <c r="X38" s="44">
        <f t="shared" ca="1" si="11"/>
        <v>11.875000000000062</v>
      </c>
      <c r="Y38" s="44">
        <f t="shared" ca="1" si="11"/>
        <v>11.250000000000062</v>
      </c>
      <c r="Z38" s="44">
        <f t="shared" ca="1" si="11"/>
        <v>10.625000000000062</v>
      </c>
      <c r="AA38" s="44">
        <f t="shared" ca="1" si="11"/>
        <v>10.000000000000062</v>
      </c>
      <c r="AB38" s="44">
        <f t="shared" ca="1" si="11"/>
        <v>9.3750000000000639</v>
      </c>
      <c r="AC38" s="44">
        <f t="shared" ca="1" si="11"/>
        <v>8.7500000000000639</v>
      </c>
      <c r="AD38" s="44">
        <f t="shared" ca="1" si="11"/>
        <v>8.1250000000000622</v>
      </c>
      <c r="AE38" s="44">
        <f t="shared" ca="1" si="11"/>
        <v>7.5000000000000622</v>
      </c>
      <c r="AF38" s="44">
        <f t="shared" ca="1" si="11"/>
        <v>6.8750000000000622</v>
      </c>
      <c r="AG38" s="44">
        <f t="shared" ca="1" si="11"/>
        <v>6.2500000000000639</v>
      </c>
      <c r="AH38" s="44">
        <f t="shared" ca="1" si="11"/>
        <v>5.6250000000000622</v>
      </c>
      <c r="AI38" s="44">
        <f t="shared" ca="1" si="11"/>
        <v>5.0000000000000622</v>
      </c>
      <c r="AJ38" s="44">
        <f t="shared" ca="1" si="11"/>
        <v>4.3750000000000622</v>
      </c>
      <c r="AK38" s="44">
        <f t="shared" ca="1" si="11"/>
        <v>3.7500000000000631</v>
      </c>
      <c r="AL38" s="44">
        <f t="shared" ca="1" si="11"/>
        <v>3.1250000000000622</v>
      </c>
      <c r="AM38" s="44">
        <f t="shared" ca="1" si="11"/>
        <v>2.5000000000000622</v>
      </c>
      <c r="AN38" s="44">
        <f t="shared" ca="1" si="11"/>
        <v>1.8750000000000628</v>
      </c>
      <c r="AO38" s="44">
        <f t="shared" ca="1" si="11"/>
        <v>1.2500000000000622</v>
      </c>
      <c r="AP38" s="44">
        <f t="shared" ca="1" si="11"/>
        <v>0.62500000000006306</v>
      </c>
      <c r="AQ38" s="44">
        <f t="shared" ca="1" si="11"/>
        <v>6.2450045135165055E-14</v>
      </c>
      <c r="AR38" s="44">
        <f t="shared" ca="1" si="11"/>
        <v>9.0000000000000995</v>
      </c>
      <c r="AS38" s="44">
        <f t="shared" ca="1" si="11"/>
        <v>8.0000000000000995</v>
      </c>
      <c r="AT38" s="44">
        <f t="shared" ca="1" si="11"/>
        <v>7.0000000000002007</v>
      </c>
      <c r="AU38" s="44">
        <f t="shared" ca="1" si="11"/>
        <v>6.0000000000001998</v>
      </c>
      <c r="AV38" s="44">
        <f t="shared" ca="1" si="11"/>
        <v>5.0000000000001998</v>
      </c>
      <c r="AW38" s="44">
        <f t="shared" ca="1" si="11"/>
        <v>4.0000000000002007</v>
      </c>
      <c r="AX38" s="44">
        <f t="shared" ca="1" si="11"/>
        <v>3.0000000000001998</v>
      </c>
      <c r="AY38" s="44">
        <f t="shared" ca="1" si="11"/>
        <v>2.0000000000001998</v>
      </c>
      <c r="AZ38" s="44">
        <f t="shared" ca="1" si="11"/>
        <v>1.0000000000002001</v>
      </c>
      <c r="BA38" s="44">
        <f t="shared" ca="1" si="11"/>
        <v>2.0428103653102901E-13</v>
      </c>
      <c r="BB38" s="44">
        <f t="shared" ca="1" si="11"/>
        <v>19.000000000000199</v>
      </c>
      <c r="BC38" s="44">
        <f t="shared" ca="1" si="11"/>
        <v>18.000000000000199</v>
      </c>
      <c r="BD38" s="44">
        <f t="shared" ca="1" si="11"/>
        <v>17.000000000000199</v>
      </c>
      <c r="BE38" s="44">
        <f t="shared" ca="1" si="11"/>
        <v>16.000000000000199</v>
      </c>
      <c r="BF38" s="44">
        <f t="shared" ca="1" si="11"/>
        <v>15.000000000000201</v>
      </c>
      <c r="BG38" s="44">
        <f t="shared" ca="1" si="11"/>
        <v>14.000000000000199</v>
      </c>
      <c r="BH38" s="44">
        <f t="shared" ca="1" si="11"/>
        <v>13.000000000000201</v>
      </c>
      <c r="BI38" s="44">
        <f t="shared" ca="1" si="11"/>
        <v>12.000000000000201</v>
      </c>
      <c r="BJ38" s="44">
        <f t="shared" ca="1" si="11"/>
        <v>11.000000000000201</v>
      </c>
      <c r="BK38" s="44">
        <f t="shared" ca="1" si="11"/>
        <v>10.000000000000199</v>
      </c>
      <c r="BL38" s="44">
        <f t="shared" ca="1" si="11"/>
        <v>9.000000000000199</v>
      </c>
      <c r="BM38" s="44">
        <f t="shared" ca="1" si="11"/>
        <v>8.0000000000002007</v>
      </c>
      <c r="BN38" s="44">
        <f t="shared" ca="1" si="11"/>
        <v>7.0000000000001998</v>
      </c>
      <c r="BO38" s="44">
        <f t="shared" ref="BO38:CZ38" ca="1" si="12">(SQRT((IF(BO$33&gt;$B$26,0,IF(BO$33&lt;$B$25,0,(100/SUM($C$9:$C$24))))*(IF(ISNUMBER(BO$34),(VLOOKUP(BO$34,$B$9:$D$24,3,FALSE)*IF(BO$35=BO$34,1,((BO$35-BO$33)/(BO$35-BO$34)))),0))^2)))</f>
        <v>6.0000000000002007</v>
      </c>
      <c r="BP38" s="44">
        <f t="shared" ca="1" si="12"/>
        <v>5.0000000000001998</v>
      </c>
      <c r="BQ38" s="44">
        <f t="shared" ca="1" si="12"/>
        <v>4.000000000000199</v>
      </c>
      <c r="BR38" s="44">
        <f t="shared" ca="1" si="12"/>
        <v>3.0000000000002003</v>
      </c>
      <c r="BS38" s="44">
        <f t="shared" ca="1" si="12"/>
        <v>2.0000000000001994</v>
      </c>
      <c r="BT38" s="44">
        <f t="shared" ca="1" si="12"/>
        <v>1.0000000000002007</v>
      </c>
      <c r="BU38" s="44">
        <f t="shared" ca="1" si="12"/>
        <v>1.9984014443252818E-13</v>
      </c>
      <c r="BV38" s="44">
        <f t="shared" ca="1" si="12"/>
        <v>24.750000000000828</v>
      </c>
      <c r="BW38" s="44">
        <f t="shared" ca="1" si="12"/>
        <v>22.000000000000828</v>
      </c>
      <c r="BX38" s="44">
        <f t="shared" ca="1" si="12"/>
        <v>19.250000000000824</v>
      </c>
      <c r="BY38" s="44">
        <f t="shared" ca="1" si="12"/>
        <v>16.500000000000821</v>
      </c>
      <c r="BZ38" s="44">
        <f t="shared" ca="1" si="12"/>
        <v>13.75000000000083</v>
      </c>
      <c r="CA38" s="44">
        <f t="shared" ca="1" si="12"/>
        <v>11.000000000000826</v>
      </c>
      <c r="CB38" s="44">
        <f t="shared" ca="1" si="12"/>
        <v>8.250000000000826</v>
      </c>
      <c r="CC38" s="44">
        <f t="shared" ca="1" si="12"/>
        <v>5.5000000000008233</v>
      </c>
      <c r="CD38" s="44">
        <f t="shared" ca="1" si="12"/>
        <v>2.7500000000008207</v>
      </c>
      <c r="CE38" s="44">
        <f t="shared" ca="1" si="12"/>
        <v>8.3044682241961709E-13</v>
      </c>
      <c r="CF38" s="44">
        <f t="shared" ca="1" si="12"/>
        <v>20.250000000000679</v>
      </c>
      <c r="CG38" s="44">
        <f t="shared" ca="1" si="12"/>
        <v>18.000000000000675</v>
      </c>
      <c r="CH38" s="44">
        <f t="shared" ca="1" si="12"/>
        <v>15.750000000000671</v>
      </c>
      <c r="CI38" s="44">
        <f t="shared" ca="1" si="12"/>
        <v>13.500000000000671</v>
      </c>
      <c r="CJ38" s="44">
        <f t="shared" ca="1" si="12"/>
        <v>11.250000000000679</v>
      </c>
      <c r="CK38" s="44">
        <f t="shared" ca="1" si="12"/>
        <v>9.0000000000006768</v>
      </c>
      <c r="CL38" s="44">
        <f t="shared" ca="1" si="12"/>
        <v>6.7500000000006759</v>
      </c>
      <c r="CM38" s="44">
        <f t="shared" ca="1" si="12"/>
        <v>4.5000000000006732</v>
      </c>
      <c r="CN38" s="44">
        <f t="shared" ca="1" si="12"/>
        <v>2.2500000000006715</v>
      </c>
      <c r="CO38" s="44">
        <f t="shared" ca="1" si="12"/>
        <v>6.794564910705958E-13</v>
      </c>
      <c r="CP38" s="44">
        <f t="shared" ca="1" si="12"/>
        <v>0</v>
      </c>
      <c r="CQ38" s="44">
        <f t="shared" ca="1" si="12"/>
        <v>0</v>
      </c>
      <c r="CR38" s="44">
        <f t="shared" ca="1" si="12"/>
        <v>0</v>
      </c>
      <c r="CS38" s="44">
        <f t="shared" ca="1" si="12"/>
        <v>0</v>
      </c>
      <c r="CT38" s="44">
        <f t="shared" ca="1" si="12"/>
        <v>0</v>
      </c>
      <c r="CU38" s="44">
        <f t="shared" ca="1" si="12"/>
        <v>0</v>
      </c>
      <c r="CV38" s="44">
        <f t="shared" ca="1" si="12"/>
        <v>0</v>
      </c>
      <c r="CW38" s="44">
        <f t="shared" ca="1" si="12"/>
        <v>0</v>
      </c>
      <c r="CX38" s="44">
        <f t="shared" ca="1" si="12"/>
        <v>0</v>
      </c>
      <c r="CY38" s="44">
        <f t="shared" ca="1" si="12"/>
        <v>0</v>
      </c>
      <c r="CZ38" s="45">
        <f t="shared" ca="1" si="12"/>
        <v>0</v>
      </c>
    </row>
    <row r="39" spans="1:104" x14ac:dyDescent="0.3">
      <c r="A39" s="62" t="s">
        <v>19</v>
      </c>
      <c r="B39" s="18">
        <f ca="1">(SQRT((IF(B$33&gt;$B$26,0,IF(B$33&lt;$B$25,0,(100/SUM($C$9:$C$24))))*(IF(ISNUMBER(B$34),(VLOOKUP(B$35,$B$9:$D$24,3,FALSE)*IF(B$35=B$34,1,((B$35-B$33)/(B$35-B$34)))),0))^2)))</f>
        <v>0</v>
      </c>
      <c r="C39" s="44">
        <f t="shared" ref="C39:BN39" ca="1" si="13">(SQRT((IF(C$33&gt;$B$26,0,IF(C$33&lt;$B$25,0,(100/SUM($C$9:$C$24))))*(IF(ISNUMBER(C$34),(VLOOKUP(C$35,$B$9:$D$24,3,FALSE)*IF(C$35=C$34,1,((C$35-C$33)/(C$35-C$34)))),0))^2)))</f>
        <v>10</v>
      </c>
      <c r="D39" s="44">
        <f t="shared" ca="1" si="13"/>
        <v>9.0000000000000036</v>
      </c>
      <c r="E39" s="44">
        <f t="shared" ca="1" si="13"/>
        <v>7.9999999999999982</v>
      </c>
      <c r="F39" s="44">
        <f t="shared" ca="1" si="13"/>
        <v>7.0000000000000018</v>
      </c>
      <c r="G39" s="44">
        <f t="shared" ca="1" si="13"/>
        <v>5.9999999999999964</v>
      </c>
      <c r="H39" s="44">
        <f t="shared" ca="1" si="13"/>
        <v>5</v>
      </c>
      <c r="I39" s="44">
        <f t="shared" ca="1" si="13"/>
        <v>4.0000000000000036</v>
      </c>
      <c r="J39" s="44">
        <f t="shared" ca="1" si="13"/>
        <v>2.9999999999999982</v>
      </c>
      <c r="K39" s="44">
        <f t="shared" ca="1" si="13"/>
        <v>2.0000000000000018</v>
      </c>
      <c r="L39" s="44">
        <f t="shared" ca="1" si="13"/>
        <v>0.99999999999999645</v>
      </c>
      <c r="M39" s="44">
        <f t="shared" ca="1" si="13"/>
        <v>10</v>
      </c>
      <c r="N39" s="44">
        <f t="shared" ca="1" si="13"/>
        <v>11.25</v>
      </c>
      <c r="O39" s="44">
        <f t="shared" ca="1" si="13"/>
        <v>9.9999999999999982</v>
      </c>
      <c r="P39" s="44">
        <f t="shared" ca="1" si="13"/>
        <v>8.7500000000000018</v>
      </c>
      <c r="Q39" s="44">
        <f t="shared" ca="1" si="13"/>
        <v>7.5000000000000018</v>
      </c>
      <c r="R39" s="44">
        <f t="shared" ca="1" si="13"/>
        <v>6.2500000000001279</v>
      </c>
      <c r="S39" s="44">
        <f t="shared" ca="1" si="13"/>
        <v>5.0000000000001261</v>
      </c>
      <c r="T39" s="44">
        <f t="shared" ca="1" si="13"/>
        <v>3.7500000000001257</v>
      </c>
      <c r="U39" s="44">
        <f t="shared" ca="1" si="13"/>
        <v>2.5000000000001243</v>
      </c>
      <c r="V39" s="44">
        <f t="shared" ca="1" si="13"/>
        <v>1.2500000000001232</v>
      </c>
      <c r="W39" s="44">
        <f t="shared" ca="1" si="13"/>
        <v>1.27675647831893E-13</v>
      </c>
      <c r="X39" s="44">
        <f t="shared" ca="1" si="13"/>
        <v>9.5000000000000515</v>
      </c>
      <c r="Y39" s="44">
        <f t="shared" ca="1" si="13"/>
        <v>9.0000000000000497</v>
      </c>
      <c r="Z39" s="44">
        <f t="shared" ca="1" si="13"/>
        <v>8.5000000000000497</v>
      </c>
      <c r="AA39" s="44">
        <f t="shared" ca="1" si="13"/>
        <v>8.0000000000000497</v>
      </c>
      <c r="AB39" s="44">
        <f t="shared" ca="1" si="13"/>
        <v>7.5000000000000515</v>
      </c>
      <c r="AC39" s="44">
        <f t="shared" ca="1" si="13"/>
        <v>7.0000000000000506</v>
      </c>
      <c r="AD39" s="44">
        <f t="shared" ca="1" si="13"/>
        <v>6.5000000000000506</v>
      </c>
      <c r="AE39" s="44">
        <f t="shared" ca="1" si="13"/>
        <v>6.0000000000000497</v>
      </c>
      <c r="AF39" s="44">
        <f t="shared" ca="1" si="13"/>
        <v>5.5000000000000497</v>
      </c>
      <c r="AG39" s="44">
        <f t="shared" ca="1" si="13"/>
        <v>5.0000000000000515</v>
      </c>
      <c r="AH39" s="44">
        <f t="shared" ca="1" si="13"/>
        <v>4.5000000000000497</v>
      </c>
      <c r="AI39" s="44">
        <f t="shared" ca="1" si="13"/>
        <v>4.0000000000000497</v>
      </c>
      <c r="AJ39" s="44">
        <f t="shared" ca="1" si="13"/>
        <v>3.5000000000000497</v>
      </c>
      <c r="AK39" s="44">
        <f t="shared" ca="1" si="13"/>
        <v>3.0000000000000502</v>
      </c>
      <c r="AL39" s="44">
        <f t="shared" ca="1" si="13"/>
        <v>2.5000000000000497</v>
      </c>
      <c r="AM39" s="44">
        <f t="shared" ca="1" si="13"/>
        <v>2.0000000000000497</v>
      </c>
      <c r="AN39" s="44">
        <f t="shared" ca="1" si="13"/>
        <v>1.5000000000000502</v>
      </c>
      <c r="AO39" s="44">
        <f t="shared" ca="1" si="13"/>
        <v>1.0000000000000497</v>
      </c>
      <c r="AP39" s="44">
        <f t="shared" ca="1" si="13"/>
        <v>0.5000000000000504</v>
      </c>
      <c r="AQ39" s="44">
        <f t="shared" ca="1" si="13"/>
        <v>4.9960036108132044E-14</v>
      </c>
      <c r="AR39" s="44">
        <f t="shared" ca="1" si="13"/>
        <v>18.000000000000199</v>
      </c>
      <c r="AS39" s="44">
        <f t="shared" ca="1" si="13"/>
        <v>16.000000000000199</v>
      </c>
      <c r="AT39" s="44">
        <f t="shared" ca="1" si="13"/>
        <v>14.000000000000401</v>
      </c>
      <c r="AU39" s="44">
        <f t="shared" ca="1" si="13"/>
        <v>12.0000000000004</v>
      </c>
      <c r="AV39" s="44">
        <f t="shared" ca="1" si="13"/>
        <v>10.0000000000004</v>
      </c>
      <c r="AW39" s="44">
        <f t="shared" ca="1" si="13"/>
        <v>8.0000000000004015</v>
      </c>
      <c r="AX39" s="44">
        <f t="shared" ca="1" si="13"/>
        <v>6.0000000000003997</v>
      </c>
      <c r="AY39" s="44">
        <f t="shared" ca="1" si="13"/>
        <v>4.0000000000003997</v>
      </c>
      <c r="AZ39" s="44">
        <f t="shared" ca="1" si="13"/>
        <v>2.0000000000004001</v>
      </c>
      <c r="BA39" s="44">
        <f t="shared" ca="1" si="13"/>
        <v>4.0856207306205801E-13</v>
      </c>
      <c r="BB39" s="44">
        <f t="shared" ca="1" si="13"/>
        <v>26.125000000000274</v>
      </c>
      <c r="BC39" s="44">
        <f t="shared" ca="1" si="13"/>
        <v>24.750000000000277</v>
      </c>
      <c r="BD39" s="44">
        <f t="shared" ca="1" si="13"/>
        <v>23.375000000000274</v>
      </c>
      <c r="BE39" s="44">
        <f t="shared" ca="1" si="13"/>
        <v>22.000000000000277</v>
      </c>
      <c r="BF39" s="44">
        <f t="shared" ca="1" si="13"/>
        <v>20.625000000000277</v>
      </c>
      <c r="BG39" s="44">
        <f t="shared" ca="1" si="13"/>
        <v>19.250000000000274</v>
      </c>
      <c r="BH39" s="44">
        <f t="shared" ca="1" si="13"/>
        <v>17.875000000000277</v>
      </c>
      <c r="BI39" s="44">
        <f t="shared" ca="1" si="13"/>
        <v>16.500000000000277</v>
      </c>
      <c r="BJ39" s="44">
        <f t="shared" ca="1" si="13"/>
        <v>15.125000000000277</v>
      </c>
      <c r="BK39" s="44">
        <f t="shared" ca="1" si="13"/>
        <v>13.750000000000275</v>
      </c>
      <c r="BL39" s="44">
        <f t="shared" ca="1" si="13"/>
        <v>12.375000000000275</v>
      </c>
      <c r="BM39" s="44">
        <f t="shared" ca="1" si="13"/>
        <v>11.000000000000277</v>
      </c>
      <c r="BN39" s="44">
        <f t="shared" ca="1" si="13"/>
        <v>9.6250000000002753</v>
      </c>
      <c r="BO39" s="44">
        <f t="shared" ref="BO39:CZ39" ca="1" si="14">(SQRT((IF(BO$33&gt;$B$26,0,IF(BO$33&lt;$B$25,0,(100/SUM($C$9:$C$24))))*(IF(ISNUMBER(BO$34),(VLOOKUP(BO$35,$B$9:$D$24,3,FALSE)*IF(BO$35=BO$34,1,((BO$35-BO$33)/(BO$35-BO$34)))),0))^2)))</f>
        <v>8.2500000000002771</v>
      </c>
      <c r="BP39" s="44">
        <f t="shared" ca="1" si="14"/>
        <v>6.8750000000002753</v>
      </c>
      <c r="BQ39" s="44">
        <f t="shared" ca="1" si="14"/>
        <v>5.5000000000002736</v>
      </c>
      <c r="BR39" s="44">
        <f t="shared" ca="1" si="14"/>
        <v>4.1250000000002753</v>
      </c>
      <c r="BS39" s="44">
        <f t="shared" ca="1" si="14"/>
        <v>2.7500000000002744</v>
      </c>
      <c r="BT39" s="44">
        <f t="shared" ca="1" si="14"/>
        <v>1.375000000000276</v>
      </c>
      <c r="BU39" s="44">
        <f t="shared" ca="1" si="14"/>
        <v>2.7478019859472624E-13</v>
      </c>
      <c r="BV39" s="44">
        <f t="shared" ca="1" si="14"/>
        <v>20.250000000000679</v>
      </c>
      <c r="BW39" s="44">
        <f t="shared" ca="1" si="14"/>
        <v>18.000000000000675</v>
      </c>
      <c r="BX39" s="44">
        <f t="shared" ca="1" si="14"/>
        <v>15.750000000000671</v>
      </c>
      <c r="BY39" s="44">
        <f t="shared" ca="1" si="14"/>
        <v>13.500000000000671</v>
      </c>
      <c r="BZ39" s="44">
        <f t="shared" ca="1" si="14"/>
        <v>11.250000000000679</v>
      </c>
      <c r="CA39" s="44">
        <f t="shared" ca="1" si="14"/>
        <v>9.0000000000006768</v>
      </c>
      <c r="CB39" s="44">
        <f t="shared" ca="1" si="14"/>
        <v>6.7500000000006759</v>
      </c>
      <c r="CC39" s="44">
        <f t="shared" ca="1" si="14"/>
        <v>4.5000000000006732</v>
      </c>
      <c r="CD39" s="44">
        <f t="shared" ca="1" si="14"/>
        <v>2.2500000000006715</v>
      </c>
      <c r="CE39" s="44">
        <f t="shared" ca="1" si="14"/>
        <v>6.794564910705958E-13</v>
      </c>
      <c r="CF39" s="44">
        <f t="shared" ca="1" si="14"/>
        <v>20.250000000000679</v>
      </c>
      <c r="CG39" s="44">
        <f t="shared" ca="1" si="14"/>
        <v>18.000000000000675</v>
      </c>
      <c r="CH39" s="44">
        <f t="shared" ca="1" si="14"/>
        <v>15.750000000000671</v>
      </c>
      <c r="CI39" s="44">
        <f t="shared" ca="1" si="14"/>
        <v>13.500000000000671</v>
      </c>
      <c r="CJ39" s="44">
        <f t="shared" ca="1" si="14"/>
        <v>11.250000000000679</v>
      </c>
      <c r="CK39" s="44">
        <f t="shared" ca="1" si="14"/>
        <v>9.0000000000006768</v>
      </c>
      <c r="CL39" s="44">
        <f t="shared" ca="1" si="14"/>
        <v>6.7500000000006759</v>
      </c>
      <c r="CM39" s="44">
        <f t="shared" ca="1" si="14"/>
        <v>4.5000000000006732</v>
      </c>
      <c r="CN39" s="44">
        <f t="shared" ca="1" si="14"/>
        <v>2.2500000000006715</v>
      </c>
      <c r="CO39" s="44">
        <f t="shared" ca="1" si="14"/>
        <v>6.794564910705958E-13</v>
      </c>
      <c r="CP39" s="44">
        <f t="shared" ca="1" si="14"/>
        <v>0</v>
      </c>
      <c r="CQ39" s="44">
        <f t="shared" ca="1" si="14"/>
        <v>0</v>
      </c>
      <c r="CR39" s="44">
        <f t="shared" ca="1" si="14"/>
        <v>0</v>
      </c>
      <c r="CS39" s="44">
        <f t="shared" ca="1" si="14"/>
        <v>0</v>
      </c>
      <c r="CT39" s="44">
        <f t="shared" ca="1" si="14"/>
        <v>0</v>
      </c>
      <c r="CU39" s="44">
        <f t="shared" ca="1" si="14"/>
        <v>0</v>
      </c>
      <c r="CV39" s="44">
        <f t="shared" ca="1" si="14"/>
        <v>0</v>
      </c>
      <c r="CW39" s="44">
        <f t="shared" ca="1" si="14"/>
        <v>0</v>
      </c>
      <c r="CX39" s="44">
        <f t="shared" ca="1" si="14"/>
        <v>0</v>
      </c>
      <c r="CY39" s="44">
        <f t="shared" ca="1" si="14"/>
        <v>0</v>
      </c>
      <c r="CZ39" s="45">
        <f t="shared" ca="1" si="14"/>
        <v>0</v>
      </c>
    </row>
    <row r="40" spans="1:104" x14ac:dyDescent="0.3">
      <c r="A40" s="62" t="s">
        <v>48</v>
      </c>
      <c r="B40" s="18">
        <f ca="1">(IF(ISNUMBER(B$34),IF(B$34=B$35,MAX(B$36,B$37,B$38,B$39),(B$36+B$38)),0))</f>
        <v>0</v>
      </c>
      <c r="C40" s="44">
        <f t="shared" ref="C40:BN40" ca="1" si="15">(IF(ISNUMBER(C$34),IF(C$34=C$35,MAX(C$36,C$37,C$38,C$39),(C$36+C$38)),0))</f>
        <v>10</v>
      </c>
      <c r="D40" s="44">
        <f t="shared" ca="1" si="15"/>
        <v>10</v>
      </c>
      <c r="E40" s="44">
        <f t="shared" ca="1" si="15"/>
        <v>10</v>
      </c>
      <c r="F40" s="44">
        <f t="shared" ca="1" si="15"/>
        <v>10</v>
      </c>
      <c r="G40" s="44">
        <f t="shared" ca="1" si="15"/>
        <v>10</v>
      </c>
      <c r="H40" s="44">
        <f t="shared" ca="1" si="15"/>
        <v>10</v>
      </c>
      <c r="I40" s="44">
        <f t="shared" ca="1" si="15"/>
        <v>10</v>
      </c>
      <c r="J40" s="44">
        <f t="shared" ca="1" si="15"/>
        <v>10</v>
      </c>
      <c r="K40" s="44">
        <f t="shared" ca="1" si="15"/>
        <v>10</v>
      </c>
      <c r="L40" s="44">
        <f t="shared" ca="1" si="15"/>
        <v>10</v>
      </c>
      <c r="M40" s="44">
        <f t="shared" ca="1" si="15"/>
        <v>10</v>
      </c>
      <c r="N40" s="44">
        <f t="shared" ca="1" si="15"/>
        <v>10</v>
      </c>
      <c r="O40" s="44">
        <f t="shared" ca="1" si="15"/>
        <v>10</v>
      </c>
      <c r="P40" s="44">
        <f t="shared" ca="1" si="15"/>
        <v>10</v>
      </c>
      <c r="Q40" s="44">
        <f t="shared" ca="1" si="15"/>
        <v>10</v>
      </c>
      <c r="R40" s="44">
        <f t="shared" ca="1" si="15"/>
        <v>10</v>
      </c>
      <c r="S40" s="44">
        <f t="shared" ca="1" si="15"/>
        <v>10</v>
      </c>
      <c r="T40" s="44">
        <f t="shared" ca="1" si="15"/>
        <v>10</v>
      </c>
      <c r="U40" s="44">
        <f t="shared" ca="1" si="15"/>
        <v>10</v>
      </c>
      <c r="V40" s="44">
        <f t="shared" ca="1" si="15"/>
        <v>10</v>
      </c>
      <c r="W40" s="44">
        <f t="shared" ca="1" si="15"/>
        <v>10</v>
      </c>
      <c r="X40" s="44">
        <f t="shared" ca="1" si="15"/>
        <v>12.499999999999998</v>
      </c>
      <c r="Y40" s="44">
        <f t="shared" ca="1" si="15"/>
        <v>12.5</v>
      </c>
      <c r="Z40" s="44">
        <f t="shared" ca="1" si="15"/>
        <v>12.5</v>
      </c>
      <c r="AA40" s="44">
        <f t="shared" ca="1" si="15"/>
        <v>12.5</v>
      </c>
      <c r="AB40" s="44">
        <f t="shared" ca="1" si="15"/>
        <v>12.5</v>
      </c>
      <c r="AC40" s="44">
        <f t="shared" ca="1" si="15"/>
        <v>12.5</v>
      </c>
      <c r="AD40" s="44">
        <f t="shared" ca="1" si="15"/>
        <v>12.5</v>
      </c>
      <c r="AE40" s="44">
        <f t="shared" ca="1" si="15"/>
        <v>12.5</v>
      </c>
      <c r="AF40" s="44">
        <f t="shared" ca="1" si="15"/>
        <v>12.5</v>
      </c>
      <c r="AG40" s="44">
        <f t="shared" ca="1" si="15"/>
        <v>12.5</v>
      </c>
      <c r="AH40" s="44">
        <f t="shared" ca="1" si="15"/>
        <v>12.5</v>
      </c>
      <c r="AI40" s="44">
        <f t="shared" ca="1" si="15"/>
        <v>12.5</v>
      </c>
      <c r="AJ40" s="44">
        <f t="shared" ca="1" si="15"/>
        <v>12.5</v>
      </c>
      <c r="AK40" s="44">
        <f t="shared" ca="1" si="15"/>
        <v>12.5</v>
      </c>
      <c r="AL40" s="44">
        <f t="shared" ca="1" si="15"/>
        <v>12.5</v>
      </c>
      <c r="AM40" s="44">
        <f t="shared" ca="1" si="15"/>
        <v>12.5</v>
      </c>
      <c r="AN40" s="44">
        <f t="shared" ca="1" si="15"/>
        <v>12.5</v>
      </c>
      <c r="AO40" s="44">
        <f t="shared" ca="1" si="15"/>
        <v>12.5</v>
      </c>
      <c r="AP40" s="44">
        <f t="shared" ca="1" si="15"/>
        <v>12.5</v>
      </c>
      <c r="AQ40" s="44">
        <f t="shared" ca="1" si="15"/>
        <v>12.5</v>
      </c>
      <c r="AR40" s="44">
        <f t="shared" ca="1" si="15"/>
        <v>10</v>
      </c>
      <c r="AS40" s="44">
        <f t="shared" ca="1" si="15"/>
        <v>10</v>
      </c>
      <c r="AT40" s="44">
        <f t="shared" ca="1" si="15"/>
        <v>10</v>
      </c>
      <c r="AU40" s="44">
        <f t="shared" ca="1" si="15"/>
        <v>10</v>
      </c>
      <c r="AV40" s="44">
        <f t="shared" ca="1" si="15"/>
        <v>10</v>
      </c>
      <c r="AW40" s="44">
        <f t="shared" ca="1" si="15"/>
        <v>10</v>
      </c>
      <c r="AX40" s="44">
        <f t="shared" ca="1" si="15"/>
        <v>10</v>
      </c>
      <c r="AY40" s="44">
        <f t="shared" ca="1" si="15"/>
        <v>10</v>
      </c>
      <c r="AZ40" s="44">
        <f t="shared" ca="1" si="15"/>
        <v>10.000000000000002</v>
      </c>
      <c r="BA40" s="44">
        <f t="shared" ca="1" si="15"/>
        <v>10</v>
      </c>
      <c r="BB40" s="44">
        <f t="shared" ca="1" si="15"/>
        <v>20</v>
      </c>
      <c r="BC40" s="44">
        <f t="shared" ca="1" si="15"/>
        <v>20</v>
      </c>
      <c r="BD40" s="44">
        <f t="shared" ca="1" si="15"/>
        <v>20</v>
      </c>
      <c r="BE40" s="44">
        <f t="shared" ca="1" si="15"/>
        <v>20</v>
      </c>
      <c r="BF40" s="44">
        <f t="shared" ca="1" si="15"/>
        <v>20</v>
      </c>
      <c r="BG40" s="44">
        <f t="shared" ca="1" si="15"/>
        <v>20</v>
      </c>
      <c r="BH40" s="44">
        <f t="shared" ca="1" si="15"/>
        <v>20</v>
      </c>
      <c r="BI40" s="44">
        <f t="shared" ca="1" si="15"/>
        <v>20</v>
      </c>
      <c r="BJ40" s="44">
        <f t="shared" ca="1" si="15"/>
        <v>20</v>
      </c>
      <c r="BK40" s="44">
        <f t="shared" ca="1" si="15"/>
        <v>20</v>
      </c>
      <c r="BL40" s="44">
        <f t="shared" ca="1" si="15"/>
        <v>20</v>
      </c>
      <c r="BM40" s="44">
        <f t="shared" ca="1" si="15"/>
        <v>20</v>
      </c>
      <c r="BN40" s="44">
        <f t="shared" ca="1" si="15"/>
        <v>20</v>
      </c>
      <c r="BO40" s="44">
        <f t="shared" ref="BO40:CZ40" ca="1" si="16">(IF(ISNUMBER(BO$34),IF(BO$34=BO$35,MAX(BO$36,BO$37,BO$38,BO$39),(BO$36+BO$38)),0))</f>
        <v>20</v>
      </c>
      <c r="BP40" s="44">
        <f t="shared" ca="1" si="16"/>
        <v>20</v>
      </c>
      <c r="BQ40" s="44">
        <f t="shared" ca="1" si="16"/>
        <v>20</v>
      </c>
      <c r="BR40" s="44">
        <f t="shared" ca="1" si="16"/>
        <v>20</v>
      </c>
      <c r="BS40" s="44">
        <f t="shared" ca="1" si="16"/>
        <v>20</v>
      </c>
      <c r="BT40" s="44">
        <f t="shared" ca="1" si="16"/>
        <v>20</v>
      </c>
      <c r="BU40" s="44">
        <f t="shared" ca="1" si="16"/>
        <v>20</v>
      </c>
      <c r="BV40" s="44">
        <f t="shared" ca="1" si="16"/>
        <v>27.5</v>
      </c>
      <c r="BW40" s="44">
        <f t="shared" ca="1" si="16"/>
        <v>27.500000000000004</v>
      </c>
      <c r="BX40" s="44">
        <f t="shared" ca="1" si="16"/>
        <v>27.5</v>
      </c>
      <c r="BY40" s="44">
        <f t="shared" ca="1" si="16"/>
        <v>27.5</v>
      </c>
      <c r="BZ40" s="44">
        <f t="shared" ca="1" si="16"/>
        <v>27.5</v>
      </c>
      <c r="CA40" s="44">
        <f t="shared" ca="1" si="16"/>
        <v>27.5</v>
      </c>
      <c r="CB40" s="44">
        <f t="shared" ca="1" si="16"/>
        <v>27.5</v>
      </c>
      <c r="CC40" s="44">
        <f t="shared" ca="1" si="16"/>
        <v>27.5</v>
      </c>
      <c r="CD40" s="44">
        <f t="shared" ca="1" si="16"/>
        <v>27.5</v>
      </c>
      <c r="CE40" s="44">
        <f t="shared" ca="1" si="16"/>
        <v>27.5</v>
      </c>
      <c r="CF40" s="44">
        <f t="shared" ca="1" si="16"/>
        <v>22.5</v>
      </c>
      <c r="CG40" s="44">
        <f t="shared" ca="1" si="16"/>
        <v>22.5</v>
      </c>
      <c r="CH40" s="44">
        <f t="shared" ca="1" si="16"/>
        <v>22.499999999999996</v>
      </c>
      <c r="CI40" s="44">
        <f t="shared" ca="1" si="16"/>
        <v>22.5</v>
      </c>
      <c r="CJ40" s="44">
        <f t="shared" ca="1" si="16"/>
        <v>22.5</v>
      </c>
      <c r="CK40" s="44">
        <f t="shared" ca="1" si="16"/>
        <v>22.5</v>
      </c>
      <c r="CL40" s="44">
        <f t="shared" ca="1" si="16"/>
        <v>22.5</v>
      </c>
      <c r="CM40" s="44">
        <f t="shared" ca="1" si="16"/>
        <v>22.5</v>
      </c>
      <c r="CN40" s="44">
        <f t="shared" ca="1" si="16"/>
        <v>22.5</v>
      </c>
      <c r="CO40" s="44">
        <f t="shared" ca="1" si="16"/>
        <v>22.5</v>
      </c>
      <c r="CP40" s="44">
        <f t="shared" ca="1" si="16"/>
        <v>0</v>
      </c>
      <c r="CQ40" s="44">
        <f t="shared" ca="1" si="16"/>
        <v>0</v>
      </c>
      <c r="CR40" s="44">
        <f t="shared" ca="1" si="16"/>
        <v>0</v>
      </c>
      <c r="CS40" s="44">
        <f t="shared" ca="1" si="16"/>
        <v>0</v>
      </c>
      <c r="CT40" s="44">
        <f t="shared" ca="1" si="16"/>
        <v>0</v>
      </c>
      <c r="CU40" s="44">
        <f t="shared" ca="1" si="16"/>
        <v>0</v>
      </c>
      <c r="CV40" s="44">
        <f t="shared" ca="1" si="16"/>
        <v>0</v>
      </c>
      <c r="CW40" s="44">
        <f t="shared" ca="1" si="16"/>
        <v>0</v>
      </c>
      <c r="CX40" s="44">
        <f t="shared" ca="1" si="16"/>
        <v>0</v>
      </c>
      <c r="CY40" s="44">
        <f t="shared" ca="1" si="16"/>
        <v>0</v>
      </c>
      <c r="CZ40" s="45">
        <f t="shared" ca="1" si="16"/>
        <v>0</v>
      </c>
    </row>
    <row r="41" spans="1:104" x14ac:dyDescent="0.3">
      <c r="A41" s="62" t="s">
        <v>49</v>
      </c>
      <c r="B41" s="18">
        <f ca="1">(IF(ISNUMBER(B$34),IF(B$34=B$35,MAX(B$36,B$37,B$38,B$39),(B$37+B$39)),0))</f>
        <v>0</v>
      </c>
      <c r="C41" s="44">
        <f t="shared" ref="C41:BN41" ca="1" si="17">(IF(ISNUMBER(C$34),IF(C$34=C$35,MAX(C$36,C$37,C$38,C$39),(C$37+C$39)),0))</f>
        <v>10</v>
      </c>
      <c r="D41" s="44">
        <f t="shared" ca="1" si="17"/>
        <v>10</v>
      </c>
      <c r="E41" s="44">
        <f t="shared" ca="1" si="17"/>
        <v>10</v>
      </c>
      <c r="F41" s="44">
        <f t="shared" ca="1" si="17"/>
        <v>10</v>
      </c>
      <c r="G41" s="44">
        <f t="shared" ca="1" si="17"/>
        <v>10</v>
      </c>
      <c r="H41" s="44">
        <f t="shared" ca="1" si="17"/>
        <v>10</v>
      </c>
      <c r="I41" s="44">
        <f t="shared" ca="1" si="17"/>
        <v>10</v>
      </c>
      <c r="J41" s="44">
        <f t="shared" ca="1" si="17"/>
        <v>10</v>
      </c>
      <c r="K41" s="44">
        <f t="shared" ca="1" si="17"/>
        <v>10</v>
      </c>
      <c r="L41" s="44">
        <f t="shared" ca="1" si="17"/>
        <v>10</v>
      </c>
      <c r="M41" s="44">
        <f t="shared" ca="1" si="17"/>
        <v>10</v>
      </c>
      <c r="N41" s="44">
        <f t="shared" ca="1" si="17"/>
        <v>12.500000000000002</v>
      </c>
      <c r="O41" s="44">
        <f t="shared" ca="1" si="17"/>
        <v>12.5</v>
      </c>
      <c r="P41" s="44">
        <f t="shared" ca="1" si="17"/>
        <v>12.5</v>
      </c>
      <c r="Q41" s="44">
        <f t="shared" ca="1" si="17"/>
        <v>12.5</v>
      </c>
      <c r="R41" s="44">
        <f t="shared" ca="1" si="17"/>
        <v>12.5</v>
      </c>
      <c r="S41" s="44">
        <f t="shared" ca="1" si="17"/>
        <v>12.5</v>
      </c>
      <c r="T41" s="44">
        <f t="shared" ca="1" si="17"/>
        <v>12.5</v>
      </c>
      <c r="U41" s="44">
        <f t="shared" ca="1" si="17"/>
        <v>12.5</v>
      </c>
      <c r="V41" s="44">
        <f t="shared" ca="1" si="17"/>
        <v>12.499999999999998</v>
      </c>
      <c r="W41" s="44">
        <f t="shared" ca="1" si="17"/>
        <v>12.5</v>
      </c>
      <c r="X41" s="44">
        <f t="shared" ca="1" si="17"/>
        <v>10</v>
      </c>
      <c r="Y41" s="44">
        <f t="shared" ca="1" si="17"/>
        <v>10</v>
      </c>
      <c r="Z41" s="44">
        <f t="shared" ca="1" si="17"/>
        <v>10</v>
      </c>
      <c r="AA41" s="44">
        <f t="shared" ca="1" si="17"/>
        <v>10</v>
      </c>
      <c r="AB41" s="44">
        <f t="shared" ca="1" si="17"/>
        <v>10</v>
      </c>
      <c r="AC41" s="44">
        <f t="shared" ca="1" si="17"/>
        <v>10</v>
      </c>
      <c r="AD41" s="44">
        <f t="shared" ca="1" si="17"/>
        <v>10</v>
      </c>
      <c r="AE41" s="44">
        <f t="shared" ca="1" si="17"/>
        <v>10</v>
      </c>
      <c r="AF41" s="44">
        <f t="shared" ca="1" si="17"/>
        <v>10</v>
      </c>
      <c r="AG41" s="44">
        <f t="shared" ca="1" si="17"/>
        <v>10</v>
      </c>
      <c r="AH41" s="44">
        <f t="shared" ca="1" si="17"/>
        <v>10</v>
      </c>
      <c r="AI41" s="44">
        <f t="shared" ca="1" si="17"/>
        <v>10</v>
      </c>
      <c r="AJ41" s="44">
        <f t="shared" ca="1" si="17"/>
        <v>10</v>
      </c>
      <c r="AK41" s="44">
        <f t="shared" ca="1" si="17"/>
        <v>10</v>
      </c>
      <c r="AL41" s="44">
        <f t="shared" ca="1" si="17"/>
        <v>10</v>
      </c>
      <c r="AM41" s="44">
        <f t="shared" ca="1" si="17"/>
        <v>10</v>
      </c>
      <c r="AN41" s="44">
        <f t="shared" ca="1" si="17"/>
        <v>10</v>
      </c>
      <c r="AO41" s="44">
        <f t="shared" ca="1" si="17"/>
        <v>10</v>
      </c>
      <c r="AP41" s="44">
        <f t="shared" ca="1" si="17"/>
        <v>10</v>
      </c>
      <c r="AQ41" s="44">
        <f t="shared" ca="1" si="17"/>
        <v>10</v>
      </c>
      <c r="AR41" s="44">
        <f t="shared" ca="1" si="17"/>
        <v>20</v>
      </c>
      <c r="AS41" s="44">
        <f t="shared" ca="1" si="17"/>
        <v>20</v>
      </c>
      <c r="AT41" s="44">
        <f t="shared" ca="1" si="17"/>
        <v>20</v>
      </c>
      <c r="AU41" s="44">
        <f t="shared" ca="1" si="17"/>
        <v>20</v>
      </c>
      <c r="AV41" s="44">
        <f t="shared" ca="1" si="17"/>
        <v>20</v>
      </c>
      <c r="AW41" s="44">
        <f t="shared" ca="1" si="17"/>
        <v>20</v>
      </c>
      <c r="AX41" s="44">
        <f t="shared" ca="1" si="17"/>
        <v>20</v>
      </c>
      <c r="AY41" s="44">
        <f t="shared" ca="1" si="17"/>
        <v>20</v>
      </c>
      <c r="AZ41" s="44">
        <f t="shared" ca="1" si="17"/>
        <v>20.000000000000004</v>
      </c>
      <c r="BA41" s="44">
        <f t="shared" ca="1" si="17"/>
        <v>20</v>
      </c>
      <c r="BB41" s="44">
        <f t="shared" ca="1" si="17"/>
        <v>27.5</v>
      </c>
      <c r="BC41" s="44">
        <f t="shared" ca="1" si="17"/>
        <v>27.500000000000004</v>
      </c>
      <c r="BD41" s="44">
        <f t="shared" ca="1" si="17"/>
        <v>27.5</v>
      </c>
      <c r="BE41" s="44">
        <f t="shared" ca="1" si="17"/>
        <v>27.5</v>
      </c>
      <c r="BF41" s="44">
        <f t="shared" ca="1" si="17"/>
        <v>27.5</v>
      </c>
      <c r="BG41" s="44">
        <f t="shared" ca="1" si="17"/>
        <v>27.5</v>
      </c>
      <c r="BH41" s="44">
        <f t="shared" ca="1" si="17"/>
        <v>27.5</v>
      </c>
      <c r="BI41" s="44">
        <f t="shared" ca="1" si="17"/>
        <v>27.5</v>
      </c>
      <c r="BJ41" s="44">
        <f t="shared" ca="1" si="17"/>
        <v>27.5</v>
      </c>
      <c r="BK41" s="44">
        <f t="shared" ca="1" si="17"/>
        <v>27.5</v>
      </c>
      <c r="BL41" s="44">
        <f t="shared" ca="1" si="17"/>
        <v>27.5</v>
      </c>
      <c r="BM41" s="44">
        <f t="shared" ca="1" si="17"/>
        <v>27.5</v>
      </c>
      <c r="BN41" s="44">
        <f t="shared" ca="1" si="17"/>
        <v>27.5</v>
      </c>
      <c r="BO41" s="44">
        <f t="shared" ref="BO41:CZ41" ca="1" si="18">(IF(ISNUMBER(BO$34),IF(BO$34=BO$35,MAX(BO$36,BO$37,BO$38,BO$39),(BO$37+BO$39)),0))</f>
        <v>27.5</v>
      </c>
      <c r="BP41" s="44">
        <f t="shared" ca="1" si="18"/>
        <v>27.5</v>
      </c>
      <c r="BQ41" s="44">
        <f t="shared" ca="1" si="18"/>
        <v>27.5</v>
      </c>
      <c r="BR41" s="44">
        <f t="shared" ca="1" si="18"/>
        <v>27.5</v>
      </c>
      <c r="BS41" s="44">
        <f t="shared" ca="1" si="18"/>
        <v>27.5</v>
      </c>
      <c r="BT41" s="44">
        <f t="shared" ca="1" si="18"/>
        <v>27.5</v>
      </c>
      <c r="BU41" s="44">
        <f t="shared" ca="1" si="18"/>
        <v>27.5</v>
      </c>
      <c r="BV41" s="44">
        <f t="shared" ca="1" si="18"/>
        <v>22.5</v>
      </c>
      <c r="BW41" s="44">
        <f t="shared" ca="1" si="18"/>
        <v>22.5</v>
      </c>
      <c r="BX41" s="44">
        <f t="shared" ca="1" si="18"/>
        <v>22.499999999999996</v>
      </c>
      <c r="BY41" s="44">
        <f t="shared" ca="1" si="18"/>
        <v>22.5</v>
      </c>
      <c r="BZ41" s="44">
        <f t="shared" ca="1" si="18"/>
        <v>22.5</v>
      </c>
      <c r="CA41" s="44">
        <f t="shared" ca="1" si="18"/>
        <v>22.5</v>
      </c>
      <c r="CB41" s="44">
        <f t="shared" ca="1" si="18"/>
        <v>22.5</v>
      </c>
      <c r="CC41" s="44">
        <f t="shared" ca="1" si="18"/>
        <v>22.5</v>
      </c>
      <c r="CD41" s="44">
        <f t="shared" ca="1" si="18"/>
        <v>22.5</v>
      </c>
      <c r="CE41" s="44">
        <f t="shared" ca="1" si="18"/>
        <v>22.5</v>
      </c>
      <c r="CF41" s="44">
        <f t="shared" ca="1" si="18"/>
        <v>22.5</v>
      </c>
      <c r="CG41" s="44">
        <f t="shared" ca="1" si="18"/>
        <v>22.5</v>
      </c>
      <c r="CH41" s="44">
        <f t="shared" ca="1" si="18"/>
        <v>22.499999999999996</v>
      </c>
      <c r="CI41" s="44">
        <f t="shared" ca="1" si="18"/>
        <v>22.5</v>
      </c>
      <c r="CJ41" s="44">
        <f t="shared" ca="1" si="18"/>
        <v>22.5</v>
      </c>
      <c r="CK41" s="44">
        <f t="shared" ca="1" si="18"/>
        <v>22.5</v>
      </c>
      <c r="CL41" s="44">
        <f t="shared" ca="1" si="18"/>
        <v>22.5</v>
      </c>
      <c r="CM41" s="44">
        <f t="shared" ca="1" si="18"/>
        <v>22.5</v>
      </c>
      <c r="CN41" s="44">
        <f t="shared" ca="1" si="18"/>
        <v>22.5</v>
      </c>
      <c r="CO41" s="44">
        <f t="shared" ca="1" si="18"/>
        <v>22.5</v>
      </c>
      <c r="CP41" s="44">
        <f t="shared" ca="1" si="18"/>
        <v>0</v>
      </c>
      <c r="CQ41" s="44">
        <f t="shared" ca="1" si="18"/>
        <v>0</v>
      </c>
      <c r="CR41" s="44">
        <f t="shared" ca="1" si="18"/>
        <v>0</v>
      </c>
      <c r="CS41" s="44">
        <f t="shared" ca="1" si="18"/>
        <v>0</v>
      </c>
      <c r="CT41" s="44">
        <f t="shared" ca="1" si="18"/>
        <v>0</v>
      </c>
      <c r="CU41" s="44">
        <f t="shared" ca="1" si="18"/>
        <v>0</v>
      </c>
      <c r="CV41" s="44">
        <f t="shared" ca="1" si="18"/>
        <v>0</v>
      </c>
      <c r="CW41" s="44">
        <f t="shared" ca="1" si="18"/>
        <v>0</v>
      </c>
      <c r="CX41" s="44">
        <f t="shared" ca="1" si="18"/>
        <v>0</v>
      </c>
      <c r="CY41" s="44">
        <f t="shared" ca="1" si="18"/>
        <v>0</v>
      </c>
      <c r="CZ41" s="45">
        <f t="shared" ca="1" si="18"/>
        <v>0</v>
      </c>
    </row>
    <row r="42" spans="1:104" x14ac:dyDescent="0.3">
      <c r="A42" s="62" t="s">
        <v>50</v>
      </c>
      <c r="B42" s="18">
        <f t="shared" ref="B42:BM42" ca="1" si="19">(IF(B$34="OOR",0,((B$40*(IF((B$35-B$33)=0,0.5,(B$35-B$33))/IF((B$35-B$34)=0,1,(B$35-B$34))))+(B$41*(IF((B$33-B$34)=0,0.5,(B$33-B$34))/IF((B$35-B$34)=0,1,(B$35-B$34)))))))</f>
        <v>0</v>
      </c>
      <c r="C42" s="44">
        <f t="shared" ca="1" si="19"/>
        <v>10</v>
      </c>
      <c r="D42" s="44">
        <f t="shared" ca="1" si="19"/>
        <v>10</v>
      </c>
      <c r="E42" s="44">
        <f t="shared" ca="1" si="19"/>
        <v>10</v>
      </c>
      <c r="F42" s="44">
        <f t="shared" ca="1" si="19"/>
        <v>10</v>
      </c>
      <c r="G42" s="44">
        <f t="shared" ca="1" si="19"/>
        <v>10</v>
      </c>
      <c r="H42" s="44">
        <f t="shared" ca="1" si="19"/>
        <v>10</v>
      </c>
      <c r="I42" s="44">
        <f t="shared" ca="1" si="19"/>
        <v>10</v>
      </c>
      <c r="J42" s="44">
        <f t="shared" ca="1" si="19"/>
        <v>10</v>
      </c>
      <c r="K42" s="44">
        <f t="shared" ca="1" si="19"/>
        <v>10</v>
      </c>
      <c r="L42" s="44">
        <f t="shared" ca="1" si="19"/>
        <v>10</v>
      </c>
      <c r="M42" s="44">
        <f t="shared" ca="1" si="19"/>
        <v>10</v>
      </c>
      <c r="N42" s="44">
        <f t="shared" ca="1" si="19"/>
        <v>10.250000000000002</v>
      </c>
      <c r="O42" s="44">
        <f t="shared" ca="1" si="19"/>
        <v>10.5</v>
      </c>
      <c r="P42" s="44">
        <f t="shared" ca="1" si="19"/>
        <v>10.75</v>
      </c>
      <c r="Q42" s="44">
        <f t="shared" ca="1" si="19"/>
        <v>11</v>
      </c>
      <c r="R42" s="44">
        <f t="shared" ca="1" si="19"/>
        <v>11.249999999999975</v>
      </c>
      <c r="S42" s="44">
        <f t="shared" ca="1" si="19"/>
        <v>11.499999999999975</v>
      </c>
      <c r="T42" s="44">
        <f t="shared" ca="1" si="19"/>
        <v>11.749999999999975</v>
      </c>
      <c r="U42" s="44">
        <f t="shared" ca="1" si="19"/>
        <v>11.999999999999975</v>
      </c>
      <c r="V42" s="44">
        <f t="shared" ca="1" si="19"/>
        <v>12.249999999999975</v>
      </c>
      <c r="W42" s="44">
        <f t="shared" ca="1" si="19"/>
        <v>12.499999999999975</v>
      </c>
      <c r="X42" s="44">
        <f t="shared" ca="1" si="19"/>
        <v>12.375000000000011</v>
      </c>
      <c r="Y42" s="44">
        <f t="shared" ca="1" si="19"/>
        <v>12.250000000000012</v>
      </c>
      <c r="Z42" s="44">
        <f t="shared" ca="1" si="19"/>
        <v>12.125000000000012</v>
      </c>
      <c r="AA42" s="44">
        <f t="shared" ca="1" si="19"/>
        <v>12.000000000000012</v>
      </c>
      <c r="AB42" s="44">
        <f t="shared" ca="1" si="19"/>
        <v>11.875000000000012</v>
      </c>
      <c r="AC42" s="44">
        <f t="shared" ca="1" si="19"/>
        <v>11.750000000000014</v>
      </c>
      <c r="AD42" s="44">
        <f t="shared" ca="1" si="19"/>
        <v>11.625000000000012</v>
      </c>
      <c r="AE42" s="44">
        <f t="shared" ca="1" si="19"/>
        <v>11.500000000000012</v>
      </c>
      <c r="AF42" s="44">
        <f t="shared" ca="1" si="19"/>
        <v>11.375000000000011</v>
      </c>
      <c r="AG42" s="44">
        <f t="shared" ca="1" si="19"/>
        <v>11.250000000000012</v>
      </c>
      <c r="AH42" s="44">
        <f t="shared" ca="1" si="19"/>
        <v>11.125000000000012</v>
      </c>
      <c r="AI42" s="44">
        <f t="shared" ca="1" si="19"/>
        <v>11.000000000000014</v>
      </c>
      <c r="AJ42" s="44">
        <f t="shared" ca="1" si="19"/>
        <v>10.875000000000012</v>
      </c>
      <c r="AK42" s="44">
        <f t="shared" ca="1" si="19"/>
        <v>10.750000000000012</v>
      </c>
      <c r="AL42" s="44">
        <f t="shared" ca="1" si="19"/>
        <v>10.625000000000012</v>
      </c>
      <c r="AM42" s="44">
        <f t="shared" ca="1" si="19"/>
        <v>10.500000000000012</v>
      </c>
      <c r="AN42" s="44">
        <f t="shared" ca="1" si="19"/>
        <v>10.375000000000012</v>
      </c>
      <c r="AO42" s="44">
        <f t="shared" ca="1" si="19"/>
        <v>10.250000000000012</v>
      </c>
      <c r="AP42" s="44">
        <f t="shared" ca="1" si="19"/>
        <v>10.125000000000014</v>
      </c>
      <c r="AQ42" s="44">
        <f t="shared" ca="1" si="19"/>
        <v>10.000000000000012</v>
      </c>
      <c r="AR42" s="44">
        <f t="shared" ca="1" si="19"/>
        <v>10.999999999999899</v>
      </c>
      <c r="AS42" s="44">
        <f t="shared" ca="1" si="19"/>
        <v>11.999999999999899</v>
      </c>
      <c r="AT42" s="44">
        <f t="shared" ca="1" si="19"/>
        <v>12.999999999999799</v>
      </c>
      <c r="AU42" s="44">
        <f t="shared" ca="1" si="19"/>
        <v>13.999999999999801</v>
      </c>
      <c r="AV42" s="44">
        <f t="shared" ca="1" si="19"/>
        <v>14.999999999999801</v>
      </c>
      <c r="AW42" s="44">
        <f t="shared" ca="1" si="19"/>
        <v>15.999999999999801</v>
      </c>
      <c r="AX42" s="44">
        <f t="shared" ca="1" si="19"/>
        <v>16.999999999999797</v>
      </c>
      <c r="AY42" s="44">
        <f t="shared" ca="1" si="19"/>
        <v>17.999999999999801</v>
      </c>
      <c r="AZ42" s="44">
        <f t="shared" ca="1" si="19"/>
        <v>18.999999999999805</v>
      </c>
      <c r="BA42" s="44">
        <f t="shared" ca="1" si="19"/>
        <v>19.999999999999794</v>
      </c>
      <c r="BB42" s="44">
        <f t="shared" ca="1" si="19"/>
        <v>20.374999999999925</v>
      </c>
      <c r="BC42" s="44">
        <f t="shared" ca="1" si="19"/>
        <v>20.749999999999925</v>
      </c>
      <c r="BD42" s="44">
        <f t="shared" ca="1" si="19"/>
        <v>21.124999999999922</v>
      </c>
      <c r="BE42" s="44">
        <f t="shared" ca="1" si="19"/>
        <v>21.499999999999922</v>
      </c>
      <c r="BF42" s="44">
        <f t="shared" ca="1" si="19"/>
        <v>21.874999999999925</v>
      </c>
      <c r="BG42" s="44">
        <f t="shared" ca="1" si="19"/>
        <v>22.249999999999922</v>
      </c>
      <c r="BH42" s="44">
        <f t="shared" ca="1" si="19"/>
        <v>22.624999999999925</v>
      </c>
      <c r="BI42" s="44">
        <f t="shared" ca="1" si="19"/>
        <v>22.999999999999929</v>
      </c>
      <c r="BJ42" s="44">
        <f t="shared" ca="1" si="19"/>
        <v>23.374999999999925</v>
      </c>
      <c r="BK42" s="44">
        <f t="shared" ca="1" si="19"/>
        <v>23.749999999999922</v>
      </c>
      <c r="BL42" s="44">
        <f t="shared" ca="1" si="19"/>
        <v>24.124999999999925</v>
      </c>
      <c r="BM42" s="44">
        <f t="shared" ca="1" si="19"/>
        <v>24.499999999999922</v>
      </c>
      <c r="BN42" s="44">
        <f t="shared" ref="BN42:CZ42" ca="1" si="20">(IF(BN$34="OOR",0,((BN$40*(IF((BN$35-BN$33)=0,0.5,(BN$35-BN$33))/IF((BN$35-BN$34)=0,1,(BN$35-BN$34))))+(BN$41*(IF((BN$33-BN$34)=0,0.5,(BN$33-BN$34))/IF((BN$35-BN$34)=0,1,(BN$35-BN$34)))))))</f>
        <v>24.874999999999925</v>
      </c>
      <c r="BO42" s="44">
        <f t="shared" ca="1" si="20"/>
        <v>25.249999999999922</v>
      </c>
      <c r="BP42" s="44">
        <f t="shared" ca="1" si="20"/>
        <v>25.624999999999925</v>
      </c>
      <c r="BQ42" s="44">
        <f t="shared" ca="1" si="20"/>
        <v>25.999999999999925</v>
      </c>
      <c r="BR42" s="44">
        <f t="shared" ca="1" si="20"/>
        <v>26.374999999999922</v>
      </c>
      <c r="BS42" s="44">
        <f t="shared" ca="1" si="20"/>
        <v>26.749999999999925</v>
      </c>
      <c r="BT42" s="44">
        <f t="shared" ca="1" si="20"/>
        <v>27.124999999999922</v>
      </c>
      <c r="BU42" s="44">
        <f t="shared" ca="1" si="20"/>
        <v>27.499999999999925</v>
      </c>
      <c r="BV42" s="44">
        <f t="shared" ca="1" si="20"/>
        <v>27.000000000000149</v>
      </c>
      <c r="BW42" s="44">
        <f t="shared" ca="1" si="20"/>
        <v>26.500000000000153</v>
      </c>
      <c r="BX42" s="44">
        <f t="shared" ca="1" si="20"/>
        <v>26.000000000000149</v>
      </c>
      <c r="BY42" s="44">
        <f t="shared" ca="1" si="20"/>
        <v>25.500000000000149</v>
      </c>
      <c r="BZ42" s="44">
        <f t="shared" ca="1" si="20"/>
        <v>25.000000000000153</v>
      </c>
      <c r="CA42" s="44">
        <f t="shared" ca="1" si="20"/>
        <v>24.500000000000149</v>
      </c>
      <c r="CB42" s="44">
        <f t="shared" ca="1" si="20"/>
        <v>24.000000000000149</v>
      </c>
      <c r="CC42" s="44">
        <f t="shared" ca="1" si="20"/>
        <v>23.500000000000149</v>
      </c>
      <c r="CD42" s="44">
        <f t="shared" ca="1" si="20"/>
        <v>23.000000000000149</v>
      </c>
      <c r="CE42" s="44">
        <f t="shared" ca="1" si="20"/>
        <v>22.500000000000153</v>
      </c>
      <c r="CF42" s="44">
        <f t="shared" ca="1" si="20"/>
        <v>22.5</v>
      </c>
      <c r="CG42" s="44">
        <f t="shared" ca="1" si="20"/>
        <v>22.5</v>
      </c>
      <c r="CH42" s="44">
        <f t="shared" ca="1" si="20"/>
        <v>22.499999999999996</v>
      </c>
      <c r="CI42" s="44">
        <f t="shared" ca="1" si="20"/>
        <v>22.5</v>
      </c>
      <c r="CJ42" s="44">
        <f t="shared" ca="1" si="20"/>
        <v>22.5</v>
      </c>
      <c r="CK42" s="44">
        <f t="shared" ca="1" si="20"/>
        <v>22.5</v>
      </c>
      <c r="CL42" s="44">
        <f t="shared" ca="1" si="20"/>
        <v>22.5</v>
      </c>
      <c r="CM42" s="44">
        <f t="shared" ca="1" si="20"/>
        <v>22.5</v>
      </c>
      <c r="CN42" s="44">
        <f t="shared" ca="1" si="20"/>
        <v>22.5</v>
      </c>
      <c r="CO42" s="44">
        <f t="shared" ca="1" si="20"/>
        <v>22.5</v>
      </c>
      <c r="CP42" s="44">
        <f t="shared" ca="1" si="20"/>
        <v>0</v>
      </c>
      <c r="CQ42" s="44">
        <f t="shared" ca="1" si="20"/>
        <v>0</v>
      </c>
      <c r="CR42" s="44">
        <f t="shared" ca="1" si="20"/>
        <v>0</v>
      </c>
      <c r="CS42" s="44">
        <f t="shared" ca="1" si="20"/>
        <v>0</v>
      </c>
      <c r="CT42" s="44">
        <f t="shared" ca="1" si="20"/>
        <v>0</v>
      </c>
      <c r="CU42" s="44">
        <f t="shared" ca="1" si="20"/>
        <v>0</v>
      </c>
      <c r="CV42" s="44">
        <f t="shared" ca="1" si="20"/>
        <v>0</v>
      </c>
      <c r="CW42" s="44">
        <f t="shared" ca="1" si="20"/>
        <v>0</v>
      </c>
      <c r="CX42" s="44">
        <f t="shared" ca="1" si="20"/>
        <v>0</v>
      </c>
      <c r="CY42" s="44">
        <f t="shared" ca="1" si="20"/>
        <v>0</v>
      </c>
      <c r="CZ42" s="45">
        <f t="shared" ca="1" si="20"/>
        <v>0</v>
      </c>
    </row>
    <row r="43" spans="1:104" x14ac:dyDescent="0.3">
      <c r="A43" s="62" t="s">
        <v>51</v>
      </c>
      <c r="B43" s="18">
        <f ca="1">(IF(B$42&lt;0,0,(IF(B$42&gt;50,50,B$42))))</f>
        <v>0</v>
      </c>
      <c r="C43" s="44">
        <f t="shared" ref="C43:BN43" ca="1" si="21">(IF(C$42&lt;0,0,(IF(C$42&gt;50,50,C$42))))</f>
        <v>10</v>
      </c>
      <c r="D43" s="44">
        <f t="shared" ca="1" si="21"/>
        <v>10</v>
      </c>
      <c r="E43" s="44">
        <f t="shared" ca="1" si="21"/>
        <v>10</v>
      </c>
      <c r="F43" s="44">
        <f t="shared" ca="1" si="21"/>
        <v>10</v>
      </c>
      <c r="G43" s="44">
        <f t="shared" ca="1" si="21"/>
        <v>10</v>
      </c>
      <c r="H43" s="44">
        <f t="shared" ca="1" si="21"/>
        <v>10</v>
      </c>
      <c r="I43" s="44">
        <f t="shared" ca="1" si="21"/>
        <v>10</v>
      </c>
      <c r="J43" s="44">
        <f t="shared" ca="1" si="21"/>
        <v>10</v>
      </c>
      <c r="K43" s="44">
        <f t="shared" ca="1" si="21"/>
        <v>10</v>
      </c>
      <c r="L43" s="44">
        <f t="shared" ca="1" si="21"/>
        <v>10</v>
      </c>
      <c r="M43" s="44">
        <f t="shared" ca="1" si="21"/>
        <v>10</v>
      </c>
      <c r="N43" s="44">
        <f t="shared" ca="1" si="21"/>
        <v>10.250000000000002</v>
      </c>
      <c r="O43" s="44">
        <f t="shared" ca="1" si="21"/>
        <v>10.5</v>
      </c>
      <c r="P43" s="44">
        <f t="shared" ca="1" si="21"/>
        <v>10.75</v>
      </c>
      <c r="Q43" s="44">
        <f t="shared" ca="1" si="21"/>
        <v>11</v>
      </c>
      <c r="R43" s="44">
        <f t="shared" ca="1" si="21"/>
        <v>11.249999999999975</v>
      </c>
      <c r="S43" s="44">
        <f t="shared" ca="1" si="21"/>
        <v>11.499999999999975</v>
      </c>
      <c r="T43" s="44">
        <f t="shared" ca="1" si="21"/>
        <v>11.749999999999975</v>
      </c>
      <c r="U43" s="44">
        <f t="shared" ca="1" si="21"/>
        <v>11.999999999999975</v>
      </c>
      <c r="V43" s="44">
        <f t="shared" ca="1" si="21"/>
        <v>12.249999999999975</v>
      </c>
      <c r="W43" s="44">
        <f t="shared" ca="1" si="21"/>
        <v>12.499999999999975</v>
      </c>
      <c r="X43" s="44">
        <f t="shared" ca="1" si="21"/>
        <v>12.375000000000011</v>
      </c>
      <c r="Y43" s="44">
        <f t="shared" ca="1" si="21"/>
        <v>12.250000000000012</v>
      </c>
      <c r="Z43" s="44">
        <f t="shared" ca="1" si="21"/>
        <v>12.125000000000012</v>
      </c>
      <c r="AA43" s="44">
        <f t="shared" ca="1" si="21"/>
        <v>12.000000000000012</v>
      </c>
      <c r="AB43" s="44">
        <f t="shared" ca="1" si="21"/>
        <v>11.875000000000012</v>
      </c>
      <c r="AC43" s="44">
        <f t="shared" ca="1" si="21"/>
        <v>11.750000000000014</v>
      </c>
      <c r="AD43" s="44">
        <f t="shared" ca="1" si="21"/>
        <v>11.625000000000012</v>
      </c>
      <c r="AE43" s="44">
        <f t="shared" ca="1" si="21"/>
        <v>11.500000000000012</v>
      </c>
      <c r="AF43" s="44">
        <f t="shared" ca="1" si="21"/>
        <v>11.375000000000011</v>
      </c>
      <c r="AG43" s="44">
        <f t="shared" ca="1" si="21"/>
        <v>11.250000000000012</v>
      </c>
      <c r="AH43" s="44">
        <f t="shared" ca="1" si="21"/>
        <v>11.125000000000012</v>
      </c>
      <c r="AI43" s="44">
        <f t="shared" ca="1" si="21"/>
        <v>11.000000000000014</v>
      </c>
      <c r="AJ43" s="44">
        <f t="shared" ca="1" si="21"/>
        <v>10.875000000000012</v>
      </c>
      <c r="AK43" s="44">
        <f t="shared" ca="1" si="21"/>
        <v>10.750000000000012</v>
      </c>
      <c r="AL43" s="44">
        <f t="shared" ca="1" si="21"/>
        <v>10.625000000000012</v>
      </c>
      <c r="AM43" s="44">
        <f t="shared" ca="1" si="21"/>
        <v>10.500000000000012</v>
      </c>
      <c r="AN43" s="44">
        <f t="shared" ca="1" si="21"/>
        <v>10.375000000000012</v>
      </c>
      <c r="AO43" s="44">
        <f t="shared" ca="1" si="21"/>
        <v>10.250000000000012</v>
      </c>
      <c r="AP43" s="44">
        <f t="shared" ca="1" si="21"/>
        <v>10.125000000000014</v>
      </c>
      <c r="AQ43" s="44">
        <f t="shared" ca="1" si="21"/>
        <v>10.000000000000012</v>
      </c>
      <c r="AR43" s="44">
        <f t="shared" ca="1" si="21"/>
        <v>10.999999999999899</v>
      </c>
      <c r="AS43" s="44">
        <f t="shared" ca="1" si="21"/>
        <v>11.999999999999899</v>
      </c>
      <c r="AT43" s="44">
        <f t="shared" ca="1" si="21"/>
        <v>12.999999999999799</v>
      </c>
      <c r="AU43" s="44">
        <f t="shared" ca="1" si="21"/>
        <v>13.999999999999801</v>
      </c>
      <c r="AV43" s="44">
        <f t="shared" ca="1" si="21"/>
        <v>14.999999999999801</v>
      </c>
      <c r="AW43" s="44">
        <f t="shared" ca="1" si="21"/>
        <v>15.999999999999801</v>
      </c>
      <c r="AX43" s="44">
        <f t="shared" ca="1" si="21"/>
        <v>16.999999999999797</v>
      </c>
      <c r="AY43" s="44">
        <f t="shared" ca="1" si="21"/>
        <v>17.999999999999801</v>
      </c>
      <c r="AZ43" s="44">
        <f t="shared" ca="1" si="21"/>
        <v>18.999999999999805</v>
      </c>
      <c r="BA43" s="44">
        <f t="shared" ca="1" si="21"/>
        <v>19.999999999999794</v>
      </c>
      <c r="BB43" s="44">
        <f t="shared" ca="1" si="21"/>
        <v>20.374999999999925</v>
      </c>
      <c r="BC43" s="44">
        <f t="shared" ca="1" si="21"/>
        <v>20.749999999999925</v>
      </c>
      <c r="BD43" s="44">
        <f t="shared" ca="1" si="21"/>
        <v>21.124999999999922</v>
      </c>
      <c r="BE43" s="44">
        <f t="shared" ca="1" si="21"/>
        <v>21.499999999999922</v>
      </c>
      <c r="BF43" s="44">
        <f t="shared" ca="1" si="21"/>
        <v>21.874999999999925</v>
      </c>
      <c r="BG43" s="44">
        <f t="shared" ca="1" si="21"/>
        <v>22.249999999999922</v>
      </c>
      <c r="BH43" s="44">
        <f t="shared" ca="1" si="21"/>
        <v>22.624999999999925</v>
      </c>
      <c r="BI43" s="44">
        <f t="shared" ca="1" si="21"/>
        <v>22.999999999999929</v>
      </c>
      <c r="BJ43" s="44">
        <f t="shared" ca="1" si="21"/>
        <v>23.374999999999925</v>
      </c>
      <c r="BK43" s="44">
        <f t="shared" ca="1" si="21"/>
        <v>23.749999999999922</v>
      </c>
      <c r="BL43" s="44">
        <f t="shared" ca="1" si="21"/>
        <v>24.124999999999925</v>
      </c>
      <c r="BM43" s="44">
        <f t="shared" ca="1" si="21"/>
        <v>24.499999999999922</v>
      </c>
      <c r="BN43" s="44">
        <f t="shared" ca="1" si="21"/>
        <v>24.874999999999925</v>
      </c>
      <c r="BO43" s="44">
        <f t="shared" ref="BO43:CZ43" ca="1" si="22">(IF(BO$42&lt;0,0,(IF(BO$42&gt;50,50,BO$42))))</f>
        <v>25.249999999999922</v>
      </c>
      <c r="BP43" s="44">
        <f t="shared" ca="1" si="22"/>
        <v>25.624999999999925</v>
      </c>
      <c r="BQ43" s="44">
        <f t="shared" ca="1" si="22"/>
        <v>25.999999999999925</v>
      </c>
      <c r="BR43" s="44">
        <f t="shared" ca="1" si="22"/>
        <v>26.374999999999922</v>
      </c>
      <c r="BS43" s="44">
        <f t="shared" ca="1" si="22"/>
        <v>26.749999999999925</v>
      </c>
      <c r="BT43" s="44">
        <f t="shared" ca="1" si="22"/>
        <v>27.124999999999922</v>
      </c>
      <c r="BU43" s="44">
        <f t="shared" ca="1" si="22"/>
        <v>27.499999999999925</v>
      </c>
      <c r="BV43" s="44">
        <f t="shared" ca="1" si="22"/>
        <v>27.000000000000149</v>
      </c>
      <c r="BW43" s="44">
        <f t="shared" ca="1" si="22"/>
        <v>26.500000000000153</v>
      </c>
      <c r="BX43" s="44">
        <f t="shared" ca="1" si="22"/>
        <v>26.000000000000149</v>
      </c>
      <c r="BY43" s="44">
        <f t="shared" ca="1" si="22"/>
        <v>25.500000000000149</v>
      </c>
      <c r="BZ43" s="44">
        <f t="shared" ca="1" si="22"/>
        <v>25.000000000000153</v>
      </c>
      <c r="CA43" s="44">
        <f t="shared" ca="1" si="22"/>
        <v>24.500000000000149</v>
      </c>
      <c r="CB43" s="44">
        <f t="shared" ca="1" si="22"/>
        <v>24.000000000000149</v>
      </c>
      <c r="CC43" s="44">
        <f t="shared" ca="1" si="22"/>
        <v>23.500000000000149</v>
      </c>
      <c r="CD43" s="44">
        <f t="shared" ca="1" si="22"/>
        <v>23.000000000000149</v>
      </c>
      <c r="CE43" s="44">
        <f t="shared" ca="1" si="22"/>
        <v>22.500000000000153</v>
      </c>
      <c r="CF43" s="44">
        <f t="shared" ca="1" si="22"/>
        <v>22.5</v>
      </c>
      <c r="CG43" s="44">
        <f t="shared" ca="1" si="22"/>
        <v>22.5</v>
      </c>
      <c r="CH43" s="44">
        <f t="shared" ca="1" si="22"/>
        <v>22.499999999999996</v>
      </c>
      <c r="CI43" s="44">
        <f t="shared" ca="1" si="22"/>
        <v>22.5</v>
      </c>
      <c r="CJ43" s="44">
        <f t="shared" ca="1" si="22"/>
        <v>22.5</v>
      </c>
      <c r="CK43" s="44">
        <f t="shared" ca="1" si="22"/>
        <v>22.5</v>
      </c>
      <c r="CL43" s="44">
        <f t="shared" ca="1" si="22"/>
        <v>22.5</v>
      </c>
      <c r="CM43" s="44">
        <f t="shared" ca="1" si="22"/>
        <v>22.5</v>
      </c>
      <c r="CN43" s="44">
        <f t="shared" ca="1" si="22"/>
        <v>22.5</v>
      </c>
      <c r="CO43" s="44">
        <f t="shared" ca="1" si="22"/>
        <v>22.5</v>
      </c>
      <c r="CP43" s="44">
        <f t="shared" ca="1" si="22"/>
        <v>0</v>
      </c>
      <c r="CQ43" s="44">
        <f t="shared" ca="1" si="22"/>
        <v>0</v>
      </c>
      <c r="CR43" s="44">
        <f t="shared" ca="1" si="22"/>
        <v>0</v>
      </c>
      <c r="CS43" s="44">
        <f t="shared" ca="1" si="22"/>
        <v>0</v>
      </c>
      <c r="CT43" s="44">
        <f t="shared" ca="1" si="22"/>
        <v>0</v>
      </c>
      <c r="CU43" s="44">
        <f t="shared" ca="1" si="22"/>
        <v>0</v>
      </c>
      <c r="CV43" s="44">
        <f t="shared" ca="1" si="22"/>
        <v>0</v>
      </c>
      <c r="CW43" s="44">
        <f t="shared" ca="1" si="22"/>
        <v>0</v>
      </c>
      <c r="CX43" s="44">
        <f t="shared" ca="1" si="22"/>
        <v>0</v>
      </c>
      <c r="CY43" s="44">
        <f t="shared" ca="1" si="22"/>
        <v>0</v>
      </c>
      <c r="CZ43" s="45">
        <f t="shared" ca="1" si="22"/>
        <v>0</v>
      </c>
    </row>
    <row r="44" spans="1:104" x14ac:dyDescent="0.3">
      <c r="A44" s="62" t="s">
        <v>20</v>
      </c>
      <c r="B44" s="18">
        <f ca="1">(IF(ISNUMBER(B$34),IF(B$34=B$35,MAX(B$36,B$37,B$38,B$39),(((B$36*(1-((B$33-B$34)/(B$35-B$34))))*((B$35-B$33)/(B$35-B$34)))+((B$37*(1-((B$35-B$33)/(B$35-B$34))))*((B$33-B$34)/(B$35-B$34)))+((B$38*(1-((B$33-B$34)/(B$35-B$34))))*((B$35-B$33)/(B$35-B$34)))+((B$39*(1-((B$35-B$33)/(B$35-B$34))))*((B$33-B$34)/(B$35-B$34))))),0))</f>
        <v>0</v>
      </c>
      <c r="C44" s="44">
        <f t="shared" ref="C44:BN44" ca="1" si="23">(IF(ISNUMBER(C$34),IF(C$34=C$35,MAX(C$36,C$37,C$38,C$39),(((C$36*(1-((C$33-C$34)/(C$35-C$34))))*((C$35-C$33)/(C$35-C$34)))+((C$37*(1-((C$35-C$33)/(C$35-C$34))))*((C$33-C$34)/(C$35-C$34)))+((C$38*(1-((C$33-C$34)/(C$35-C$34))))*((C$35-C$33)/(C$35-C$34)))+((C$39*(1-((C$35-C$33)/(C$35-C$34))))*((C$33-C$34)/(C$35-C$34))))),0))</f>
        <v>10</v>
      </c>
      <c r="D44" s="44">
        <f t="shared" ca="1" si="23"/>
        <v>8.2000000000000064</v>
      </c>
      <c r="E44" s="44">
        <f t="shared" ca="1" si="23"/>
        <v>6.7999999999999972</v>
      </c>
      <c r="F44" s="44">
        <f t="shared" ca="1" si="23"/>
        <v>5.8000000000000007</v>
      </c>
      <c r="G44" s="44">
        <f t="shared" ca="1" si="23"/>
        <v>5.1999999999999984</v>
      </c>
      <c r="H44" s="44">
        <f t="shared" ca="1" si="23"/>
        <v>5</v>
      </c>
      <c r="I44" s="44">
        <f t="shared" ca="1" si="23"/>
        <v>5.1999999999999984</v>
      </c>
      <c r="J44" s="44">
        <f t="shared" ca="1" si="23"/>
        <v>5.8000000000000007</v>
      </c>
      <c r="K44" s="44">
        <f t="shared" ca="1" si="23"/>
        <v>6.7999999999999972</v>
      </c>
      <c r="L44" s="44">
        <f t="shared" ca="1" si="23"/>
        <v>8.2000000000000046</v>
      </c>
      <c r="M44" s="44">
        <f t="shared" ca="1" si="23"/>
        <v>10</v>
      </c>
      <c r="N44" s="44">
        <f t="shared" ca="1" si="23"/>
        <v>8.2249999999999996</v>
      </c>
      <c r="O44" s="44">
        <f t="shared" ca="1" si="23"/>
        <v>6.8999999999999977</v>
      </c>
      <c r="P44" s="44">
        <f t="shared" ca="1" si="23"/>
        <v>6.0250000000000012</v>
      </c>
      <c r="Q44" s="44">
        <f t="shared" ca="1" si="23"/>
        <v>5.6</v>
      </c>
      <c r="R44" s="44">
        <f t="shared" ca="1" si="23"/>
        <v>5.6249999999999742</v>
      </c>
      <c r="S44" s="44">
        <f t="shared" ca="1" si="23"/>
        <v>6.0999999999999286</v>
      </c>
      <c r="T44" s="44">
        <f t="shared" ca="1" si="23"/>
        <v>7.0249999999998849</v>
      </c>
      <c r="U44" s="44">
        <f t="shared" ca="1" si="23"/>
        <v>8.3999999999998405</v>
      </c>
      <c r="V44" s="44">
        <f t="shared" ca="1" si="23"/>
        <v>10.224999999999799</v>
      </c>
      <c r="W44" s="44">
        <f t="shared" ca="1" si="23"/>
        <v>12.499999999999744</v>
      </c>
      <c r="X44" s="44">
        <f t="shared" ca="1" si="23"/>
        <v>11.306250000000116</v>
      </c>
      <c r="Y44" s="44">
        <f t="shared" ca="1" si="23"/>
        <v>10.225000000000101</v>
      </c>
      <c r="Z44" s="44">
        <f t="shared" ca="1" si="23"/>
        <v>9.2562500000000902</v>
      </c>
      <c r="AA44" s="44">
        <f t="shared" ca="1" si="23"/>
        <v>8.4000000000000803</v>
      </c>
      <c r="AB44" s="44">
        <f t="shared" ca="1" si="23"/>
        <v>7.6562500000000702</v>
      </c>
      <c r="AC44" s="44">
        <f t="shared" ca="1" si="23"/>
        <v>7.0250000000000572</v>
      </c>
      <c r="AD44" s="44">
        <f t="shared" ca="1" si="23"/>
        <v>6.5062500000000458</v>
      </c>
      <c r="AE44" s="44">
        <f t="shared" ca="1" si="23"/>
        <v>6.1000000000000343</v>
      </c>
      <c r="AF44" s="44">
        <f t="shared" ca="1" si="23"/>
        <v>5.8062500000000234</v>
      </c>
      <c r="AG44" s="44">
        <f t="shared" ca="1" si="23"/>
        <v>5.6250000000000124</v>
      </c>
      <c r="AH44" s="44">
        <f t="shared" ca="1" si="23"/>
        <v>5.5562500000000012</v>
      </c>
      <c r="AI44" s="44">
        <f t="shared" ca="1" si="23"/>
        <v>5.599999999999989</v>
      </c>
      <c r="AJ44" s="44">
        <f t="shared" ca="1" si="23"/>
        <v>5.7562499999999783</v>
      </c>
      <c r="AK44" s="44">
        <f t="shared" ca="1" si="23"/>
        <v>6.0249999999999675</v>
      </c>
      <c r="AL44" s="44">
        <f t="shared" ca="1" si="23"/>
        <v>6.4062499999999556</v>
      </c>
      <c r="AM44" s="44">
        <f t="shared" ca="1" si="23"/>
        <v>6.8999999999999462</v>
      </c>
      <c r="AN44" s="44">
        <f t="shared" ca="1" si="23"/>
        <v>7.5062499999999339</v>
      </c>
      <c r="AO44" s="44">
        <f t="shared" ca="1" si="23"/>
        <v>8.2249999999999233</v>
      </c>
      <c r="AP44" s="44">
        <f t="shared" ca="1" si="23"/>
        <v>9.0562499999999098</v>
      </c>
      <c r="AQ44" s="44">
        <f t="shared" ca="1" si="23"/>
        <v>9.9999999999999005</v>
      </c>
      <c r="AR44" s="44">
        <f t="shared" ca="1" si="23"/>
        <v>8.3000000000001393</v>
      </c>
      <c r="AS44" s="44">
        <f t="shared" ca="1" si="23"/>
        <v>7.2000000000000801</v>
      </c>
      <c r="AT44" s="44">
        <f t="shared" ca="1" si="23"/>
        <v>6.7000000000000401</v>
      </c>
      <c r="AU44" s="44">
        <f t="shared" ca="1" si="23"/>
        <v>6.7999999999999208</v>
      </c>
      <c r="AV44" s="44">
        <f t="shared" ca="1" si="23"/>
        <v>7.499999999999801</v>
      </c>
      <c r="AW44" s="44">
        <f t="shared" ca="1" si="23"/>
        <v>8.799999999999681</v>
      </c>
      <c r="AX44" s="44">
        <f t="shared" ca="1" si="23"/>
        <v>10.699999999999559</v>
      </c>
      <c r="AY44" s="44">
        <f t="shared" ca="1" si="23"/>
        <v>13.199999999999442</v>
      </c>
      <c r="AZ44" s="44">
        <f t="shared" ca="1" si="23"/>
        <v>16.299999999999322</v>
      </c>
      <c r="BA44" s="44">
        <f t="shared" ca="1" si="23"/>
        <v>19.999999999999183</v>
      </c>
      <c r="BB44" s="44">
        <f t="shared" ca="1" si="23"/>
        <v>18.11875000000035</v>
      </c>
      <c r="BC44" s="44">
        <f t="shared" ca="1" si="23"/>
        <v>16.475000000000303</v>
      </c>
      <c r="BD44" s="44">
        <f t="shared" ca="1" si="23"/>
        <v>15.068750000000255</v>
      </c>
      <c r="BE44" s="44">
        <f t="shared" ca="1" si="23"/>
        <v>13.900000000000212</v>
      </c>
      <c r="BF44" s="44">
        <f t="shared" ca="1" si="23"/>
        <v>12.968750000000163</v>
      </c>
      <c r="BG44" s="44">
        <f t="shared" ca="1" si="23"/>
        <v>12.275000000000112</v>
      </c>
      <c r="BH44" s="44">
        <f t="shared" ca="1" si="23"/>
        <v>11.818750000000069</v>
      </c>
      <c r="BI44" s="44">
        <f t="shared" ca="1" si="23"/>
        <v>11.600000000000021</v>
      </c>
      <c r="BJ44" s="44">
        <f t="shared" ca="1" si="23"/>
        <v>11.618749999999974</v>
      </c>
      <c r="BK44" s="44">
        <f t="shared" ca="1" si="23"/>
        <v>11.874999999999924</v>
      </c>
      <c r="BL44" s="44">
        <f t="shared" ca="1" si="23"/>
        <v>12.368749999999878</v>
      </c>
      <c r="BM44" s="44">
        <f t="shared" ca="1" si="23"/>
        <v>13.099999999999831</v>
      </c>
      <c r="BN44" s="44">
        <f t="shared" ca="1" si="23"/>
        <v>14.068749999999785</v>
      </c>
      <c r="BO44" s="44">
        <f t="shared" ref="BO44:CZ44" ca="1" si="24">(IF(ISNUMBER(BO$34),IF(BO$34=BO$35,MAX(BO$36,BO$37,BO$38,BO$39),(((BO$36*(1-((BO$33-BO$34)/(BO$35-BO$34))))*((BO$35-BO$33)/(BO$35-BO$34)))+((BO$37*(1-((BO$35-BO$33)/(BO$35-BO$34))))*((BO$33-BO$34)/(BO$35-BO$34)))+((BO$38*(1-((BO$33-BO$34)/(BO$35-BO$34))))*((BO$35-BO$33)/(BO$35-BO$34)))+((BO$39*(1-((BO$35-BO$33)/(BO$35-BO$34))))*((BO$33-BO$34)/(BO$35-BO$34))))),0))</f>
        <v>15.274999999999734</v>
      </c>
      <c r="BP44" s="44">
        <f t="shared" ca="1" si="24"/>
        <v>16.718749999999687</v>
      </c>
      <c r="BQ44" s="44">
        <f t="shared" ca="1" si="24"/>
        <v>18.39999999999964</v>
      </c>
      <c r="BR44" s="44">
        <f t="shared" ca="1" si="24"/>
        <v>20.318749999999593</v>
      </c>
      <c r="BS44" s="44">
        <f t="shared" ca="1" si="24"/>
        <v>22.47499999999955</v>
      </c>
      <c r="BT44" s="44">
        <f t="shared" ca="1" si="24"/>
        <v>24.868749999999494</v>
      </c>
      <c r="BU44" s="44">
        <f t="shared" ca="1" si="24"/>
        <v>27.499999999999453</v>
      </c>
      <c r="BV44" s="44">
        <f t="shared" ca="1" si="24"/>
        <v>22.500000000001354</v>
      </c>
      <c r="BW44" s="44">
        <f t="shared" ca="1" si="24"/>
        <v>18.500000000001052</v>
      </c>
      <c r="BX44" s="44">
        <f t="shared" ca="1" si="24"/>
        <v>15.500000000000746</v>
      </c>
      <c r="BY44" s="44">
        <f t="shared" ca="1" si="24"/>
        <v>13.500000000000448</v>
      </c>
      <c r="BZ44" s="44">
        <f t="shared" ca="1" si="24"/>
        <v>12.500000000000153</v>
      </c>
      <c r="CA44" s="44">
        <f t="shared" ca="1" si="24"/>
        <v>12.499999999999849</v>
      </c>
      <c r="CB44" s="44">
        <f t="shared" ca="1" si="24"/>
        <v>13.499999999999552</v>
      </c>
      <c r="CC44" s="44">
        <f t="shared" ca="1" si="24"/>
        <v>15.499999999999252</v>
      </c>
      <c r="CD44" s="44">
        <f t="shared" ca="1" si="24"/>
        <v>18.499999999998956</v>
      </c>
      <c r="CE44" s="44">
        <f t="shared" ca="1" si="24"/>
        <v>22.499999999998643</v>
      </c>
      <c r="CF44" s="44">
        <f t="shared" ca="1" si="24"/>
        <v>18.450000000001086</v>
      </c>
      <c r="CG44" s="44">
        <f t="shared" ca="1" si="24"/>
        <v>15.300000000000811</v>
      </c>
      <c r="CH44" s="44">
        <f t="shared" ca="1" si="24"/>
        <v>13.050000000000537</v>
      </c>
      <c r="CI44" s="44">
        <f t="shared" ca="1" si="24"/>
        <v>11.700000000000268</v>
      </c>
      <c r="CJ44" s="44">
        <f t="shared" ca="1" si="24"/>
        <v>11.25</v>
      </c>
      <c r="CK44" s="44">
        <f t="shared" ca="1" si="24"/>
        <v>11.699999999999728</v>
      </c>
      <c r="CL44" s="44">
        <f t="shared" ca="1" si="24"/>
        <v>13.049999999999461</v>
      </c>
      <c r="CM44" s="44">
        <f t="shared" ca="1" si="24"/>
        <v>15.299999999999194</v>
      </c>
      <c r="CN44" s="44">
        <f t="shared" ca="1" si="24"/>
        <v>18.449999999998923</v>
      </c>
      <c r="CO44" s="44">
        <f t="shared" ca="1" si="24"/>
        <v>22.499999999998643</v>
      </c>
      <c r="CP44" s="44">
        <f t="shared" ca="1" si="24"/>
        <v>0</v>
      </c>
      <c r="CQ44" s="44">
        <f t="shared" ca="1" si="24"/>
        <v>0</v>
      </c>
      <c r="CR44" s="44">
        <f t="shared" ca="1" si="24"/>
        <v>0</v>
      </c>
      <c r="CS44" s="44">
        <f t="shared" ca="1" si="24"/>
        <v>0</v>
      </c>
      <c r="CT44" s="44">
        <f t="shared" ca="1" si="24"/>
        <v>0</v>
      </c>
      <c r="CU44" s="44">
        <f t="shared" ca="1" si="24"/>
        <v>0</v>
      </c>
      <c r="CV44" s="44">
        <f t="shared" ca="1" si="24"/>
        <v>0</v>
      </c>
      <c r="CW44" s="44">
        <f t="shared" ca="1" si="24"/>
        <v>0</v>
      </c>
      <c r="CX44" s="44">
        <f t="shared" ca="1" si="24"/>
        <v>0</v>
      </c>
      <c r="CY44" s="44">
        <f t="shared" ca="1" si="24"/>
        <v>0</v>
      </c>
      <c r="CZ44" s="45">
        <f t="shared" ca="1" si="24"/>
        <v>0</v>
      </c>
    </row>
    <row r="45" spans="1:104" x14ac:dyDescent="0.3">
      <c r="A45" s="62" t="s">
        <v>30</v>
      </c>
      <c r="B45" s="18">
        <f t="shared" ref="B45:BM45" ca="1" si="25">(IF(ISNUMBER(B$34),IF(B$34=B$35,0,(((B$36*((B$33-B$34)/(B$35-B$34)))*((B$35-B$33)/(B$35-B$34)))+((B$37*((B$35-B$33)/(B$35-B$34)))*((B$33-B$34)/(B$35-B$34)))+((B$38*((B$33-B$34)/(B$35-B$34)))*((B$35-B$33)/(B$35-B$34)))+((B$39*((B$35-B$33)/(B$35-B$34)))*((B$33-B$34)/(B$35-B$34))))),0))</f>
        <v>0</v>
      </c>
      <c r="C45" s="44">
        <f t="shared" ca="1" si="25"/>
        <v>0</v>
      </c>
      <c r="D45" s="44">
        <f t="shared" ca="1" si="25"/>
        <v>1.7999999999999943</v>
      </c>
      <c r="E45" s="44">
        <f t="shared" ca="1" si="25"/>
        <v>3.200000000000002</v>
      </c>
      <c r="F45" s="44">
        <f t="shared" ca="1" si="25"/>
        <v>4.1999999999999984</v>
      </c>
      <c r="G45" s="44">
        <f t="shared" ca="1" si="25"/>
        <v>4.8000000000000016</v>
      </c>
      <c r="H45" s="44">
        <f t="shared" ca="1" si="25"/>
        <v>5</v>
      </c>
      <c r="I45" s="44">
        <f t="shared" ca="1" si="25"/>
        <v>4.8000000000000016</v>
      </c>
      <c r="J45" s="44">
        <f t="shared" ca="1" si="25"/>
        <v>4.1999999999999984</v>
      </c>
      <c r="K45" s="44">
        <f t="shared" ca="1" si="25"/>
        <v>3.200000000000002</v>
      </c>
      <c r="L45" s="44">
        <f t="shared" ca="1" si="25"/>
        <v>1.7999999999999945</v>
      </c>
      <c r="M45" s="44">
        <f t="shared" ca="1" si="25"/>
        <v>0</v>
      </c>
      <c r="N45" s="44">
        <f t="shared" ca="1" si="25"/>
        <v>2.0250000000000017</v>
      </c>
      <c r="O45" s="44">
        <f t="shared" ca="1" si="25"/>
        <v>3.6000000000000023</v>
      </c>
      <c r="P45" s="44">
        <f t="shared" ca="1" si="25"/>
        <v>4.7249999999999979</v>
      </c>
      <c r="Q45" s="44">
        <f t="shared" ca="1" si="25"/>
        <v>5.4</v>
      </c>
      <c r="R45" s="44">
        <f t="shared" ca="1" si="25"/>
        <v>5.625</v>
      </c>
      <c r="S45" s="44">
        <f t="shared" ca="1" si="25"/>
        <v>5.4000000000000448</v>
      </c>
      <c r="T45" s="44">
        <f t="shared" ca="1" si="25"/>
        <v>4.7250000000000902</v>
      </c>
      <c r="U45" s="44">
        <f t="shared" ca="1" si="25"/>
        <v>3.6000000000001346</v>
      </c>
      <c r="V45" s="44">
        <f t="shared" ca="1" si="25"/>
        <v>2.0250000000001775</v>
      </c>
      <c r="W45" s="44">
        <f t="shared" ca="1" si="25"/>
        <v>2.2981616609740503E-13</v>
      </c>
      <c r="X45" s="44">
        <f t="shared" ca="1" si="25"/>
        <v>1.0687499999998975</v>
      </c>
      <c r="Y45" s="44">
        <f t="shared" ca="1" si="25"/>
        <v>2.0249999999999098</v>
      </c>
      <c r="Z45" s="44">
        <f t="shared" ca="1" si="25"/>
        <v>2.8687499999999222</v>
      </c>
      <c r="AA45" s="44">
        <f t="shared" ca="1" si="25"/>
        <v>3.5999999999999335</v>
      </c>
      <c r="AB45" s="44">
        <f t="shared" ca="1" si="25"/>
        <v>4.2187499999999432</v>
      </c>
      <c r="AC45" s="44">
        <f t="shared" ca="1" si="25"/>
        <v>4.7249999999999543</v>
      </c>
      <c r="AD45" s="44">
        <f t="shared" ca="1" si="25"/>
        <v>5.1187499999999657</v>
      </c>
      <c r="AE45" s="44">
        <f t="shared" ca="1" si="25"/>
        <v>5.3999999999999773</v>
      </c>
      <c r="AF45" s="44">
        <f t="shared" ca="1" si="25"/>
        <v>5.568749999999989</v>
      </c>
      <c r="AG45" s="44">
        <f t="shared" ca="1" si="25"/>
        <v>5.625</v>
      </c>
      <c r="AH45" s="44">
        <f t="shared" ca="1" si="25"/>
        <v>5.5687500000000112</v>
      </c>
      <c r="AI45" s="44">
        <f t="shared" ca="1" si="25"/>
        <v>5.4000000000000226</v>
      </c>
      <c r="AJ45" s="44">
        <f t="shared" ca="1" si="25"/>
        <v>5.1187500000000341</v>
      </c>
      <c r="AK45" s="44">
        <f t="shared" ca="1" si="25"/>
        <v>4.7250000000000449</v>
      </c>
      <c r="AL45" s="44">
        <f t="shared" ca="1" si="25"/>
        <v>4.2187500000000568</v>
      </c>
      <c r="AM45" s="44">
        <f t="shared" ca="1" si="25"/>
        <v>3.6000000000000667</v>
      </c>
      <c r="AN45" s="44">
        <f t="shared" ca="1" si="25"/>
        <v>2.868750000000079</v>
      </c>
      <c r="AO45" s="44">
        <f t="shared" ca="1" si="25"/>
        <v>2.0250000000000896</v>
      </c>
      <c r="AP45" s="44">
        <f t="shared" ca="1" si="25"/>
        <v>1.068750000000102</v>
      </c>
      <c r="AQ45" s="44">
        <f t="shared" ca="1" si="25"/>
        <v>1.1241008124329656E-13</v>
      </c>
      <c r="AR45" s="44">
        <f t="shared" ca="1" si="25"/>
        <v>2.6999999999997595</v>
      </c>
      <c r="AS45" s="44">
        <f t="shared" ca="1" si="25"/>
        <v>4.7999999999998195</v>
      </c>
      <c r="AT45" s="44">
        <f t="shared" ca="1" si="25"/>
        <v>6.2999999999997591</v>
      </c>
      <c r="AU45" s="44">
        <f t="shared" ca="1" si="25"/>
        <v>7.1999999999998812</v>
      </c>
      <c r="AV45" s="44">
        <f t="shared" ca="1" si="25"/>
        <v>7.5</v>
      </c>
      <c r="AW45" s="44">
        <f t="shared" ca="1" si="25"/>
        <v>7.200000000000121</v>
      </c>
      <c r="AX45" s="44">
        <f t="shared" ca="1" si="25"/>
        <v>6.3000000000002387</v>
      </c>
      <c r="AY45" s="44">
        <f t="shared" ca="1" si="25"/>
        <v>4.8000000000003613</v>
      </c>
      <c r="AZ45" s="44">
        <f t="shared" ca="1" si="25"/>
        <v>2.7000000000004807</v>
      </c>
      <c r="BA45" s="44">
        <f t="shared" ca="1" si="25"/>
        <v>6.128431095930745E-13</v>
      </c>
      <c r="BB45" s="44">
        <f t="shared" ca="1" si="25"/>
        <v>2.2562499999995751</v>
      </c>
      <c r="BC45" s="44">
        <f t="shared" ca="1" si="25"/>
        <v>4.2749999999996202</v>
      </c>
      <c r="BD45" s="44">
        <f t="shared" ca="1" si="25"/>
        <v>6.0562499999996664</v>
      </c>
      <c r="BE45" s="44">
        <f t="shared" ca="1" si="25"/>
        <v>7.5999999999997154</v>
      </c>
      <c r="BF45" s="44">
        <f t="shared" ca="1" si="25"/>
        <v>8.9062499999997637</v>
      </c>
      <c r="BG45" s="44">
        <f t="shared" ca="1" si="25"/>
        <v>9.9749999999998096</v>
      </c>
      <c r="BH45" s="44">
        <f t="shared" ca="1" si="25"/>
        <v>10.806249999999858</v>
      </c>
      <c r="BI45" s="44">
        <f t="shared" ca="1" si="25"/>
        <v>11.399999999999906</v>
      </c>
      <c r="BJ45" s="44">
        <f t="shared" ca="1" si="25"/>
        <v>11.756249999999955</v>
      </c>
      <c r="BK45" s="44">
        <f t="shared" ca="1" si="25"/>
        <v>11.875</v>
      </c>
      <c r="BL45" s="44">
        <f t="shared" ca="1" si="25"/>
        <v>11.756250000000048</v>
      </c>
      <c r="BM45" s="44">
        <f t="shared" ca="1" si="25"/>
        <v>11.400000000000095</v>
      </c>
      <c r="BN45" s="44">
        <f t="shared" ref="BN45:CZ45" ca="1" si="26">(IF(ISNUMBER(BN$34),IF(BN$34=BN$35,0,(((BN$36*((BN$33-BN$34)/(BN$35-BN$34)))*((BN$35-BN$33)/(BN$35-BN$34)))+((BN$37*((BN$35-BN$33)/(BN$35-BN$34)))*((BN$33-BN$34)/(BN$35-BN$34)))+((BN$38*((BN$33-BN$34)/(BN$35-BN$34)))*((BN$35-BN$33)/(BN$35-BN$34)))+((BN$39*((BN$35-BN$33)/(BN$35-BN$34)))*((BN$33-BN$34)/(BN$35-BN$34))))),0))</f>
        <v>10.806250000000144</v>
      </c>
      <c r="BO45" s="44">
        <f t="shared" ca="1" si="26"/>
        <v>9.9750000000001897</v>
      </c>
      <c r="BP45" s="44">
        <f t="shared" ca="1" si="26"/>
        <v>8.9062500000002363</v>
      </c>
      <c r="BQ45" s="44">
        <f t="shared" ca="1" si="26"/>
        <v>7.600000000000283</v>
      </c>
      <c r="BR45" s="44">
        <f t="shared" ca="1" si="26"/>
        <v>6.0562500000003334</v>
      </c>
      <c r="BS45" s="44">
        <f t="shared" ca="1" si="26"/>
        <v>4.2750000000003787</v>
      </c>
      <c r="BT45" s="44">
        <f t="shared" ca="1" si="26"/>
        <v>2.2562500000004291</v>
      </c>
      <c r="BU45" s="44">
        <f t="shared" ca="1" si="26"/>
        <v>4.7462034302724968E-13</v>
      </c>
      <c r="BV45" s="44">
        <f t="shared" ca="1" si="26"/>
        <v>4.4999999999987956</v>
      </c>
      <c r="BW45" s="44">
        <f t="shared" ca="1" si="26"/>
        <v>7.9999999999990994</v>
      </c>
      <c r="BX45" s="44">
        <f t="shared" ca="1" si="26"/>
        <v>10.499999999999401</v>
      </c>
      <c r="BY45" s="44">
        <f t="shared" ca="1" si="26"/>
        <v>11.999999999999702</v>
      </c>
      <c r="BZ45" s="44">
        <f t="shared" ca="1" si="26"/>
        <v>12.5</v>
      </c>
      <c r="CA45" s="44">
        <f t="shared" ca="1" si="26"/>
        <v>12.000000000000302</v>
      </c>
      <c r="CB45" s="44">
        <f t="shared" ca="1" si="26"/>
        <v>10.500000000000602</v>
      </c>
      <c r="CC45" s="44">
        <f t="shared" ca="1" si="26"/>
        <v>8.0000000000008988</v>
      </c>
      <c r="CD45" s="44">
        <f t="shared" ca="1" si="26"/>
        <v>4.5000000000011937</v>
      </c>
      <c r="CE45" s="44">
        <f t="shared" ca="1" si="26"/>
        <v>1.5099033134901673E-12</v>
      </c>
      <c r="CF45" s="44">
        <f t="shared" ca="1" si="26"/>
        <v>4.0499999999989162</v>
      </c>
      <c r="CG45" s="44">
        <f t="shared" ca="1" si="26"/>
        <v>7.1999999999991893</v>
      </c>
      <c r="CH45" s="44">
        <f t="shared" ca="1" si="26"/>
        <v>9.4499999999994611</v>
      </c>
      <c r="CI45" s="44">
        <f t="shared" ca="1" si="26"/>
        <v>10.799999999999731</v>
      </c>
      <c r="CJ45" s="44">
        <f t="shared" ca="1" si="26"/>
        <v>11.25</v>
      </c>
      <c r="CK45" s="44">
        <f t="shared" ca="1" si="26"/>
        <v>10.800000000000271</v>
      </c>
      <c r="CL45" s="44">
        <f t="shared" ca="1" si="26"/>
        <v>9.4500000000005411</v>
      </c>
      <c r="CM45" s="44">
        <f t="shared" ca="1" si="26"/>
        <v>7.2000000000008093</v>
      </c>
      <c r="CN45" s="44">
        <f t="shared" ca="1" si="26"/>
        <v>4.0500000000010745</v>
      </c>
      <c r="CO45" s="44">
        <f t="shared" ca="1" si="26"/>
        <v>1.3589129821411508E-12</v>
      </c>
      <c r="CP45" s="44">
        <f t="shared" ca="1" si="26"/>
        <v>0</v>
      </c>
      <c r="CQ45" s="44">
        <f t="shared" ca="1" si="26"/>
        <v>0</v>
      </c>
      <c r="CR45" s="44">
        <f t="shared" ca="1" si="26"/>
        <v>0</v>
      </c>
      <c r="CS45" s="44">
        <f t="shared" ca="1" si="26"/>
        <v>0</v>
      </c>
      <c r="CT45" s="44">
        <f t="shared" ca="1" si="26"/>
        <v>0</v>
      </c>
      <c r="CU45" s="44">
        <f t="shared" ca="1" si="26"/>
        <v>0</v>
      </c>
      <c r="CV45" s="44">
        <f t="shared" ca="1" si="26"/>
        <v>0</v>
      </c>
      <c r="CW45" s="44">
        <f t="shared" ca="1" si="26"/>
        <v>0</v>
      </c>
      <c r="CX45" s="44">
        <f t="shared" ca="1" si="26"/>
        <v>0</v>
      </c>
      <c r="CY45" s="44">
        <f t="shared" ca="1" si="26"/>
        <v>0</v>
      </c>
      <c r="CZ45" s="45">
        <f t="shared" ca="1" si="26"/>
        <v>0</v>
      </c>
    </row>
    <row r="46" spans="1:104" x14ac:dyDescent="0.3">
      <c r="A46" s="62" t="s">
        <v>29</v>
      </c>
      <c r="B46" s="18">
        <f ca="1">(IF(ISNUMBER(B$34),(((IF(B$34=B$35, 1, IF(B$33&lt;=((B$34+(B$35-B$34)/2)), (1-(SQRT(((B$33-B$34)/(B$35-B$34))^2))), (SQRT(((B$33-B$34)/(B$35-B$34))^2)))))-0.5)*2),0))</f>
        <v>0</v>
      </c>
      <c r="C46" s="44">
        <f t="shared" ref="C46:BN46" ca="1" si="27">(IF(ISNUMBER(C$34),(((IF(C$34=C$35, 1, IF(C$33&lt;=((C$34+(C$35-C$34)/2)), (1-(SQRT(((C$33-C$34)/(C$35-C$34))^2))), (SQRT(((C$33-C$34)/(C$35-C$34))^2)))))-0.5)*2),0))</f>
        <v>1</v>
      </c>
      <c r="D46" s="44">
        <f t="shared" ca="1" si="27"/>
        <v>0.80000000000000071</v>
      </c>
      <c r="E46" s="44">
        <f t="shared" ca="1" si="27"/>
        <v>0.59999999999999964</v>
      </c>
      <c r="F46" s="44">
        <f t="shared" ca="1" si="27"/>
        <v>0.40000000000000036</v>
      </c>
      <c r="G46" s="44">
        <f t="shared" ca="1" si="27"/>
        <v>0.19999999999999929</v>
      </c>
      <c r="H46" s="44">
        <f t="shared" ca="1" si="27"/>
        <v>0</v>
      </c>
      <c r="I46" s="44">
        <f t="shared" ca="1" si="27"/>
        <v>0.19999999999999929</v>
      </c>
      <c r="J46" s="44">
        <f t="shared" ca="1" si="27"/>
        <v>0.40000000000000036</v>
      </c>
      <c r="K46" s="44">
        <f t="shared" ca="1" si="27"/>
        <v>0.59999999999999964</v>
      </c>
      <c r="L46" s="44">
        <f t="shared" ca="1" si="27"/>
        <v>0.80000000000000071</v>
      </c>
      <c r="M46" s="44">
        <f t="shared" ca="1" si="27"/>
        <v>1</v>
      </c>
      <c r="N46" s="44">
        <f t="shared" ca="1" si="27"/>
        <v>0.79999999999999982</v>
      </c>
      <c r="O46" s="44">
        <f t="shared" ca="1" si="27"/>
        <v>0.59999999999999964</v>
      </c>
      <c r="P46" s="44">
        <f t="shared" ca="1" si="27"/>
        <v>0.40000000000000036</v>
      </c>
      <c r="Q46" s="44">
        <f t="shared" ca="1" si="27"/>
        <v>0.20000000000000018</v>
      </c>
      <c r="R46" s="44">
        <f t="shared" ca="1" si="27"/>
        <v>2.042810365310288E-14</v>
      </c>
      <c r="S46" s="44">
        <f t="shared" ca="1" si="27"/>
        <v>0.19999999999997975</v>
      </c>
      <c r="T46" s="44">
        <f t="shared" ca="1" si="27"/>
        <v>0.39999999999997993</v>
      </c>
      <c r="U46" s="44">
        <f t="shared" ca="1" si="27"/>
        <v>0.5999999999999801</v>
      </c>
      <c r="V46" s="44">
        <f t="shared" ca="1" si="27"/>
        <v>0.79999999999998028</v>
      </c>
      <c r="W46" s="44">
        <f t="shared" ca="1" si="27"/>
        <v>0.99999999999997957</v>
      </c>
      <c r="X46" s="44">
        <f t="shared" ca="1" si="27"/>
        <v>0.90000000000001013</v>
      </c>
      <c r="Y46" s="44">
        <f t="shared" ca="1" si="27"/>
        <v>0.80000000000001004</v>
      </c>
      <c r="Z46" s="44">
        <f t="shared" ca="1" si="27"/>
        <v>0.70000000000000995</v>
      </c>
      <c r="AA46" s="44">
        <f t="shared" ca="1" si="27"/>
        <v>0.60000000000000986</v>
      </c>
      <c r="AB46" s="44">
        <f t="shared" ca="1" si="27"/>
        <v>0.50000000000001021</v>
      </c>
      <c r="AC46" s="44">
        <f t="shared" ca="1" si="27"/>
        <v>0.40000000000001013</v>
      </c>
      <c r="AD46" s="44">
        <f t="shared" ca="1" si="27"/>
        <v>0.30000000000001004</v>
      </c>
      <c r="AE46" s="44">
        <f t="shared" ca="1" si="27"/>
        <v>0.20000000000000995</v>
      </c>
      <c r="AF46" s="44">
        <f t="shared" ca="1" si="27"/>
        <v>0.10000000000000986</v>
      </c>
      <c r="AG46" s="44">
        <f t="shared" ca="1" si="27"/>
        <v>1.021405182655144E-14</v>
      </c>
      <c r="AH46" s="44">
        <f t="shared" ca="1" si="27"/>
        <v>9.9999999999990097E-2</v>
      </c>
      <c r="AI46" s="44">
        <f t="shared" ca="1" si="27"/>
        <v>0.19999999999998996</v>
      </c>
      <c r="AJ46" s="44">
        <f t="shared" ca="1" si="27"/>
        <v>0.29999999999999005</v>
      </c>
      <c r="AK46" s="44">
        <f t="shared" ca="1" si="27"/>
        <v>0.39999999999998992</v>
      </c>
      <c r="AL46" s="44">
        <f t="shared" ca="1" si="27"/>
        <v>0.49999999999999001</v>
      </c>
      <c r="AM46" s="44">
        <f t="shared" ca="1" si="27"/>
        <v>0.5999999999999901</v>
      </c>
      <c r="AN46" s="44">
        <f t="shared" ca="1" si="27"/>
        <v>0.69999999999998996</v>
      </c>
      <c r="AO46" s="44">
        <f t="shared" ca="1" si="27"/>
        <v>0.79999999999999005</v>
      </c>
      <c r="AP46" s="44">
        <f t="shared" ca="1" si="27"/>
        <v>0.89999999999998992</v>
      </c>
      <c r="AQ46" s="44">
        <f t="shared" ca="1" si="27"/>
        <v>0.99999999999999001</v>
      </c>
      <c r="AR46" s="44">
        <f t="shared" ca="1" si="27"/>
        <v>0.80000000000002003</v>
      </c>
      <c r="AS46" s="44">
        <f t="shared" ca="1" si="27"/>
        <v>0.60000000000002007</v>
      </c>
      <c r="AT46" s="44">
        <f t="shared" ca="1" si="27"/>
        <v>0.4000000000000401</v>
      </c>
      <c r="AU46" s="44">
        <f t="shared" ca="1" si="27"/>
        <v>0.20000000000003992</v>
      </c>
      <c r="AV46" s="44">
        <f t="shared" ca="1" si="27"/>
        <v>3.9968028886505635E-14</v>
      </c>
      <c r="AW46" s="44">
        <f t="shared" ca="1" si="27"/>
        <v>0.19999999999995999</v>
      </c>
      <c r="AX46" s="44">
        <f t="shared" ca="1" si="27"/>
        <v>0.39999999999995994</v>
      </c>
      <c r="AY46" s="44">
        <f t="shared" ca="1" si="27"/>
        <v>0.59999999999996012</v>
      </c>
      <c r="AZ46" s="44">
        <f t="shared" ca="1" si="27"/>
        <v>0.79999999999996008</v>
      </c>
      <c r="BA46" s="44">
        <f t="shared" ca="1" si="27"/>
        <v>0.99999999999995914</v>
      </c>
      <c r="BB46" s="44">
        <f t="shared" ca="1" si="27"/>
        <v>0.9000000000000199</v>
      </c>
      <c r="BC46" s="44">
        <f t="shared" ca="1" si="27"/>
        <v>0.80000000000002003</v>
      </c>
      <c r="BD46" s="44">
        <f t="shared" ca="1" si="27"/>
        <v>0.70000000000001994</v>
      </c>
      <c r="BE46" s="44">
        <f t="shared" ca="1" si="27"/>
        <v>0.60000000000002007</v>
      </c>
      <c r="BF46" s="44">
        <f t="shared" ca="1" si="27"/>
        <v>0.50000000000001998</v>
      </c>
      <c r="BG46" s="44">
        <f t="shared" ca="1" si="27"/>
        <v>0.4000000000000199</v>
      </c>
      <c r="BH46" s="44">
        <f t="shared" ca="1" si="27"/>
        <v>0.30000000000002003</v>
      </c>
      <c r="BI46" s="44">
        <f t="shared" ca="1" si="27"/>
        <v>0.20000000000002016</v>
      </c>
      <c r="BJ46" s="44">
        <f t="shared" ca="1" si="27"/>
        <v>0.10000000000002007</v>
      </c>
      <c r="BK46" s="44">
        <f t="shared" ca="1" si="27"/>
        <v>1.9984014443252818E-14</v>
      </c>
      <c r="BL46" s="44">
        <f t="shared" ca="1" si="27"/>
        <v>9.9999999999980105E-2</v>
      </c>
      <c r="BM46" s="44">
        <f t="shared" ca="1" si="27"/>
        <v>0.19999999999997997</v>
      </c>
      <c r="BN46" s="44">
        <f t="shared" ca="1" si="27"/>
        <v>0.29999999999998006</v>
      </c>
      <c r="BO46" s="44">
        <f t="shared" ref="BO46:CZ46" ca="1" si="28">(IF(ISNUMBER(BO$34),(((IF(BO$34=BO$35, 1, IF(BO$33&lt;=((BO$34+(BO$35-BO$34)/2)), (1-(SQRT(((BO$33-BO$34)/(BO$35-BO$34))^2))), (SQRT(((BO$33-BO$34)/(BO$35-BO$34))^2)))))-0.5)*2),0))</f>
        <v>0.39999999999997993</v>
      </c>
      <c r="BP46" s="44">
        <f t="shared" ca="1" si="28"/>
        <v>0.49999999999998002</v>
      </c>
      <c r="BQ46" s="44">
        <f t="shared" ca="1" si="28"/>
        <v>0.5999999999999801</v>
      </c>
      <c r="BR46" s="44">
        <f t="shared" ca="1" si="28"/>
        <v>0.69999999999997997</v>
      </c>
      <c r="BS46" s="44">
        <f t="shared" ca="1" si="28"/>
        <v>0.79999999999998006</v>
      </c>
      <c r="BT46" s="44">
        <f t="shared" ca="1" si="28"/>
        <v>0.89999999999997993</v>
      </c>
      <c r="BU46" s="44">
        <f t="shared" ca="1" si="28"/>
        <v>0.99999999999998002</v>
      </c>
      <c r="BV46" s="44">
        <f t="shared" ca="1" si="28"/>
        <v>0.80000000000006022</v>
      </c>
      <c r="BW46" s="44">
        <f t="shared" ca="1" si="28"/>
        <v>0.60000000000006004</v>
      </c>
      <c r="BX46" s="44">
        <f t="shared" ca="1" si="28"/>
        <v>0.40000000000005986</v>
      </c>
      <c r="BY46" s="44">
        <f t="shared" ca="1" si="28"/>
        <v>0.20000000000005969</v>
      </c>
      <c r="BZ46" s="44">
        <f t="shared" ca="1" si="28"/>
        <v>6.0396132539608516E-14</v>
      </c>
      <c r="CA46" s="44">
        <f t="shared" ca="1" si="28"/>
        <v>0.19999999999993978</v>
      </c>
      <c r="CB46" s="44">
        <f t="shared" ca="1" si="28"/>
        <v>0.39999999999993996</v>
      </c>
      <c r="CC46" s="44">
        <f t="shared" ca="1" si="28"/>
        <v>0.59999999999994014</v>
      </c>
      <c r="CD46" s="44">
        <f t="shared" ca="1" si="28"/>
        <v>0.79999999999994031</v>
      </c>
      <c r="CE46" s="44">
        <f t="shared" ca="1" si="28"/>
        <v>0.9999999999999396</v>
      </c>
      <c r="CF46" s="44">
        <f t="shared" ca="1" si="28"/>
        <v>0.80000000000006022</v>
      </c>
      <c r="CG46" s="44">
        <f t="shared" ca="1" si="28"/>
        <v>0.60000000000006004</v>
      </c>
      <c r="CH46" s="44">
        <f t="shared" ca="1" si="28"/>
        <v>0.40000000000005986</v>
      </c>
      <c r="CI46" s="44">
        <f t="shared" ca="1" si="28"/>
        <v>0.20000000000005969</v>
      </c>
      <c r="CJ46" s="44">
        <f t="shared" ca="1" si="28"/>
        <v>6.0396132539608516E-14</v>
      </c>
      <c r="CK46" s="44">
        <f t="shared" ca="1" si="28"/>
        <v>0.19999999999993978</v>
      </c>
      <c r="CL46" s="44">
        <f t="shared" ca="1" si="28"/>
        <v>0.39999999999993996</v>
      </c>
      <c r="CM46" s="44">
        <f t="shared" ca="1" si="28"/>
        <v>0.59999999999994014</v>
      </c>
      <c r="CN46" s="44">
        <f t="shared" ca="1" si="28"/>
        <v>0.79999999999994031</v>
      </c>
      <c r="CO46" s="44">
        <f t="shared" ca="1" si="28"/>
        <v>0.9999999999999396</v>
      </c>
      <c r="CP46" s="44">
        <f t="shared" ca="1" si="28"/>
        <v>0</v>
      </c>
      <c r="CQ46" s="44">
        <f t="shared" ca="1" si="28"/>
        <v>0</v>
      </c>
      <c r="CR46" s="44">
        <f t="shared" ca="1" si="28"/>
        <v>0</v>
      </c>
      <c r="CS46" s="44">
        <f t="shared" ca="1" si="28"/>
        <v>0</v>
      </c>
      <c r="CT46" s="44">
        <f t="shared" ca="1" si="28"/>
        <v>0</v>
      </c>
      <c r="CU46" s="44">
        <f t="shared" ca="1" si="28"/>
        <v>0</v>
      </c>
      <c r="CV46" s="44">
        <f t="shared" ca="1" si="28"/>
        <v>0</v>
      </c>
      <c r="CW46" s="44">
        <f t="shared" ca="1" si="28"/>
        <v>0</v>
      </c>
      <c r="CX46" s="44">
        <f t="shared" ca="1" si="28"/>
        <v>0</v>
      </c>
      <c r="CY46" s="44">
        <f t="shared" ca="1" si="28"/>
        <v>0</v>
      </c>
      <c r="CZ46" s="45">
        <f t="shared" ca="1" si="28"/>
        <v>0</v>
      </c>
    </row>
    <row r="47" spans="1:104" x14ac:dyDescent="0.3">
      <c r="A47" s="62" t="s">
        <v>34</v>
      </c>
      <c r="B47" s="18">
        <f ca="1">(IF(B$34="OOR",0,((((B$44*((1-B$46)*IF(B$34=B$35,1,(1-((B$35-B$34)/($B$26-$B$25))))))+((B$44+((B$45/IF(B$34=B$35,1,(1-((B$35-B$34)/($B$26-$B$25)))))*B46))*B$46))*(1-((1-B$46)*IF(B$34=B$35,1,((B$35-B$34)/($B26-$B25))))))+((B$43-(((B$44*((1-B$46)*IF(B$34=B$35,1,(1-((B$35-B$34)/($B$26-$B$25))))))+((B$44+((B$45/IF(B$34=B$35,1,(1-((B$35-B$34)/($B$26-$B$25)))))*B46))*B$46))*(1-((1-B$46)*IF(B$34=B$35,1,((B$35-B$34)/($B26-$B25)))))))*(1-((B$35-B$34)/($B$26-$B$25)))))))</f>
        <v>0</v>
      </c>
      <c r="C47" s="44">
        <f t="shared" ref="C47:BN47" ca="1" si="29">(IF(C$34="OOR",0,((((C$44*((1-C$46)*IF(C$34=C$35,1,(1-((C$35-C$34)/($B$26-$B$25))))))+((C$44+((C$45/IF(C$34=C$35,1,(1-((C$35-C$34)/($B$26-$B$25)))))*C46))*C$46))*(1-((1-C$46)*IF(C$34=C$35,1,((C$35-C$34)/($B26-$B25))))))+((C$43-(((C$44*((1-C$46)*IF(C$34=C$35,1,(1-((C$35-C$34)/($B$26-$B$25))))))+((C$44+((C$45/IF(C$34=C$35,1,(1-((C$35-C$34)/($B$26-$B$25)))))*C46))*C$46))*(1-((1-C$46)*IF(C$34=C$35,1,((C$35-C$34)/($B26-$B25)))))))*(1-((C$35-C$34)/($B$26-$B$25)))))))</f>
        <v>10</v>
      </c>
      <c r="D47" s="44">
        <f t="shared" ca="1" si="29"/>
        <v>9.9007561042524017</v>
      </c>
      <c r="E47" s="44">
        <f t="shared" ca="1" si="29"/>
        <v>9.7163764060356641</v>
      </c>
      <c r="F47" s="44">
        <f t="shared" ca="1" si="29"/>
        <v>9.5286716049382711</v>
      </c>
      <c r="G47" s="44">
        <f t="shared" ca="1" si="29"/>
        <v>9.3903824417009591</v>
      </c>
      <c r="H47" s="44">
        <f t="shared" ca="1" si="29"/>
        <v>9.3278463648834027</v>
      </c>
      <c r="I47" s="44">
        <f t="shared" ca="1" si="29"/>
        <v>9.3903824417009591</v>
      </c>
      <c r="J47" s="44">
        <f t="shared" ca="1" si="29"/>
        <v>9.5286716049382711</v>
      </c>
      <c r="K47" s="44">
        <f t="shared" ca="1" si="29"/>
        <v>9.7163764060356641</v>
      </c>
      <c r="L47" s="44">
        <f t="shared" ca="1" si="29"/>
        <v>9.9007561042524017</v>
      </c>
      <c r="M47" s="44">
        <f t="shared" ca="1" si="29"/>
        <v>10</v>
      </c>
      <c r="N47" s="44">
        <f t="shared" ca="1" si="29"/>
        <v>10.143234019204391</v>
      </c>
      <c r="O47" s="44">
        <f t="shared" ca="1" si="29"/>
        <v>10.188166255144033</v>
      </c>
      <c r="P47" s="44">
        <f t="shared" ca="1" si="29"/>
        <v>10.226916049382716</v>
      </c>
      <c r="Q47" s="44">
        <f t="shared" ca="1" si="29"/>
        <v>10.318899039780522</v>
      </c>
      <c r="R47" s="44">
        <f t="shared" ca="1" si="29"/>
        <v>10.493827160493804</v>
      </c>
      <c r="S47" s="44">
        <f t="shared" ca="1" si="29"/>
        <v>10.809461454046602</v>
      </c>
      <c r="T47" s="44">
        <f t="shared" ca="1" si="29"/>
        <v>11.212595061728351</v>
      </c>
      <c r="U47" s="44">
        <f t="shared" ca="1" si="29"/>
        <v>11.673680658436167</v>
      </c>
      <c r="V47" s="44">
        <f t="shared" ca="1" si="29"/>
        <v>12.133467215363469</v>
      </c>
      <c r="W47" s="44">
        <f t="shared" ca="1" si="29"/>
        <v>12.499999999999972</v>
      </c>
      <c r="X47" s="44">
        <f t="shared" ca="1" si="29"/>
        <v>12.268916931216959</v>
      </c>
      <c r="Y47" s="44">
        <f t="shared" ca="1" si="29"/>
        <v>11.956341602978675</v>
      </c>
      <c r="Z47" s="44">
        <f t="shared" ca="1" si="29"/>
        <v>11.597232716049419</v>
      </c>
      <c r="AA47" s="44">
        <f t="shared" ca="1" si="29"/>
        <v>11.22026854791303</v>
      </c>
      <c r="AB47" s="44">
        <f t="shared" ca="1" si="29"/>
        <v>10.848275524201487</v>
      </c>
      <c r="AC47" s="44">
        <f t="shared" ca="1" si="29"/>
        <v>10.498656790123491</v>
      </c>
      <c r="AD47" s="44">
        <f t="shared" ca="1" si="29"/>
        <v>10.183820781893033</v>
      </c>
      <c r="AE47" s="44">
        <f t="shared" ca="1" si="29"/>
        <v>9.9116097981579721</v>
      </c>
      <c r="AF47" s="44">
        <f t="shared" ca="1" si="29"/>
        <v>9.6857285714285908</v>
      </c>
      <c r="AG47" s="44">
        <f t="shared" ca="1" si="29"/>
        <v>9.5061728395061884</v>
      </c>
      <c r="AH47" s="44">
        <f t="shared" ca="1" si="29"/>
        <v>9.4557285714285744</v>
      </c>
      <c r="AI47" s="44">
        <f t="shared" ca="1" si="29"/>
        <v>9.4476043111894974</v>
      </c>
      <c r="AJ47" s="44">
        <f t="shared" ca="1" si="29"/>
        <v>9.4816397119341502</v>
      </c>
      <c r="AK47" s="44">
        <f t="shared" ca="1" si="29"/>
        <v>9.5539654320987566</v>
      </c>
      <c r="AL47" s="44">
        <f t="shared" ca="1" si="29"/>
        <v>9.6565745639819589</v>
      </c>
      <c r="AM47" s="44">
        <f t="shared" ca="1" si="29"/>
        <v>9.7768940623162717</v>
      </c>
      <c r="AN47" s="44">
        <f t="shared" ca="1" si="29"/>
        <v>9.8973561728394941</v>
      </c>
      <c r="AO47" s="44">
        <f t="shared" ca="1" si="29"/>
        <v>9.9949698608661492</v>
      </c>
      <c r="AP47" s="44">
        <f t="shared" ca="1" si="29"/>
        <v>10.040892239858907</v>
      </c>
      <c r="AQ47" s="44">
        <f t="shared" ca="1" si="29"/>
        <v>10.000000000000009</v>
      </c>
      <c r="AR47" s="44">
        <f t="shared" ca="1" si="29"/>
        <v>10.870667764060277</v>
      </c>
      <c r="AS47" s="44">
        <f t="shared" ca="1" si="29"/>
        <v>11.603535802469064</v>
      </c>
      <c r="AT47" s="44">
        <f t="shared" ca="1" si="29"/>
        <v>12.321649382715901</v>
      </c>
      <c r="AU47" s="44">
        <f t="shared" ca="1" si="29"/>
        <v>13.104448834019038</v>
      </c>
      <c r="AV47" s="44">
        <f t="shared" ca="1" si="29"/>
        <v>13.991769547324914</v>
      </c>
      <c r="AW47" s="44">
        <f t="shared" ca="1" si="29"/>
        <v>15.06669849108345</v>
      </c>
      <c r="AX47" s="44">
        <f t="shared" ca="1" si="29"/>
        <v>16.264365432098515</v>
      </c>
      <c r="AY47" s="44">
        <f t="shared" ca="1" si="29"/>
        <v>17.545593415637601</v>
      </c>
      <c r="AZ47" s="44">
        <f t="shared" ca="1" si="29"/>
        <v>18.831600548696599</v>
      </c>
      <c r="BA47" s="44">
        <f t="shared" ca="1" si="29"/>
        <v>19.999999999999783</v>
      </c>
      <c r="BB47" s="44">
        <f t="shared" ca="1" si="29"/>
        <v>20.207205976876327</v>
      </c>
      <c r="BC47" s="44">
        <f t="shared" ca="1" si="29"/>
        <v>20.228771154223015</v>
      </c>
      <c r="BD47" s="44">
        <f t="shared" ca="1" si="29"/>
        <v>20.138917901234588</v>
      </c>
      <c r="BE47" s="44">
        <f t="shared" ca="1" si="29"/>
        <v>19.998609915735869</v>
      </c>
      <c r="BF47" s="44">
        <f t="shared" ca="1" si="29"/>
        <v>19.856456986086641</v>
      </c>
      <c r="BG47" s="44">
        <f t="shared" ca="1" si="29"/>
        <v>19.749619753086435</v>
      </c>
      <c r="BH47" s="44">
        <f t="shared" ca="1" si="29"/>
        <v>19.704714471879289</v>
      </c>
      <c r="BI47" s="44">
        <f t="shared" ca="1" si="29"/>
        <v>19.738717773858504</v>
      </c>
      <c r="BJ47" s="44">
        <f t="shared" ca="1" si="29"/>
        <v>19.859871428571395</v>
      </c>
      <c r="BK47" s="44">
        <f t="shared" ca="1" si="29"/>
        <v>20.06858710562409</v>
      </c>
      <c r="BL47" s="44">
        <f t="shared" ca="1" si="29"/>
        <v>20.549871428571322</v>
      </c>
      <c r="BM47" s="44">
        <f t="shared" ca="1" si="29"/>
        <v>21.130734234763736</v>
      </c>
      <c r="BN47" s="44">
        <f t="shared" ca="1" si="29"/>
        <v>21.811257681755684</v>
      </c>
      <c r="BO47" s="44">
        <f t="shared" ref="BO47:BP47" ca="1" si="30">(IF(BO$34="OOR",0,((((BO$44*((1-BO$46)*IF(BO$34=BO$35,1,(1-((BO$35-BO$34)/($B$26-$B$25))))))+((BO$44+((BO$45/IF(BO$34=BO$35,1,(1-((BO$35-BO$34)/($B$26-$B$25)))))*BO46))*BO$46))*(1-((1-BO$46)*IF(BO$34=BO$35,1,((BO$35-BO$34)/($B26-$B25))))))+((BO$43-(((BO$44*((1-BO$46)*IF(BO$34=BO$35,1,(1-((BO$35-BO$34)/($B$26-$B$25))))))+((BO$44+((BO$45/IF(BO$34=BO$35,1,(1-((BO$35-BO$34)/($B$26-$B$25)))))*BO46))*BO$46))*(1-((1-BO$46)*IF(BO$34=BO$35,1,((BO$35-BO$34)/($B26-$B25)))))))*(1-((BO$35-BO$34)/($B$26-$B$25)))))))</f>
        <v>22.583693827160328</v>
      </c>
      <c r="BP47" s="44">
        <f t="shared" ca="1" si="30"/>
        <v>23.431559866744877</v>
      </c>
      <c r="BQ47" s="44">
        <f t="shared" ref="BQ47:CZ47" ca="1" si="31">(IF(BQ$34="OOR",0,((((BQ$44*((1-BQ$46)*IF(BQ$34=BQ$35,1,(1-((BQ$35-BQ$34)/($B$26-$B$25))))))+((BQ$44+((BQ$45/IF(BQ$34=BQ$35,1,(1-((BQ$35-BQ$34)/($B$26-$B$25)))))*BQ46))*BQ$46))*(1-((1-BQ$46)*IF(BQ$34=BQ$35,1,((BQ$35-BQ$34)/($B26-$B25))))))+((BQ$43-(((BQ$44*((1-BQ$46)*IF(BQ$34=BQ$35,1,(1-((BQ$35-BQ$34)/($B$26-$B$25))))))+((BQ$44+((BQ$45/IF(BQ$34=BQ$35,1,(1-((BQ$35-BQ$34)/($B$26-$B$25)))))*BQ46))*BQ$46))*(1-((1-BQ$46)*IF(BQ$34=BQ$35,1,((BQ$35-BQ$34)/($B26-$B25)))))))*(1-((BQ$35-BQ$34)/($B$26-$B$25)))))))</f>
        <v>24.328733372525782</v>
      </c>
      <c r="BR47" s="44">
        <f t="shared" ca="1" si="31"/>
        <v>25.238547530864015</v>
      </c>
      <c r="BS47" s="44">
        <f t="shared" ca="1" si="31"/>
        <v>26.11288638056029</v>
      </c>
      <c r="BT47" s="44">
        <f t="shared" ca="1" si="31"/>
        <v>26.891280050950279</v>
      </c>
      <c r="BU47" s="44">
        <f t="shared" ca="1" si="31"/>
        <v>27.499999999999901</v>
      </c>
      <c r="BV47" s="44">
        <f t="shared" ca="1" si="31"/>
        <v>26.742123456790395</v>
      </c>
      <c r="BW47" s="44">
        <f t="shared" ca="1" si="31"/>
        <v>25.776455418381644</v>
      </c>
      <c r="BX47" s="44">
        <f t="shared" ca="1" si="31"/>
        <v>24.807358024691631</v>
      </c>
      <c r="BY47" s="44">
        <f t="shared" ca="1" si="31"/>
        <v>23.96651851851874</v>
      </c>
      <c r="BZ47" s="44">
        <f t="shared" ca="1" si="31"/>
        <v>23.319615912208668</v>
      </c>
      <c r="CA47" s="44">
        <f t="shared" ca="1" si="31"/>
        <v>22.985393689986353</v>
      </c>
      <c r="CB47" s="44">
        <f t="shared" ca="1" si="31"/>
        <v>22.83600000000002</v>
      </c>
      <c r="CC47" s="44">
        <f t="shared" ca="1" si="31"/>
        <v>22.805426611796985</v>
      </c>
      <c r="CD47" s="44">
        <f t="shared" ca="1" si="31"/>
        <v>22.761657064471912</v>
      </c>
      <c r="CE47" s="44">
        <f t="shared" ca="1" si="31"/>
        <v>22.500000000000142</v>
      </c>
      <c r="CF47" s="44">
        <f t="shared" ca="1" si="31"/>
        <v>22.276701234568009</v>
      </c>
      <c r="CG47" s="44">
        <f t="shared" ca="1" si="31"/>
        <v>21.861846913580379</v>
      </c>
      <c r="CH47" s="44">
        <f t="shared" ca="1" si="31"/>
        <v>21.439511111111223</v>
      </c>
      <c r="CI47" s="44">
        <f t="shared" ca="1" si="31"/>
        <v>21.12836049382723</v>
      </c>
      <c r="CJ47" s="44">
        <f t="shared" ca="1" si="31"/>
        <v>20.987654320987669</v>
      </c>
      <c r="CK47" s="44">
        <f t="shared" ca="1" si="31"/>
        <v>21.128360493827088</v>
      </c>
      <c r="CL47" s="44">
        <f t="shared" ca="1" si="31"/>
        <v>21.439511111110996</v>
      </c>
      <c r="CM47" s="44">
        <f t="shared" ca="1" si="31"/>
        <v>21.861846913580116</v>
      </c>
      <c r="CN47" s="44">
        <f t="shared" ca="1" si="31"/>
        <v>22.276701234567795</v>
      </c>
      <c r="CO47" s="44">
        <f t="shared" ca="1" si="31"/>
        <v>22.499999999999986</v>
      </c>
      <c r="CP47" s="44">
        <f t="shared" ca="1" si="31"/>
        <v>0</v>
      </c>
      <c r="CQ47" s="44">
        <f t="shared" ca="1" si="31"/>
        <v>0</v>
      </c>
      <c r="CR47" s="44">
        <f t="shared" ca="1" si="31"/>
        <v>0</v>
      </c>
      <c r="CS47" s="44">
        <f t="shared" ca="1" si="31"/>
        <v>0</v>
      </c>
      <c r="CT47" s="44">
        <f t="shared" ca="1" si="31"/>
        <v>0</v>
      </c>
      <c r="CU47" s="44">
        <f t="shared" ca="1" si="31"/>
        <v>0</v>
      </c>
      <c r="CV47" s="44">
        <f t="shared" ca="1" si="31"/>
        <v>0</v>
      </c>
      <c r="CW47" s="44">
        <f t="shared" ca="1" si="31"/>
        <v>0</v>
      </c>
      <c r="CX47" s="44">
        <f t="shared" ca="1" si="31"/>
        <v>0</v>
      </c>
      <c r="CY47" s="44">
        <f t="shared" ca="1" si="31"/>
        <v>0</v>
      </c>
      <c r="CZ47" s="45">
        <f t="shared" ca="1" si="31"/>
        <v>0</v>
      </c>
    </row>
    <row r="48" spans="1:104" x14ac:dyDescent="0.3">
      <c r="A48" s="62" t="s">
        <v>35</v>
      </c>
      <c r="B48" s="18">
        <f ca="1">(2*IF(B$47&lt;0,0,(IF(B$47&gt;50,50,B$47))))</f>
        <v>0</v>
      </c>
      <c r="C48" s="44">
        <f t="shared" ref="C48:BN48" ca="1" si="32">(2*IF(C$47&lt;0,0,(IF(C$47&gt;50,50,C$47))))</f>
        <v>20</v>
      </c>
      <c r="D48" s="44">
        <f t="shared" ca="1" si="32"/>
        <v>19.801512208504803</v>
      </c>
      <c r="E48" s="44">
        <f t="shared" ca="1" si="32"/>
        <v>19.432752812071328</v>
      </c>
      <c r="F48" s="44">
        <f t="shared" ca="1" si="32"/>
        <v>19.057343209876542</v>
      </c>
      <c r="G48" s="44">
        <f t="shared" ca="1" si="32"/>
        <v>18.780764883401918</v>
      </c>
      <c r="H48" s="44">
        <f t="shared" ca="1" si="32"/>
        <v>18.655692729766805</v>
      </c>
      <c r="I48" s="44">
        <f t="shared" ca="1" si="32"/>
        <v>18.780764883401918</v>
      </c>
      <c r="J48" s="44">
        <f t="shared" ca="1" si="32"/>
        <v>19.057343209876542</v>
      </c>
      <c r="K48" s="44">
        <f t="shared" ca="1" si="32"/>
        <v>19.432752812071328</v>
      </c>
      <c r="L48" s="44">
        <f t="shared" ca="1" si="32"/>
        <v>19.801512208504803</v>
      </c>
      <c r="M48" s="44">
        <f t="shared" ca="1" si="32"/>
        <v>20</v>
      </c>
      <c r="N48" s="44">
        <f t="shared" ca="1" si="32"/>
        <v>20.286468038408781</v>
      </c>
      <c r="O48" s="44">
        <f t="shared" ca="1" si="32"/>
        <v>20.376332510288066</v>
      </c>
      <c r="P48" s="44">
        <f t="shared" ca="1" si="32"/>
        <v>20.453832098765432</v>
      </c>
      <c r="Q48" s="44">
        <f t="shared" ca="1" si="32"/>
        <v>20.637798079561044</v>
      </c>
      <c r="R48" s="44">
        <f t="shared" ca="1" si="32"/>
        <v>20.987654320987609</v>
      </c>
      <c r="S48" s="44">
        <f t="shared" ca="1" si="32"/>
        <v>21.618922908093204</v>
      </c>
      <c r="T48" s="44">
        <f t="shared" ca="1" si="32"/>
        <v>22.425190123456701</v>
      </c>
      <c r="U48" s="44">
        <f t="shared" ca="1" si="32"/>
        <v>23.347361316872334</v>
      </c>
      <c r="V48" s="44">
        <f t="shared" ca="1" si="32"/>
        <v>24.266934430726938</v>
      </c>
      <c r="W48" s="44">
        <f t="shared" ca="1" si="32"/>
        <v>24.999999999999943</v>
      </c>
      <c r="X48" s="44">
        <f t="shared" ca="1" si="32"/>
        <v>24.537833862433917</v>
      </c>
      <c r="Y48" s="44">
        <f t="shared" ca="1" si="32"/>
        <v>23.91268320595735</v>
      </c>
      <c r="Z48" s="44">
        <f t="shared" ca="1" si="32"/>
        <v>23.194465432098838</v>
      </c>
      <c r="AA48" s="44">
        <f t="shared" ca="1" si="32"/>
        <v>22.440537095826059</v>
      </c>
      <c r="AB48" s="44">
        <f t="shared" ca="1" si="32"/>
        <v>21.696551048402974</v>
      </c>
      <c r="AC48" s="44">
        <f t="shared" ca="1" si="32"/>
        <v>20.997313580246981</v>
      </c>
      <c r="AD48" s="44">
        <f t="shared" ca="1" si="32"/>
        <v>20.367641563786066</v>
      </c>
      <c r="AE48" s="44">
        <f t="shared" ca="1" si="32"/>
        <v>19.823219596315944</v>
      </c>
      <c r="AF48" s="44">
        <f t="shared" ca="1" si="32"/>
        <v>19.371457142857182</v>
      </c>
      <c r="AG48" s="44">
        <f t="shared" ca="1" si="32"/>
        <v>19.012345679012377</v>
      </c>
      <c r="AH48" s="44">
        <f t="shared" ca="1" si="32"/>
        <v>18.911457142857149</v>
      </c>
      <c r="AI48" s="44">
        <f t="shared" ca="1" si="32"/>
        <v>18.895208622378995</v>
      </c>
      <c r="AJ48" s="44">
        <f t="shared" ca="1" si="32"/>
        <v>18.9632794238683</v>
      </c>
      <c r="AK48" s="44">
        <f t="shared" ca="1" si="32"/>
        <v>19.107930864197513</v>
      </c>
      <c r="AL48" s="44">
        <f t="shared" ca="1" si="32"/>
        <v>19.313149127963918</v>
      </c>
      <c r="AM48" s="44">
        <f t="shared" ca="1" si="32"/>
        <v>19.553788124632543</v>
      </c>
      <c r="AN48" s="44">
        <f t="shared" ca="1" si="32"/>
        <v>19.794712345678988</v>
      </c>
      <c r="AO48" s="44">
        <f t="shared" ca="1" si="32"/>
        <v>19.989939721732298</v>
      </c>
      <c r="AP48" s="44">
        <f t="shared" ca="1" si="32"/>
        <v>20.081784479717815</v>
      </c>
      <c r="AQ48" s="44">
        <f t="shared" ca="1" si="32"/>
        <v>20.000000000000018</v>
      </c>
      <c r="AR48" s="44">
        <f t="shared" ca="1" si="32"/>
        <v>21.741335528120555</v>
      </c>
      <c r="AS48" s="44">
        <f t="shared" ca="1" si="32"/>
        <v>23.207071604938129</v>
      </c>
      <c r="AT48" s="44">
        <f t="shared" ca="1" si="32"/>
        <v>24.643298765431801</v>
      </c>
      <c r="AU48" s="44">
        <f t="shared" ca="1" si="32"/>
        <v>26.208897668038077</v>
      </c>
      <c r="AV48" s="44">
        <f t="shared" ca="1" si="32"/>
        <v>27.983539094649828</v>
      </c>
      <c r="AW48" s="44">
        <f t="shared" ca="1" si="32"/>
        <v>30.1333969821669</v>
      </c>
      <c r="AX48" s="44">
        <f t="shared" ca="1" si="32"/>
        <v>32.52873086419703</v>
      </c>
      <c r="AY48" s="44">
        <f t="shared" ca="1" si="32"/>
        <v>35.091186831275202</v>
      </c>
      <c r="AZ48" s="44">
        <f t="shared" ca="1" si="32"/>
        <v>37.663201097393198</v>
      </c>
      <c r="BA48" s="44">
        <f t="shared" ca="1" si="32"/>
        <v>39.999999999999567</v>
      </c>
      <c r="BB48" s="44">
        <f t="shared" ca="1" si="32"/>
        <v>40.414411953752655</v>
      </c>
      <c r="BC48" s="44">
        <f t="shared" ca="1" si="32"/>
        <v>40.45754230844603</v>
      </c>
      <c r="BD48" s="44">
        <f t="shared" ca="1" si="32"/>
        <v>40.277835802469177</v>
      </c>
      <c r="BE48" s="44">
        <f t="shared" ca="1" si="32"/>
        <v>39.997219831471739</v>
      </c>
      <c r="BF48" s="44">
        <f t="shared" ca="1" si="32"/>
        <v>39.712913972173283</v>
      </c>
      <c r="BG48" s="44">
        <f t="shared" ca="1" si="32"/>
        <v>39.49923950617287</v>
      </c>
      <c r="BH48" s="44">
        <f t="shared" ca="1" si="32"/>
        <v>39.409428943758577</v>
      </c>
      <c r="BI48" s="44">
        <f t="shared" ca="1" si="32"/>
        <v>39.477435547717008</v>
      </c>
      <c r="BJ48" s="44">
        <f t="shared" ca="1" si="32"/>
        <v>39.719742857142791</v>
      </c>
      <c r="BK48" s="44">
        <f t="shared" ca="1" si="32"/>
        <v>40.13717421124818</v>
      </c>
      <c r="BL48" s="44">
        <f t="shared" ca="1" si="32"/>
        <v>41.099742857142644</v>
      </c>
      <c r="BM48" s="44">
        <f t="shared" ca="1" si="32"/>
        <v>42.261468469527472</v>
      </c>
      <c r="BN48" s="44">
        <f t="shared" ca="1" si="32"/>
        <v>43.622515363511368</v>
      </c>
      <c r="BO48" s="44">
        <f t="shared" ref="BO48:CZ48" ca="1" si="33">(2*IF(BO$47&lt;0,0,(IF(BO$47&gt;50,50,BO$47))))</f>
        <v>45.167387654320656</v>
      </c>
      <c r="BP48" s="44">
        <f t="shared" ca="1" si="33"/>
        <v>46.863119733489754</v>
      </c>
      <c r="BQ48" s="44">
        <f t="shared" ca="1" si="33"/>
        <v>48.657466745051565</v>
      </c>
      <c r="BR48" s="44">
        <f t="shared" ca="1" si="33"/>
        <v>50.477095061728029</v>
      </c>
      <c r="BS48" s="44">
        <f t="shared" ca="1" si="33"/>
        <v>52.225772761120581</v>
      </c>
      <c r="BT48" s="44">
        <f t="shared" ca="1" si="33"/>
        <v>53.782560101900557</v>
      </c>
      <c r="BU48" s="44">
        <f t="shared" ca="1" si="33"/>
        <v>54.999999999999801</v>
      </c>
      <c r="BV48" s="44">
        <f t="shared" ca="1" si="33"/>
        <v>53.48424691358079</v>
      </c>
      <c r="BW48" s="44">
        <f t="shared" ca="1" si="33"/>
        <v>51.552910836763289</v>
      </c>
      <c r="BX48" s="44">
        <f t="shared" ca="1" si="33"/>
        <v>49.614716049383262</v>
      </c>
      <c r="BY48" s="44">
        <f t="shared" ca="1" si="33"/>
        <v>47.933037037037479</v>
      </c>
      <c r="BZ48" s="44">
        <f t="shared" ca="1" si="33"/>
        <v>46.639231824417337</v>
      </c>
      <c r="CA48" s="44">
        <f t="shared" ca="1" si="33"/>
        <v>45.970787379972705</v>
      </c>
      <c r="CB48" s="44">
        <f t="shared" ca="1" si="33"/>
        <v>45.67200000000004</v>
      </c>
      <c r="CC48" s="44">
        <f t="shared" ca="1" si="33"/>
        <v>45.610853223593971</v>
      </c>
      <c r="CD48" s="44">
        <f t="shared" ca="1" si="33"/>
        <v>45.523314128943824</v>
      </c>
      <c r="CE48" s="44">
        <f t="shared" ca="1" si="33"/>
        <v>45.000000000000284</v>
      </c>
      <c r="CF48" s="44">
        <f t="shared" ca="1" si="33"/>
        <v>44.553402469136017</v>
      </c>
      <c r="CG48" s="44">
        <f t="shared" ca="1" si="33"/>
        <v>43.723693827160758</v>
      </c>
      <c r="CH48" s="44">
        <f t="shared" ca="1" si="33"/>
        <v>42.879022222222446</v>
      </c>
      <c r="CI48" s="44">
        <f t="shared" ca="1" si="33"/>
        <v>42.256720987654461</v>
      </c>
      <c r="CJ48" s="44">
        <f t="shared" ca="1" si="33"/>
        <v>41.975308641975339</v>
      </c>
      <c r="CK48" s="44">
        <f t="shared" ca="1" si="33"/>
        <v>42.256720987654177</v>
      </c>
      <c r="CL48" s="44">
        <f t="shared" ca="1" si="33"/>
        <v>42.879022222221991</v>
      </c>
      <c r="CM48" s="44">
        <f t="shared" ca="1" si="33"/>
        <v>43.723693827160233</v>
      </c>
      <c r="CN48" s="44">
        <f t="shared" ca="1" si="33"/>
        <v>44.553402469135591</v>
      </c>
      <c r="CO48" s="44">
        <f t="shared" ca="1" si="33"/>
        <v>44.999999999999972</v>
      </c>
      <c r="CP48" s="44">
        <f t="shared" ca="1" si="33"/>
        <v>0</v>
      </c>
      <c r="CQ48" s="44">
        <f t="shared" ca="1" si="33"/>
        <v>0</v>
      </c>
      <c r="CR48" s="44">
        <f t="shared" ca="1" si="33"/>
        <v>0</v>
      </c>
      <c r="CS48" s="44">
        <f t="shared" ca="1" si="33"/>
        <v>0</v>
      </c>
      <c r="CT48" s="44">
        <f t="shared" ca="1" si="33"/>
        <v>0</v>
      </c>
      <c r="CU48" s="44">
        <f t="shared" ca="1" si="33"/>
        <v>0</v>
      </c>
      <c r="CV48" s="44">
        <f t="shared" ca="1" si="33"/>
        <v>0</v>
      </c>
      <c r="CW48" s="44">
        <f t="shared" ca="1" si="33"/>
        <v>0</v>
      </c>
      <c r="CX48" s="44">
        <f t="shared" ca="1" si="33"/>
        <v>0</v>
      </c>
      <c r="CY48" s="44">
        <f t="shared" ca="1" si="33"/>
        <v>0</v>
      </c>
      <c r="CZ48" s="45">
        <f t="shared" ca="1" si="33"/>
        <v>0</v>
      </c>
    </row>
    <row r="49" spans="1:104" ht="15" thickBot="1" x14ac:dyDescent="0.35">
      <c r="A49" s="63" t="s">
        <v>36</v>
      </c>
      <c r="B49" s="19">
        <f ca="1">(100-B$48)</f>
        <v>100</v>
      </c>
      <c r="C49" s="46">
        <f t="shared" ref="C49:BN49" ca="1" si="34">(100-C$48)</f>
        <v>80</v>
      </c>
      <c r="D49" s="46">
        <f t="shared" ca="1" si="34"/>
        <v>80.198487791495197</v>
      </c>
      <c r="E49" s="46">
        <f t="shared" ca="1" si="34"/>
        <v>80.567247187928672</v>
      </c>
      <c r="F49" s="46">
        <f t="shared" ca="1" si="34"/>
        <v>80.942656790123465</v>
      </c>
      <c r="G49" s="46">
        <f t="shared" ca="1" si="34"/>
        <v>81.219235116598085</v>
      </c>
      <c r="H49" s="46">
        <f t="shared" ca="1" si="34"/>
        <v>81.344307270233202</v>
      </c>
      <c r="I49" s="46">
        <f t="shared" ca="1" si="34"/>
        <v>81.219235116598085</v>
      </c>
      <c r="J49" s="46">
        <f t="shared" ca="1" si="34"/>
        <v>80.942656790123465</v>
      </c>
      <c r="K49" s="46">
        <f t="shared" ca="1" si="34"/>
        <v>80.567247187928672</v>
      </c>
      <c r="L49" s="46">
        <f t="shared" ca="1" si="34"/>
        <v>80.198487791495197</v>
      </c>
      <c r="M49" s="46">
        <f t="shared" ca="1" si="34"/>
        <v>80</v>
      </c>
      <c r="N49" s="46">
        <f t="shared" ca="1" si="34"/>
        <v>79.713531961591215</v>
      </c>
      <c r="O49" s="46">
        <f t="shared" ca="1" si="34"/>
        <v>79.623667489711934</v>
      </c>
      <c r="P49" s="46">
        <f t="shared" ca="1" si="34"/>
        <v>79.546167901234568</v>
      </c>
      <c r="Q49" s="46">
        <f t="shared" ca="1" si="34"/>
        <v>79.362201920438963</v>
      </c>
      <c r="R49" s="46">
        <f t="shared" ca="1" si="34"/>
        <v>79.012345679012384</v>
      </c>
      <c r="S49" s="46">
        <f t="shared" ca="1" si="34"/>
        <v>78.381077091906803</v>
      </c>
      <c r="T49" s="46">
        <f t="shared" ca="1" si="34"/>
        <v>77.574809876543299</v>
      </c>
      <c r="U49" s="46">
        <f t="shared" ca="1" si="34"/>
        <v>76.652638683127662</v>
      </c>
      <c r="V49" s="46">
        <f t="shared" ca="1" si="34"/>
        <v>75.733065569273066</v>
      </c>
      <c r="W49" s="46">
        <f t="shared" ca="1" si="34"/>
        <v>75.000000000000057</v>
      </c>
      <c r="X49" s="46">
        <f t="shared" ca="1" si="34"/>
        <v>75.462166137566086</v>
      </c>
      <c r="Y49" s="46">
        <f t="shared" ca="1" si="34"/>
        <v>76.08731679404265</v>
      </c>
      <c r="Z49" s="46">
        <f t="shared" ca="1" si="34"/>
        <v>76.805534567901162</v>
      </c>
      <c r="AA49" s="46">
        <f t="shared" ca="1" si="34"/>
        <v>77.559462904173941</v>
      </c>
      <c r="AB49" s="46">
        <f t="shared" ca="1" si="34"/>
        <v>78.303448951597034</v>
      </c>
      <c r="AC49" s="46">
        <f t="shared" ca="1" si="34"/>
        <v>79.002686419753019</v>
      </c>
      <c r="AD49" s="46">
        <f t="shared" ca="1" si="34"/>
        <v>79.632358436213934</v>
      </c>
      <c r="AE49" s="46">
        <f t="shared" ca="1" si="34"/>
        <v>80.176780403684063</v>
      </c>
      <c r="AF49" s="46">
        <f t="shared" ca="1" si="34"/>
        <v>80.628542857142818</v>
      </c>
      <c r="AG49" s="46">
        <f t="shared" ca="1" si="34"/>
        <v>80.987654320987616</v>
      </c>
      <c r="AH49" s="46">
        <f t="shared" ca="1" si="34"/>
        <v>81.088542857142855</v>
      </c>
      <c r="AI49" s="46">
        <f t="shared" ca="1" si="34"/>
        <v>81.104791377621012</v>
      </c>
      <c r="AJ49" s="46">
        <f t="shared" ca="1" si="34"/>
        <v>81.0367205761317</v>
      </c>
      <c r="AK49" s="46">
        <f t="shared" ca="1" si="34"/>
        <v>80.892069135802487</v>
      </c>
      <c r="AL49" s="46">
        <f t="shared" ca="1" si="34"/>
        <v>80.686850872036075</v>
      </c>
      <c r="AM49" s="46">
        <f t="shared" ca="1" si="34"/>
        <v>80.446211875367453</v>
      </c>
      <c r="AN49" s="46">
        <f t="shared" ca="1" si="34"/>
        <v>80.205287654321012</v>
      </c>
      <c r="AO49" s="46">
        <f t="shared" ca="1" si="34"/>
        <v>80.010060278267702</v>
      </c>
      <c r="AP49" s="46">
        <f t="shared" ca="1" si="34"/>
        <v>79.918215520282189</v>
      </c>
      <c r="AQ49" s="46">
        <f t="shared" ca="1" si="34"/>
        <v>79.999999999999986</v>
      </c>
      <c r="AR49" s="46">
        <f t="shared" ca="1" si="34"/>
        <v>78.258664471879442</v>
      </c>
      <c r="AS49" s="46">
        <f t="shared" ca="1" si="34"/>
        <v>76.792928395061864</v>
      </c>
      <c r="AT49" s="46">
        <f t="shared" ca="1" si="34"/>
        <v>75.356701234568192</v>
      </c>
      <c r="AU49" s="46">
        <f t="shared" ca="1" si="34"/>
        <v>73.791102331961923</v>
      </c>
      <c r="AV49" s="46">
        <f t="shared" ca="1" si="34"/>
        <v>72.016460905350172</v>
      </c>
      <c r="AW49" s="46">
        <f t="shared" ca="1" si="34"/>
        <v>69.8666030178331</v>
      </c>
      <c r="AX49" s="46">
        <f t="shared" ca="1" si="34"/>
        <v>67.47126913580297</v>
      </c>
      <c r="AY49" s="46">
        <f t="shared" ca="1" si="34"/>
        <v>64.908813168724805</v>
      </c>
      <c r="AZ49" s="46">
        <f t="shared" ca="1" si="34"/>
        <v>62.336798902606802</v>
      </c>
      <c r="BA49" s="46">
        <f t="shared" ca="1" si="34"/>
        <v>60.000000000000433</v>
      </c>
      <c r="BB49" s="46">
        <f t="shared" ca="1" si="34"/>
        <v>59.585588046247345</v>
      </c>
      <c r="BC49" s="46">
        <f t="shared" ca="1" si="34"/>
        <v>59.54245769155397</v>
      </c>
      <c r="BD49" s="46">
        <f t="shared" ca="1" si="34"/>
        <v>59.722164197530823</v>
      </c>
      <c r="BE49" s="46">
        <f t="shared" ca="1" si="34"/>
        <v>60.002780168528261</v>
      </c>
      <c r="BF49" s="46">
        <f t="shared" ca="1" si="34"/>
        <v>60.287086027826717</v>
      </c>
      <c r="BG49" s="46">
        <f t="shared" ca="1" si="34"/>
        <v>60.50076049382713</v>
      </c>
      <c r="BH49" s="46">
        <f t="shared" ca="1" si="34"/>
        <v>60.590571056241423</v>
      </c>
      <c r="BI49" s="46">
        <f t="shared" ca="1" si="34"/>
        <v>60.522564452282992</v>
      </c>
      <c r="BJ49" s="46">
        <f t="shared" ca="1" si="34"/>
        <v>60.280257142857209</v>
      </c>
      <c r="BK49" s="46">
        <f t="shared" ca="1" si="34"/>
        <v>59.86282578875182</v>
      </c>
      <c r="BL49" s="46">
        <f t="shared" ca="1" si="34"/>
        <v>58.900257142857356</v>
      </c>
      <c r="BM49" s="46">
        <f t="shared" ca="1" si="34"/>
        <v>57.738531530472528</v>
      </c>
      <c r="BN49" s="46">
        <f t="shared" ca="1" si="34"/>
        <v>56.377484636488632</v>
      </c>
      <c r="BO49" s="46">
        <f t="shared" ref="BO49:CZ49" ca="1" si="35">(100-BO$48)</f>
        <v>54.832612345679344</v>
      </c>
      <c r="BP49" s="46">
        <f t="shared" ca="1" si="35"/>
        <v>53.136880266510246</v>
      </c>
      <c r="BQ49" s="46">
        <f t="shared" ca="1" si="35"/>
        <v>51.342533254948435</v>
      </c>
      <c r="BR49" s="46">
        <f t="shared" ca="1" si="35"/>
        <v>49.522904938271971</v>
      </c>
      <c r="BS49" s="46">
        <f t="shared" ca="1" si="35"/>
        <v>47.774227238879419</v>
      </c>
      <c r="BT49" s="46">
        <f t="shared" ca="1" si="35"/>
        <v>46.217439898099443</v>
      </c>
      <c r="BU49" s="46">
        <f t="shared" ca="1" si="35"/>
        <v>45.000000000000199</v>
      </c>
      <c r="BV49" s="46">
        <f t="shared" ca="1" si="35"/>
        <v>46.51575308641921</v>
      </c>
      <c r="BW49" s="46">
        <f t="shared" ca="1" si="35"/>
        <v>48.447089163236711</v>
      </c>
      <c r="BX49" s="46">
        <f t="shared" ca="1" si="35"/>
        <v>50.385283950616738</v>
      </c>
      <c r="BY49" s="46">
        <f t="shared" ca="1" si="35"/>
        <v>52.066962962962521</v>
      </c>
      <c r="BZ49" s="46">
        <f t="shared" ca="1" si="35"/>
        <v>53.360768175582663</v>
      </c>
      <c r="CA49" s="46">
        <f t="shared" ca="1" si="35"/>
        <v>54.029212620027295</v>
      </c>
      <c r="CB49" s="46">
        <f t="shared" ca="1" si="35"/>
        <v>54.32799999999996</v>
      </c>
      <c r="CC49" s="46">
        <f t="shared" ca="1" si="35"/>
        <v>54.389146776406029</v>
      </c>
      <c r="CD49" s="46">
        <f t="shared" ca="1" si="35"/>
        <v>54.476685871056176</v>
      </c>
      <c r="CE49" s="46">
        <f t="shared" ca="1" si="35"/>
        <v>54.999999999999716</v>
      </c>
      <c r="CF49" s="46">
        <f t="shared" ca="1" si="35"/>
        <v>55.446597530863983</v>
      </c>
      <c r="CG49" s="46">
        <f t="shared" ca="1" si="35"/>
        <v>56.276306172839242</v>
      </c>
      <c r="CH49" s="46">
        <f t="shared" ca="1" si="35"/>
        <v>57.120977777777554</v>
      </c>
      <c r="CI49" s="46">
        <f t="shared" ca="1" si="35"/>
        <v>57.743279012345539</v>
      </c>
      <c r="CJ49" s="46">
        <f t="shared" ca="1" si="35"/>
        <v>58.024691358024661</v>
      </c>
      <c r="CK49" s="46">
        <f t="shared" ca="1" si="35"/>
        <v>57.743279012345823</v>
      </c>
      <c r="CL49" s="46">
        <f t="shared" ca="1" si="35"/>
        <v>57.120977777778009</v>
      </c>
      <c r="CM49" s="46">
        <f t="shared" ca="1" si="35"/>
        <v>56.276306172839767</v>
      </c>
      <c r="CN49" s="46">
        <f t="shared" ca="1" si="35"/>
        <v>55.446597530864409</v>
      </c>
      <c r="CO49" s="46">
        <f t="shared" ca="1" si="35"/>
        <v>55.000000000000028</v>
      </c>
      <c r="CP49" s="46">
        <f t="shared" ca="1" si="35"/>
        <v>100</v>
      </c>
      <c r="CQ49" s="46">
        <f t="shared" ca="1" si="35"/>
        <v>100</v>
      </c>
      <c r="CR49" s="46">
        <f t="shared" ca="1" si="35"/>
        <v>100</v>
      </c>
      <c r="CS49" s="46">
        <f t="shared" ca="1" si="35"/>
        <v>100</v>
      </c>
      <c r="CT49" s="46">
        <f t="shared" ca="1" si="35"/>
        <v>100</v>
      </c>
      <c r="CU49" s="46">
        <f t="shared" ca="1" si="35"/>
        <v>100</v>
      </c>
      <c r="CV49" s="46">
        <f t="shared" ca="1" si="35"/>
        <v>100</v>
      </c>
      <c r="CW49" s="46">
        <f t="shared" ca="1" si="35"/>
        <v>100</v>
      </c>
      <c r="CX49" s="46">
        <f t="shared" ca="1" si="35"/>
        <v>100</v>
      </c>
      <c r="CY49" s="46">
        <f t="shared" ca="1" si="35"/>
        <v>100</v>
      </c>
      <c r="CZ49" s="47">
        <f t="shared" ca="1" si="35"/>
        <v>100</v>
      </c>
    </row>
    <row r="50" spans="1:104" x14ac:dyDescent="0.3">
      <c r="A50" s="17" t="s">
        <v>56</v>
      </c>
      <c r="B50" s="1"/>
      <c r="C50" s="1"/>
      <c r="D50" s="1"/>
      <c r="E50" s="1"/>
      <c r="F50" s="1"/>
      <c r="BK50" s="10"/>
      <c r="BL50" s="10"/>
      <c r="BM50" s="10"/>
      <c r="BN50" s="10"/>
      <c r="BO50" s="10"/>
      <c r="BP50" s="10"/>
      <c r="BQ50" s="10"/>
    </row>
    <row r="51" spans="1:104" x14ac:dyDescent="0.3">
      <c r="B51" s="1"/>
      <c r="C51" s="1"/>
      <c r="D51" s="1"/>
      <c r="E51" s="1"/>
      <c r="BK51" s="10"/>
      <c r="BL51" s="10"/>
      <c r="BM51" s="10"/>
      <c r="BN51" s="10"/>
      <c r="BO51" s="10"/>
      <c r="BP51" s="10"/>
      <c r="BQ51" s="10"/>
    </row>
    <row r="52" spans="1:104" x14ac:dyDescent="0.3">
      <c r="A52" s="1"/>
      <c r="B52" s="1"/>
      <c r="C52" s="1"/>
      <c r="D52" s="1"/>
      <c r="E52" s="1"/>
    </row>
    <row r="53" spans="1:104" ht="15" customHeight="1" x14ac:dyDescent="0.3">
      <c r="A53" s="2"/>
      <c r="B53" s="1"/>
      <c r="C53" s="1"/>
      <c r="D53" s="1"/>
      <c r="E53" s="1"/>
      <c r="H53" s="73"/>
      <c r="I53" s="73"/>
      <c r="J53" s="73"/>
      <c r="K53" s="73"/>
      <c r="L53" s="73"/>
      <c r="M53" s="73"/>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70"/>
    </row>
    <row r="54" spans="1:104" x14ac:dyDescent="0.3">
      <c r="A54" s="1"/>
      <c r="H54" s="73"/>
      <c r="I54" s="73"/>
      <c r="J54" s="73"/>
      <c r="K54" s="73"/>
      <c r="L54" s="73"/>
      <c r="M54" s="73"/>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row>
    <row r="55" spans="1:104" x14ac:dyDescent="0.3">
      <c r="H55" s="73"/>
      <c r="I55" s="73"/>
      <c r="J55" s="73"/>
      <c r="K55" s="73"/>
      <c r="L55" s="73"/>
      <c r="M55" s="73"/>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row>
    <row r="56" spans="1:104" x14ac:dyDescent="0.3">
      <c r="H56" s="73"/>
      <c r="I56" s="73"/>
      <c r="J56" s="73"/>
      <c r="K56" s="73"/>
      <c r="L56" s="73"/>
      <c r="M56" s="73"/>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row>
    <row r="57" spans="1:104" x14ac:dyDescent="0.3">
      <c r="H57" s="73"/>
      <c r="I57" s="73"/>
      <c r="J57" s="7"/>
      <c r="K57" s="73"/>
      <c r="L57" s="73"/>
      <c r="M57" s="73"/>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row>
    <row r="58" spans="1:104" x14ac:dyDescent="0.3">
      <c r="H58" s="15"/>
      <c r="I58" s="15"/>
      <c r="J58" s="7"/>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row>
    <row r="59" spans="1:104" x14ac:dyDescent="0.3">
      <c r="H59" s="15"/>
      <c r="I59" s="15"/>
      <c r="J59" s="10"/>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row>
    <row r="60" spans="1:104" x14ac:dyDescent="0.3">
      <c r="H60" s="15"/>
      <c r="J60" s="74"/>
    </row>
    <row r="61" spans="1:104" x14ac:dyDescent="0.3">
      <c r="H61" s="15"/>
    </row>
    <row r="62" spans="1:104" x14ac:dyDescent="0.3">
      <c r="H62" s="15"/>
    </row>
    <row r="63" spans="1:104" x14ac:dyDescent="0.3">
      <c r="H63" s="15"/>
    </row>
    <row r="64" spans="1:104" x14ac:dyDescent="0.3">
      <c r="H64" s="15"/>
    </row>
    <row r="65" spans="1:15" x14ac:dyDescent="0.3">
      <c r="H65" s="15"/>
    </row>
    <row r="66" spans="1:15" x14ac:dyDescent="0.3">
      <c r="H66" s="15"/>
    </row>
    <row r="67" spans="1:15" x14ac:dyDescent="0.3">
      <c r="A67" s="17" t="s">
        <v>38</v>
      </c>
      <c r="H67" s="15"/>
    </row>
    <row r="68" spans="1:15" x14ac:dyDescent="0.3">
      <c r="A68" s="60"/>
      <c r="H68" s="15"/>
    </row>
    <row r="69" spans="1:15" ht="15" thickBot="1" x14ac:dyDescent="0.35"/>
    <row r="70" spans="1:15" ht="18.600000000000001" thickBot="1" x14ac:dyDescent="0.4">
      <c r="A70" s="95" t="s">
        <v>15</v>
      </c>
      <c r="B70" s="96"/>
      <c r="C70" s="96"/>
      <c r="D70" s="96"/>
      <c r="E70" s="96"/>
      <c r="F70" s="96"/>
      <c r="G70" s="96"/>
      <c r="H70" s="96"/>
      <c r="I70" s="96"/>
      <c r="J70" s="96"/>
      <c r="K70" s="96"/>
      <c r="L70" s="96"/>
      <c r="M70" s="96"/>
      <c r="N70" s="96"/>
      <c r="O70" s="97"/>
    </row>
    <row r="71" spans="1:15" x14ac:dyDescent="0.3">
      <c r="A71" s="92" t="s">
        <v>46</v>
      </c>
      <c r="B71" s="93"/>
      <c r="C71" s="93"/>
      <c r="D71" s="93"/>
      <c r="E71" s="93"/>
      <c r="F71" s="93"/>
      <c r="G71" s="93"/>
      <c r="H71" s="93"/>
      <c r="I71" s="93"/>
      <c r="J71" s="93"/>
      <c r="K71" s="93"/>
      <c r="L71" s="93"/>
      <c r="M71" s="93"/>
      <c r="N71" s="93"/>
      <c r="O71" s="94"/>
    </row>
    <row r="72" spans="1:15" ht="15" customHeight="1" x14ac:dyDescent="0.3">
      <c r="A72" s="75" t="s">
        <v>57</v>
      </c>
      <c r="B72" s="76"/>
      <c r="C72" s="76"/>
      <c r="D72" s="76"/>
      <c r="E72" s="76"/>
      <c r="F72" s="76"/>
      <c r="G72" s="76"/>
      <c r="H72" s="76"/>
      <c r="I72" s="76"/>
      <c r="J72" s="76"/>
      <c r="K72" s="76"/>
      <c r="L72" s="76"/>
      <c r="M72" s="76"/>
      <c r="N72" s="76"/>
      <c r="O72" s="77"/>
    </row>
    <row r="73" spans="1:15" ht="15" customHeight="1" x14ac:dyDescent="0.3">
      <c r="A73" s="75" t="s">
        <v>45</v>
      </c>
      <c r="B73" s="76"/>
      <c r="C73" s="76"/>
      <c r="D73" s="76"/>
      <c r="E73" s="76"/>
      <c r="F73" s="76"/>
      <c r="G73" s="76"/>
      <c r="H73" s="76"/>
      <c r="I73" s="76"/>
      <c r="J73" s="76"/>
      <c r="K73" s="76"/>
      <c r="L73" s="76"/>
      <c r="M73" s="76"/>
      <c r="N73" s="76"/>
      <c r="O73" s="77"/>
    </row>
    <row r="74" spans="1:15" ht="15" customHeight="1" x14ac:dyDescent="0.3">
      <c r="A74" s="75" t="s">
        <v>44</v>
      </c>
      <c r="B74" s="76"/>
      <c r="C74" s="76"/>
      <c r="D74" s="76"/>
      <c r="E74" s="76"/>
      <c r="F74" s="76"/>
      <c r="G74" s="76"/>
      <c r="H74" s="76"/>
      <c r="I74" s="76"/>
      <c r="J74" s="76"/>
      <c r="K74" s="76"/>
      <c r="L74" s="76"/>
      <c r="M74" s="76"/>
      <c r="N74" s="76"/>
      <c r="O74" s="77"/>
    </row>
    <row r="75" spans="1:15" x14ac:dyDescent="0.3">
      <c r="A75" s="75" t="s">
        <v>43</v>
      </c>
      <c r="B75" s="76"/>
      <c r="C75" s="76"/>
      <c r="D75" s="76"/>
      <c r="E75" s="76"/>
      <c r="F75" s="76"/>
      <c r="G75" s="76"/>
      <c r="H75" s="76"/>
      <c r="I75" s="76"/>
      <c r="J75" s="76"/>
      <c r="K75" s="76"/>
      <c r="L75" s="76"/>
      <c r="M75" s="76"/>
      <c r="N75" s="76"/>
      <c r="O75" s="77"/>
    </row>
    <row r="76" spans="1:15" x14ac:dyDescent="0.3">
      <c r="A76" s="75" t="s">
        <v>52</v>
      </c>
      <c r="B76" s="76"/>
      <c r="C76" s="76"/>
      <c r="D76" s="76"/>
      <c r="E76" s="76"/>
      <c r="F76" s="76"/>
      <c r="G76" s="76"/>
      <c r="H76" s="76"/>
      <c r="I76" s="76"/>
      <c r="J76" s="76"/>
      <c r="K76" s="76"/>
      <c r="L76" s="76"/>
      <c r="M76" s="76"/>
      <c r="N76" s="76"/>
      <c r="O76" s="77"/>
    </row>
    <row r="77" spans="1:15" x14ac:dyDescent="0.3">
      <c r="A77" s="81" t="s">
        <v>47</v>
      </c>
      <c r="B77" s="82"/>
      <c r="C77" s="82"/>
      <c r="D77" s="82"/>
      <c r="E77" s="82"/>
      <c r="F77" s="82"/>
      <c r="G77" s="82"/>
      <c r="H77" s="82"/>
      <c r="I77" s="82"/>
      <c r="J77" s="82"/>
      <c r="K77" s="82"/>
      <c r="L77" s="82"/>
      <c r="M77" s="82"/>
      <c r="N77" s="82"/>
      <c r="O77" s="83"/>
    </row>
    <row r="78" spans="1:15" ht="15" customHeight="1" x14ac:dyDescent="0.3">
      <c r="A78" s="75" t="s">
        <v>42</v>
      </c>
      <c r="B78" s="76"/>
      <c r="C78" s="76"/>
      <c r="D78" s="76"/>
      <c r="E78" s="76"/>
      <c r="F78" s="76"/>
      <c r="G78" s="76"/>
      <c r="H78" s="76"/>
      <c r="I78" s="76"/>
      <c r="J78" s="76"/>
      <c r="K78" s="76"/>
      <c r="L78" s="76"/>
      <c r="M78" s="76"/>
      <c r="N78" s="76"/>
      <c r="O78" s="77"/>
    </row>
    <row r="79" spans="1:15" ht="15" customHeight="1" x14ac:dyDescent="0.3">
      <c r="A79" s="75" t="s">
        <v>53</v>
      </c>
      <c r="B79" s="76"/>
      <c r="C79" s="76"/>
      <c r="D79" s="76"/>
      <c r="E79" s="76"/>
      <c r="F79" s="76"/>
      <c r="G79" s="76"/>
      <c r="H79" s="76"/>
      <c r="I79" s="76"/>
      <c r="J79" s="76"/>
      <c r="K79" s="76"/>
      <c r="L79" s="76"/>
      <c r="M79" s="76"/>
      <c r="N79" s="76"/>
      <c r="O79" s="77"/>
    </row>
    <row r="80" spans="1:15" ht="15" customHeight="1" x14ac:dyDescent="0.3">
      <c r="A80" s="75" t="s">
        <v>54</v>
      </c>
      <c r="B80" s="76"/>
      <c r="C80" s="76"/>
      <c r="D80" s="76"/>
      <c r="E80" s="76"/>
      <c r="F80" s="76"/>
      <c r="G80" s="76"/>
      <c r="H80" s="76"/>
      <c r="I80" s="76"/>
      <c r="J80" s="76"/>
      <c r="K80" s="76"/>
      <c r="L80" s="76"/>
      <c r="M80" s="76"/>
      <c r="N80" s="76"/>
      <c r="O80" s="77"/>
    </row>
    <row r="81" spans="1:15" ht="15.75" customHeight="1" thickBot="1" x14ac:dyDescent="0.35">
      <c r="A81" s="78" t="s">
        <v>41</v>
      </c>
      <c r="B81" s="79"/>
      <c r="C81" s="79"/>
      <c r="D81" s="79"/>
      <c r="E81" s="79"/>
      <c r="F81" s="79"/>
      <c r="G81" s="79"/>
      <c r="H81" s="79"/>
      <c r="I81" s="79"/>
      <c r="J81" s="79"/>
      <c r="K81" s="79"/>
      <c r="L81" s="79"/>
      <c r="M81" s="79"/>
      <c r="N81" s="79"/>
      <c r="O81" s="80"/>
    </row>
  </sheetData>
  <mergeCells count="16">
    <mergeCell ref="A75:O75"/>
    <mergeCell ref="B7:D7"/>
    <mergeCell ref="E7:G7"/>
    <mergeCell ref="H7:J7"/>
    <mergeCell ref="A74:O74"/>
    <mergeCell ref="A73:O73"/>
    <mergeCell ref="A72:O72"/>
    <mergeCell ref="A71:O71"/>
    <mergeCell ref="A70:O70"/>
    <mergeCell ref="B32:CZ32"/>
    <mergeCell ref="A80:O80"/>
    <mergeCell ref="A81:O81"/>
    <mergeCell ref="A79:O79"/>
    <mergeCell ref="A78:O78"/>
    <mergeCell ref="A76:O76"/>
    <mergeCell ref="A77:O77"/>
  </mergeCells>
  <phoneticPr fontId="1" type="noConversion"/>
  <pageMargins left="0.7" right="0.7" top="0.75" bottom="0.75" header="0.3" footer="0.3"/>
  <pageSetup paperSize="9"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Michaelian_Proability_Theory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2021-12-01T19:59:53Z</dcterms:modified>
</cp:coreProperties>
</file>