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5B8FBF4B-55E9-4873-8A3D-6D2DF172C122}"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25" i="1" l="1"/>
  <c r="B26" i="1"/>
  <c r="B25" i="1"/>
  <c r="B27" i="1" s="1"/>
  <c r="B28" i="1" s="1"/>
  <c r="B29" i="1" s="1"/>
  <c r="E26" i="1"/>
  <c r="H26" i="1"/>
  <c r="H25" i="1"/>
  <c r="H27" i="1" s="1"/>
  <c r="E25" i="1"/>
  <c r="E27" i="1" s="1"/>
  <c r="D16" i="1" l="1"/>
  <c r="D17" i="1"/>
  <c r="D10" i="1"/>
  <c r="D11" i="1"/>
  <c r="D13" i="1"/>
  <c r="D12" i="1"/>
  <c r="D14" i="1"/>
  <c r="D15" i="1"/>
  <c r="I34" i="1"/>
  <c r="Q34" i="1"/>
  <c r="Y34" i="1"/>
  <c r="AG34" i="1"/>
  <c r="AO34" i="1"/>
  <c r="AW34" i="1"/>
  <c r="BE34" i="1"/>
  <c r="BM34" i="1"/>
  <c r="F35" i="1"/>
  <c r="N35" i="1"/>
  <c r="V35" i="1"/>
  <c r="AD35" i="1"/>
  <c r="AL35" i="1"/>
  <c r="AT35" i="1"/>
  <c r="BB35" i="1"/>
  <c r="BJ35" i="1"/>
  <c r="D34" i="1"/>
  <c r="L34" i="1"/>
  <c r="T34" i="1"/>
  <c r="AB34" i="1"/>
  <c r="AJ34" i="1"/>
  <c r="AR34" i="1"/>
  <c r="AZ34" i="1"/>
  <c r="BH34" i="1"/>
  <c r="BP34" i="1"/>
  <c r="I35" i="1"/>
  <c r="Q35" i="1"/>
  <c r="Y35" i="1"/>
  <c r="AG35" i="1"/>
  <c r="AO35" i="1"/>
  <c r="AW35" i="1"/>
  <c r="BE35" i="1"/>
  <c r="BM35" i="1"/>
  <c r="G34" i="1"/>
  <c r="R34" i="1"/>
  <c r="AC34" i="1"/>
  <c r="AM34" i="1"/>
  <c r="AX34" i="1"/>
  <c r="BI34" i="1"/>
  <c r="D35" i="1"/>
  <c r="O35" i="1"/>
  <c r="Z35" i="1"/>
  <c r="AJ35" i="1"/>
  <c r="AU35" i="1"/>
  <c r="BF35" i="1"/>
  <c r="BP35" i="1"/>
  <c r="H34" i="1"/>
  <c r="AD34" i="1"/>
  <c r="AY34" i="1"/>
  <c r="E35" i="1"/>
  <c r="AA35" i="1"/>
  <c r="AV35" i="1"/>
  <c r="BQ35" i="1"/>
  <c r="U34" i="1"/>
  <c r="AP34" i="1"/>
  <c r="BK34" i="1"/>
  <c r="R35" i="1"/>
  <c r="AM35" i="1"/>
  <c r="BH35" i="1"/>
  <c r="K34" i="1"/>
  <c r="V34" i="1"/>
  <c r="AF34" i="1"/>
  <c r="BB34" i="1"/>
  <c r="BL34" i="1"/>
  <c r="S35" i="1"/>
  <c r="AN35" i="1"/>
  <c r="BI35" i="1"/>
  <c r="S34" i="1"/>
  <c r="AN34" i="1"/>
  <c r="BJ34" i="1"/>
  <c r="P35" i="1"/>
  <c r="AK35" i="1"/>
  <c r="BG35" i="1"/>
  <c r="J34" i="1"/>
  <c r="AE34" i="1"/>
  <c r="BA34" i="1"/>
  <c r="G35" i="1"/>
  <c r="AB35" i="1"/>
  <c r="AX35" i="1"/>
  <c r="AQ34" i="1"/>
  <c r="H35" i="1"/>
  <c r="AC35" i="1"/>
  <c r="AY35" i="1"/>
  <c r="E34" i="1"/>
  <c r="Z34" i="1"/>
  <c r="AU34" i="1"/>
  <c r="BQ34" i="1"/>
  <c r="W35" i="1"/>
  <c r="AR35" i="1"/>
  <c r="BN35" i="1"/>
  <c r="F34" i="1"/>
  <c r="AA34" i="1"/>
  <c r="AV34" i="1"/>
  <c r="C35" i="1"/>
  <c r="X35" i="1"/>
  <c r="AS35" i="1"/>
  <c r="BO35" i="1"/>
  <c r="M34" i="1"/>
  <c r="AH34" i="1"/>
  <c r="BC34" i="1"/>
  <c r="J35" i="1"/>
  <c r="AE35" i="1"/>
  <c r="AZ35" i="1"/>
  <c r="N34" i="1"/>
  <c r="AI34" i="1"/>
  <c r="BD34" i="1"/>
  <c r="K35" i="1"/>
  <c r="AF35" i="1"/>
  <c r="BA35" i="1"/>
  <c r="O34" i="1"/>
  <c r="AK34" i="1"/>
  <c r="BF34" i="1"/>
  <c r="L35" i="1"/>
  <c r="AH35" i="1"/>
  <c r="BC35" i="1"/>
  <c r="P34" i="1"/>
  <c r="AL34" i="1"/>
  <c r="BG34" i="1"/>
  <c r="M35" i="1"/>
  <c r="AI35" i="1"/>
  <c r="BD35" i="1"/>
  <c r="W34" i="1"/>
  <c r="AS34" i="1"/>
  <c r="BN34" i="1"/>
  <c r="T35" i="1"/>
  <c r="AP35" i="1"/>
  <c r="BK35" i="1"/>
  <c r="C34" i="1"/>
  <c r="X34" i="1"/>
  <c r="AT34" i="1"/>
  <c r="BO34" i="1"/>
  <c r="U35" i="1"/>
  <c r="AQ35" i="1"/>
  <c r="BL35" i="1"/>
  <c r="B34" i="1"/>
  <c r="B35" i="1"/>
  <c r="D18" i="1"/>
  <c r="D9" i="1"/>
  <c r="D24" i="1"/>
  <c r="D23" i="1"/>
  <c r="D22" i="1"/>
  <c r="D21" i="1"/>
  <c r="D20" i="1"/>
  <c r="D19" i="1"/>
  <c r="H28" i="1"/>
  <c r="H29" i="1" s="1"/>
  <c r="E28" i="1"/>
  <c r="E29" i="1" s="1"/>
  <c r="N38" i="1" l="1"/>
  <c r="N37" i="1"/>
  <c r="N39" i="1"/>
  <c r="N36" i="1"/>
  <c r="BL37" i="1"/>
  <c r="BL39" i="1"/>
  <c r="BL36" i="1"/>
  <c r="BL38" i="1"/>
  <c r="BH36" i="1"/>
  <c r="BH37" i="1"/>
  <c r="BH38" i="1"/>
  <c r="BH39" i="1"/>
  <c r="BM37" i="1"/>
  <c r="BM39" i="1"/>
  <c r="BM36" i="1"/>
  <c r="BM38" i="1"/>
  <c r="AK38" i="1"/>
  <c r="AK36" i="1"/>
  <c r="AK39" i="1"/>
  <c r="AK37" i="1"/>
  <c r="BQ47" i="1"/>
  <c r="BQ48" i="1" s="1"/>
  <c r="BQ49" i="1" s="1"/>
  <c r="BQ38" i="1"/>
  <c r="BQ36" i="1"/>
  <c r="BQ37" i="1"/>
  <c r="BQ39" i="1"/>
  <c r="AP39" i="1"/>
  <c r="AP37" i="1"/>
  <c r="AP36" i="1"/>
  <c r="AP38" i="1"/>
  <c r="BI38" i="1"/>
  <c r="BI36" i="1"/>
  <c r="BI37" i="1"/>
  <c r="BI39" i="1"/>
  <c r="AZ36" i="1"/>
  <c r="AZ38" i="1"/>
  <c r="AZ39" i="1"/>
  <c r="AZ37" i="1"/>
  <c r="BE37" i="1"/>
  <c r="BE36" i="1"/>
  <c r="BE38" i="1"/>
  <c r="BE39" i="1"/>
  <c r="O38" i="1"/>
  <c r="O37" i="1"/>
  <c r="O39" i="1"/>
  <c r="O36" i="1"/>
  <c r="AF37" i="1"/>
  <c r="AF36" i="1"/>
  <c r="AF39" i="1"/>
  <c r="AF38" i="1"/>
  <c r="AL38" i="1"/>
  <c r="AL36" i="1"/>
  <c r="AL39" i="1"/>
  <c r="AL37" i="1"/>
  <c r="Z39" i="1"/>
  <c r="Z37" i="1"/>
  <c r="Z38" i="1"/>
  <c r="Z36" i="1"/>
  <c r="AN37" i="1"/>
  <c r="AN38" i="1"/>
  <c r="AN36" i="1"/>
  <c r="AN39" i="1"/>
  <c r="AM37" i="1"/>
  <c r="AM38" i="1"/>
  <c r="AM36" i="1"/>
  <c r="AM39" i="1"/>
  <c r="AJ36" i="1"/>
  <c r="AJ38" i="1"/>
  <c r="AJ39" i="1"/>
  <c r="AJ37" i="1"/>
  <c r="AO37" i="1"/>
  <c r="AO39" i="1"/>
  <c r="AO38" i="1"/>
  <c r="AO36" i="1"/>
  <c r="BN39" i="1"/>
  <c r="BN37" i="1"/>
  <c r="BN38" i="1"/>
  <c r="BN36" i="1"/>
  <c r="AA36" i="1"/>
  <c r="AA39" i="1"/>
  <c r="AA38" i="1"/>
  <c r="AA37" i="1"/>
  <c r="BA38" i="1"/>
  <c r="BA36" i="1"/>
  <c r="BA37" i="1"/>
  <c r="BA39" i="1"/>
  <c r="K36" i="1"/>
  <c r="K39" i="1"/>
  <c r="K46" i="1"/>
  <c r="K38" i="1"/>
  <c r="K37" i="1"/>
  <c r="BO36" i="1"/>
  <c r="BO39" i="1"/>
  <c r="BO37" i="1"/>
  <c r="BO38" i="1"/>
  <c r="AH39" i="1"/>
  <c r="AH37" i="1"/>
  <c r="AH38" i="1"/>
  <c r="AH36" i="1"/>
  <c r="R39" i="1"/>
  <c r="R37" i="1"/>
  <c r="R36" i="1"/>
  <c r="R38" i="1"/>
  <c r="T36" i="1"/>
  <c r="T37" i="1"/>
  <c r="T38" i="1"/>
  <c r="T39" i="1"/>
  <c r="AT38" i="1"/>
  <c r="AT36" i="1"/>
  <c r="AT39" i="1"/>
  <c r="AT37" i="1"/>
  <c r="W39" i="1"/>
  <c r="W36" i="1"/>
  <c r="W37" i="1"/>
  <c r="W38" i="1"/>
  <c r="BD37" i="1"/>
  <c r="BD36" i="1"/>
  <c r="BD38" i="1"/>
  <c r="BD39" i="1"/>
  <c r="M38" i="1"/>
  <c r="M36" i="1"/>
  <c r="M39" i="1"/>
  <c r="M37" i="1"/>
  <c r="J39" i="1"/>
  <c r="J46" i="1"/>
  <c r="J37" i="1"/>
  <c r="J36" i="1"/>
  <c r="J38" i="1"/>
  <c r="G38" i="1"/>
  <c r="G36" i="1"/>
  <c r="G37" i="1"/>
  <c r="G46" i="1"/>
  <c r="G39" i="1"/>
  <c r="L36" i="1"/>
  <c r="L38" i="1"/>
  <c r="L39" i="1"/>
  <c r="L37" i="1"/>
  <c r="Q37" i="1"/>
  <c r="Q36" i="1"/>
  <c r="Q38" i="1"/>
  <c r="Q39" i="1"/>
  <c r="C36" i="1"/>
  <c r="C39" i="1"/>
  <c r="C46" i="1"/>
  <c r="C37" i="1"/>
  <c r="C38" i="1"/>
  <c r="BF39" i="1"/>
  <c r="BF37" i="1"/>
  <c r="BF36" i="1"/>
  <c r="BF38" i="1"/>
  <c r="AQ36" i="1"/>
  <c r="AQ39" i="1"/>
  <c r="AQ37" i="1"/>
  <c r="AQ38" i="1"/>
  <c r="BK39" i="1"/>
  <c r="BK36" i="1"/>
  <c r="BK38" i="1"/>
  <c r="BK37" i="1"/>
  <c r="AD38" i="1"/>
  <c r="AD37" i="1"/>
  <c r="AD36" i="1"/>
  <c r="AD39" i="1"/>
  <c r="B47" i="1"/>
  <c r="B48" i="1" s="1"/>
  <c r="B49" i="1" s="1"/>
  <c r="B46" i="1"/>
  <c r="B36" i="1"/>
  <c r="B39" i="1"/>
  <c r="B38" i="1"/>
  <c r="B37" i="1"/>
  <c r="BB38" i="1"/>
  <c r="BB37" i="1"/>
  <c r="BB39" i="1"/>
  <c r="BB36" i="1"/>
  <c r="H37" i="1"/>
  <c r="H36" i="1"/>
  <c r="H38" i="1"/>
  <c r="H46" i="1"/>
  <c r="H39" i="1"/>
  <c r="BG36" i="1"/>
  <c r="BG39" i="1"/>
  <c r="BG37" i="1"/>
  <c r="BG38" i="1"/>
  <c r="AU38" i="1"/>
  <c r="AU36" i="1"/>
  <c r="AU39" i="1"/>
  <c r="AU37" i="1"/>
  <c r="BJ38" i="1"/>
  <c r="BJ36" i="1"/>
  <c r="BJ37" i="1"/>
  <c r="BJ39" i="1"/>
  <c r="U38" i="1"/>
  <c r="U36" i="1"/>
  <c r="U39" i="1"/>
  <c r="U37" i="1"/>
  <c r="AX39" i="1"/>
  <c r="AX37" i="1"/>
  <c r="AX38" i="1"/>
  <c r="AX36" i="1"/>
  <c r="AR36" i="1"/>
  <c r="AR38" i="1"/>
  <c r="AR39" i="1"/>
  <c r="AR37" i="1"/>
  <c r="AW37" i="1"/>
  <c r="AW38" i="1"/>
  <c r="AW36" i="1"/>
  <c r="AW39" i="1"/>
  <c r="AV37" i="1"/>
  <c r="AV38" i="1"/>
  <c r="AV36" i="1"/>
  <c r="AV39" i="1"/>
  <c r="V38" i="1"/>
  <c r="V39" i="1"/>
  <c r="V36" i="1"/>
  <c r="V37" i="1"/>
  <c r="P37" i="1"/>
  <c r="P38" i="1"/>
  <c r="P39" i="1"/>
  <c r="P36" i="1"/>
  <c r="BC37" i="1"/>
  <c r="BC39" i="1"/>
  <c r="BC36" i="1"/>
  <c r="BC38" i="1"/>
  <c r="E38" i="1"/>
  <c r="E36" i="1"/>
  <c r="E37" i="1"/>
  <c r="E46" i="1"/>
  <c r="E39" i="1"/>
  <c r="S36" i="1"/>
  <c r="S39" i="1"/>
  <c r="S37" i="1"/>
  <c r="S38" i="1"/>
  <c r="AC38" i="1"/>
  <c r="AC36" i="1"/>
  <c r="AC37" i="1"/>
  <c r="AC39" i="1"/>
  <c r="AB36" i="1"/>
  <c r="AB37" i="1"/>
  <c r="AB38" i="1"/>
  <c r="AB39" i="1"/>
  <c r="AG37" i="1"/>
  <c r="AG36" i="1"/>
  <c r="AG39" i="1"/>
  <c r="AG38" i="1"/>
  <c r="AS38" i="1"/>
  <c r="AS36" i="1"/>
  <c r="AS39" i="1"/>
  <c r="AS37" i="1"/>
  <c r="F38" i="1"/>
  <c r="F36" i="1"/>
  <c r="F37" i="1"/>
  <c r="F46" i="1"/>
  <c r="F39" i="1"/>
  <c r="AE36" i="1"/>
  <c r="AE39" i="1"/>
  <c r="AE37" i="1"/>
  <c r="AE38" i="1"/>
  <c r="Y37" i="1"/>
  <c r="Y38" i="1"/>
  <c r="Y39" i="1"/>
  <c r="Y36" i="1"/>
  <c r="X37" i="1"/>
  <c r="X38" i="1"/>
  <c r="X39" i="1"/>
  <c r="X36" i="1"/>
  <c r="AI36" i="1"/>
  <c r="AI39" i="1"/>
  <c r="AI38" i="1"/>
  <c r="AI37" i="1"/>
  <c r="AY36" i="1"/>
  <c r="AY39" i="1"/>
  <c r="AY38" i="1"/>
  <c r="AY37" i="1"/>
  <c r="BP36" i="1"/>
  <c r="BP41" i="1" s="1"/>
  <c r="BP37" i="1"/>
  <c r="BP38" i="1"/>
  <c r="BP39" i="1"/>
  <c r="D36" i="1"/>
  <c r="D37" i="1"/>
  <c r="D46" i="1"/>
  <c r="D39" i="1"/>
  <c r="D38" i="1"/>
  <c r="I37" i="1"/>
  <c r="I39" i="1"/>
  <c r="I36" i="1"/>
  <c r="I38" i="1"/>
  <c r="I46" i="1"/>
  <c r="C40" i="1"/>
  <c r="AC46" i="1"/>
  <c r="AO46" i="1"/>
  <c r="B42" i="1"/>
  <c r="B43" i="1" s="1"/>
  <c r="B41" i="1"/>
  <c r="B40" i="1"/>
  <c r="B45" i="1"/>
  <c r="B44" i="1"/>
  <c r="S46" i="1"/>
  <c r="AF46" i="1"/>
  <c r="BH46" i="1"/>
  <c r="BQ44" i="1"/>
  <c r="BQ46" i="1"/>
  <c r="BQ41" i="1"/>
  <c r="BQ45" i="1"/>
  <c r="BQ40" i="1"/>
  <c r="BQ42" i="1"/>
  <c r="BQ43" i="1" s="1"/>
  <c r="V46" i="1"/>
  <c r="R46" i="1"/>
  <c r="AZ46" i="1"/>
  <c r="AG46" i="1"/>
  <c r="AV46" i="1"/>
  <c r="AP46" i="1"/>
  <c r="AR46" i="1"/>
  <c r="Y46" i="1"/>
  <c r="BD46" i="1"/>
  <c r="AH46" i="1"/>
  <c r="AA46" i="1"/>
  <c r="Z46" i="1"/>
  <c r="U46" i="1"/>
  <c r="AY46" i="1"/>
  <c r="BF46" i="1"/>
  <c r="AI46" i="1"/>
  <c r="M46" i="1"/>
  <c r="AD46" i="1"/>
  <c r="AB46" i="1"/>
  <c r="BO46" i="1"/>
  <c r="BN46" i="1"/>
  <c r="BG46" i="1"/>
  <c r="AK46" i="1"/>
  <c r="N46" i="1"/>
  <c r="BA46" i="1"/>
  <c r="T46" i="1"/>
  <c r="AT46" i="1"/>
  <c r="AS46" i="1"/>
  <c r="AL46" i="1"/>
  <c r="O46" i="1"/>
  <c r="AQ46" i="1"/>
  <c r="AE46" i="1"/>
  <c r="BJ46" i="1"/>
  <c r="BL46" i="1"/>
  <c r="AX46" i="1"/>
  <c r="L46" i="1"/>
  <c r="BE46" i="1"/>
  <c r="C45" i="1"/>
  <c r="BK46" i="1"/>
  <c r="BC46" i="1"/>
  <c r="AU46" i="1"/>
  <c r="AJ46" i="1"/>
  <c r="Q46" i="1"/>
  <c r="BI46" i="1"/>
  <c r="BM46" i="1"/>
  <c r="X46" i="1"/>
  <c r="W46" i="1"/>
  <c r="P46" i="1"/>
  <c r="AN46" i="1"/>
  <c r="BB46" i="1"/>
  <c r="AM46" i="1"/>
  <c r="BP46" i="1"/>
  <c r="BP45" i="1"/>
  <c r="AW46" i="1"/>
  <c r="M41" i="1" l="1"/>
  <c r="I40" i="1"/>
  <c r="BC45" i="1"/>
  <c r="BG40" i="1"/>
  <c r="S44" i="1"/>
  <c r="M45" i="1"/>
  <c r="W41" i="1"/>
  <c r="AB45" i="1"/>
  <c r="AH40" i="1"/>
  <c r="AB41" i="1"/>
  <c r="X44" i="1"/>
  <c r="AC40" i="1"/>
  <c r="AT40" i="1"/>
  <c r="H44" i="1"/>
  <c r="N44" i="1"/>
  <c r="AX45" i="1"/>
  <c r="BP40" i="1"/>
  <c r="BP42" i="1" s="1"/>
  <c r="BP43" i="1" s="1"/>
  <c r="AY44" i="1"/>
  <c r="BP44" i="1"/>
  <c r="BC41" i="1"/>
  <c r="AL44" i="1"/>
  <c r="AX44" i="1"/>
  <c r="AW40" i="1"/>
  <c r="BE45" i="1"/>
  <c r="BB41" i="1"/>
  <c r="BB45" i="1"/>
  <c r="BF40" i="1"/>
  <c r="BB44" i="1"/>
  <c r="AX40" i="1"/>
  <c r="D40" i="1"/>
  <c r="AT45" i="1"/>
  <c r="AJ45" i="1"/>
  <c r="BB40" i="1"/>
  <c r="K41" i="1"/>
  <c r="AX41" i="1"/>
  <c r="AR41" i="1"/>
  <c r="AS41" i="1"/>
  <c r="BO40" i="1"/>
  <c r="AI45" i="1"/>
  <c r="BG44" i="1"/>
  <c r="BC44" i="1"/>
  <c r="P41" i="1"/>
  <c r="BJ44" i="1"/>
  <c r="AU41" i="1"/>
  <c r="AM41" i="1"/>
  <c r="I41" i="1"/>
  <c r="I42" i="1" s="1"/>
  <c r="I43" i="1" s="1"/>
  <c r="AF41" i="1"/>
  <c r="BO44" i="1"/>
  <c r="BA41" i="1"/>
  <c r="J40" i="1"/>
  <c r="AJ41" i="1"/>
  <c r="AW41" i="1"/>
  <c r="BG41" i="1"/>
  <c r="BG42" i="1" s="1"/>
  <c r="BG43" i="1" s="1"/>
  <c r="AZ41" i="1"/>
  <c r="BE44" i="1"/>
  <c r="AT44" i="1"/>
  <c r="BG45" i="1"/>
  <c r="AU45" i="1"/>
  <c r="AH45" i="1"/>
  <c r="AN40" i="1"/>
  <c r="BE40" i="1"/>
  <c r="AO41" i="1"/>
  <c r="BI45" i="1"/>
  <c r="BE41" i="1"/>
  <c r="AD40" i="1"/>
  <c r="AL40" i="1"/>
  <c r="BA44" i="1"/>
  <c r="AB44" i="1"/>
  <c r="AQ41" i="1"/>
  <c r="BD40" i="1"/>
  <c r="AM44" i="1"/>
  <c r="AM47" i="1" s="1"/>
  <c r="P44" i="1"/>
  <c r="BJ40" i="1"/>
  <c r="D44" i="1"/>
  <c r="BJ45" i="1"/>
  <c r="H40" i="1"/>
  <c r="Y40" i="1"/>
  <c r="F40" i="1"/>
  <c r="AN45" i="1"/>
  <c r="G41" i="1"/>
  <c r="AK41" i="1"/>
  <c r="BL45" i="1"/>
  <c r="AC45" i="1"/>
  <c r="BJ41" i="1"/>
  <c r="G44" i="1"/>
  <c r="AY41" i="1"/>
  <c r="D41" i="1"/>
  <c r="AG44" i="1"/>
  <c r="BI41" i="1"/>
  <c r="K44" i="1"/>
  <c r="AI44" i="1"/>
  <c r="X41" i="1"/>
  <c r="AU40" i="1"/>
  <c r="AZ45" i="1"/>
  <c r="AS40" i="1"/>
  <c r="AS42" i="1" s="1"/>
  <c r="AS43" i="1" s="1"/>
  <c r="AT41" i="1"/>
  <c r="H45" i="1"/>
  <c r="U41" i="1"/>
  <c r="BD44" i="1"/>
  <c r="AR45" i="1"/>
  <c r="AN44" i="1"/>
  <c r="AU44" i="1"/>
  <c r="AD45" i="1"/>
  <c r="BH45" i="1"/>
  <c r="AS44" i="1"/>
  <c r="BA40" i="1"/>
  <c r="Z41" i="1"/>
  <c r="W44" i="1"/>
  <c r="AH44" i="1"/>
  <c r="BI40" i="1"/>
  <c r="AY45" i="1"/>
  <c r="AQ40" i="1"/>
  <c r="O41" i="1"/>
  <c r="T41" i="1"/>
  <c r="E41" i="1"/>
  <c r="AK44" i="1"/>
  <c r="AA44" i="1"/>
  <c r="AE40" i="1"/>
  <c r="AF45" i="1"/>
  <c r="BK41" i="1"/>
  <c r="BN45" i="1"/>
  <c r="AG41" i="1"/>
  <c r="H41" i="1"/>
  <c r="Q44" i="1"/>
  <c r="AS45" i="1"/>
  <c r="AM40" i="1"/>
  <c r="AM42" i="1" s="1"/>
  <c r="AM43" i="1" s="1"/>
  <c r="AN41" i="1"/>
  <c r="AP41" i="1"/>
  <c r="Q41" i="1"/>
  <c r="BH40" i="1"/>
  <c r="AL41" i="1"/>
  <c r="T44" i="1"/>
  <c r="BA45" i="1"/>
  <c r="R45" i="1"/>
  <c r="I44" i="1"/>
  <c r="I47" i="1" s="1"/>
  <c r="AL45" i="1"/>
  <c r="E45" i="1"/>
  <c r="L41" i="1"/>
  <c r="AH41" i="1"/>
  <c r="AM45" i="1"/>
  <c r="BL41" i="1"/>
  <c r="BC40" i="1"/>
  <c r="BF41" i="1"/>
  <c r="AJ44" i="1"/>
  <c r="O45" i="1"/>
  <c r="BM45" i="1"/>
  <c r="AJ40" i="1"/>
  <c r="BL44" i="1"/>
  <c r="AK40" i="1"/>
  <c r="AC44" i="1"/>
  <c r="AG45" i="1"/>
  <c r="BO41" i="1"/>
  <c r="V40" i="1"/>
  <c r="F44" i="1"/>
  <c r="N41" i="1"/>
  <c r="U40" i="1"/>
  <c r="S40" i="1"/>
  <c r="T45" i="1"/>
  <c r="Z45" i="1"/>
  <c r="BD45" i="1"/>
  <c r="I45" i="1"/>
  <c r="E40" i="1"/>
  <c r="Y44" i="1"/>
  <c r="AV45" i="1"/>
  <c r="AC41" i="1"/>
  <c r="BN40" i="1"/>
  <c r="AI41" i="1"/>
  <c r="BF44" i="1"/>
  <c r="J41" i="1"/>
  <c r="Q40" i="1"/>
  <c r="BK44" i="1"/>
  <c r="T40" i="1"/>
  <c r="BN44" i="1"/>
  <c r="AD41" i="1"/>
  <c r="U44" i="1"/>
  <c r="V44" i="1"/>
  <c r="AP44" i="1"/>
  <c r="W45" i="1"/>
  <c r="BM40" i="1"/>
  <c r="Q45" i="1"/>
  <c r="G45" i="1"/>
  <c r="BK45" i="1"/>
  <c r="L44" i="1"/>
  <c r="AQ44" i="1"/>
  <c r="BN41" i="1"/>
  <c r="AP40" i="1"/>
  <c r="K40" i="1"/>
  <c r="P45" i="1"/>
  <c r="BM41" i="1"/>
  <c r="G40" i="1"/>
  <c r="AQ45" i="1"/>
  <c r="AI40" i="1"/>
  <c r="Y45" i="1"/>
  <c r="AP45" i="1"/>
  <c r="AV44" i="1"/>
  <c r="BH44" i="1"/>
  <c r="AF40" i="1"/>
  <c r="BK40" i="1"/>
  <c r="C41" i="1"/>
  <c r="C42" i="1" s="1"/>
  <c r="C43" i="1" s="1"/>
  <c r="L40" i="1"/>
  <c r="AE41" i="1"/>
  <c r="O40" i="1"/>
  <c r="AO44" i="1"/>
  <c r="V45" i="1"/>
  <c r="AO45" i="1"/>
  <c r="BM44" i="1"/>
  <c r="BF45" i="1"/>
  <c r="BH41" i="1"/>
  <c r="AF44" i="1"/>
  <c r="AO40" i="1"/>
  <c r="AW45" i="1"/>
  <c r="J45" i="1"/>
  <c r="P40" i="1"/>
  <c r="W40" i="1"/>
  <c r="K45" i="1"/>
  <c r="Y41" i="1"/>
  <c r="R40" i="1"/>
  <c r="AW44" i="1"/>
  <c r="BL40" i="1"/>
  <c r="AE44" i="1"/>
  <c r="F45" i="1"/>
  <c r="U45" i="1"/>
  <c r="AA45" i="1"/>
  <c r="R44" i="1"/>
  <c r="BO45" i="1"/>
  <c r="M40" i="1"/>
  <c r="M42" i="1" s="1"/>
  <c r="M43" i="1" s="1"/>
  <c r="S41" i="1"/>
  <c r="Z40" i="1"/>
  <c r="AA41" i="1"/>
  <c r="AR44" i="1"/>
  <c r="AV41" i="1"/>
  <c r="AG40" i="1"/>
  <c r="AZ40" i="1"/>
  <c r="R41" i="1"/>
  <c r="AR40" i="1"/>
  <c r="D45" i="1"/>
  <c r="X40" i="1"/>
  <c r="C44" i="1"/>
  <c r="AE45" i="1"/>
  <c r="O44" i="1"/>
  <c r="N40" i="1"/>
  <c r="F41" i="1"/>
  <c r="AY40" i="1"/>
  <c r="Z44" i="1"/>
  <c r="AA40" i="1"/>
  <c r="BD41" i="1"/>
  <c r="AV40" i="1"/>
  <c r="AZ44" i="1"/>
  <c r="S45" i="1"/>
  <c r="J44" i="1"/>
  <c r="AB40" i="1"/>
  <c r="AD44" i="1"/>
  <c r="X45" i="1"/>
  <c r="AK45" i="1"/>
  <c r="V41" i="1"/>
  <c r="BI44" i="1"/>
  <c r="L45" i="1"/>
  <c r="N45" i="1"/>
  <c r="M44" i="1"/>
  <c r="E44" i="1"/>
  <c r="BP47" i="1" l="1"/>
  <c r="BO42" i="1"/>
  <c r="BO43" i="1" s="1"/>
  <c r="AQ42" i="1"/>
  <c r="AQ43" i="1" s="1"/>
  <c r="AQ47" i="1" s="1"/>
  <c r="AQ48" i="1" s="1"/>
  <c r="AQ49" i="1" s="1"/>
  <c r="AT42" i="1"/>
  <c r="AT43" i="1" s="1"/>
  <c r="AT47" i="1" s="1"/>
  <c r="AT48" i="1" s="1"/>
  <c r="AT49" i="1" s="1"/>
  <c r="BG47" i="1"/>
  <c r="BG48" i="1" s="1"/>
  <c r="BG49" i="1" s="1"/>
  <c r="BO47" i="1"/>
  <c r="BO48" i="1" s="1"/>
  <c r="BO49" i="1" s="1"/>
  <c r="M47" i="1"/>
  <c r="M48" i="1" s="1"/>
  <c r="M49" i="1" s="1"/>
  <c r="AS47" i="1"/>
  <c r="AS48" i="1" s="1"/>
  <c r="AS49" i="1" s="1"/>
  <c r="C47" i="1"/>
  <c r="C48" i="1" s="1"/>
  <c r="C49" i="1" s="1"/>
  <c r="AZ42" i="1"/>
  <c r="AZ43" i="1" s="1"/>
  <c r="AZ47" i="1" s="1"/>
  <c r="AZ48" i="1" s="1"/>
  <c r="AZ49" i="1" s="1"/>
  <c r="AO42" i="1"/>
  <c r="AO43" i="1" s="1"/>
  <c r="AO47" i="1" s="1"/>
  <c r="AO48" i="1" s="1"/>
  <c r="AO49" i="1" s="1"/>
  <c r="AX42" i="1"/>
  <c r="AX43" i="1" s="1"/>
  <c r="I48" i="1"/>
  <c r="I49" i="1" s="1"/>
  <c r="BP48" i="1"/>
  <c r="BP49" i="1" s="1"/>
  <c r="BB42" i="1"/>
  <c r="BB43" i="1" s="1"/>
  <c r="BB47" i="1" s="1"/>
  <c r="AV42" i="1"/>
  <c r="AV43" i="1" s="1"/>
  <c r="AV47" i="1" s="1"/>
  <c r="AW42" i="1"/>
  <c r="AW43" i="1" s="1"/>
  <c r="AW47" i="1" s="1"/>
  <c r="W42" i="1"/>
  <c r="W43" i="1" s="1"/>
  <c r="W47" i="1" s="1"/>
  <c r="AB42" i="1"/>
  <c r="AB43" i="1" s="1"/>
  <c r="AB47" i="1" s="1"/>
  <c r="AH42" i="1"/>
  <c r="AH43" i="1" s="1"/>
  <c r="AH47" i="1" s="1"/>
  <c r="AC42" i="1"/>
  <c r="AC43" i="1" s="1"/>
  <c r="AC47" i="1" s="1"/>
  <c r="D42" i="1"/>
  <c r="D43" i="1" s="1"/>
  <c r="H42" i="1"/>
  <c r="H43" i="1" s="1"/>
  <c r="H47" i="1" s="1"/>
  <c r="V42" i="1"/>
  <c r="V43" i="1" s="1"/>
  <c r="V47" i="1" s="1"/>
  <c r="AM48" i="1"/>
  <c r="AM49" i="1" s="1"/>
  <c r="AG42" i="1"/>
  <c r="AG43" i="1" s="1"/>
  <c r="AG47" i="1" s="1"/>
  <c r="BH42" i="1"/>
  <c r="BH43" i="1" s="1"/>
  <c r="BH47" i="1" s="1"/>
  <c r="AA42" i="1"/>
  <c r="AA43" i="1" s="1"/>
  <c r="AA47" i="1" s="1"/>
  <c r="BJ42" i="1"/>
  <c r="BJ43" i="1" s="1"/>
  <c r="BJ47" i="1" s="1"/>
  <c r="Z42" i="1"/>
  <c r="Z43" i="1" s="1"/>
  <c r="Z47" i="1" s="1"/>
  <c r="AR42" i="1"/>
  <c r="AR43" i="1" s="1"/>
  <c r="AR47" i="1" s="1"/>
  <c r="S42" i="1"/>
  <c r="S43" i="1" s="1"/>
  <c r="S47" i="1" s="1"/>
  <c r="BC42" i="1"/>
  <c r="BC43" i="1" s="1"/>
  <c r="BC47" i="1" s="1"/>
  <c r="BF42" i="1"/>
  <c r="BF43" i="1" s="1"/>
  <c r="BF47" i="1" s="1"/>
  <c r="X42" i="1"/>
  <c r="X43" i="1" s="1"/>
  <c r="X47" i="1" s="1"/>
  <c r="L42" i="1"/>
  <c r="L43" i="1" s="1"/>
  <c r="L47" i="1" s="1"/>
  <c r="P42" i="1"/>
  <c r="P43" i="1" s="1"/>
  <c r="P47" i="1" s="1"/>
  <c r="AN42" i="1"/>
  <c r="AN43" i="1" s="1"/>
  <c r="AN47" i="1" s="1"/>
  <c r="T42" i="1"/>
  <c r="T43" i="1" s="1"/>
  <c r="T47" i="1" s="1"/>
  <c r="U42" i="1"/>
  <c r="U43" i="1" s="1"/>
  <c r="U47" i="1" s="1"/>
  <c r="AU42" i="1"/>
  <c r="AU43" i="1" s="1"/>
  <c r="AU47" i="1" s="1"/>
  <c r="K42" i="1"/>
  <c r="K43" i="1" s="1"/>
  <c r="K47" i="1" s="1"/>
  <c r="BD42" i="1"/>
  <c r="BD43" i="1" s="1"/>
  <c r="BD47" i="1" s="1"/>
  <c r="Y42" i="1"/>
  <c r="Y43" i="1" s="1"/>
  <c r="Y47" i="1" s="1"/>
  <c r="O42" i="1"/>
  <c r="O43" i="1" s="1"/>
  <c r="O47" i="1" s="1"/>
  <c r="Q42" i="1"/>
  <c r="Q43" i="1" s="1"/>
  <c r="Q47" i="1" s="1"/>
  <c r="AE42" i="1"/>
  <c r="AE43" i="1" s="1"/>
  <c r="AE47" i="1" s="1"/>
  <c r="J42" i="1"/>
  <c r="J43" i="1" s="1"/>
  <c r="J47" i="1" s="1"/>
  <c r="AK42" i="1"/>
  <c r="AK43" i="1" s="1"/>
  <c r="AK47" i="1" s="1"/>
  <c r="G42" i="1"/>
  <c r="G43" i="1" s="1"/>
  <c r="G47" i="1" s="1"/>
  <c r="AD42" i="1"/>
  <c r="AD43" i="1" s="1"/>
  <c r="AD47" i="1" s="1"/>
  <c r="AL42" i="1"/>
  <c r="AL43" i="1" s="1"/>
  <c r="AL47" i="1" s="1"/>
  <c r="BE42" i="1"/>
  <c r="BE43" i="1" s="1"/>
  <c r="BE47" i="1" s="1"/>
  <c r="AP42" i="1"/>
  <c r="AP43" i="1" s="1"/>
  <c r="AP47" i="1" s="1"/>
  <c r="AJ42" i="1"/>
  <c r="AJ43" i="1" s="1"/>
  <c r="AJ47" i="1" s="1"/>
  <c r="AY42" i="1"/>
  <c r="AY43" i="1" s="1"/>
  <c r="AY47" i="1" s="1"/>
  <c r="F42" i="1"/>
  <c r="F43" i="1" s="1"/>
  <c r="F47" i="1" s="1"/>
  <c r="AF42" i="1"/>
  <c r="AF43" i="1" s="1"/>
  <c r="AF47" i="1" s="1"/>
  <c r="N42" i="1"/>
  <c r="N43" i="1" s="1"/>
  <c r="N47" i="1" s="1"/>
  <c r="BA42" i="1"/>
  <c r="BA43" i="1" s="1"/>
  <c r="BA47" i="1" s="1"/>
  <c r="BI42" i="1"/>
  <c r="BI43" i="1" s="1"/>
  <c r="BI47" i="1" s="1"/>
  <c r="E42" i="1"/>
  <c r="E43" i="1" s="1"/>
  <c r="E47" i="1" s="1"/>
  <c r="BK42" i="1"/>
  <c r="BK43" i="1" s="1"/>
  <c r="BK47" i="1" s="1"/>
  <c r="BL42" i="1"/>
  <c r="BL43" i="1" s="1"/>
  <c r="BL47" i="1" s="1"/>
  <c r="R42" i="1"/>
  <c r="R43" i="1" s="1"/>
  <c r="R47" i="1" s="1"/>
  <c r="BM42" i="1"/>
  <c r="BM43" i="1" s="1"/>
  <c r="BM47" i="1" s="1"/>
  <c r="AI42" i="1"/>
  <c r="AI43" i="1" s="1"/>
  <c r="AI47" i="1" s="1"/>
  <c r="BN42" i="1"/>
  <c r="BN43" i="1" s="1"/>
  <c r="BN47" i="1" s="1"/>
  <c r="AX47" i="1" l="1"/>
  <c r="AX48" i="1" s="1"/>
  <c r="AX49" i="1" s="1"/>
  <c r="AY48" i="1"/>
  <c r="AY49" i="1" s="1"/>
  <c r="AV48" i="1"/>
  <c r="AV49" i="1" s="1"/>
  <c r="AC48" i="1"/>
  <c r="AC49" i="1" s="1"/>
  <c r="D47" i="1"/>
  <c r="D48" i="1" s="1"/>
  <c r="D49" i="1" s="1"/>
  <c r="H48" i="1"/>
  <c r="H49" i="1" s="1"/>
  <c r="BB48" i="1"/>
  <c r="BB49" i="1" s="1"/>
  <c r="AK48" i="1"/>
  <c r="AK49" i="1" s="1"/>
  <c r="Q48" i="1"/>
  <c r="Q49" i="1" s="1"/>
  <c r="V48" i="1"/>
  <c r="V49" i="1" s="1"/>
  <c r="AP48" i="1"/>
  <c r="AP49" i="1" s="1"/>
  <c r="R48" i="1"/>
  <c r="R49" i="1" s="1"/>
  <c r="E48" i="1"/>
  <c r="E49" i="1" s="1"/>
  <c r="O48" i="1"/>
  <c r="O49" i="1" s="1"/>
  <c r="AN48" i="1"/>
  <c r="AN49" i="1" s="1"/>
  <c r="Z48" i="1"/>
  <c r="Z49" i="1" s="1"/>
  <c r="S48" i="1"/>
  <c r="S49" i="1" s="1"/>
  <c r="AF48" i="1"/>
  <c r="AF49" i="1" s="1"/>
  <c r="AA48" i="1"/>
  <c r="AA49" i="1" s="1"/>
  <c r="T48" i="1"/>
  <c r="T49" i="1" s="1"/>
  <c r="BL48" i="1"/>
  <c r="BL49" i="1" s="1"/>
  <c r="K48" i="1"/>
  <c r="K49" i="1" s="1"/>
  <c r="Y48" i="1"/>
  <c r="Y49" i="1" s="1"/>
  <c r="AE48" i="1"/>
  <c r="AE49" i="1" s="1"/>
  <c r="BE48" i="1"/>
  <c r="BE49" i="1" s="1"/>
  <c r="F48" i="1"/>
  <c r="F49" i="1" s="1"/>
  <c r="N48" i="1"/>
  <c r="N49" i="1" s="1"/>
  <c r="X48" i="1"/>
  <c r="X49" i="1" s="1"/>
  <c r="AH48" i="1"/>
  <c r="AH49" i="1" s="1"/>
  <c r="BN48" i="1"/>
  <c r="BN49" i="1" s="1"/>
  <c r="BH48" i="1"/>
  <c r="BH49" i="1" s="1"/>
  <c r="AI48" i="1"/>
  <c r="AI49" i="1" s="1"/>
  <c r="AU48" i="1"/>
  <c r="AU49" i="1" s="1"/>
  <c r="AG48" i="1"/>
  <c r="AG49" i="1" s="1"/>
  <c r="W48" i="1"/>
  <c r="W49" i="1" s="1"/>
  <c r="BF48" i="1"/>
  <c r="BF49" i="1" s="1"/>
  <c r="BM48" i="1"/>
  <c r="BM49" i="1" s="1"/>
  <c r="AL48" i="1"/>
  <c r="AL49" i="1" s="1"/>
  <c r="U48" i="1"/>
  <c r="U49" i="1" s="1"/>
  <c r="AW48" i="1"/>
  <c r="AW49" i="1" s="1"/>
  <c r="BC48" i="1"/>
  <c r="BC49" i="1" s="1"/>
  <c r="AR48" i="1"/>
  <c r="AR49" i="1" s="1"/>
  <c r="BI48" i="1"/>
  <c r="BI49" i="1" s="1"/>
  <c r="BA48" i="1"/>
  <c r="BA49" i="1" s="1"/>
  <c r="AJ48" i="1"/>
  <c r="AJ49" i="1" s="1"/>
  <c r="BD48" i="1"/>
  <c r="BD49" i="1" s="1"/>
  <c r="L48" i="1"/>
  <c r="L49" i="1" s="1"/>
  <c r="BJ48" i="1"/>
  <c r="BJ49" i="1" s="1"/>
  <c r="BK48" i="1"/>
  <c r="BK49" i="1" s="1"/>
  <c r="AD48" i="1"/>
  <c r="AD49" i="1" s="1"/>
  <c r="P48" i="1"/>
  <c r="P49" i="1" s="1"/>
  <c r="AB48" i="1"/>
  <c r="AB49" i="1" s="1"/>
  <c r="G48" i="1"/>
  <c r="G49" i="1" s="1"/>
  <c r="J48" i="1"/>
  <c r="J49" i="1" s="1"/>
</calcChain>
</file>

<file path=xl/sharedStrings.xml><?xml version="1.0" encoding="utf-8"?>
<sst xmlns="http://schemas.openxmlformats.org/spreadsheetml/2006/main" count="80" uniqueCount="67">
  <si>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</si>
  <si>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</si>
  <si>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</si>
  <si>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</si>
  <si>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</si>
  <si>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</si>
  <si>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</si>
  <si>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</si>
  <si>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</si>
  <si>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</si>
  <si>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</si>
  <si>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</si>
  <si>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</si>
  <si>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</si>
  <si>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</si>
  <si>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</si>
  <si>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</si>
  <si>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</si>
  <si>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</si>
  <si>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</si>
  <si>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</si>
  <si>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</si>
  <si>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</si>
  <si>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</si>
  <si>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</si>
  <si>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</si>
  <si>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</si>
  <si>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</si>
  <si>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</si>
  <si>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</si>
  <si>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</si>
  <si>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</si>
  <si>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</si>
  <si>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</si>
  <si>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</si>
  <si>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</si>
  <si>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</si>
  <si>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</si>
  <si>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</si>
  <si>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</si>
  <si>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</si>
  <si>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</si>
  <si>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</si>
  <si>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</si>
  <si>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</si>
  <si>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</si>
  <si>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</si>
  <si>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</si>
  <si>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</si>
  <si>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</si>
  <si>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</si>
  <si>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</si>
  <si>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</si>
  <si>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</si>
  <si>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</si>
  <si>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</si>
  <si>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2, in order to normalise onto a 100% scale. Finally, you must make sure that you give all out-of-dataset range projections a confidence of 0%.</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</si>
  <si>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</si>
  <si>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</si>
  <si>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Sample 9 - Non-Null</t>
  </si>
  <si>
    <t>Sample 10 - Non-Null</t>
  </si>
  <si>
    <t>Sample 11 - Non-Null</t>
  </si>
  <si>
    <t>Sample 12 - Non-Null</t>
  </si>
  <si>
    <t>Sample 13 - Non-Null</t>
  </si>
  <si>
    <t>Sample 14 - Non-Null</t>
  </si>
  <si>
    <t>Sample 15 - Non-Null</t>
  </si>
  <si>
    <t>Sample 16 - Non-Null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</si>
</sst>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s>
  <cellStyleXfs count="1">
    <xf numFmtId="0" fontId="0" fillId="0" borderId="0"/>
  </cellStyleXfs>
  <cellXfs count="104">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1" xfId="0" applyNumberFormat="1" applyBorder="1" applyAlignment="1">
      <alignment horizontal="left" vertical="top" wrapText="1"/>
    </xf>
    <xf numFmtId="2" fontId="0" fillId="2" borderId="1" xfId="0" applyNumberFormat="1" applyFill="1" applyBorder="1" applyAlignment="1">
      <alignment horizontal="left" vertical="top" wrapText="1"/>
    </xf>
    <xf numFmtId="0" fontId="0" fillId="0" borderId="0" xfId="0" applyBorder="1"/>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Michaelian_Proability_Theory!$B$33:$BQ$33</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c:v>
                </c:pt>
                <c:pt idx="31">
                  <c:v>1</c:v>
                </c:pt>
                <c:pt idx="32">
                  <c:v>1.2</c:v>
                </c:pt>
                <c:pt idx="33">
                  <c:v>1.4</c:v>
                </c:pt>
                <c:pt idx="34">
                  <c:v>1.6</c:v>
                </c:pt>
                <c:pt idx="35">
                  <c:v>1.8</c:v>
                </c:pt>
                <c:pt idx="36">
                  <c:v>2</c:v>
                </c:pt>
                <c:pt idx="37">
                  <c:v>2.2000000000000002</c:v>
                </c:pt>
                <c:pt idx="38">
                  <c:v>2.4</c:v>
                </c:pt>
                <c:pt idx="39">
                  <c:v>2.6</c:v>
                </c:pt>
                <c:pt idx="40">
                  <c:v>2.8</c:v>
                </c:pt>
                <c:pt idx="41">
                  <c:v>3</c:v>
                </c:pt>
                <c:pt idx="42">
                  <c:v>3.2</c:v>
                </c:pt>
                <c:pt idx="43">
                  <c:v>3.4</c:v>
                </c:pt>
                <c:pt idx="44">
                  <c:v>3.6</c:v>
                </c:pt>
                <c:pt idx="45">
                  <c:v>3.8</c:v>
                </c:pt>
                <c:pt idx="46">
                  <c:v>4</c:v>
                </c:pt>
                <c:pt idx="47">
                  <c:v>4.2</c:v>
                </c:pt>
                <c:pt idx="48">
                  <c:v>4.4000000000000004</c:v>
                </c:pt>
                <c:pt idx="49">
                  <c:v>4.5999999999999996</c:v>
                </c:pt>
                <c:pt idx="50">
                  <c:v>4.8</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Michaelian_Proability_Theory!$B$48:$BQ$48</c:f>
              <c:numCache>
                <c:formatCode>0.00</c:formatCode>
                <c:ptCount val="68"/>
                <c:pt idx="0">
                  <c:v>0</c:v>
                </c:pt>
                <c:pt idx="1">
                  <c:v>50</c:v>
                </c:pt>
                <c:pt idx="2">
                  <c:v>50.210350842057352</c:v>
                </c:pt>
                <c:pt idx="3">
                  <c:v>49.742096313154299</c:v>
                </c:pt>
                <c:pt idx="4">
                  <c:v>49.246087573964502</c:v>
                </c:pt>
                <c:pt idx="5">
                  <c:v>49.125944105598542</c:v>
                </c:pt>
                <c:pt idx="6">
                  <c:v>49.567592171142465</c:v>
                </c:pt>
                <c:pt idx="7">
                  <c:v>51.054865361857082</c:v>
                </c:pt>
                <c:pt idx="8">
                  <c:v>53.137721620391446</c:v>
                </c:pt>
                <c:pt idx="9">
                  <c:v>55.631982521620394</c:v>
                </c:pt>
                <c:pt idx="10">
                  <c:v>58.135776422394173</c:v>
                </c:pt>
                <c:pt idx="11">
                  <c:v>60</c:v>
                </c:pt>
                <c:pt idx="12">
                  <c:v>58.514736240327714</c:v>
                </c:pt>
                <c:pt idx="13">
                  <c:v>56.392775624673384</c:v>
                </c:pt>
                <c:pt idx="14">
                  <c:v>54.022058880291297</c:v>
                </c:pt>
                <c:pt idx="15">
                  <c:v>51.692003050624585</c:v>
                </c:pt>
                <c:pt idx="16">
                  <c:v>49.603128845732392</c:v>
                </c:pt>
                <c:pt idx="17">
                  <c:v>47.876687992717336</c:v>
                </c:pt>
                <c:pt idx="18">
                  <c:v>46.564290586152829</c:v>
                </c:pt>
                <c:pt idx="19">
                  <c:v>45.956759103828446</c:v>
                </c:pt>
                <c:pt idx="20">
                  <c:v>46.031371652253071</c:v>
                </c:pt>
                <c:pt idx="21">
                  <c:v>46.488275257506018</c:v>
                </c:pt>
                <c:pt idx="22">
                  <c:v>47.274111987053061</c:v>
                </c:pt>
                <c:pt idx="23">
                  <c:v>48.26588227583067</c:v>
                </c:pt>
                <c:pt idx="24">
                  <c:v>49.261317575818879</c:v>
                </c:pt>
                <c:pt idx="25">
                  <c:v>49.969253005613716</c:v>
                </c:pt>
                <c:pt idx="26">
                  <c:v>50</c:v>
                </c:pt>
                <c:pt idx="27">
                  <c:v>46.361906136467084</c:v>
                </c:pt>
                <c:pt idx="28">
                  <c:v>42.362945305581988</c:v>
                </c:pt>
                <c:pt idx="29">
                  <c:v>38.414117631480948</c:v>
                </c:pt>
                <c:pt idx="30">
                  <c:v>34.769093987669137</c:v>
                </c:pt>
                <c:pt idx="31">
                  <c:v>31.543013199817935</c:v>
                </c:pt>
                <c:pt idx="32">
                  <c:v>28.982330218893534</c:v>
                </c:pt>
                <c:pt idx="33">
                  <c:v>26.73921549220011</c:v>
                </c:pt>
                <c:pt idx="34">
                  <c:v>24.693286680183721</c:v>
                </c:pt>
                <c:pt idx="35">
                  <c:v>22.585629395456614</c:v>
                </c:pt>
                <c:pt idx="36">
                  <c:v>20</c:v>
                </c:pt>
                <c:pt idx="37">
                  <c:v>19.397128933394022</c:v>
                </c:pt>
                <c:pt idx="38">
                  <c:v>18.63795664795428</c:v>
                </c:pt>
                <c:pt idx="39">
                  <c:v>17.773494349437545</c:v>
                </c:pt>
                <c:pt idx="40">
                  <c:v>16.847366547456488</c:v>
                </c:pt>
                <c:pt idx="41">
                  <c:v>15.896279919948562</c:v>
                </c:pt>
                <c:pt idx="42">
                  <c:v>14.95049217764484</c:v>
                </c:pt>
                <c:pt idx="43">
                  <c:v>14.034280928538916</c:v>
                </c:pt>
                <c:pt idx="44">
                  <c:v>13.16641254235574</c:v>
                </c:pt>
                <c:pt idx="45">
                  <c:v>12.360611015020481</c:v>
                </c:pt>
                <c:pt idx="46">
                  <c:v>11.626026833127424</c:v>
                </c:pt>
                <c:pt idx="47">
                  <c:v>10.967705838408797</c:v>
                </c:pt>
                <c:pt idx="48">
                  <c:v>10.387058092203652</c:v>
                </c:pt>
                <c:pt idx="49">
                  <c:v>9.8823267399267394</c:v>
                </c:pt>
                <c:pt idx="50">
                  <c:v>9.4490568755373481</c:v>
                </c:pt>
                <c:pt idx="51">
                  <c:v>9.0805644060081931</c:v>
                </c:pt>
                <c:pt idx="52">
                  <c:v>8.9903829262125097</c:v>
                </c:pt>
                <c:pt idx="53">
                  <c:v>8.9428395604395607</c:v>
                </c:pt>
                <c:pt idx="54">
                  <c:v>8.9428705637557719</c:v>
                </c:pt>
                <c:pt idx="55">
                  <c:v>8.9931830042409935</c:v>
                </c:pt>
                <c:pt idx="56">
                  <c:v>9.0937858985196254</c:v>
                </c:pt>
                <c:pt idx="57">
                  <c:v>9.2415213472917621</c:v>
                </c:pt>
                <c:pt idx="58">
                  <c:v>9.4295956708643089</c:v>
                </c:pt>
                <c:pt idx="59">
                  <c:v>9.6471105446821408</c:v>
                </c:pt>
                <c:pt idx="60">
                  <c:v>9.8785941348592239</c:v>
                </c:pt>
                <c:pt idx="61">
                  <c:v>10.10353223370975</c:v>
                </c:pt>
                <c:pt idx="62">
                  <c:v>10.295899395279278</c:v>
                </c:pt>
                <c:pt idx="63">
                  <c:v>10.423690070875868</c:v>
                </c:pt>
                <c:pt idx="64">
                  <c:v>10.448449744601222</c:v>
                </c:pt>
                <c:pt idx="65">
                  <c:v>10.324806068881809</c:v>
                </c:pt>
                <c:pt idx="66">
                  <c:v>10</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51</xdr:row>
      <xdr:rowOff>4762</xdr:rowOff>
    </xdr:from>
    <xdr:to>
      <xdr:col>6</xdr:col>
      <xdr:colOff>0</xdr:colOff>
      <xdr:row>66</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1"/>
  <sheetViews>
    <sheetView tabSelected="1" zoomScale="85" zoomScaleNormal="85" workbookViewId="0">
      <selection activeCell="B4" sqref="B4"/>
    </sheetView>
  </sheetViews>
  <sheetFormatPr defaultRowHeight="14.4" x14ac:dyDescent="0.3"/>
  <cols>
    <col min="1" max="1" width="69.6640625" customWidth="1"/>
    <col min="2" max="2" width="10.5546875" bestFit="1" customWidth="1"/>
    <col min="3" max="3" width="10.6640625" customWidth="1"/>
    <col min="4" max="4" width="13.44140625" customWidth="1"/>
    <col min="5" max="5" width="10.5546875" bestFit="1" customWidth="1"/>
    <col min="6" max="6" width="10.109375" customWidth="1"/>
    <col min="7" max="7" width="13.33203125" customWidth="1"/>
    <col min="8" max="8" width="10.88671875" customWidth="1"/>
    <col min="9" max="9" width="9.5546875" customWidth="1"/>
    <col min="10" max="10" width="13.44140625" customWidth="1"/>
    <col min="11" max="62" width="12" customWidth="1"/>
    <col min="63" max="64" width="9.6640625" bestFit="1" customWidth="1"/>
    <col min="65" max="69" width="9.6640625" customWidth="1"/>
  </cols>
  <sheetData>
    <row r="1" spans="1:62" x14ac:dyDescent="0.3">
      <c r="A1" t="s">
        <v>32</v>
      </c>
    </row>
    <row r="2" spans="1:62" x14ac:dyDescent="0.3">
      <c r="A2" s="16" t="s">
        <v>58</v>
      </c>
    </row>
    <row r="3" spans="1:62" ht="15" thickBot="1" x14ac:dyDescent="0.35"/>
    <row r="4" spans="1:62" ht="15" thickBot="1" x14ac:dyDescent="0.35">
      <c r="A4" t="s">
        <v>31</v>
      </c>
      <c r="B4" s="43">
        <v>25</v>
      </c>
    </row>
    <row r="5" spans="1:62" x14ac:dyDescent="0.3">
      <c r="A5" s="16" t="s">
        <v>55</v>
      </c>
    </row>
    <row r="6" spans="1:62" ht="15" thickBot="1" x14ac:dyDescent="0.35"/>
    <row r="7" spans="1:62" ht="15" thickBot="1" x14ac:dyDescent="0.35">
      <c r="A7" s="3" t="s">
        <v>4</v>
      </c>
      <c r="B7" s="88" t="s">
        <v>9</v>
      </c>
      <c r="C7" s="89"/>
      <c r="D7" s="90"/>
      <c r="E7" s="91" t="s">
        <v>10</v>
      </c>
      <c r="F7" s="92"/>
      <c r="G7" s="93"/>
      <c r="H7" s="94" t="s">
        <v>11</v>
      </c>
      <c r="I7" s="94"/>
      <c r="J7" s="95"/>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58.2" thickBot="1" x14ac:dyDescent="0.35">
      <c r="A8" s="4" t="s">
        <v>3</v>
      </c>
      <c r="B8" s="8" t="s">
        <v>12</v>
      </c>
      <c r="C8" s="9" t="s">
        <v>33</v>
      </c>
      <c r="D8" s="57" t="s">
        <v>39</v>
      </c>
      <c r="E8" s="5" t="s">
        <v>12</v>
      </c>
      <c r="F8" s="6" t="s">
        <v>33</v>
      </c>
      <c r="G8" s="51" t="s">
        <v>39</v>
      </c>
      <c r="H8" s="5" t="s">
        <v>12</v>
      </c>
      <c r="I8" s="6" t="s">
        <v>33</v>
      </c>
      <c r="J8" s="51" t="s">
        <v>39</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3">
      <c r="A9" s="12" t="s">
        <v>21</v>
      </c>
      <c r="B9" s="68">
        <v>-5</v>
      </c>
      <c r="C9" s="20">
        <v>1</v>
      </c>
      <c r="D9" s="58">
        <f>(((SUMIFS(C$9:C$24,B$9:B$24,"&gt;="&amp;($B9-(($B$26-$B$25)*(B$4/100))),B$9:B$24,"&lt;="&amp;($B9+(($B$26-$B$25)*(B$4/100)))))))</f>
        <v>10</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A10" s="13" t="s">
        <v>22</v>
      </c>
      <c r="B10" s="69">
        <v>-5</v>
      </c>
      <c r="C10" s="23">
        <v>1</v>
      </c>
      <c r="D10" s="27">
        <f t="shared" ref="D10:D17" si="0">(((SUMIFS(C$9:C$24,B$9:B$24,"&gt;="&amp;($B10-(($B$26-$B$25)*(B$4/100))),B$9:B$24,"&lt;="&amp;($B10+(($B$26-$B$25)*(B$4/100)))))))</f>
        <v>10</v>
      </c>
      <c r="E10" s="21"/>
      <c r="F10" s="22"/>
      <c r="G10" s="56"/>
      <c r="H10" s="21"/>
      <c r="I10" s="22"/>
      <c r="J10" s="22"/>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A11" s="13" t="s">
        <v>23</v>
      </c>
      <c r="B11" s="69">
        <v>-3</v>
      </c>
      <c r="C11" s="23">
        <v>1</v>
      </c>
      <c r="D11" s="27">
        <f t="shared" si="0"/>
        <v>12</v>
      </c>
      <c r="E11" s="21"/>
      <c r="F11" s="22"/>
      <c r="G11" s="56"/>
      <c r="H11" s="21"/>
      <c r="I11" s="22"/>
      <c r="J11" s="22"/>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row>
    <row r="12" spans="1:62" x14ac:dyDescent="0.3">
      <c r="A12" s="13" t="s">
        <v>24</v>
      </c>
      <c r="B12" s="69">
        <v>-3</v>
      </c>
      <c r="C12" s="23">
        <v>1</v>
      </c>
      <c r="D12" s="27">
        <f t="shared" si="0"/>
        <v>12</v>
      </c>
      <c r="E12" s="21"/>
      <c r="F12" s="22"/>
      <c r="G12" s="56"/>
      <c r="H12" s="21"/>
      <c r="I12" s="22"/>
      <c r="J12" s="22"/>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A13" s="13" t="s">
        <v>25</v>
      </c>
      <c r="B13" s="69">
        <v>-3</v>
      </c>
      <c r="C13" s="23">
        <v>1</v>
      </c>
      <c r="D13" s="27">
        <f t="shared" si="0"/>
        <v>12</v>
      </c>
      <c r="E13" s="21"/>
      <c r="F13" s="22"/>
      <c r="G13" s="56"/>
      <c r="H13" s="21"/>
      <c r="I13" s="22"/>
      <c r="J13" s="22"/>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A14" s="13" t="s">
        <v>26</v>
      </c>
      <c r="B14" s="69">
        <v>0</v>
      </c>
      <c r="C14" s="23">
        <v>1</v>
      </c>
      <c r="D14" s="27">
        <f t="shared" si="0"/>
        <v>10</v>
      </c>
      <c r="E14" s="21"/>
      <c r="F14" s="22"/>
      <c r="G14" s="56"/>
      <c r="H14" s="21"/>
      <c r="I14" s="22"/>
      <c r="J14" s="22"/>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A15" s="13" t="s">
        <v>27</v>
      </c>
      <c r="B15" s="69">
        <v>2</v>
      </c>
      <c r="C15" s="23">
        <v>1</v>
      </c>
      <c r="D15" s="27">
        <f t="shared" si="0"/>
        <v>4</v>
      </c>
      <c r="E15" s="21"/>
      <c r="F15" s="22"/>
      <c r="G15" s="56"/>
      <c r="H15" s="21"/>
      <c r="I15" s="22"/>
      <c r="J15" s="22"/>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x14ac:dyDescent="0.3">
      <c r="A16" s="13" t="s">
        <v>28</v>
      </c>
      <c r="B16" s="69">
        <v>8</v>
      </c>
      <c r="C16" s="23">
        <v>1</v>
      </c>
      <c r="D16" s="27">
        <f t="shared" si="0"/>
        <v>2</v>
      </c>
      <c r="E16" s="21"/>
      <c r="F16" s="22"/>
      <c r="G16" s="56"/>
      <c r="H16" s="21"/>
      <c r="I16" s="22"/>
      <c r="J16" s="22"/>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3">
      <c r="A17" s="13" t="s">
        <v>59</v>
      </c>
      <c r="B17" s="69">
        <v>-5</v>
      </c>
      <c r="C17" s="23">
        <v>1</v>
      </c>
      <c r="D17" s="27">
        <f t="shared" si="0"/>
        <v>10</v>
      </c>
      <c r="E17" s="21"/>
      <c r="F17" s="22"/>
      <c r="G17" s="56"/>
      <c r="H17" s="21"/>
      <c r="I17" s="22"/>
      <c r="J17" s="22"/>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3">
      <c r="A18" s="13" t="s">
        <v>60</v>
      </c>
      <c r="B18" s="69">
        <v>-5</v>
      </c>
      <c r="C18" s="23">
        <v>1</v>
      </c>
      <c r="D18" s="27">
        <f>(((SUMIFS(C$9:C$24,B$9:B$24,"&gt;="&amp;($B18-(($B$26-$B$25)*(B$4/100))),B$9:B$24,"&lt;="&amp;($B18+(($B$26-$B$25)*(B$4/100)))))))</f>
        <v>10</v>
      </c>
      <c r="E18" s="24"/>
      <c r="F18" s="25"/>
      <c r="G18" s="55"/>
      <c r="H18" s="24"/>
      <c r="I18" s="25"/>
      <c r="J18" s="2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3">
      <c r="A19" s="13" t="s">
        <v>61</v>
      </c>
      <c r="B19" s="69">
        <v>-3</v>
      </c>
      <c r="C19" s="23">
        <v>1</v>
      </c>
      <c r="D19" s="27">
        <f>(((SUMIFS(C$9:C$24,B$9:B$24,"&gt;="&amp;($B19-(($B$26-$B$25)*(B$4/100))),B$9:B$24,"&lt;="&amp;($B19+(($B$26-$B$25)*(B$4/100)))))))</f>
        <v>12</v>
      </c>
      <c r="E19" s="24"/>
      <c r="F19" s="25"/>
      <c r="G19" s="55"/>
      <c r="H19" s="24"/>
      <c r="I19" s="25"/>
      <c r="J19" s="25"/>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67"/>
    </row>
    <row r="20" spans="1:69" x14ac:dyDescent="0.3">
      <c r="A20" s="13" t="s">
        <v>62</v>
      </c>
      <c r="B20" s="69">
        <v>-3</v>
      </c>
      <c r="C20" s="23">
        <v>1</v>
      </c>
      <c r="D20" s="27">
        <f>(((SUMIFS(C$9:C$24,B$9:B$24,"&gt;="&amp;($B20-(($B$26-$B$25)*(B$4/100))),B$9:B$24,"&lt;="&amp;($B20+(($B$26-$B$25)*(B$4/100)))))))</f>
        <v>12</v>
      </c>
      <c r="E20" s="24"/>
      <c r="F20" s="25"/>
      <c r="G20" s="55"/>
      <c r="H20" s="24"/>
      <c r="I20" s="25"/>
      <c r="J20" s="25"/>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x14ac:dyDescent="0.3">
      <c r="A21" s="13" t="s">
        <v>63</v>
      </c>
      <c r="B21" s="69">
        <v>-3</v>
      </c>
      <c r="C21" s="23">
        <v>1</v>
      </c>
      <c r="D21" s="27">
        <f>(((SUMIFS(C$9:C$24,B$9:B$24,"&gt;="&amp;($B21-(($B$26-$B$25)*(B$4/100))),B$9:B$24,"&lt;="&amp;($B21+(($B$26-$B$25)*(B$4/100)))))))</f>
        <v>12</v>
      </c>
      <c r="E21" s="26">
        <v>1</v>
      </c>
      <c r="F21" s="23">
        <v>1</v>
      </c>
      <c r="G21" s="27" t="s">
        <v>8</v>
      </c>
      <c r="H21" s="24"/>
      <c r="I21" s="25"/>
      <c r="J21" s="25"/>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3">
      <c r="A22" s="13" t="s">
        <v>64</v>
      </c>
      <c r="B22" s="69">
        <v>0</v>
      </c>
      <c r="C22" s="23">
        <v>1</v>
      </c>
      <c r="D22" s="27">
        <f>(((SUMIFS(C$9:C$24,B$9:B$24,"&gt;="&amp;($B22-(($B$26-$B$25)*(B$4/100))),B$9:B$24,"&lt;="&amp;($B22+(($B$26-$B$25)*(B$4/100)))))))</f>
        <v>10</v>
      </c>
      <c r="E22" s="26">
        <v>3</v>
      </c>
      <c r="F22" s="23">
        <v>1</v>
      </c>
      <c r="G22" s="27" t="s">
        <v>8</v>
      </c>
      <c r="H22" s="26">
        <v>1</v>
      </c>
      <c r="I22" s="23">
        <v>1</v>
      </c>
      <c r="J22" s="23" t="s">
        <v>8</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9" x14ac:dyDescent="0.3">
      <c r="A23" s="13" t="s">
        <v>65</v>
      </c>
      <c r="B23" s="69">
        <v>2</v>
      </c>
      <c r="C23" s="23">
        <v>1</v>
      </c>
      <c r="D23" s="27">
        <f>(((SUMIFS(C$9:C$24,B$9:B$24,"&gt;="&amp;($B23-(($B$26-$B$25)*(B$4/100))),B$9:B$24,"&lt;="&amp;($B23+(($B$26-$B$25)*(B$4/100)))))))</f>
        <v>4</v>
      </c>
      <c r="E23" s="26">
        <v>5</v>
      </c>
      <c r="F23" s="23">
        <v>1</v>
      </c>
      <c r="G23" s="27" t="s">
        <v>8</v>
      </c>
      <c r="H23" s="26">
        <v>5</v>
      </c>
      <c r="I23" s="23">
        <v>1</v>
      </c>
      <c r="J23" s="23" t="s">
        <v>8</v>
      </c>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row>
    <row r="24" spans="1:69" ht="15" thickBot="1" x14ac:dyDescent="0.35">
      <c r="A24" s="14" t="s">
        <v>66</v>
      </c>
      <c r="B24" s="71">
        <v>8</v>
      </c>
      <c r="C24" s="28">
        <v>1</v>
      </c>
      <c r="D24" s="59">
        <f>(((SUMIFS(C$9:C$24,B$9:B$24,"&gt;="&amp;($B24-(($B$26-$B$25)*(B$4/100))),B$9:B$24,"&lt;="&amp;($B24+(($B$26-$B$25)*(B$4/100)))))))</f>
        <v>2</v>
      </c>
      <c r="E24" s="29">
        <v>7</v>
      </c>
      <c r="F24" s="30">
        <v>1</v>
      </c>
      <c r="G24" s="31" t="s">
        <v>8</v>
      </c>
      <c r="H24" s="29">
        <v>9</v>
      </c>
      <c r="I24" s="30">
        <v>1</v>
      </c>
      <c r="J24" s="30" t="s">
        <v>8</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9" x14ac:dyDescent="0.3">
      <c r="A25" s="64" t="s">
        <v>1</v>
      </c>
      <c r="B25" s="32">
        <f>MIN($B$9,$B$18,$B$19,$B$20,$B$21,$B$22,$B$23,$B$24)</f>
        <v>-5</v>
      </c>
      <c r="C25" s="33"/>
      <c r="D25" s="52"/>
      <c r="E25" s="34">
        <f>MIN($E$21,$E$22,$E$23,$E$24)</f>
        <v>1</v>
      </c>
      <c r="F25" s="35"/>
      <c r="G25" s="36"/>
      <c r="H25" s="48">
        <f>MIN($H$22,$H$23,$H$24)</f>
        <v>1</v>
      </c>
      <c r="I25" s="35"/>
      <c r="J25" s="36"/>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f>IF(COUNTIF($B$9:$B$24,AL$33),1,0)</f>
        <v>1</v>
      </c>
      <c r="AS25" s="10"/>
      <c r="AT25" s="10"/>
      <c r="AU25" s="10"/>
      <c r="AV25" s="10"/>
      <c r="AW25" s="10"/>
      <c r="AX25" s="10"/>
      <c r="AY25" s="10"/>
      <c r="AZ25" s="10"/>
      <c r="BA25" s="10"/>
      <c r="BB25" s="10"/>
      <c r="BC25" s="10"/>
      <c r="BD25" s="10"/>
      <c r="BE25" s="10"/>
      <c r="BF25" s="10"/>
      <c r="BG25" s="10"/>
      <c r="BH25" s="10"/>
      <c r="BI25" s="10"/>
      <c r="BJ25" s="10"/>
    </row>
    <row r="26" spans="1:69" x14ac:dyDescent="0.3">
      <c r="A26" s="65" t="s">
        <v>2</v>
      </c>
      <c r="B26" s="37">
        <f>MAX($B$9,$B$18,$B$19,$B$20,$B$21,$B$22,$B$23,$B$24)</f>
        <v>8</v>
      </c>
      <c r="C26" s="38"/>
      <c r="D26" s="53"/>
      <c r="E26" s="37">
        <f>MAX($E$21,$E$22,$E$23,$E$24)</f>
        <v>7</v>
      </c>
      <c r="F26" s="38"/>
      <c r="G26" s="39"/>
      <c r="H26" s="49">
        <f>MAX($H$22,$H$23,$H$24)</f>
        <v>9</v>
      </c>
      <c r="I26" s="38"/>
      <c r="J26" s="39"/>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9" x14ac:dyDescent="0.3">
      <c r="A27" s="65" t="s">
        <v>0</v>
      </c>
      <c r="B27" s="37">
        <f>((SUM($B$9:$B$24)-(($B$25-1)*SUM($C$9:$C$24)))/SUM($C$9:$C$24))</f>
        <v>4.875</v>
      </c>
      <c r="C27" s="38"/>
      <c r="D27" s="53"/>
      <c r="E27" s="37">
        <f>((SUM($E$9:$E$24)-(($E$25-1)*SUM($F$9:$F$24)))/SUM($F$9:$F$24))</f>
        <v>4</v>
      </c>
      <c r="F27" s="38"/>
      <c r="G27" s="39"/>
      <c r="H27" s="49">
        <f>((SUM($H$9:$H$24)-(($H$25-1)*SUM($I$9:$I$24)))/SUM($I$9:$I$24))</f>
        <v>5</v>
      </c>
      <c r="I27" s="38"/>
      <c r="J27" s="3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1:69" x14ac:dyDescent="0.3">
      <c r="A28" s="65" t="s">
        <v>6</v>
      </c>
      <c r="B28" s="37">
        <f>(((SQRT((($B$9-($B$25-1))-$B$27)^2)+SQRT((($B$18-($B$25-1))-$B$27)^2)+SQRT((($B$19-($B$25-1))-$B$27)^2)+SQRT((($B$20-($B$25-1))-$B$27)^2)+SQRT((($B$21-($B$25-1))-$B$27)^2)+SQRT((($B$22-($B$25-1))-$B$27)^2)+SQRT((($B$23-($B$25-1))-$B$27)^2)+SQRT((($B$24-($B$25-1))-$B$27)^2))/SUM($C$9:$C$24))*100)</f>
        <v>167.1875</v>
      </c>
      <c r="C28" s="38"/>
      <c r="D28" s="53"/>
      <c r="E28" s="37">
        <f>(((SQRT((($E$21-($E$25-1))-$E$27)^2)+SQRT((($E$22-($E$25-1))-$E$27)^2)+SQRT((($E$23-($E$25-1))-$E$27)^2)+SQRT((($E$24-($E$25-1))-$E$27)^2))/SUM($F$9:$F$24))*100)</f>
        <v>200</v>
      </c>
      <c r="F28" s="38"/>
      <c r="G28" s="39"/>
      <c r="H28" s="49">
        <f>(((SQRT((($H$22-($H$25-1))-$H$27)^2)+SQRT((($H$23-($H$25-1))-$H$27)^2)+SQRT((($H$24-($H$25-1))-$H$27)^2))/SUM($I$9:$I$24))*100)</f>
        <v>266.66666666666663</v>
      </c>
      <c r="I28" s="38"/>
      <c r="J28" s="39"/>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9" ht="15" thickBot="1" x14ac:dyDescent="0.35">
      <c r="A29" s="66" t="s">
        <v>37</v>
      </c>
      <c r="B29" s="40">
        <f>(((B$28*(SUM($F$9:$F$24)+SUM($I$9:$I$24)))/SUM($C$9:$C$24))/SUM($I$9:$I$24))</f>
        <v>24.381510416666668</v>
      </c>
      <c r="C29" s="41"/>
      <c r="D29" s="54"/>
      <c r="E29" s="40">
        <f>(((E$28*(SUM($C$9:$C$24)+SUM($I$9:$I$24)))/SUM($F$9:$F$24))/SUM($I$9:$I$24))</f>
        <v>316.66666666666669</v>
      </c>
      <c r="F29" s="41"/>
      <c r="G29" s="42"/>
      <c r="H29" s="50">
        <f>(((H$28*(SUM($C$9:$C$24)+SUM($F$9:$F$24)))/SUM($I$9:$I$24))/SUM($I$9:$I$24))</f>
        <v>592.5925925925925</v>
      </c>
      <c r="I29" s="41"/>
      <c r="J29" s="42"/>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row>
    <row r="30" spans="1:69" x14ac:dyDescent="0.3">
      <c r="A30" s="17" t="s">
        <v>40</v>
      </c>
      <c r="B30" s="3"/>
      <c r="C30" s="3"/>
      <c r="D30" s="3"/>
      <c r="E30" s="3"/>
      <c r="F30" s="1"/>
    </row>
    <row r="31" spans="1:69" ht="15" thickBot="1" x14ac:dyDescent="0.35">
      <c r="A31" s="3"/>
      <c r="B31" s="3"/>
      <c r="C31" s="3"/>
      <c r="D31" s="3"/>
      <c r="E31" s="3"/>
      <c r="F31" s="1"/>
    </row>
    <row r="32" spans="1:69" ht="15" thickBot="1" x14ac:dyDescent="0.35">
      <c r="A32" s="3" t="s">
        <v>5</v>
      </c>
      <c r="B32" s="88" t="s">
        <v>9</v>
      </c>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90"/>
    </row>
    <row r="33" spans="1:69" ht="15" thickBot="1" x14ac:dyDescent="0.35">
      <c r="A33" s="72" t="s">
        <v>7</v>
      </c>
      <c r="B33" s="74">
        <v>-6</v>
      </c>
      <c r="C33" s="75">
        <v>-5</v>
      </c>
      <c r="D33" s="75">
        <v>-4.8</v>
      </c>
      <c r="E33" s="75">
        <v>-4.5999999999999996</v>
      </c>
      <c r="F33" s="75">
        <v>-4.4000000000000004</v>
      </c>
      <c r="G33" s="75">
        <v>-4.2</v>
      </c>
      <c r="H33" s="75">
        <v>-4</v>
      </c>
      <c r="I33" s="75">
        <v>-3.8</v>
      </c>
      <c r="J33" s="75">
        <v>-3.6</v>
      </c>
      <c r="K33" s="75">
        <v>-3.4</v>
      </c>
      <c r="L33" s="75">
        <v>-3.2</v>
      </c>
      <c r="M33" s="75">
        <v>-3</v>
      </c>
      <c r="N33" s="75">
        <v>-2.8</v>
      </c>
      <c r="O33" s="75">
        <v>-2.6</v>
      </c>
      <c r="P33" s="75">
        <v>-2.4</v>
      </c>
      <c r="Q33" s="75">
        <v>-2.2000000000000002</v>
      </c>
      <c r="R33" s="75">
        <v>-2</v>
      </c>
      <c r="S33" s="75">
        <v>-1.8</v>
      </c>
      <c r="T33" s="75">
        <v>-1.6</v>
      </c>
      <c r="U33" s="75">
        <v>-1.4</v>
      </c>
      <c r="V33" s="75">
        <v>-1.2</v>
      </c>
      <c r="W33" s="75">
        <v>-1</v>
      </c>
      <c r="X33" s="75">
        <v>-0.8</v>
      </c>
      <c r="Y33" s="75">
        <v>-0.6</v>
      </c>
      <c r="Z33" s="75">
        <v>-0.4</v>
      </c>
      <c r="AA33" s="75">
        <v>-0.2</v>
      </c>
      <c r="AB33" s="75">
        <v>0</v>
      </c>
      <c r="AC33" s="75">
        <v>0.2</v>
      </c>
      <c r="AD33" s="75">
        <v>0.4</v>
      </c>
      <c r="AE33" s="75">
        <v>0.6</v>
      </c>
      <c r="AF33" s="75">
        <v>0.8</v>
      </c>
      <c r="AG33" s="75">
        <v>1</v>
      </c>
      <c r="AH33" s="75">
        <v>1.2</v>
      </c>
      <c r="AI33" s="75">
        <v>1.4</v>
      </c>
      <c r="AJ33" s="75">
        <v>1.6</v>
      </c>
      <c r="AK33" s="75">
        <v>1.8</v>
      </c>
      <c r="AL33" s="75">
        <v>2</v>
      </c>
      <c r="AM33" s="75">
        <v>2.2000000000000002</v>
      </c>
      <c r="AN33" s="75">
        <v>2.4</v>
      </c>
      <c r="AO33" s="75">
        <v>2.6</v>
      </c>
      <c r="AP33" s="75">
        <v>2.8</v>
      </c>
      <c r="AQ33" s="75">
        <v>3</v>
      </c>
      <c r="AR33" s="75">
        <v>3.2</v>
      </c>
      <c r="AS33" s="75">
        <v>3.4</v>
      </c>
      <c r="AT33" s="75">
        <v>3.6</v>
      </c>
      <c r="AU33" s="75">
        <v>3.8</v>
      </c>
      <c r="AV33" s="75">
        <v>4</v>
      </c>
      <c r="AW33" s="75">
        <v>4.2</v>
      </c>
      <c r="AX33" s="75">
        <v>4.4000000000000004</v>
      </c>
      <c r="AY33" s="75">
        <v>4.5999999999999996</v>
      </c>
      <c r="AZ33" s="75">
        <v>4.8</v>
      </c>
      <c r="BA33" s="75">
        <v>5</v>
      </c>
      <c r="BB33" s="75">
        <v>5.2</v>
      </c>
      <c r="BC33" s="75">
        <v>5.4</v>
      </c>
      <c r="BD33" s="75">
        <v>5.6</v>
      </c>
      <c r="BE33" s="75">
        <v>5.8</v>
      </c>
      <c r="BF33" s="75">
        <v>6</v>
      </c>
      <c r="BG33" s="75">
        <v>6.2</v>
      </c>
      <c r="BH33" s="75">
        <v>6.4</v>
      </c>
      <c r="BI33" s="75">
        <v>6.6</v>
      </c>
      <c r="BJ33" s="75">
        <v>6.8</v>
      </c>
      <c r="BK33" s="75">
        <v>7</v>
      </c>
      <c r="BL33" s="75">
        <v>7.2</v>
      </c>
      <c r="BM33" s="75">
        <v>7.4</v>
      </c>
      <c r="BN33" s="75">
        <v>7.6</v>
      </c>
      <c r="BO33" s="75">
        <v>7.8</v>
      </c>
      <c r="BP33" s="75">
        <v>8</v>
      </c>
      <c r="BQ33" s="76">
        <v>9</v>
      </c>
    </row>
    <row r="34" spans="1:69" x14ac:dyDescent="0.3">
      <c r="A34" s="62" t="s">
        <v>14</v>
      </c>
      <c r="B34" s="77" t="str">
        <f t="shared" ref="B34:BO34" si="1">(IF(B$33&gt;$B$26,"OOR",IF(B$33&lt;$B$25,"OOR",SMALL($B$9:$B$24,(SUM($C$9:$C$24)-COUNTIF($B$9:$B$24,"&gt;"&amp;B$33))))))</f>
        <v>OOR</v>
      </c>
      <c r="C34" s="102">
        <f t="shared" si="1"/>
        <v>-5</v>
      </c>
      <c r="D34" s="102">
        <f t="shared" si="1"/>
        <v>-5</v>
      </c>
      <c r="E34" s="102">
        <f t="shared" si="1"/>
        <v>-5</v>
      </c>
      <c r="F34" s="102">
        <f t="shared" si="1"/>
        <v>-5</v>
      </c>
      <c r="G34" s="102">
        <f t="shared" si="1"/>
        <v>-5</v>
      </c>
      <c r="H34" s="102">
        <f t="shared" si="1"/>
        <v>-5</v>
      </c>
      <c r="I34" s="102">
        <f t="shared" si="1"/>
        <v>-5</v>
      </c>
      <c r="J34" s="102">
        <f t="shared" si="1"/>
        <v>-5</v>
      </c>
      <c r="K34" s="102">
        <f t="shared" si="1"/>
        <v>-5</v>
      </c>
      <c r="L34" s="102">
        <f t="shared" si="1"/>
        <v>-5</v>
      </c>
      <c r="M34" s="102">
        <f t="shared" si="1"/>
        <v>-3</v>
      </c>
      <c r="N34" s="102">
        <f t="shared" si="1"/>
        <v>-3</v>
      </c>
      <c r="O34" s="102">
        <f t="shared" si="1"/>
        <v>-3</v>
      </c>
      <c r="P34" s="102">
        <f t="shared" si="1"/>
        <v>-3</v>
      </c>
      <c r="Q34" s="102">
        <f t="shared" si="1"/>
        <v>-3</v>
      </c>
      <c r="R34" s="102">
        <f t="shared" si="1"/>
        <v>-3</v>
      </c>
      <c r="S34" s="102">
        <f t="shared" si="1"/>
        <v>-3</v>
      </c>
      <c r="T34" s="102">
        <f t="shared" si="1"/>
        <v>-3</v>
      </c>
      <c r="U34" s="102">
        <f t="shared" si="1"/>
        <v>-3</v>
      </c>
      <c r="V34" s="102">
        <f t="shared" si="1"/>
        <v>-3</v>
      </c>
      <c r="W34" s="102">
        <f t="shared" si="1"/>
        <v>-3</v>
      </c>
      <c r="X34" s="102">
        <f t="shared" si="1"/>
        <v>-3</v>
      </c>
      <c r="Y34" s="102">
        <f t="shared" si="1"/>
        <v>-3</v>
      </c>
      <c r="Z34" s="102">
        <f t="shared" si="1"/>
        <v>-3</v>
      </c>
      <c r="AA34" s="102">
        <f t="shared" si="1"/>
        <v>-3</v>
      </c>
      <c r="AB34" s="102">
        <f t="shared" si="1"/>
        <v>0</v>
      </c>
      <c r="AC34" s="102">
        <f t="shared" si="1"/>
        <v>0</v>
      </c>
      <c r="AD34" s="102">
        <f t="shared" si="1"/>
        <v>0</v>
      </c>
      <c r="AE34" s="102">
        <f t="shared" si="1"/>
        <v>0</v>
      </c>
      <c r="AF34" s="102">
        <f t="shared" si="1"/>
        <v>0</v>
      </c>
      <c r="AG34" s="102">
        <f t="shared" si="1"/>
        <v>0</v>
      </c>
      <c r="AH34" s="102">
        <f t="shared" si="1"/>
        <v>0</v>
      </c>
      <c r="AI34" s="102">
        <f t="shared" si="1"/>
        <v>0</v>
      </c>
      <c r="AJ34" s="102">
        <f t="shared" si="1"/>
        <v>0</v>
      </c>
      <c r="AK34" s="102">
        <f t="shared" si="1"/>
        <v>0</v>
      </c>
      <c r="AL34" s="102">
        <f t="shared" si="1"/>
        <v>2</v>
      </c>
      <c r="AM34" s="102">
        <f t="shared" si="1"/>
        <v>2</v>
      </c>
      <c r="AN34" s="102">
        <f t="shared" si="1"/>
        <v>2</v>
      </c>
      <c r="AO34" s="102">
        <f t="shared" si="1"/>
        <v>2</v>
      </c>
      <c r="AP34" s="102">
        <f t="shared" si="1"/>
        <v>2</v>
      </c>
      <c r="AQ34" s="102">
        <f t="shared" si="1"/>
        <v>2</v>
      </c>
      <c r="AR34" s="102">
        <f t="shared" si="1"/>
        <v>2</v>
      </c>
      <c r="AS34" s="102">
        <f t="shared" si="1"/>
        <v>2</v>
      </c>
      <c r="AT34" s="102">
        <f t="shared" si="1"/>
        <v>2</v>
      </c>
      <c r="AU34" s="102">
        <f t="shared" si="1"/>
        <v>2</v>
      </c>
      <c r="AV34" s="102">
        <f t="shared" si="1"/>
        <v>2</v>
      </c>
      <c r="AW34" s="102">
        <f t="shared" si="1"/>
        <v>2</v>
      </c>
      <c r="AX34" s="102">
        <f t="shared" si="1"/>
        <v>2</v>
      </c>
      <c r="AY34" s="102">
        <f t="shared" si="1"/>
        <v>2</v>
      </c>
      <c r="AZ34" s="102">
        <f t="shared" si="1"/>
        <v>2</v>
      </c>
      <c r="BA34" s="102">
        <f t="shared" si="1"/>
        <v>2</v>
      </c>
      <c r="BB34" s="102">
        <f t="shared" si="1"/>
        <v>2</v>
      </c>
      <c r="BC34" s="102">
        <f t="shared" si="1"/>
        <v>2</v>
      </c>
      <c r="BD34" s="102">
        <f t="shared" si="1"/>
        <v>2</v>
      </c>
      <c r="BE34" s="102">
        <f t="shared" si="1"/>
        <v>2</v>
      </c>
      <c r="BF34" s="102">
        <f t="shared" si="1"/>
        <v>2</v>
      </c>
      <c r="BG34" s="102">
        <f t="shared" si="1"/>
        <v>2</v>
      </c>
      <c r="BH34" s="102">
        <f t="shared" si="1"/>
        <v>2</v>
      </c>
      <c r="BI34" s="102">
        <f t="shared" si="1"/>
        <v>2</v>
      </c>
      <c r="BJ34" s="102">
        <f t="shared" ref="BJ34:BQ34" si="2">(IF(BJ$33&gt;$B$26,"OOR",IF(BJ$33&lt;$B$25,"OOR",SMALL($B$9:$B$24,(SUM($C$9:$C$24)-COUNTIF($B$9:$B$24,"&gt;"&amp;BJ$33))))))</f>
        <v>2</v>
      </c>
      <c r="BK34" s="102">
        <f t="shared" si="2"/>
        <v>2</v>
      </c>
      <c r="BL34" s="102">
        <f t="shared" si="2"/>
        <v>2</v>
      </c>
      <c r="BM34" s="102">
        <f t="shared" si="2"/>
        <v>2</v>
      </c>
      <c r="BN34" s="102">
        <f t="shared" si="2"/>
        <v>2</v>
      </c>
      <c r="BO34" s="102">
        <f t="shared" si="2"/>
        <v>2</v>
      </c>
      <c r="BP34" s="102">
        <f t="shared" si="2"/>
        <v>8</v>
      </c>
      <c r="BQ34" s="103" t="str">
        <f t="shared" si="2"/>
        <v>OOR</v>
      </c>
    </row>
    <row r="35" spans="1:69" x14ac:dyDescent="0.3">
      <c r="A35" s="61" t="s">
        <v>13</v>
      </c>
      <c r="B35" s="18" t="str">
        <f>(IF(B$33&gt;$B$26,"OOR",IF(B$33&lt;$B$25,"OOR",LARGE($B$9:$B$24,(SUM($C$9:$C$24)-COUNTIF($B$9:$B$24,"&lt;"&amp;B$33))))))</f>
        <v>OOR</v>
      </c>
      <c r="C35" s="44">
        <f t="shared" ref="C35:BN35" si="3">(IF(C$33&gt;$B$26,"OOR",IF(C$33&lt;$B$25,"OOR",LARGE($B$9:$B$24,(SUM($C$9:$C$24)-COUNTIF($B$9:$B$24,"&lt;"&amp;C$33))))))</f>
        <v>-5</v>
      </c>
      <c r="D35" s="44">
        <f t="shared" si="3"/>
        <v>-3</v>
      </c>
      <c r="E35" s="44">
        <f t="shared" si="3"/>
        <v>-3</v>
      </c>
      <c r="F35" s="44">
        <f t="shared" si="3"/>
        <v>-3</v>
      </c>
      <c r="G35" s="44">
        <f t="shared" si="3"/>
        <v>-3</v>
      </c>
      <c r="H35" s="44">
        <f t="shared" si="3"/>
        <v>-3</v>
      </c>
      <c r="I35" s="44">
        <f t="shared" si="3"/>
        <v>-3</v>
      </c>
      <c r="J35" s="44">
        <f t="shared" si="3"/>
        <v>-3</v>
      </c>
      <c r="K35" s="44">
        <f t="shared" si="3"/>
        <v>-3</v>
      </c>
      <c r="L35" s="44">
        <f t="shared" si="3"/>
        <v>-3</v>
      </c>
      <c r="M35" s="44">
        <f t="shared" si="3"/>
        <v>-3</v>
      </c>
      <c r="N35" s="44">
        <f t="shared" si="3"/>
        <v>0</v>
      </c>
      <c r="O35" s="44">
        <f t="shared" si="3"/>
        <v>0</v>
      </c>
      <c r="P35" s="44">
        <f t="shared" si="3"/>
        <v>0</v>
      </c>
      <c r="Q35" s="44">
        <f t="shared" si="3"/>
        <v>0</v>
      </c>
      <c r="R35" s="44">
        <f t="shared" si="3"/>
        <v>0</v>
      </c>
      <c r="S35" s="44">
        <f t="shared" si="3"/>
        <v>0</v>
      </c>
      <c r="T35" s="44">
        <f t="shared" si="3"/>
        <v>0</v>
      </c>
      <c r="U35" s="44">
        <f t="shared" si="3"/>
        <v>0</v>
      </c>
      <c r="V35" s="44">
        <f t="shared" si="3"/>
        <v>0</v>
      </c>
      <c r="W35" s="44">
        <f t="shared" si="3"/>
        <v>0</v>
      </c>
      <c r="X35" s="44">
        <f t="shared" si="3"/>
        <v>0</v>
      </c>
      <c r="Y35" s="44">
        <f t="shared" si="3"/>
        <v>0</v>
      </c>
      <c r="Z35" s="44">
        <f t="shared" si="3"/>
        <v>0</v>
      </c>
      <c r="AA35" s="44">
        <f t="shared" si="3"/>
        <v>0</v>
      </c>
      <c r="AB35" s="44">
        <f t="shared" si="3"/>
        <v>0</v>
      </c>
      <c r="AC35" s="44">
        <f t="shared" si="3"/>
        <v>2</v>
      </c>
      <c r="AD35" s="44">
        <f t="shared" si="3"/>
        <v>2</v>
      </c>
      <c r="AE35" s="44">
        <f t="shared" si="3"/>
        <v>2</v>
      </c>
      <c r="AF35" s="44">
        <f t="shared" si="3"/>
        <v>2</v>
      </c>
      <c r="AG35" s="44">
        <f t="shared" si="3"/>
        <v>2</v>
      </c>
      <c r="AH35" s="44">
        <f t="shared" si="3"/>
        <v>2</v>
      </c>
      <c r="AI35" s="44">
        <f t="shared" si="3"/>
        <v>2</v>
      </c>
      <c r="AJ35" s="44">
        <f t="shared" si="3"/>
        <v>2</v>
      </c>
      <c r="AK35" s="44">
        <f t="shared" si="3"/>
        <v>2</v>
      </c>
      <c r="AL35" s="44">
        <f t="shared" si="3"/>
        <v>2</v>
      </c>
      <c r="AM35" s="44">
        <f t="shared" si="3"/>
        <v>8</v>
      </c>
      <c r="AN35" s="44">
        <f t="shared" si="3"/>
        <v>8</v>
      </c>
      <c r="AO35" s="44">
        <f t="shared" si="3"/>
        <v>8</v>
      </c>
      <c r="AP35" s="44">
        <f t="shared" si="3"/>
        <v>8</v>
      </c>
      <c r="AQ35" s="44">
        <f t="shared" si="3"/>
        <v>8</v>
      </c>
      <c r="AR35" s="44">
        <f t="shared" si="3"/>
        <v>8</v>
      </c>
      <c r="AS35" s="44">
        <f t="shared" si="3"/>
        <v>8</v>
      </c>
      <c r="AT35" s="44">
        <f t="shared" si="3"/>
        <v>8</v>
      </c>
      <c r="AU35" s="44">
        <f t="shared" si="3"/>
        <v>8</v>
      </c>
      <c r="AV35" s="44">
        <f t="shared" si="3"/>
        <v>8</v>
      </c>
      <c r="AW35" s="44">
        <f t="shared" si="3"/>
        <v>8</v>
      </c>
      <c r="AX35" s="44">
        <f t="shared" si="3"/>
        <v>8</v>
      </c>
      <c r="AY35" s="44">
        <f t="shared" si="3"/>
        <v>8</v>
      </c>
      <c r="AZ35" s="44">
        <f t="shared" si="3"/>
        <v>8</v>
      </c>
      <c r="BA35" s="44">
        <f t="shared" si="3"/>
        <v>8</v>
      </c>
      <c r="BB35" s="44">
        <f t="shared" si="3"/>
        <v>8</v>
      </c>
      <c r="BC35" s="44">
        <f t="shared" si="3"/>
        <v>8</v>
      </c>
      <c r="BD35" s="44">
        <f t="shared" si="3"/>
        <v>8</v>
      </c>
      <c r="BE35" s="44">
        <f t="shared" si="3"/>
        <v>8</v>
      </c>
      <c r="BF35" s="44">
        <f t="shared" si="3"/>
        <v>8</v>
      </c>
      <c r="BG35" s="44">
        <f t="shared" si="3"/>
        <v>8</v>
      </c>
      <c r="BH35" s="44">
        <f t="shared" si="3"/>
        <v>8</v>
      </c>
      <c r="BI35" s="44">
        <f t="shared" si="3"/>
        <v>8</v>
      </c>
      <c r="BJ35" s="44">
        <f t="shared" si="3"/>
        <v>8</v>
      </c>
      <c r="BK35" s="44">
        <f t="shared" si="3"/>
        <v>8</v>
      </c>
      <c r="BL35" s="44">
        <f t="shared" si="3"/>
        <v>8</v>
      </c>
      <c r="BM35" s="44">
        <f t="shared" si="3"/>
        <v>8</v>
      </c>
      <c r="BN35" s="44">
        <f t="shared" si="3"/>
        <v>8</v>
      </c>
      <c r="BO35" s="44">
        <f t="shared" ref="BO35:BQ35" si="4">(IF(BO$33&gt;$B$26,"OOR",IF(BO$33&lt;$B$25,"OOR",LARGE($B$9:$B$24,(SUM($C$9:$C$24)-COUNTIF($B$9:$B$24,"&lt;"&amp;BO$33))))))</f>
        <v>8</v>
      </c>
      <c r="BP35" s="44">
        <f t="shared" si="4"/>
        <v>8</v>
      </c>
      <c r="BQ35" s="45" t="str">
        <f t="shared" si="4"/>
        <v>OOR</v>
      </c>
    </row>
    <row r="36" spans="1:69" x14ac:dyDescent="0.3">
      <c r="A36" s="62" t="s">
        <v>16</v>
      </c>
      <c r="B36" s="18">
        <f>(SQRT((IF(B$33&gt;$B$26,0,IF(B$33&lt;$B$25,0,(100/SUM($C$9:$C$24))))*(IF(ISNUMBER(B$34),(VLOOKUP(B$34,$B$9:$D$24,3,FALSE)*IF(B$35=B$34,1,((B$33-B$34)/(B$35-B$34)))),0))^2)))</f>
        <v>0</v>
      </c>
      <c r="C36" s="18">
        <f t="shared" ref="C36:BN36" si="5">(SQRT((IF(C$33&gt;$B$26,0,IF(C$33&lt;$B$25,0,(100/SUM($C$9:$C$24))))*(IF(ISNUMBER(C$34),(VLOOKUP(C$34,$B$9:$D$24,3,FALSE)*IF(C$35=C$34,1,((C$33-C$34)/(C$35-C$34)))),0))^2)))</f>
        <v>25</v>
      </c>
      <c r="D36" s="18">
        <f t="shared" si="5"/>
        <v>2.5000000000000022</v>
      </c>
      <c r="E36" s="18">
        <f t="shared" si="5"/>
        <v>5.0000000000000044</v>
      </c>
      <c r="F36" s="18">
        <f t="shared" si="5"/>
        <v>7.4999999999999956</v>
      </c>
      <c r="G36" s="18">
        <f t="shared" si="5"/>
        <v>9.9999999999999982</v>
      </c>
      <c r="H36" s="18">
        <f t="shared" si="5"/>
        <v>12.5</v>
      </c>
      <c r="I36" s="18">
        <f t="shared" si="5"/>
        <v>15.000000000000004</v>
      </c>
      <c r="J36" s="18">
        <f t="shared" si="5"/>
        <v>17.5</v>
      </c>
      <c r="K36" s="18">
        <f t="shared" si="5"/>
        <v>20</v>
      </c>
      <c r="L36" s="18">
        <f t="shared" si="5"/>
        <v>22.5</v>
      </c>
      <c r="M36" s="18">
        <f t="shared" si="5"/>
        <v>30</v>
      </c>
      <c r="N36" s="18">
        <f t="shared" si="5"/>
        <v>2.0000000000000018</v>
      </c>
      <c r="O36" s="18">
        <f t="shared" si="5"/>
        <v>3.9999999999999991</v>
      </c>
      <c r="P36" s="18">
        <f t="shared" si="5"/>
        <v>6.0000000000000009</v>
      </c>
      <c r="Q36" s="18">
        <f t="shared" si="5"/>
        <v>7.9999999999999982</v>
      </c>
      <c r="R36" s="18">
        <f t="shared" si="5"/>
        <v>10</v>
      </c>
      <c r="S36" s="18">
        <f t="shared" si="5"/>
        <v>12</v>
      </c>
      <c r="T36" s="18">
        <f t="shared" si="5"/>
        <v>13.999999999999998</v>
      </c>
      <c r="U36" s="18">
        <f t="shared" si="5"/>
        <v>16</v>
      </c>
      <c r="V36" s="18">
        <f t="shared" si="5"/>
        <v>18</v>
      </c>
      <c r="W36" s="18">
        <f t="shared" si="5"/>
        <v>20</v>
      </c>
      <c r="X36" s="18">
        <f t="shared" si="5"/>
        <v>22</v>
      </c>
      <c r="Y36" s="18">
        <f t="shared" si="5"/>
        <v>24</v>
      </c>
      <c r="Z36" s="18">
        <f t="shared" si="5"/>
        <v>26.000000000000004</v>
      </c>
      <c r="AA36" s="18">
        <f t="shared" si="5"/>
        <v>27.999999999999996</v>
      </c>
      <c r="AB36" s="18">
        <f t="shared" si="5"/>
        <v>25</v>
      </c>
      <c r="AC36" s="18">
        <f t="shared" si="5"/>
        <v>2.5</v>
      </c>
      <c r="AD36" s="18">
        <f t="shared" si="5"/>
        <v>5</v>
      </c>
      <c r="AE36" s="18">
        <f t="shared" si="5"/>
        <v>7.5</v>
      </c>
      <c r="AF36" s="18">
        <f t="shared" si="5"/>
        <v>10</v>
      </c>
      <c r="AG36" s="18">
        <f t="shared" si="5"/>
        <v>12.5</v>
      </c>
      <c r="AH36" s="18">
        <f t="shared" si="5"/>
        <v>15</v>
      </c>
      <c r="AI36" s="18">
        <f t="shared" si="5"/>
        <v>17.5</v>
      </c>
      <c r="AJ36" s="18">
        <f t="shared" si="5"/>
        <v>20</v>
      </c>
      <c r="AK36" s="18">
        <f t="shared" si="5"/>
        <v>22.5</v>
      </c>
      <c r="AL36" s="18">
        <f t="shared" si="5"/>
        <v>10</v>
      </c>
      <c r="AM36" s="18">
        <f t="shared" si="5"/>
        <v>0.33333333333333359</v>
      </c>
      <c r="AN36" s="18">
        <f t="shared" si="5"/>
        <v>0.66666666666666652</v>
      </c>
      <c r="AO36" s="18">
        <f t="shared" si="5"/>
        <v>1.0000000000000002</v>
      </c>
      <c r="AP36" s="18">
        <f t="shared" si="5"/>
        <v>1.333333333333333</v>
      </c>
      <c r="AQ36" s="18">
        <f t="shared" si="5"/>
        <v>1.6666666666666667</v>
      </c>
      <c r="AR36" s="18">
        <f t="shared" si="5"/>
        <v>2.0000000000000004</v>
      </c>
      <c r="AS36" s="18">
        <f t="shared" si="5"/>
        <v>2.333333333333333</v>
      </c>
      <c r="AT36" s="18">
        <f t="shared" si="5"/>
        <v>2.6666666666666665</v>
      </c>
      <c r="AU36" s="18">
        <f t="shared" si="5"/>
        <v>3</v>
      </c>
      <c r="AV36" s="18">
        <f t="shared" si="5"/>
        <v>3.3333333333333335</v>
      </c>
      <c r="AW36" s="18">
        <f t="shared" si="5"/>
        <v>3.666666666666667</v>
      </c>
      <c r="AX36" s="18">
        <f t="shared" si="5"/>
        <v>4.0000000000000009</v>
      </c>
      <c r="AY36" s="18">
        <f t="shared" si="5"/>
        <v>4.333333333333333</v>
      </c>
      <c r="AZ36" s="18">
        <f t="shared" si="5"/>
        <v>4.6666666666666661</v>
      </c>
      <c r="BA36" s="18">
        <f t="shared" si="5"/>
        <v>5</v>
      </c>
      <c r="BB36" s="18">
        <f t="shared" si="5"/>
        <v>5.333333333333333</v>
      </c>
      <c r="BC36" s="18">
        <f t="shared" si="5"/>
        <v>5.6666666666666679</v>
      </c>
      <c r="BD36" s="18">
        <f t="shared" si="5"/>
        <v>6</v>
      </c>
      <c r="BE36" s="18">
        <f t="shared" si="5"/>
        <v>6.333333333333333</v>
      </c>
      <c r="BF36" s="18">
        <f t="shared" si="5"/>
        <v>6.666666666666667</v>
      </c>
      <c r="BG36" s="18">
        <f t="shared" si="5"/>
        <v>7.0000000000000009</v>
      </c>
      <c r="BH36" s="18">
        <f t="shared" si="5"/>
        <v>7.3333333333333339</v>
      </c>
      <c r="BI36" s="18">
        <f t="shared" si="5"/>
        <v>7.6666666666666661</v>
      </c>
      <c r="BJ36" s="18">
        <f t="shared" si="5"/>
        <v>8</v>
      </c>
      <c r="BK36" s="18">
        <f t="shared" si="5"/>
        <v>8.3333333333333339</v>
      </c>
      <c r="BL36" s="18">
        <f t="shared" si="5"/>
        <v>8.6666666666666661</v>
      </c>
      <c r="BM36" s="18">
        <f t="shared" si="5"/>
        <v>9</v>
      </c>
      <c r="BN36" s="18">
        <f t="shared" si="5"/>
        <v>9.3333333333333321</v>
      </c>
      <c r="BO36" s="18">
        <f t="shared" ref="BO36:BQ36" si="6">(SQRT((IF(BO$33&gt;$B$26,0,IF(BO$33&lt;$B$25,0,(100/SUM($C$9:$C$24))))*(IF(ISNUMBER(BO$34),(VLOOKUP(BO$34,$B$9:$D$24,3,FALSE)*IF(BO$35=BO$34,1,((BO$33-BO$34)/(BO$35-BO$34)))),0))^2)))</f>
        <v>9.6666666666666661</v>
      </c>
      <c r="BP36" s="18">
        <f t="shared" si="6"/>
        <v>5</v>
      </c>
      <c r="BQ36" s="18">
        <f t="shared" si="6"/>
        <v>0</v>
      </c>
    </row>
    <row r="37" spans="1:69" x14ac:dyDescent="0.3">
      <c r="A37" s="62" t="s">
        <v>18</v>
      </c>
      <c r="B37" s="18">
        <f>(SQRT((IF(B$33&gt;$B$26,0,IF(B$33&lt;$B$25,0,(100/SUM($C$9:$C$24))))*(IF(ISNUMBER(B$34),(VLOOKUP(B$35,$B$9:$D$24,3,FALSE)*IF(B$35=B$34,1,((B$33-B$34)/(B$35-B$34)))),0))^2)))</f>
        <v>0</v>
      </c>
      <c r="C37" s="18">
        <f t="shared" ref="C37:BN37" si="7">(SQRT((IF(C$33&gt;$B$26,0,IF(C$33&lt;$B$25,0,(100/SUM($C$9:$C$24))))*(IF(ISNUMBER(C$34),(VLOOKUP(C$35,$B$9:$D$24,3,FALSE)*IF(C$35=C$34,1,((C$33-C$34)/(C$35-C$34)))),0))^2)))</f>
        <v>25</v>
      </c>
      <c r="D37" s="18">
        <f t="shared" si="7"/>
        <v>3.0000000000000027</v>
      </c>
      <c r="E37" s="18">
        <f t="shared" si="7"/>
        <v>6.0000000000000053</v>
      </c>
      <c r="F37" s="18">
        <f t="shared" si="7"/>
        <v>8.9999999999999947</v>
      </c>
      <c r="G37" s="18">
        <f t="shared" si="7"/>
        <v>11.999999999999996</v>
      </c>
      <c r="H37" s="18">
        <f t="shared" si="7"/>
        <v>15</v>
      </c>
      <c r="I37" s="18">
        <f t="shared" si="7"/>
        <v>18.000000000000004</v>
      </c>
      <c r="J37" s="18">
        <f t="shared" si="7"/>
        <v>20.999999999999996</v>
      </c>
      <c r="K37" s="18">
        <f t="shared" si="7"/>
        <v>24.000000000000004</v>
      </c>
      <c r="L37" s="18">
        <f t="shared" si="7"/>
        <v>26.999999999999996</v>
      </c>
      <c r="M37" s="18">
        <f t="shared" si="7"/>
        <v>30</v>
      </c>
      <c r="N37" s="18">
        <f t="shared" si="7"/>
        <v>1.6666666666666681</v>
      </c>
      <c r="O37" s="18">
        <f t="shared" si="7"/>
        <v>3.3333333333333326</v>
      </c>
      <c r="P37" s="18">
        <f t="shared" si="7"/>
        <v>5.0000000000000009</v>
      </c>
      <c r="Q37" s="18">
        <f t="shared" si="7"/>
        <v>6.6666666666666652</v>
      </c>
      <c r="R37" s="18">
        <f t="shared" si="7"/>
        <v>8.3333333333333321</v>
      </c>
      <c r="S37" s="18">
        <f t="shared" si="7"/>
        <v>9.9999999999999982</v>
      </c>
      <c r="T37" s="18">
        <f t="shared" si="7"/>
        <v>11.666666666666666</v>
      </c>
      <c r="U37" s="18">
        <f t="shared" si="7"/>
        <v>13.333333333333334</v>
      </c>
      <c r="V37" s="18">
        <f t="shared" si="7"/>
        <v>15</v>
      </c>
      <c r="W37" s="18">
        <f t="shared" si="7"/>
        <v>16.666666666666664</v>
      </c>
      <c r="X37" s="18">
        <f t="shared" si="7"/>
        <v>18.333333333333336</v>
      </c>
      <c r="Y37" s="18">
        <f t="shared" si="7"/>
        <v>19.999999999999996</v>
      </c>
      <c r="Z37" s="18">
        <f t="shared" si="7"/>
        <v>21.666666666666668</v>
      </c>
      <c r="AA37" s="18">
        <f t="shared" si="7"/>
        <v>23.333333333333332</v>
      </c>
      <c r="AB37" s="18">
        <f t="shared" si="7"/>
        <v>25</v>
      </c>
      <c r="AC37" s="18">
        <f t="shared" si="7"/>
        <v>1</v>
      </c>
      <c r="AD37" s="18">
        <f t="shared" si="7"/>
        <v>2</v>
      </c>
      <c r="AE37" s="18">
        <f t="shared" si="7"/>
        <v>3</v>
      </c>
      <c r="AF37" s="18">
        <f t="shared" si="7"/>
        <v>4</v>
      </c>
      <c r="AG37" s="18">
        <f t="shared" si="7"/>
        <v>5</v>
      </c>
      <c r="AH37" s="18">
        <f t="shared" si="7"/>
        <v>6</v>
      </c>
      <c r="AI37" s="18">
        <f t="shared" si="7"/>
        <v>6.9999999999999991</v>
      </c>
      <c r="AJ37" s="18">
        <f t="shared" si="7"/>
        <v>8</v>
      </c>
      <c r="AK37" s="18">
        <f t="shared" si="7"/>
        <v>9</v>
      </c>
      <c r="AL37" s="18">
        <f t="shared" si="7"/>
        <v>10</v>
      </c>
      <c r="AM37" s="18">
        <f t="shared" si="7"/>
        <v>0.1666666666666668</v>
      </c>
      <c r="AN37" s="18">
        <f t="shared" si="7"/>
        <v>0.33333333333333326</v>
      </c>
      <c r="AO37" s="18">
        <f t="shared" si="7"/>
        <v>0.50000000000000011</v>
      </c>
      <c r="AP37" s="18">
        <f t="shared" si="7"/>
        <v>0.66666666666666652</v>
      </c>
      <c r="AQ37" s="18">
        <f t="shared" si="7"/>
        <v>0.83333333333333337</v>
      </c>
      <c r="AR37" s="18">
        <f t="shared" si="7"/>
        <v>1.0000000000000002</v>
      </c>
      <c r="AS37" s="18">
        <f t="shared" si="7"/>
        <v>1.1666666666666665</v>
      </c>
      <c r="AT37" s="18">
        <f t="shared" si="7"/>
        <v>1.3333333333333333</v>
      </c>
      <c r="AU37" s="18">
        <f t="shared" si="7"/>
        <v>1.5</v>
      </c>
      <c r="AV37" s="18">
        <f t="shared" si="7"/>
        <v>1.6666666666666667</v>
      </c>
      <c r="AW37" s="18">
        <f t="shared" si="7"/>
        <v>1.8333333333333335</v>
      </c>
      <c r="AX37" s="18">
        <f t="shared" si="7"/>
        <v>2.0000000000000004</v>
      </c>
      <c r="AY37" s="18">
        <f t="shared" si="7"/>
        <v>2.1666666666666665</v>
      </c>
      <c r="AZ37" s="18">
        <f t="shared" si="7"/>
        <v>2.333333333333333</v>
      </c>
      <c r="BA37" s="18">
        <f t="shared" si="7"/>
        <v>2.5</v>
      </c>
      <c r="BB37" s="18">
        <f t="shared" si="7"/>
        <v>2.6666666666666665</v>
      </c>
      <c r="BC37" s="18">
        <f t="shared" si="7"/>
        <v>2.8333333333333339</v>
      </c>
      <c r="BD37" s="18">
        <f t="shared" si="7"/>
        <v>3</v>
      </c>
      <c r="BE37" s="18">
        <f t="shared" si="7"/>
        <v>3.1666666666666665</v>
      </c>
      <c r="BF37" s="18">
        <f t="shared" si="7"/>
        <v>3.3333333333333335</v>
      </c>
      <c r="BG37" s="18">
        <f t="shared" si="7"/>
        <v>3.5000000000000004</v>
      </c>
      <c r="BH37" s="18">
        <f t="shared" si="7"/>
        <v>3.666666666666667</v>
      </c>
      <c r="BI37" s="18">
        <f t="shared" si="7"/>
        <v>3.833333333333333</v>
      </c>
      <c r="BJ37" s="18">
        <f t="shared" si="7"/>
        <v>4</v>
      </c>
      <c r="BK37" s="18">
        <f t="shared" si="7"/>
        <v>4.166666666666667</v>
      </c>
      <c r="BL37" s="18">
        <f t="shared" si="7"/>
        <v>4.333333333333333</v>
      </c>
      <c r="BM37" s="18">
        <f t="shared" si="7"/>
        <v>4.5</v>
      </c>
      <c r="BN37" s="18">
        <f t="shared" si="7"/>
        <v>4.6666666666666661</v>
      </c>
      <c r="BO37" s="18">
        <f t="shared" ref="BO37:BQ37" si="8">(SQRT((IF(BO$33&gt;$B$26,0,IF(BO$33&lt;$B$25,0,(100/SUM($C$9:$C$24))))*(IF(ISNUMBER(BO$34),(VLOOKUP(BO$35,$B$9:$D$24,3,FALSE)*IF(BO$35=BO$34,1,((BO$33-BO$34)/(BO$35-BO$34)))),0))^2)))</f>
        <v>4.833333333333333</v>
      </c>
      <c r="BP37" s="18">
        <f t="shared" si="8"/>
        <v>5</v>
      </c>
      <c r="BQ37" s="18">
        <f t="shared" si="8"/>
        <v>0</v>
      </c>
    </row>
    <row r="38" spans="1:69" x14ac:dyDescent="0.3">
      <c r="A38" s="62" t="s">
        <v>17</v>
      </c>
      <c r="B38" s="18">
        <f>(SQRT((IF(B$33&gt;$B$26,0,IF(B$33&lt;$B$25,0,(100/SUM($C$9:$C$24))))*(IF(ISNUMBER(B$34),(VLOOKUP(B$34,$B$9:$D$24,3,FALSE)*IF(B$35=B$34,1,((B$35-B$33)/(B$35-B$34)))),0))^2)))</f>
        <v>0</v>
      </c>
      <c r="C38" s="18">
        <f t="shared" ref="C38:BN38" si="9">(SQRT((IF(C$33&gt;$B$26,0,IF(C$33&lt;$B$25,0,(100/SUM($C$9:$C$24))))*(IF(ISNUMBER(C$34),(VLOOKUP(C$34,$B$9:$D$24,3,FALSE)*IF(C$35=C$34,1,((C$35-C$33)/(C$35-C$34)))),0))^2)))</f>
        <v>25</v>
      </c>
      <c r="D38" s="18">
        <f t="shared" si="9"/>
        <v>22.5</v>
      </c>
      <c r="E38" s="18">
        <f t="shared" si="9"/>
        <v>19.999999999999996</v>
      </c>
      <c r="F38" s="18">
        <f t="shared" si="9"/>
        <v>17.500000000000004</v>
      </c>
      <c r="G38" s="18">
        <f t="shared" si="9"/>
        <v>15.000000000000004</v>
      </c>
      <c r="H38" s="18">
        <f t="shared" si="9"/>
        <v>12.5</v>
      </c>
      <c r="I38" s="18">
        <f t="shared" si="9"/>
        <v>9.9999999999999982</v>
      </c>
      <c r="J38" s="18">
        <f t="shared" si="9"/>
        <v>7.5000000000000018</v>
      </c>
      <c r="K38" s="18">
        <f t="shared" si="9"/>
        <v>4.9999999999999991</v>
      </c>
      <c r="L38" s="18">
        <f t="shared" si="9"/>
        <v>2.5000000000000022</v>
      </c>
      <c r="M38" s="18">
        <f t="shared" si="9"/>
        <v>30</v>
      </c>
      <c r="N38" s="18">
        <f t="shared" si="9"/>
        <v>27.999999999999996</v>
      </c>
      <c r="O38" s="18">
        <f t="shared" si="9"/>
        <v>26.000000000000004</v>
      </c>
      <c r="P38" s="18">
        <f t="shared" si="9"/>
        <v>24</v>
      </c>
      <c r="Q38" s="18">
        <f t="shared" si="9"/>
        <v>22</v>
      </c>
      <c r="R38" s="18">
        <f t="shared" si="9"/>
        <v>20</v>
      </c>
      <c r="S38" s="18">
        <f t="shared" si="9"/>
        <v>18</v>
      </c>
      <c r="T38" s="18">
        <f t="shared" si="9"/>
        <v>16</v>
      </c>
      <c r="U38" s="18">
        <f t="shared" si="9"/>
        <v>13.999999999999998</v>
      </c>
      <c r="V38" s="18">
        <f t="shared" si="9"/>
        <v>12</v>
      </c>
      <c r="W38" s="18">
        <f t="shared" si="9"/>
        <v>10</v>
      </c>
      <c r="X38" s="18">
        <f t="shared" si="9"/>
        <v>8</v>
      </c>
      <c r="Y38" s="18">
        <f t="shared" si="9"/>
        <v>6</v>
      </c>
      <c r="Z38" s="18">
        <f t="shared" si="9"/>
        <v>4</v>
      </c>
      <c r="AA38" s="18">
        <f t="shared" si="9"/>
        <v>2</v>
      </c>
      <c r="AB38" s="18">
        <f t="shared" si="9"/>
        <v>25</v>
      </c>
      <c r="AC38" s="18">
        <f t="shared" si="9"/>
        <v>22.5</v>
      </c>
      <c r="AD38" s="18">
        <f t="shared" si="9"/>
        <v>20</v>
      </c>
      <c r="AE38" s="18">
        <f t="shared" si="9"/>
        <v>17.5</v>
      </c>
      <c r="AF38" s="18">
        <f t="shared" si="9"/>
        <v>15</v>
      </c>
      <c r="AG38" s="18">
        <f t="shared" si="9"/>
        <v>12.5</v>
      </c>
      <c r="AH38" s="18">
        <f t="shared" si="9"/>
        <v>10</v>
      </c>
      <c r="AI38" s="18">
        <f t="shared" si="9"/>
        <v>7.5000000000000018</v>
      </c>
      <c r="AJ38" s="18">
        <f t="shared" si="9"/>
        <v>4.9999999999999991</v>
      </c>
      <c r="AK38" s="18">
        <f t="shared" si="9"/>
        <v>2.4999999999999996</v>
      </c>
      <c r="AL38" s="18">
        <f t="shared" si="9"/>
        <v>10</v>
      </c>
      <c r="AM38" s="18">
        <f t="shared" si="9"/>
        <v>9.6666666666666661</v>
      </c>
      <c r="AN38" s="18">
        <f t="shared" si="9"/>
        <v>9.3333333333333321</v>
      </c>
      <c r="AO38" s="18">
        <f t="shared" si="9"/>
        <v>9</v>
      </c>
      <c r="AP38" s="18">
        <f t="shared" si="9"/>
        <v>8.6666666666666661</v>
      </c>
      <c r="AQ38" s="18">
        <f t="shared" si="9"/>
        <v>8.3333333333333339</v>
      </c>
      <c r="AR38" s="18">
        <f t="shared" si="9"/>
        <v>8</v>
      </c>
      <c r="AS38" s="18">
        <f t="shared" si="9"/>
        <v>7.6666666666666661</v>
      </c>
      <c r="AT38" s="18">
        <f t="shared" si="9"/>
        <v>7.3333333333333339</v>
      </c>
      <c r="AU38" s="18">
        <f t="shared" si="9"/>
        <v>7.0000000000000009</v>
      </c>
      <c r="AV38" s="18">
        <f t="shared" si="9"/>
        <v>6.666666666666667</v>
      </c>
      <c r="AW38" s="18">
        <f t="shared" si="9"/>
        <v>6.333333333333333</v>
      </c>
      <c r="AX38" s="18">
        <f t="shared" si="9"/>
        <v>6</v>
      </c>
      <c r="AY38" s="18">
        <f t="shared" si="9"/>
        <v>5.6666666666666679</v>
      </c>
      <c r="AZ38" s="18">
        <f t="shared" si="9"/>
        <v>5.333333333333333</v>
      </c>
      <c r="BA38" s="18">
        <f t="shared" si="9"/>
        <v>5</v>
      </c>
      <c r="BB38" s="18">
        <f t="shared" si="9"/>
        <v>4.6666666666666661</v>
      </c>
      <c r="BC38" s="18">
        <f t="shared" si="9"/>
        <v>4.333333333333333</v>
      </c>
      <c r="BD38" s="18">
        <f t="shared" si="9"/>
        <v>4.0000000000000009</v>
      </c>
      <c r="BE38" s="18">
        <f t="shared" si="9"/>
        <v>3.666666666666667</v>
      </c>
      <c r="BF38" s="18">
        <f t="shared" si="9"/>
        <v>3.3333333333333335</v>
      </c>
      <c r="BG38" s="18">
        <f t="shared" si="9"/>
        <v>3</v>
      </c>
      <c r="BH38" s="18">
        <f t="shared" si="9"/>
        <v>2.6666666666666661</v>
      </c>
      <c r="BI38" s="18">
        <f t="shared" si="9"/>
        <v>2.3333333333333339</v>
      </c>
      <c r="BJ38" s="18">
        <f t="shared" si="9"/>
        <v>2.0000000000000004</v>
      </c>
      <c r="BK38" s="18">
        <f t="shared" si="9"/>
        <v>1.6666666666666667</v>
      </c>
      <c r="BL38" s="18">
        <f t="shared" si="9"/>
        <v>1.333333333333333</v>
      </c>
      <c r="BM38" s="18">
        <f t="shared" si="9"/>
        <v>0.99999999999999933</v>
      </c>
      <c r="BN38" s="18">
        <f t="shared" si="9"/>
        <v>0.66666666666666718</v>
      </c>
      <c r="BO38" s="18">
        <f t="shared" ref="BO38:BQ38" si="10">(SQRT((IF(BO$33&gt;$B$26,0,IF(BO$33&lt;$B$25,0,(100/SUM($C$9:$C$24))))*(IF(ISNUMBER(BO$34),(VLOOKUP(BO$34,$B$9:$D$24,3,FALSE)*IF(BO$35=BO$34,1,((BO$35-BO$33)/(BO$35-BO$34)))),0))^2)))</f>
        <v>0.33333333333333359</v>
      </c>
      <c r="BP38" s="18">
        <f t="shared" si="10"/>
        <v>5</v>
      </c>
      <c r="BQ38" s="18">
        <f t="shared" si="10"/>
        <v>0</v>
      </c>
    </row>
    <row r="39" spans="1:69" x14ac:dyDescent="0.3">
      <c r="A39" s="62" t="s">
        <v>19</v>
      </c>
      <c r="B39" s="18">
        <f>(SQRT((IF(B$33&gt;$B$26,0,IF(B$33&lt;$B$25,0,(100/SUM($C$9:$C$24))))*(IF(ISNUMBER(B$34),(VLOOKUP(B$35,$B$9:$D$24,3,FALSE)*IF(B$35=B$34,1,((B$35-B$33)/(B$35-B$34)))),0))^2)))</f>
        <v>0</v>
      </c>
      <c r="C39" s="18">
        <f t="shared" ref="C39:BN39" si="11">(SQRT((IF(C$33&gt;$B$26,0,IF(C$33&lt;$B$25,0,(100/SUM($C$9:$C$24))))*(IF(ISNUMBER(C$34),(VLOOKUP(C$35,$B$9:$D$24,3,FALSE)*IF(C$35=C$34,1,((C$35-C$33)/(C$35-C$34)))),0))^2)))</f>
        <v>25</v>
      </c>
      <c r="D39" s="18">
        <f t="shared" si="11"/>
        <v>26.999999999999996</v>
      </c>
      <c r="E39" s="18">
        <f t="shared" si="11"/>
        <v>23.999999999999993</v>
      </c>
      <c r="F39" s="18">
        <f t="shared" si="11"/>
        <v>21.000000000000004</v>
      </c>
      <c r="G39" s="18">
        <f t="shared" si="11"/>
        <v>18.000000000000004</v>
      </c>
      <c r="H39" s="18">
        <f t="shared" si="11"/>
        <v>15</v>
      </c>
      <c r="I39" s="18">
        <f t="shared" si="11"/>
        <v>11.999999999999996</v>
      </c>
      <c r="J39" s="18">
        <f t="shared" si="11"/>
        <v>9.0000000000000018</v>
      </c>
      <c r="K39" s="18">
        <f t="shared" si="11"/>
        <v>5.9999999999999982</v>
      </c>
      <c r="L39" s="18">
        <f t="shared" si="11"/>
        <v>3.0000000000000027</v>
      </c>
      <c r="M39" s="18">
        <f t="shared" si="11"/>
        <v>30</v>
      </c>
      <c r="N39" s="18">
        <f t="shared" si="11"/>
        <v>23.333333333333332</v>
      </c>
      <c r="O39" s="18">
        <f t="shared" si="11"/>
        <v>21.666666666666668</v>
      </c>
      <c r="P39" s="18">
        <f t="shared" si="11"/>
        <v>19.999999999999996</v>
      </c>
      <c r="Q39" s="18">
        <f t="shared" si="11"/>
        <v>18.333333333333336</v>
      </c>
      <c r="R39" s="18">
        <f t="shared" si="11"/>
        <v>16.666666666666664</v>
      </c>
      <c r="S39" s="18">
        <f t="shared" si="11"/>
        <v>15</v>
      </c>
      <c r="T39" s="18">
        <f t="shared" si="11"/>
        <v>13.333333333333334</v>
      </c>
      <c r="U39" s="18">
        <f t="shared" si="11"/>
        <v>11.666666666666666</v>
      </c>
      <c r="V39" s="18">
        <f t="shared" si="11"/>
        <v>9.9999999999999982</v>
      </c>
      <c r="W39" s="18">
        <f t="shared" si="11"/>
        <v>8.3333333333333321</v>
      </c>
      <c r="X39" s="18">
        <f t="shared" si="11"/>
        <v>6.666666666666667</v>
      </c>
      <c r="Y39" s="18">
        <f t="shared" si="11"/>
        <v>4.9999999999999991</v>
      </c>
      <c r="Z39" s="18">
        <f t="shared" si="11"/>
        <v>3.3333333333333335</v>
      </c>
      <c r="AA39" s="18">
        <f t="shared" si="11"/>
        <v>1.6666666666666667</v>
      </c>
      <c r="AB39" s="18">
        <f t="shared" si="11"/>
        <v>25</v>
      </c>
      <c r="AC39" s="18">
        <f t="shared" si="11"/>
        <v>9</v>
      </c>
      <c r="AD39" s="18">
        <f t="shared" si="11"/>
        <v>8</v>
      </c>
      <c r="AE39" s="18">
        <f t="shared" si="11"/>
        <v>6.9999999999999991</v>
      </c>
      <c r="AF39" s="18">
        <f t="shared" si="11"/>
        <v>6</v>
      </c>
      <c r="AG39" s="18">
        <f t="shared" si="11"/>
        <v>5</v>
      </c>
      <c r="AH39" s="18">
        <f t="shared" si="11"/>
        <v>4</v>
      </c>
      <c r="AI39" s="18">
        <f t="shared" si="11"/>
        <v>3.0000000000000004</v>
      </c>
      <c r="AJ39" s="18">
        <f t="shared" si="11"/>
        <v>1.9999999999999996</v>
      </c>
      <c r="AK39" s="18">
        <f t="shared" si="11"/>
        <v>0.99999999999999978</v>
      </c>
      <c r="AL39" s="18">
        <f t="shared" si="11"/>
        <v>10</v>
      </c>
      <c r="AM39" s="18">
        <f t="shared" si="11"/>
        <v>4.833333333333333</v>
      </c>
      <c r="AN39" s="18">
        <f t="shared" si="11"/>
        <v>4.6666666666666661</v>
      </c>
      <c r="AO39" s="18">
        <f t="shared" si="11"/>
        <v>4.5</v>
      </c>
      <c r="AP39" s="18">
        <f t="shared" si="11"/>
        <v>4.333333333333333</v>
      </c>
      <c r="AQ39" s="18">
        <f t="shared" si="11"/>
        <v>4.166666666666667</v>
      </c>
      <c r="AR39" s="18">
        <f t="shared" si="11"/>
        <v>4</v>
      </c>
      <c r="AS39" s="18">
        <f t="shared" si="11"/>
        <v>3.833333333333333</v>
      </c>
      <c r="AT39" s="18">
        <f t="shared" si="11"/>
        <v>3.666666666666667</v>
      </c>
      <c r="AU39" s="18">
        <f t="shared" si="11"/>
        <v>3.5000000000000004</v>
      </c>
      <c r="AV39" s="18">
        <f t="shared" si="11"/>
        <v>3.3333333333333335</v>
      </c>
      <c r="AW39" s="18">
        <f t="shared" si="11"/>
        <v>3.1666666666666665</v>
      </c>
      <c r="AX39" s="18">
        <f t="shared" si="11"/>
        <v>3</v>
      </c>
      <c r="AY39" s="18">
        <f t="shared" si="11"/>
        <v>2.8333333333333339</v>
      </c>
      <c r="AZ39" s="18">
        <f t="shared" si="11"/>
        <v>2.6666666666666665</v>
      </c>
      <c r="BA39" s="18">
        <f t="shared" si="11"/>
        <v>2.5</v>
      </c>
      <c r="BB39" s="18">
        <f t="shared" si="11"/>
        <v>2.333333333333333</v>
      </c>
      <c r="BC39" s="18">
        <f t="shared" si="11"/>
        <v>2.1666666666666665</v>
      </c>
      <c r="BD39" s="18">
        <f t="shared" si="11"/>
        <v>2.0000000000000004</v>
      </c>
      <c r="BE39" s="18">
        <f t="shared" si="11"/>
        <v>1.8333333333333335</v>
      </c>
      <c r="BF39" s="18">
        <f t="shared" si="11"/>
        <v>1.6666666666666667</v>
      </c>
      <c r="BG39" s="18">
        <f t="shared" si="11"/>
        <v>1.5</v>
      </c>
      <c r="BH39" s="18">
        <f t="shared" si="11"/>
        <v>1.333333333333333</v>
      </c>
      <c r="BI39" s="18">
        <f t="shared" si="11"/>
        <v>1.166666666666667</v>
      </c>
      <c r="BJ39" s="18">
        <f t="shared" si="11"/>
        <v>1.0000000000000002</v>
      </c>
      <c r="BK39" s="18">
        <f t="shared" si="11"/>
        <v>0.83333333333333337</v>
      </c>
      <c r="BL39" s="18">
        <f t="shared" si="11"/>
        <v>0.66666666666666652</v>
      </c>
      <c r="BM39" s="18">
        <f t="shared" si="11"/>
        <v>0.49999999999999967</v>
      </c>
      <c r="BN39" s="18">
        <f t="shared" si="11"/>
        <v>0.33333333333333359</v>
      </c>
      <c r="BO39" s="18">
        <f t="shared" ref="BO39:BQ39" si="12">(SQRT((IF(BO$33&gt;$B$26,0,IF(BO$33&lt;$B$25,0,(100/SUM($C$9:$C$24))))*(IF(ISNUMBER(BO$34),(VLOOKUP(BO$35,$B$9:$D$24,3,FALSE)*IF(BO$35=BO$34,1,((BO$35-BO$33)/(BO$35-BO$34)))),0))^2)))</f>
        <v>0.1666666666666668</v>
      </c>
      <c r="BP39" s="18">
        <f t="shared" si="12"/>
        <v>5</v>
      </c>
      <c r="BQ39" s="18">
        <f t="shared" si="12"/>
        <v>0</v>
      </c>
    </row>
    <row r="40" spans="1:69" x14ac:dyDescent="0.3">
      <c r="A40" s="62" t="s">
        <v>48</v>
      </c>
      <c r="B40" s="18">
        <f t="shared" ref="B40:BM40" si="13">(IF(ISNUMBER(B$34),IF(B$34=B$35,B$36,(((B$36*(1-((B$34-B$34)/(B$35-B$34))))*((B$35-B$34)/(B$35-B$34)))+((B$37*(1-((B$35-B$34)/(B$35-B$34))))*((B$34-B$34)/(B$35-B$34)))+((B$38*(1-((B$34-B$34)/(B$35-B$34))))*((B$35-B$34)/(B$35-B$34)))+((B$39*(1-((B$35-B$34)/(B$35-B$34))))*((B$34-B$34)/(B$35-B$34))))),0))</f>
        <v>0</v>
      </c>
      <c r="C40" s="44">
        <f t="shared" si="13"/>
        <v>25</v>
      </c>
      <c r="D40" s="44">
        <f t="shared" si="13"/>
        <v>25.000000000000004</v>
      </c>
      <c r="E40" s="44">
        <f t="shared" si="13"/>
        <v>25</v>
      </c>
      <c r="F40" s="44">
        <f t="shared" si="13"/>
        <v>25</v>
      </c>
      <c r="G40" s="44">
        <f t="shared" si="13"/>
        <v>25</v>
      </c>
      <c r="H40" s="44">
        <f t="shared" si="13"/>
        <v>25</v>
      </c>
      <c r="I40" s="44">
        <f t="shared" si="13"/>
        <v>25</v>
      </c>
      <c r="J40" s="44">
        <f t="shared" si="13"/>
        <v>25</v>
      </c>
      <c r="K40" s="44">
        <f t="shared" si="13"/>
        <v>25</v>
      </c>
      <c r="L40" s="44">
        <f t="shared" si="13"/>
        <v>25.000000000000004</v>
      </c>
      <c r="M40" s="44">
        <f t="shared" si="13"/>
        <v>30</v>
      </c>
      <c r="N40" s="44">
        <f t="shared" si="13"/>
        <v>30</v>
      </c>
      <c r="O40" s="44">
        <f t="shared" si="13"/>
        <v>30.000000000000004</v>
      </c>
      <c r="P40" s="44">
        <f t="shared" si="13"/>
        <v>30</v>
      </c>
      <c r="Q40" s="44">
        <f t="shared" si="13"/>
        <v>30</v>
      </c>
      <c r="R40" s="44">
        <f t="shared" si="13"/>
        <v>30</v>
      </c>
      <c r="S40" s="44">
        <f t="shared" si="13"/>
        <v>30</v>
      </c>
      <c r="T40" s="44">
        <f t="shared" si="13"/>
        <v>30</v>
      </c>
      <c r="U40" s="44">
        <f t="shared" si="13"/>
        <v>30</v>
      </c>
      <c r="V40" s="44">
        <f t="shared" si="13"/>
        <v>30</v>
      </c>
      <c r="W40" s="44">
        <f t="shared" si="13"/>
        <v>30</v>
      </c>
      <c r="X40" s="44">
        <f t="shared" si="13"/>
        <v>30</v>
      </c>
      <c r="Y40" s="44">
        <f t="shared" si="13"/>
        <v>30</v>
      </c>
      <c r="Z40" s="44">
        <f t="shared" si="13"/>
        <v>30.000000000000004</v>
      </c>
      <c r="AA40" s="44">
        <f t="shared" si="13"/>
        <v>29.999999999999996</v>
      </c>
      <c r="AB40" s="44">
        <f t="shared" si="13"/>
        <v>25</v>
      </c>
      <c r="AC40" s="44">
        <f t="shared" si="13"/>
        <v>25</v>
      </c>
      <c r="AD40" s="44">
        <f t="shared" si="13"/>
        <v>25</v>
      </c>
      <c r="AE40" s="44">
        <f t="shared" si="13"/>
        <v>25</v>
      </c>
      <c r="AF40" s="44">
        <f t="shared" si="13"/>
        <v>25</v>
      </c>
      <c r="AG40" s="44">
        <f t="shared" si="13"/>
        <v>25</v>
      </c>
      <c r="AH40" s="44">
        <f t="shared" si="13"/>
        <v>25</v>
      </c>
      <c r="AI40" s="44">
        <f t="shared" si="13"/>
        <v>25</v>
      </c>
      <c r="AJ40" s="44">
        <f t="shared" si="13"/>
        <v>25</v>
      </c>
      <c r="AK40" s="44">
        <f t="shared" si="13"/>
        <v>25</v>
      </c>
      <c r="AL40" s="44">
        <f t="shared" si="13"/>
        <v>10</v>
      </c>
      <c r="AM40" s="44">
        <f t="shared" si="13"/>
        <v>10</v>
      </c>
      <c r="AN40" s="44">
        <f t="shared" si="13"/>
        <v>9.9999999999999982</v>
      </c>
      <c r="AO40" s="44">
        <f t="shared" si="13"/>
        <v>10</v>
      </c>
      <c r="AP40" s="44">
        <f t="shared" si="13"/>
        <v>10</v>
      </c>
      <c r="AQ40" s="44">
        <f t="shared" si="13"/>
        <v>10</v>
      </c>
      <c r="AR40" s="44">
        <f t="shared" si="13"/>
        <v>10</v>
      </c>
      <c r="AS40" s="44">
        <f t="shared" si="13"/>
        <v>10</v>
      </c>
      <c r="AT40" s="44">
        <f t="shared" si="13"/>
        <v>10</v>
      </c>
      <c r="AU40" s="44">
        <f t="shared" si="13"/>
        <v>10</v>
      </c>
      <c r="AV40" s="44">
        <f t="shared" si="13"/>
        <v>10</v>
      </c>
      <c r="AW40" s="44">
        <f t="shared" si="13"/>
        <v>10</v>
      </c>
      <c r="AX40" s="44">
        <f t="shared" si="13"/>
        <v>10</v>
      </c>
      <c r="AY40" s="44">
        <f t="shared" si="13"/>
        <v>10</v>
      </c>
      <c r="AZ40" s="44">
        <f t="shared" si="13"/>
        <v>10</v>
      </c>
      <c r="BA40" s="44">
        <f t="shared" si="13"/>
        <v>10</v>
      </c>
      <c r="BB40" s="44">
        <f t="shared" si="13"/>
        <v>10</v>
      </c>
      <c r="BC40" s="44">
        <f t="shared" si="13"/>
        <v>10</v>
      </c>
      <c r="BD40" s="44">
        <f t="shared" si="13"/>
        <v>10</v>
      </c>
      <c r="BE40" s="44">
        <f t="shared" si="13"/>
        <v>10</v>
      </c>
      <c r="BF40" s="44">
        <f t="shared" si="13"/>
        <v>10</v>
      </c>
      <c r="BG40" s="44">
        <f t="shared" si="13"/>
        <v>10</v>
      </c>
      <c r="BH40" s="44">
        <f t="shared" si="13"/>
        <v>10</v>
      </c>
      <c r="BI40" s="44">
        <f t="shared" si="13"/>
        <v>10</v>
      </c>
      <c r="BJ40" s="44">
        <f t="shared" si="13"/>
        <v>10</v>
      </c>
      <c r="BK40" s="44">
        <f t="shared" si="13"/>
        <v>10</v>
      </c>
      <c r="BL40" s="44">
        <f t="shared" si="13"/>
        <v>10</v>
      </c>
      <c r="BM40" s="44">
        <f t="shared" si="13"/>
        <v>10</v>
      </c>
      <c r="BN40" s="44">
        <f t="shared" ref="BN40:BQ40" si="14">(IF(ISNUMBER(BN$34),IF(BN$34=BN$35,BN$36,(((BN$36*(1-((BN$34-BN$34)/(BN$35-BN$34))))*((BN$35-BN$34)/(BN$35-BN$34)))+((BN$37*(1-((BN$35-BN$34)/(BN$35-BN$34))))*((BN$34-BN$34)/(BN$35-BN$34)))+((BN$38*(1-((BN$34-BN$34)/(BN$35-BN$34))))*((BN$35-BN$34)/(BN$35-BN$34)))+((BN$39*(1-((BN$35-BN$34)/(BN$35-BN$34))))*((BN$34-BN$34)/(BN$35-BN$34))))),0))</f>
        <v>10</v>
      </c>
      <c r="BO40" s="44">
        <f t="shared" si="14"/>
        <v>10</v>
      </c>
      <c r="BP40" s="44">
        <f t="shared" si="14"/>
        <v>5</v>
      </c>
      <c r="BQ40" s="45">
        <f t="shared" si="14"/>
        <v>0</v>
      </c>
    </row>
    <row r="41" spans="1:69" x14ac:dyDescent="0.3">
      <c r="A41" s="62" t="s">
        <v>49</v>
      </c>
      <c r="B41" s="18">
        <f t="shared" ref="B41:BM41" si="15">(IF(ISNUMBER(B$34),IF(B$34=B$35,B$36,(((B$36*(1-((B$35-B$34)/(B$35-B$34))))*((B$35-B$35)/(B$35-B$34)))+((B$37*(1-((B$35-B$35)/(B$35-B$34))))*((B$35-B$34)/(B$35-B$34)))+((B$38*(1-((B$35-B$34)/(B$35-B$34))))*((B$35-B$35)/(B$35-B$34)))+((B$39*(1-((B$35-B$35)/(B$35-B$34))))*((B$35-B$34)/(B$35-B$34))))),0))</f>
        <v>0</v>
      </c>
      <c r="C41" s="44">
        <f t="shared" si="15"/>
        <v>25</v>
      </c>
      <c r="D41" s="44">
        <f t="shared" si="15"/>
        <v>30</v>
      </c>
      <c r="E41" s="44">
        <f t="shared" si="15"/>
        <v>30</v>
      </c>
      <c r="F41" s="44">
        <f t="shared" si="15"/>
        <v>30</v>
      </c>
      <c r="G41" s="44">
        <f t="shared" si="15"/>
        <v>30</v>
      </c>
      <c r="H41" s="44">
        <f t="shared" si="15"/>
        <v>30</v>
      </c>
      <c r="I41" s="44">
        <f t="shared" si="15"/>
        <v>30</v>
      </c>
      <c r="J41" s="44">
        <f t="shared" si="15"/>
        <v>30</v>
      </c>
      <c r="K41" s="44">
        <f t="shared" si="15"/>
        <v>30</v>
      </c>
      <c r="L41" s="44">
        <f t="shared" si="15"/>
        <v>30</v>
      </c>
      <c r="M41" s="44">
        <f t="shared" si="15"/>
        <v>30</v>
      </c>
      <c r="N41" s="44">
        <f t="shared" si="15"/>
        <v>25</v>
      </c>
      <c r="O41" s="44">
        <f t="shared" si="15"/>
        <v>25</v>
      </c>
      <c r="P41" s="44">
        <f t="shared" si="15"/>
        <v>24.999999999999996</v>
      </c>
      <c r="Q41" s="44">
        <f t="shared" si="15"/>
        <v>25</v>
      </c>
      <c r="R41" s="44">
        <f t="shared" si="15"/>
        <v>24.999999999999996</v>
      </c>
      <c r="S41" s="44">
        <f t="shared" si="15"/>
        <v>25</v>
      </c>
      <c r="T41" s="44">
        <f t="shared" si="15"/>
        <v>25</v>
      </c>
      <c r="U41" s="44">
        <f t="shared" si="15"/>
        <v>25</v>
      </c>
      <c r="V41" s="44">
        <f t="shared" si="15"/>
        <v>25</v>
      </c>
      <c r="W41" s="44">
        <f t="shared" si="15"/>
        <v>24.999999999999996</v>
      </c>
      <c r="X41" s="44">
        <f t="shared" si="15"/>
        <v>25.000000000000004</v>
      </c>
      <c r="Y41" s="44">
        <f t="shared" si="15"/>
        <v>24.999999999999996</v>
      </c>
      <c r="Z41" s="44">
        <f t="shared" si="15"/>
        <v>25</v>
      </c>
      <c r="AA41" s="44">
        <f t="shared" si="15"/>
        <v>25</v>
      </c>
      <c r="AB41" s="44">
        <f t="shared" si="15"/>
        <v>25</v>
      </c>
      <c r="AC41" s="44">
        <f t="shared" si="15"/>
        <v>10</v>
      </c>
      <c r="AD41" s="44">
        <f t="shared" si="15"/>
        <v>10</v>
      </c>
      <c r="AE41" s="44">
        <f t="shared" si="15"/>
        <v>10</v>
      </c>
      <c r="AF41" s="44">
        <f t="shared" si="15"/>
        <v>10</v>
      </c>
      <c r="AG41" s="44">
        <f t="shared" si="15"/>
        <v>10</v>
      </c>
      <c r="AH41" s="44">
        <f t="shared" si="15"/>
        <v>10</v>
      </c>
      <c r="AI41" s="44">
        <f t="shared" si="15"/>
        <v>10</v>
      </c>
      <c r="AJ41" s="44">
        <f t="shared" si="15"/>
        <v>10</v>
      </c>
      <c r="AK41" s="44">
        <f t="shared" si="15"/>
        <v>10</v>
      </c>
      <c r="AL41" s="44">
        <f t="shared" si="15"/>
        <v>10</v>
      </c>
      <c r="AM41" s="44">
        <f t="shared" si="15"/>
        <v>5</v>
      </c>
      <c r="AN41" s="44">
        <f t="shared" si="15"/>
        <v>4.9999999999999991</v>
      </c>
      <c r="AO41" s="44">
        <f t="shared" si="15"/>
        <v>5</v>
      </c>
      <c r="AP41" s="44">
        <f t="shared" si="15"/>
        <v>5</v>
      </c>
      <c r="AQ41" s="44">
        <f t="shared" si="15"/>
        <v>5</v>
      </c>
      <c r="AR41" s="44">
        <f t="shared" si="15"/>
        <v>5</v>
      </c>
      <c r="AS41" s="44">
        <f t="shared" si="15"/>
        <v>5</v>
      </c>
      <c r="AT41" s="44">
        <f t="shared" si="15"/>
        <v>5</v>
      </c>
      <c r="AU41" s="44">
        <f t="shared" si="15"/>
        <v>5</v>
      </c>
      <c r="AV41" s="44">
        <f t="shared" si="15"/>
        <v>5</v>
      </c>
      <c r="AW41" s="44">
        <f t="shared" si="15"/>
        <v>5</v>
      </c>
      <c r="AX41" s="44">
        <f t="shared" si="15"/>
        <v>5</v>
      </c>
      <c r="AY41" s="44">
        <f t="shared" si="15"/>
        <v>5</v>
      </c>
      <c r="AZ41" s="44">
        <f t="shared" si="15"/>
        <v>5</v>
      </c>
      <c r="BA41" s="44">
        <f t="shared" si="15"/>
        <v>5</v>
      </c>
      <c r="BB41" s="44">
        <f t="shared" si="15"/>
        <v>5</v>
      </c>
      <c r="BC41" s="44">
        <f t="shared" si="15"/>
        <v>5</v>
      </c>
      <c r="BD41" s="44">
        <f t="shared" si="15"/>
        <v>5</v>
      </c>
      <c r="BE41" s="44">
        <f t="shared" si="15"/>
        <v>5</v>
      </c>
      <c r="BF41" s="44">
        <f t="shared" si="15"/>
        <v>5</v>
      </c>
      <c r="BG41" s="44">
        <f t="shared" si="15"/>
        <v>5</v>
      </c>
      <c r="BH41" s="44">
        <f t="shared" si="15"/>
        <v>5</v>
      </c>
      <c r="BI41" s="44">
        <f t="shared" si="15"/>
        <v>5</v>
      </c>
      <c r="BJ41" s="44">
        <f t="shared" si="15"/>
        <v>5</v>
      </c>
      <c r="BK41" s="44">
        <f t="shared" si="15"/>
        <v>5</v>
      </c>
      <c r="BL41" s="44">
        <f t="shared" si="15"/>
        <v>5</v>
      </c>
      <c r="BM41" s="44">
        <f t="shared" si="15"/>
        <v>5</v>
      </c>
      <c r="BN41" s="44">
        <f t="shared" ref="BN41:BQ41" si="16">(IF(ISNUMBER(BN$34),IF(BN$34=BN$35,BN$36,(((BN$36*(1-((BN$35-BN$34)/(BN$35-BN$34))))*((BN$35-BN$35)/(BN$35-BN$34)))+((BN$37*(1-((BN$35-BN$35)/(BN$35-BN$34))))*((BN$35-BN$34)/(BN$35-BN$34)))+((BN$38*(1-((BN$35-BN$34)/(BN$35-BN$34))))*((BN$35-BN$35)/(BN$35-BN$34)))+((BN$39*(1-((BN$35-BN$35)/(BN$35-BN$34))))*((BN$35-BN$34)/(BN$35-BN$34))))),0))</f>
        <v>5</v>
      </c>
      <c r="BO41" s="44">
        <f t="shared" si="16"/>
        <v>5</v>
      </c>
      <c r="BP41" s="44">
        <f t="shared" si="16"/>
        <v>5</v>
      </c>
      <c r="BQ41" s="45">
        <f t="shared" si="16"/>
        <v>0</v>
      </c>
    </row>
    <row r="42" spans="1:69" x14ac:dyDescent="0.3">
      <c r="A42" s="62" t="s">
        <v>50</v>
      </c>
      <c r="B42" s="18">
        <f t="shared" ref="B42:BM42" si="17">(IF(B$34="OOR",0,((B$40*(IF((B$35-B$33)=0,0.5,(B$35-B$33))/IF((B$35-B$34)=0,1,(B$35-B$34))))+(B$41*(IF((B$33-B$34)=0,0.5,(B$33-B$34))/IF((B$35-B$34)=0,1,(B$35-B$34)))))))</f>
        <v>0</v>
      </c>
      <c r="C42" s="44">
        <f t="shared" si="17"/>
        <v>25</v>
      </c>
      <c r="D42" s="44">
        <f t="shared" si="17"/>
        <v>25.500000000000004</v>
      </c>
      <c r="E42" s="44">
        <f t="shared" si="17"/>
        <v>26</v>
      </c>
      <c r="F42" s="44">
        <f t="shared" si="17"/>
        <v>26.5</v>
      </c>
      <c r="G42" s="44">
        <f t="shared" si="17"/>
        <v>27</v>
      </c>
      <c r="H42" s="44">
        <f t="shared" si="17"/>
        <v>27.5</v>
      </c>
      <c r="I42" s="44">
        <f t="shared" si="17"/>
        <v>28</v>
      </c>
      <c r="J42" s="44">
        <f t="shared" si="17"/>
        <v>28.5</v>
      </c>
      <c r="K42" s="44">
        <f t="shared" si="17"/>
        <v>29</v>
      </c>
      <c r="L42" s="44">
        <f t="shared" si="17"/>
        <v>29.5</v>
      </c>
      <c r="M42" s="44">
        <f t="shared" si="17"/>
        <v>30</v>
      </c>
      <c r="N42" s="44">
        <f t="shared" si="17"/>
        <v>29.666666666666664</v>
      </c>
      <c r="O42" s="44">
        <f t="shared" si="17"/>
        <v>29.333333333333336</v>
      </c>
      <c r="P42" s="44">
        <f t="shared" si="17"/>
        <v>28.999999999999996</v>
      </c>
      <c r="Q42" s="44">
        <f t="shared" si="17"/>
        <v>28.666666666666664</v>
      </c>
      <c r="R42" s="44">
        <f t="shared" si="17"/>
        <v>28.333333333333332</v>
      </c>
      <c r="S42" s="44">
        <f t="shared" si="17"/>
        <v>28</v>
      </c>
      <c r="T42" s="44">
        <f t="shared" si="17"/>
        <v>27.666666666666664</v>
      </c>
      <c r="U42" s="44">
        <f t="shared" si="17"/>
        <v>27.333333333333332</v>
      </c>
      <c r="V42" s="44">
        <f t="shared" si="17"/>
        <v>27</v>
      </c>
      <c r="W42" s="44">
        <f t="shared" si="17"/>
        <v>26.666666666666664</v>
      </c>
      <c r="X42" s="44">
        <f t="shared" si="17"/>
        <v>26.333333333333336</v>
      </c>
      <c r="Y42" s="44">
        <f t="shared" si="17"/>
        <v>25.999999999999996</v>
      </c>
      <c r="Z42" s="44">
        <f t="shared" si="17"/>
        <v>25.666666666666668</v>
      </c>
      <c r="AA42" s="44">
        <f t="shared" si="17"/>
        <v>25.333333333333332</v>
      </c>
      <c r="AB42" s="44">
        <f t="shared" si="17"/>
        <v>25</v>
      </c>
      <c r="AC42" s="44">
        <f t="shared" si="17"/>
        <v>23.5</v>
      </c>
      <c r="AD42" s="44">
        <f t="shared" si="17"/>
        <v>22</v>
      </c>
      <c r="AE42" s="44">
        <f t="shared" si="17"/>
        <v>20.5</v>
      </c>
      <c r="AF42" s="44">
        <f t="shared" si="17"/>
        <v>19</v>
      </c>
      <c r="AG42" s="44">
        <f t="shared" si="17"/>
        <v>17.5</v>
      </c>
      <c r="AH42" s="44">
        <f t="shared" si="17"/>
        <v>16</v>
      </c>
      <c r="AI42" s="44">
        <f t="shared" si="17"/>
        <v>14.5</v>
      </c>
      <c r="AJ42" s="44">
        <f t="shared" si="17"/>
        <v>13</v>
      </c>
      <c r="AK42" s="44">
        <f t="shared" si="17"/>
        <v>11.5</v>
      </c>
      <c r="AL42" s="44">
        <f t="shared" si="17"/>
        <v>10</v>
      </c>
      <c r="AM42" s="44">
        <f t="shared" si="17"/>
        <v>9.8333333333333321</v>
      </c>
      <c r="AN42" s="44">
        <f t="shared" si="17"/>
        <v>9.6666666666666643</v>
      </c>
      <c r="AO42" s="44">
        <f t="shared" si="17"/>
        <v>9.5</v>
      </c>
      <c r="AP42" s="44">
        <f t="shared" si="17"/>
        <v>9.3333333333333339</v>
      </c>
      <c r="AQ42" s="44">
        <f t="shared" si="17"/>
        <v>9.1666666666666679</v>
      </c>
      <c r="AR42" s="44">
        <f t="shared" si="17"/>
        <v>9</v>
      </c>
      <c r="AS42" s="44">
        <f t="shared" si="17"/>
        <v>8.8333333333333321</v>
      </c>
      <c r="AT42" s="44">
        <f t="shared" si="17"/>
        <v>8.6666666666666679</v>
      </c>
      <c r="AU42" s="44">
        <f t="shared" si="17"/>
        <v>8.5</v>
      </c>
      <c r="AV42" s="44">
        <f t="shared" si="17"/>
        <v>8.3333333333333321</v>
      </c>
      <c r="AW42" s="44">
        <f t="shared" si="17"/>
        <v>8.1666666666666661</v>
      </c>
      <c r="AX42" s="44">
        <f t="shared" si="17"/>
        <v>8</v>
      </c>
      <c r="AY42" s="44">
        <f t="shared" si="17"/>
        <v>7.8333333333333339</v>
      </c>
      <c r="AZ42" s="44">
        <f t="shared" si="17"/>
        <v>7.6666666666666661</v>
      </c>
      <c r="BA42" s="44">
        <f t="shared" si="17"/>
        <v>7.5</v>
      </c>
      <c r="BB42" s="44">
        <f t="shared" si="17"/>
        <v>7.3333333333333321</v>
      </c>
      <c r="BC42" s="44">
        <f t="shared" si="17"/>
        <v>7.166666666666667</v>
      </c>
      <c r="BD42" s="44">
        <f t="shared" si="17"/>
        <v>7.0000000000000009</v>
      </c>
      <c r="BE42" s="44">
        <f t="shared" si="17"/>
        <v>6.8333333333333339</v>
      </c>
      <c r="BF42" s="44">
        <f t="shared" si="17"/>
        <v>6.6666666666666661</v>
      </c>
      <c r="BG42" s="44">
        <f t="shared" si="17"/>
        <v>6.5</v>
      </c>
      <c r="BH42" s="44">
        <f t="shared" si="17"/>
        <v>6.333333333333333</v>
      </c>
      <c r="BI42" s="44">
        <f t="shared" si="17"/>
        <v>6.166666666666667</v>
      </c>
      <c r="BJ42" s="44">
        <f t="shared" si="17"/>
        <v>6</v>
      </c>
      <c r="BK42" s="44">
        <f t="shared" si="17"/>
        <v>5.8333333333333339</v>
      </c>
      <c r="BL42" s="44">
        <f t="shared" si="17"/>
        <v>5.666666666666667</v>
      </c>
      <c r="BM42" s="44">
        <f t="shared" si="17"/>
        <v>5.4999999999999991</v>
      </c>
      <c r="BN42" s="44">
        <f t="shared" ref="BN42:BQ42" si="18">(IF(BN$34="OOR",0,((BN$40*(IF((BN$35-BN$33)=0,0.5,(BN$35-BN$33))/IF((BN$35-BN$34)=0,1,(BN$35-BN$34))))+(BN$41*(IF((BN$33-BN$34)=0,0.5,(BN$33-BN$34))/IF((BN$35-BN$34)=0,1,(BN$35-BN$34)))))))</f>
        <v>5.333333333333333</v>
      </c>
      <c r="BO42" s="44">
        <f t="shared" si="18"/>
        <v>5.166666666666667</v>
      </c>
      <c r="BP42" s="44">
        <f t="shared" si="18"/>
        <v>5</v>
      </c>
      <c r="BQ42" s="45">
        <f t="shared" si="18"/>
        <v>0</v>
      </c>
    </row>
    <row r="43" spans="1:69" x14ac:dyDescent="0.3">
      <c r="A43" s="62" t="s">
        <v>51</v>
      </c>
      <c r="B43" s="18">
        <f>(IF(B$42&lt;0,0,(IF(B$42&gt;50,50,B$42))))</f>
        <v>0</v>
      </c>
      <c r="C43" s="44">
        <f t="shared" ref="C43:BN43" si="19">(IF(C$42&lt;0,0,(IF(C$42&gt;50,50,C$42))))</f>
        <v>25</v>
      </c>
      <c r="D43" s="44">
        <f t="shared" si="19"/>
        <v>25.500000000000004</v>
      </c>
      <c r="E43" s="44">
        <f t="shared" si="19"/>
        <v>26</v>
      </c>
      <c r="F43" s="44">
        <f t="shared" si="19"/>
        <v>26.5</v>
      </c>
      <c r="G43" s="44">
        <f t="shared" si="19"/>
        <v>27</v>
      </c>
      <c r="H43" s="44">
        <f t="shared" si="19"/>
        <v>27.5</v>
      </c>
      <c r="I43" s="44">
        <f t="shared" si="19"/>
        <v>28</v>
      </c>
      <c r="J43" s="44">
        <f t="shared" si="19"/>
        <v>28.5</v>
      </c>
      <c r="K43" s="44">
        <f t="shared" si="19"/>
        <v>29</v>
      </c>
      <c r="L43" s="44">
        <f t="shared" si="19"/>
        <v>29.5</v>
      </c>
      <c r="M43" s="44">
        <f t="shared" si="19"/>
        <v>30</v>
      </c>
      <c r="N43" s="44">
        <f t="shared" si="19"/>
        <v>29.666666666666664</v>
      </c>
      <c r="O43" s="44">
        <f t="shared" si="19"/>
        <v>29.333333333333336</v>
      </c>
      <c r="P43" s="44">
        <f t="shared" si="19"/>
        <v>28.999999999999996</v>
      </c>
      <c r="Q43" s="44">
        <f t="shared" si="19"/>
        <v>28.666666666666664</v>
      </c>
      <c r="R43" s="44">
        <f t="shared" si="19"/>
        <v>28.333333333333332</v>
      </c>
      <c r="S43" s="44">
        <f t="shared" si="19"/>
        <v>28</v>
      </c>
      <c r="T43" s="44">
        <f t="shared" si="19"/>
        <v>27.666666666666664</v>
      </c>
      <c r="U43" s="44">
        <f t="shared" si="19"/>
        <v>27.333333333333332</v>
      </c>
      <c r="V43" s="44">
        <f t="shared" si="19"/>
        <v>27</v>
      </c>
      <c r="W43" s="44">
        <f t="shared" si="19"/>
        <v>26.666666666666664</v>
      </c>
      <c r="X43" s="44">
        <f t="shared" si="19"/>
        <v>26.333333333333336</v>
      </c>
      <c r="Y43" s="44">
        <f t="shared" si="19"/>
        <v>25.999999999999996</v>
      </c>
      <c r="Z43" s="44">
        <f t="shared" si="19"/>
        <v>25.666666666666668</v>
      </c>
      <c r="AA43" s="44">
        <f t="shared" si="19"/>
        <v>25.333333333333332</v>
      </c>
      <c r="AB43" s="44">
        <f t="shared" si="19"/>
        <v>25</v>
      </c>
      <c r="AC43" s="44">
        <f t="shared" si="19"/>
        <v>23.5</v>
      </c>
      <c r="AD43" s="44">
        <f t="shared" si="19"/>
        <v>22</v>
      </c>
      <c r="AE43" s="44">
        <f t="shared" si="19"/>
        <v>20.5</v>
      </c>
      <c r="AF43" s="44">
        <f t="shared" si="19"/>
        <v>19</v>
      </c>
      <c r="AG43" s="44">
        <f t="shared" si="19"/>
        <v>17.5</v>
      </c>
      <c r="AH43" s="44">
        <f t="shared" si="19"/>
        <v>16</v>
      </c>
      <c r="AI43" s="44">
        <f t="shared" si="19"/>
        <v>14.5</v>
      </c>
      <c r="AJ43" s="44">
        <f t="shared" si="19"/>
        <v>13</v>
      </c>
      <c r="AK43" s="44">
        <f t="shared" si="19"/>
        <v>11.5</v>
      </c>
      <c r="AL43" s="44">
        <f t="shared" si="19"/>
        <v>10</v>
      </c>
      <c r="AM43" s="44">
        <f t="shared" si="19"/>
        <v>9.8333333333333321</v>
      </c>
      <c r="AN43" s="44">
        <f t="shared" si="19"/>
        <v>9.6666666666666643</v>
      </c>
      <c r="AO43" s="44">
        <f t="shared" si="19"/>
        <v>9.5</v>
      </c>
      <c r="AP43" s="44">
        <f t="shared" si="19"/>
        <v>9.3333333333333339</v>
      </c>
      <c r="AQ43" s="44">
        <f t="shared" si="19"/>
        <v>9.1666666666666679</v>
      </c>
      <c r="AR43" s="44">
        <f t="shared" si="19"/>
        <v>9</v>
      </c>
      <c r="AS43" s="44">
        <f t="shared" si="19"/>
        <v>8.8333333333333321</v>
      </c>
      <c r="AT43" s="44">
        <f t="shared" si="19"/>
        <v>8.6666666666666679</v>
      </c>
      <c r="AU43" s="44">
        <f t="shared" si="19"/>
        <v>8.5</v>
      </c>
      <c r="AV43" s="44">
        <f t="shared" si="19"/>
        <v>8.3333333333333321</v>
      </c>
      <c r="AW43" s="44">
        <f t="shared" si="19"/>
        <v>8.1666666666666661</v>
      </c>
      <c r="AX43" s="44">
        <f t="shared" si="19"/>
        <v>8</v>
      </c>
      <c r="AY43" s="44">
        <f t="shared" si="19"/>
        <v>7.8333333333333339</v>
      </c>
      <c r="AZ43" s="44">
        <f t="shared" si="19"/>
        <v>7.6666666666666661</v>
      </c>
      <c r="BA43" s="44">
        <f t="shared" si="19"/>
        <v>7.5</v>
      </c>
      <c r="BB43" s="44">
        <f t="shared" si="19"/>
        <v>7.3333333333333321</v>
      </c>
      <c r="BC43" s="44">
        <f t="shared" si="19"/>
        <v>7.166666666666667</v>
      </c>
      <c r="BD43" s="44">
        <f t="shared" si="19"/>
        <v>7.0000000000000009</v>
      </c>
      <c r="BE43" s="44">
        <f t="shared" si="19"/>
        <v>6.8333333333333339</v>
      </c>
      <c r="BF43" s="44">
        <f t="shared" si="19"/>
        <v>6.6666666666666661</v>
      </c>
      <c r="BG43" s="44">
        <f t="shared" si="19"/>
        <v>6.5</v>
      </c>
      <c r="BH43" s="44">
        <f t="shared" si="19"/>
        <v>6.333333333333333</v>
      </c>
      <c r="BI43" s="44">
        <f t="shared" si="19"/>
        <v>6.166666666666667</v>
      </c>
      <c r="BJ43" s="44">
        <f t="shared" si="19"/>
        <v>6</v>
      </c>
      <c r="BK43" s="44">
        <f t="shared" si="19"/>
        <v>5.8333333333333339</v>
      </c>
      <c r="BL43" s="44">
        <f t="shared" si="19"/>
        <v>5.666666666666667</v>
      </c>
      <c r="BM43" s="44">
        <f t="shared" si="19"/>
        <v>5.4999999999999991</v>
      </c>
      <c r="BN43" s="44">
        <f t="shared" si="19"/>
        <v>5.333333333333333</v>
      </c>
      <c r="BO43" s="44">
        <f t="shared" ref="BO43:BQ43" si="20">(IF(BO$42&lt;0,0,(IF(BO$42&gt;50,50,BO$42))))</f>
        <v>5.166666666666667</v>
      </c>
      <c r="BP43" s="44">
        <f t="shared" si="20"/>
        <v>5</v>
      </c>
      <c r="BQ43" s="45">
        <f t="shared" si="20"/>
        <v>0</v>
      </c>
    </row>
    <row r="44" spans="1:69" x14ac:dyDescent="0.3">
      <c r="A44" s="62" t="s">
        <v>20</v>
      </c>
      <c r="B44" s="18">
        <f t="shared" ref="B44:BM44" si="21">(IF(ISNUMBER(B$34),IF(B$34=B$35,B$36,(((B$36*(1-((B$33-B$34)/(B$35-B$34))))*((B$35-B$33)/(B$35-B$34)))+((B$37*(1-((B$35-B$33)/(B$35-B$34))))*((B$33-B$34)/(B$35-B$34)))+((B$38*(1-((B$33-B$34)/(B$35-B$34))))*((B$35-B$33)/(B$35-B$34)))+((B$39*(1-((B$35-B$33)/(B$35-B$34))))*((B$33-B$34)/(B$35-B$34))))),0))</f>
        <v>0</v>
      </c>
      <c r="C44" s="44">
        <f t="shared" si="21"/>
        <v>25</v>
      </c>
      <c r="D44" s="44">
        <f t="shared" si="21"/>
        <v>20.549999999999994</v>
      </c>
      <c r="E44" s="44">
        <f t="shared" si="21"/>
        <v>17.199999999999996</v>
      </c>
      <c r="F44" s="44">
        <f t="shared" si="21"/>
        <v>14.950000000000005</v>
      </c>
      <c r="G44" s="44">
        <f t="shared" si="21"/>
        <v>13.8</v>
      </c>
      <c r="H44" s="44">
        <f t="shared" si="21"/>
        <v>13.75</v>
      </c>
      <c r="I44" s="44">
        <f t="shared" si="21"/>
        <v>14.800000000000002</v>
      </c>
      <c r="J44" s="44">
        <f t="shared" si="21"/>
        <v>16.949999999999996</v>
      </c>
      <c r="K44" s="44">
        <f t="shared" si="21"/>
        <v>20.200000000000003</v>
      </c>
      <c r="L44" s="44">
        <f t="shared" si="21"/>
        <v>24.54999999999999</v>
      </c>
      <c r="M44" s="44">
        <f t="shared" si="21"/>
        <v>30</v>
      </c>
      <c r="N44" s="44">
        <f t="shared" si="21"/>
        <v>26.244444444444436</v>
      </c>
      <c r="O44" s="44">
        <f t="shared" si="21"/>
        <v>22.977777777777781</v>
      </c>
      <c r="P44" s="44">
        <f t="shared" si="21"/>
        <v>20.2</v>
      </c>
      <c r="Q44" s="44">
        <f t="shared" si="21"/>
        <v>17.911111111111111</v>
      </c>
      <c r="R44" s="44">
        <f t="shared" si="21"/>
        <v>16.111111111111111</v>
      </c>
      <c r="S44" s="44">
        <f t="shared" si="21"/>
        <v>14.8</v>
      </c>
      <c r="T44" s="44">
        <f t="shared" si="21"/>
        <v>13.977777777777778</v>
      </c>
      <c r="U44" s="44">
        <f t="shared" si="21"/>
        <v>13.644444444444446</v>
      </c>
      <c r="V44" s="44">
        <f t="shared" si="21"/>
        <v>13.8</v>
      </c>
      <c r="W44" s="44">
        <f t="shared" si="21"/>
        <v>14.444444444444443</v>
      </c>
      <c r="X44" s="44">
        <f t="shared" si="21"/>
        <v>15.577777777777779</v>
      </c>
      <c r="Y44" s="44">
        <f t="shared" si="21"/>
        <v>17.199999999999996</v>
      </c>
      <c r="Z44" s="44">
        <f t="shared" si="21"/>
        <v>19.311111111111114</v>
      </c>
      <c r="AA44" s="44">
        <f t="shared" si="21"/>
        <v>21.911111111111115</v>
      </c>
      <c r="AB44" s="44">
        <f t="shared" si="21"/>
        <v>25</v>
      </c>
      <c r="AC44" s="44">
        <f t="shared" si="21"/>
        <v>20.350000000000001</v>
      </c>
      <c r="AD44" s="44">
        <f t="shared" si="21"/>
        <v>16.400000000000002</v>
      </c>
      <c r="AE44" s="44">
        <f t="shared" si="21"/>
        <v>13.15</v>
      </c>
      <c r="AF44" s="44">
        <f t="shared" si="21"/>
        <v>10.600000000000001</v>
      </c>
      <c r="AG44" s="44">
        <f t="shared" si="21"/>
        <v>8.75</v>
      </c>
      <c r="AH44" s="44">
        <f t="shared" si="21"/>
        <v>7.6</v>
      </c>
      <c r="AI44" s="44">
        <f t="shared" si="21"/>
        <v>7.15</v>
      </c>
      <c r="AJ44" s="44">
        <f t="shared" si="21"/>
        <v>7.4</v>
      </c>
      <c r="AK44" s="44">
        <f t="shared" si="21"/>
        <v>8.35</v>
      </c>
      <c r="AL44" s="44">
        <f t="shared" si="21"/>
        <v>10</v>
      </c>
      <c r="AM44" s="44">
        <f t="shared" si="21"/>
        <v>9.35</v>
      </c>
      <c r="AN44" s="44">
        <f t="shared" si="21"/>
        <v>8.7333333333333325</v>
      </c>
      <c r="AO44" s="44">
        <f t="shared" si="21"/>
        <v>8.15</v>
      </c>
      <c r="AP44" s="44">
        <f t="shared" si="21"/>
        <v>7.6</v>
      </c>
      <c r="AQ44" s="44">
        <f t="shared" si="21"/>
        <v>7.0833333333333339</v>
      </c>
      <c r="AR44" s="44">
        <f t="shared" si="21"/>
        <v>6.6</v>
      </c>
      <c r="AS44" s="44">
        <f t="shared" si="21"/>
        <v>6.1499999999999995</v>
      </c>
      <c r="AT44" s="44">
        <f t="shared" si="21"/>
        <v>5.7333333333333343</v>
      </c>
      <c r="AU44" s="44">
        <f t="shared" si="21"/>
        <v>5.35</v>
      </c>
      <c r="AV44" s="44">
        <f t="shared" si="21"/>
        <v>5.0000000000000009</v>
      </c>
      <c r="AW44" s="44">
        <f t="shared" si="21"/>
        <v>4.6833333333333336</v>
      </c>
      <c r="AX44" s="44">
        <f t="shared" si="21"/>
        <v>4.3999999999999995</v>
      </c>
      <c r="AY44" s="44">
        <f t="shared" si="21"/>
        <v>4.1500000000000012</v>
      </c>
      <c r="AZ44" s="44">
        <f t="shared" si="21"/>
        <v>3.9333333333333336</v>
      </c>
      <c r="BA44" s="44">
        <f t="shared" si="21"/>
        <v>3.75</v>
      </c>
      <c r="BB44" s="44">
        <f t="shared" si="21"/>
        <v>3.5999999999999996</v>
      </c>
      <c r="BC44" s="44">
        <f t="shared" si="21"/>
        <v>3.4833333333333334</v>
      </c>
      <c r="BD44" s="44">
        <f t="shared" si="21"/>
        <v>3.4000000000000004</v>
      </c>
      <c r="BE44" s="44">
        <f t="shared" si="21"/>
        <v>3.35</v>
      </c>
      <c r="BF44" s="44">
        <f t="shared" si="21"/>
        <v>3.3333333333333344</v>
      </c>
      <c r="BG44" s="44">
        <f t="shared" si="21"/>
        <v>3.35</v>
      </c>
      <c r="BH44" s="44">
        <f t="shared" si="21"/>
        <v>3.4</v>
      </c>
      <c r="BI44" s="44">
        <f t="shared" si="21"/>
        <v>3.4833333333333329</v>
      </c>
      <c r="BJ44" s="44">
        <f t="shared" si="21"/>
        <v>3.6</v>
      </c>
      <c r="BK44" s="44">
        <f t="shared" si="21"/>
        <v>3.7500000000000004</v>
      </c>
      <c r="BL44" s="44">
        <f t="shared" si="21"/>
        <v>3.9333333333333331</v>
      </c>
      <c r="BM44" s="44">
        <f t="shared" si="21"/>
        <v>4.1499999999999995</v>
      </c>
      <c r="BN44" s="44">
        <f t="shared" ref="BN44:BQ44" si="22">(IF(ISNUMBER(BN$34),IF(BN$34=BN$35,BN$36,(((BN$36*(1-((BN$33-BN$34)/(BN$35-BN$34))))*((BN$35-BN$33)/(BN$35-BN$34)))+((BN$37*(1-((BN$35-BN$33)/(BN$35-BN$34))))*((BN$33-BN$34)/(BN$35-BN$34)))+((BN$38*(1-((BN$33-BN$34)/(BN$35-BN$34))))*((BN$35-BN$33)/(BN$35-BN$34)))+((BN$39*(1-((BN$35-BN$33)/(BN$35-BN$34))))*((BN$33-BN$34)/(BN$35-BN$34))))),0))</f>
        <v>4.3999999999999977</v>
      </c>
      <c r="BO44" s="44">
        <f t="shared" si="22"/>
        <v>4.6833333333333327</v>
      </c>
      <c r="BP44" s="44">
        <f t="shared" si="22"/>
        <v>5</v>
      </c>
      <c r="BQ44" s="45">
        <f t="shared" si="22"/>
        <v>0</v>
      </c>
    </row>
    <row r="45" spans="1:69" x14ac:dyDescent="0.3">
      <c r="A45" s="62" t="s">
        <v>30</v>
      </c>
      <c r="B45" s="18">
        <f t="shared" ref="B45:BM45" si="23">(IF(ISNUMBER(B$34),IF(B$34=B$35,0,(((B$36*((B$33-B$34)/(B$35-B$34)))*((B$35-B$33)/(B$35-B$34)))+((B$37*((B$35-B$33)/(B$35-B$34)))*((B$33-B$34)/(B$35-B$34)))+((B$38*((B$33-B$34)/(B$35-B$34)))*((B$35-B$33)/(B$35-B$34)))+((B$39*((B$35-B$33)/(B$35-B$34)))*((B$33-B$34)/(B$35-B$34))))),0))</f>
        <v>0</v>
      </c>
      <c r="C45" s="44">
        <f t="shared" si="23"/>
        <v>0</v>
      </c>
      <c r="D45" s="44">
        <f t="shared" si="23"/>
        <v>4.9500000000000037</v>
      </c>
      <c r="E45" s="44">
        <f t="shared" si="23"/>
        <v>8.800000000000006</v>
      </c>
      <c r="F45" s="44">
        <f t="shared" si="23"/>
        <v>11.549999999999997</v>
      </c>
      <c r="G45" s="44">
        <f t="shared" si="23"/>
        <v>13.2</v>
      </c>
      <c r="H45" s="44">
        <f t="shared" si="23"/>
        <v>13.75</v>
      </c>
      <c r="I45" s="44">
        <f t="shared" si="23"/>
        <v>13.2</v>
      </c>
      <c r="J45" s="44">
        <f t="shared" si="23"/>
        <v>11.550000000000002</v>
      </c>
      <c r="K45" s="44">
        <f t="shared" si="23"/>
        <v>8.7999999999999989</v>
      </c>
      <c r="L45" s="44">
        <f t="shared" si="23"/>
        <v>4.9500000000000037</v>
      </c>
      <c r="M45" s="44">
        <f t="shared" si="23"/>
        <v>0</v>
      </c>
      <c r="N45" s="44">
        <f t="shared" si="23"/>
        <v>3.4222222222222243</v>
      </c>
      <c r="O45" s="44">
        <f t="shared" si="23"/>
        <v>6.3555555555555543</v>
      </c>
      <c r="P45" s="44">
        <f t="shared" si="23"/>
        <v>8.8000000000000007</v>
      </c>
      <c r="Q45" s="44">
        <f t="shared" si="23"/>
        <v>10.755555555555555</v>
      </c>
      <c r="R45" s="44">
        <f t="shared" si="23"/>
        <v>12.22222222222222</v>
      </c>
      <c r="S45" s="44">
        <f t="shared" si="23"/>
        <v>13.199999999999998</v>
      </c>
      <c r="T45" s="44">
        <f t="shared" si="23"/>
        <v>13.688888888888886</v>
      </c>
      <c r="U45" s="44">
        <f t="shared" si="23"/>
        <v>13.688888888888886</v>
      </c>
      <c r="V45" s="44">
        <f t="shared" si="23"/>
        <v>13.199999999999996</v>
      </c>
      <c r="W45" s="44">
        <f t="shared" si="23"/>
        <v>12.22222222222222</v>
      </c>
      <c r="X45" s="44">
        <f t="shared" si="23"/>
        <v>10.755555555555556</v>
      </c>
      <c r="Y45" s="44">
        <f t="shared" si="23"/>
        <v>8.7999999999999972</v>
      </c>
      <c r="Z45" s="44">
        <f t="shared" si="23"/>
        <v>6.3555555555555561</v>
      </c>
      <c r="AA45" s="44">
        <f t="shared" si="23"/>
        <v>3.4222222222222212</v>
      </c>
      <c r="AB45" s="44">
        <f t="shared" si="23"/>
        <v>0</v>
      </c>
      <c r="AC45" s="44">
        <f t="shared" si="23"/>
        <v>3.15</v>
      </c>
      <c r="AD45" s="44">
        <f t="shared" si="23"/>
        <v>5.6000000000000005</v>
      </c>
      <c r="AE45" s="44">
        <f t="shared" si="23"/>
        <v>7.35</v>
      </c>
      <c r="AF45" s="44">
        <f t="shared" si="23"/>
        <v>8.3999999999999986</v>
      </c>
      <c r="AG45" s="44">
        <f t="shared" si="23"/>
        <v>8.75</v>
      </c>
      <c r="AH45" s="44">
        <f t="shared" si="23"/>
        <v>8.4</v>
      </c>
      <c r="AI45" s="44">
        <f t="shared" si="23"/>
        <v>7.3500000000000005</v>
      </c>
      <c r="AJ45" s="44">
        <f t="shared" si="23"/>
        <v>5.5999999999999979</v>
      </c>
      <c r="AK45" s="44">
        <f t="shared" si="23"/>
        <v>3.149999999999999</v>
      </c>
      <c r="AL45" s="44">
        <f t="shared" si="23"/>
        <v>0</v>
      </c>
      <c r="AM45" s="44">
        <f t="shared" si="23"/>
        <v>0.48333333333333367</v>
      </c>
      <c r="AN45" s="44">
        <f t="shared" si="23"/>
        <v>0.9333333333333329</v>
      </c>
      <c r="AO45" s="44">
        <f t="shared" si="23"/>
        <v>1.3500000000000003</v>
      </c>
      <c r="AP45" s="44">
        <f t="shared" si="23"/>
        <v>1.7333333333333329</v>
      </c>
      <c r="AQ45" s="44">
        <f t="shared" si="23"/>
        <v>2.0833333333333335</v>
      </c>
      <c r="AR45" s="44">
        <f t="shared" si="23"/>
        <v>2.4000000000000004</v>
      </c>
      <c r="AS45" s="44">
        <f t="shared" si="23"/>
        <v>2.6833333333333327</v>
      </c>
      <c r="AT45" s="44">
        <f t="shared" si="23"/>
        <v>2.9333333333333336</v>
      </c>
      <c r="AU45" s="44">
        <f t="shared" si="23"/>
        <v>3.1500000000000004</v>
      </c>
      <c r="AV45" s="44">
        <f t="shared" si="23"/>
        <v>3.333333333333333</v>
      </c>
      <c r="AW45" s="44">
        <f t="shared" si="23"/>
        <v>3.4833333333333334</v>
      </c>
      <c r="AX45" s="44">
        <f t="shared" si="23"/>
        <v>3.600000000000001</v>
      </c>
      <c r="AY45" s="44">
        <f t="shared" si="23"/>
        <v>3.683333333333334</v>
      </c>
      <c r="AZ45" s="44">
        <f t="shared" si="23"/>
        <v>3.7333333333333325</v>
      </c>
      <c r="BA45" s="44">
        <f t="shared" si="23"/>
        <v>3.75</v>
      </c>
      <c r="BB45" s="44">
        <f t="shared" si="23"/>
        <v>3.7333333333333325</v>
      </c>
      <c r="BC45" s="44">
        <f t="shared" si="23"/>
        <v>3.6833333333333336</v>
      </c>
      <c r="BD45" s="44">
        <f t="shared" si="23"/>
        <v>3.6000000000000005</v>
      </c>
      <c r="BE45" s="44">
        <f t="shared" si="23"/>
        <v>3.4833333333333334</v>
      </c>
      <c r="BF45" s="44">
        <f t="shared" si="23"/>
        <v>3.333333333333333</v>
      </c>
      <c r="BG45" s="44">
        <f t="shared" si="23"/>
        <v>3.1500000000000004</v>
      </c>
      <c r="BH45" s="44">
        <f t="shared" si="23"/>
        <v>2.9333333333333327</v>
      </c>
      <c r="BI45" s="44">
        <f t="shared" si="23"/>
        <v>2.6833333333333336</v>
      </c>
      <c r="BJ45" s="44">
        <f t="shared" si="23"/>
        <v>2.4000000000000008</v>
      </c>
      <c r="BK45" s="44">
        <f t="shared" si="23"/>
        <v>2.0833333333333335</v>
      </c>
      <c r="BL45" s="44">
        <f t="shared" si="23"/>
        <v>1.7333333333333327</v>
      </c>
      <c r="BM45" s="44">
        <f t="shared" si="23"/>
        <v>1.349999999999999</v>
      </c>
      <c r="BN45" s="44">
        <f t="shared" ref="BN45:BQ45" si="24">(IF(ISNUMBER(BN$34),IF(BN$34=BN$35,0,(((BN$36*((BN$33-BN$34)/(BN$35-BN$34)))*((BN$35-BN$33)/(BN$35-BN$34)))+((BN$37*((BN$35-BN$33)/(BN$35-BN$34)))*((BN$33-BN$34)/(BN$35-BN$34)))+((BN$38*((BN$33-BN$34)/(BN$35-BN$34)))*((BN$35-BN$33)/(BN$35-BN$34)))+((BN$39*((BN$35-BN$33)/(BN$35-BN$34)))*((BN$33-BN$34)/(BN$35-BN$34))))),0))</f>
        <v>0.9333333333333339</v>
      </c>
      <c r="BO45" s="44">
        <f t="shared" si="24"/>
        <v>0.48333333333333367</v>
      </c>
      <c r="BP45" s="44">
        <f t="shared" si="24"/>
        <v>0</v>
      </c>
      <c r="BQ45" s="45">
        <f t="shared" si="24"/>
        <v>0</v>
      </c>
    </row>
    <row r="46" spans="1:69" x14ac:dyDescent="0.3">
      <c r="A46" s="62" t="s">
        <v>29</v>
      </c>
      <c r="B46" s="18">
        <f>(IF(ISNUMBER(B$34),(((IF(B$34=B$35, 1, IF(B$33&lt;=((B$34+(B$35-B$34)/2)), (1-(SQRT(((B$33-B$34)/(B$35-B$34))^2))), (SQRT(((B$33-B$34)/(B$35-B$34))^2)))))-0.5)*2),0))</f>
        <v>0</v>
      </c>
      <c r="C46" s="44">
        <f t="shared" ref="C46:BN46" si="25">(IF(ISNUMBER(C$34),(((IF(C$34=C$35, 1, IF(C$33&lt;=((C$34+(C$35-C$34)/2)), (1-(SQRT(((C$33-C$34)/(C$35-C$34))^2))), (SQRT(((C$33-C$34)/(C$35-C$34))^2)))))-0.5)*2),0))</f>
        <v>1</v>
      </c>
      <c r="D46" s="44">
        <f t="shared" si="25"/>
        <v>0.79999999999999982</v>
      </c>
      <c r="E46" s="44">
        <f t="shared" si="25"/>
        <v>0.59999999999999964</v>
      </c>
      <c r="F46" s="44">
        <f t="shared" si="25"/>
        <v>0.40000000000000036</v>
      </c>
      <c r="G46" s="44">
        <f t="shared" si="25"/>
        <v>0.20000000000000018</v>
      </c>
      <c r="H46" s="44">
        <f t="shared" si="25"/>
        <v>0</v>
      </c>
      <c r="I46" s="44">
        <f t="shared" si="25"/>
        <v>0.20000000000000018</v>
      </c>
      <c r="J46" s="44">
        <f t="shared" si="25"/>
        <v>0.39999999999999991</v>
      </c>
      <c r="K46" s="44">
        <f t="shared" si="25"/>
        <v>0.60000000000000009</v>
      </c>
      <c r="L46" s="44">
        <f t="shared" si="25"/>
        <v>0.79999999999999982</v>
      </c>
      <c r="M46" s="44">
        <f t="shared" si="25"/>
        <v>1</v>
      </c>
      <c r="N46" s="44">
        <f t="shared" si="25"/>
        <v>0.86666666666666647</v>
      </c>
      <c r="O46" s="44">
        <f t="shared" si="25"/>
        <v>0.73333333333333339</v>
      </c>
      <c r="P46" s="44">
        <f t="shared" si="25"/>
        <v>0.59999999999999987</v>
      </c>
      <c r="Q46" s="44">
        <f t="shared" si="25"/>
        <v>0.46666666666666679</v>
      </c>
      <c r="R46" s="44">
        <f t="shared" si="25"/>
        <v>0.33333333333333348</v>
      </c>
      <c r="S46" s="44">
        <f t="shared" si="25"/>
        <v>0.20000000000000018</v>
      </c>
      <c r="T46" s="44">
        <f t="shared" si="25"/>
        <v>6.6666666666666874E-2</v>
      </c>
      <c r="U46" s="44">
        <f t="shared" si="25"/>
        <v>6.6666666666666652E-2</v>
      </c>
      <c r="V46" s="44">
        <f t="shared" si="25"/>
        <v>0.19999999999999996</v>
      </c>
      <c r="W46" s="44">
        <f t="shared" si="25"/>
        <v>0.33333333333333326</v>
      </c>
      <c r="X46" s="44">
        <f t="shared" si="25"/>
        <v>0.46666666666666679</v>
      </c>
      <c r="Y46" s="44">
        <f t="shared" si="25"/>
        <v>0.59999999999999987</v>
      </c>
      <c r="Z46" s="44">
        <f t="shared" si="25"/>
        <v>0.73333333333333339</v>
      </c>
      <c r="AA46" s="44">
        <f t="shared" si="25"/>
        <v>0.86666666666666647</v>
      </c>
      <c r="AB46" s="44">
        <f t="shared" si="25"/>
        <v>1</v>
      </c>
      <c r="AC46" s="44">
        <f t="shared" si="25"/>
        <v>0.8</v>
      </c>
      <c r="AD46" s="44">
        <f t="shared" si="25"/>
        <v>0.60000000000000009</v>
      </c>
      <c r="AE46" s="44">
        <f t="shared" si="25"/>
        <v>0.39999999999999991</v>
      </c>
      <c r="AF46" s="44">
        <f t="shared" si="25"/>
        <v>0.19999999999999996</v>
      </c>
      <c r="AG46" s="44">
        <f t="shared" si="25"/>
        <v>0</v>
      </c>
      <c r="AH46" s="44">
        <f t="shared" si="25"/>
        <v>0.19999999999999996</v>
      </c>
      <c r="AI46" s="44">
        <f t="shared" si="25"/>
        <v>0.39999999999999991</v>
      </c>
      <c r="AJ46" s="44">
        <f t="shared" si="25"/>
        <v>0.60000000000000009</v>
      </c>
      <c r="AK46" s="44">
        <f t="shared" si="25"/>
        <v>0.8</v>
      </c>
      <c r="AL46" s="44">
        <f t="shared" si="25"/>
        <v>1</v>
      </c>
      <c r="AM46" s="44">
        <f t="shared" si="25"/>
        <v>0.93333333333333335</v>
      </c>
      <c r="AN46" s="44">
        <f t="shared" si="25"/>
        <v>0.8666666666666667</v>
      </c>
      <c r="AO46" s="44">
        <f t="shared" si="25"/>
        <v>0.8</v>
      </c>
      <c r="AP46" s="44">
        <f t="shared" si="25"/>
        <v>0.73333333333333339</v>
      </c>
      <c r="AQ46" s="44">
        <f t="shared" si="25"/>
        <v>0.66666666666666674</v>
      </c>
      <c r="AR46" s="44">
        <f t="shared" si="25"/>
        <v>0.59999999999999987</v>
      </c>
      <c r="AS46" s="44">
        <f t="shared" si="25"/>
        <v>0.53333333333333344</v>
      </c>
      <c r="AT46" s="44">
        <f t="shared" si="25"/>
        <v>0.46666666666666679</v>
      </c>
      <c r="AU46" s="44">
        <f t="shared" si="25"/>
        <v>0.39999999999999991</v>
      </c>
      <c r="AV46" s="44">
        <f t="shared" si="25"/>
        <v>0.33333333333333348</v>
      </c>
      <c r="AW46" s="44">
        <f t="shared" si="25"/>
        <v>0.26666666666666661</v>
      </c>
      <c r="AX46" s="44">
        <f t="shared" si="25"/>
        <v>0.19999999999999973</v>
      </c>
      <c r="AY46" s="44">
        <f t="shared" si="25"/>
        <v>0.1333333333333333</v>
      </c>
      <c r="AZ46" s="44">
        <f t="shared" si="25"/>
        <v>6.6666666666666874E-2</v>
      </c>
      <c r="BA46" s="44">
        <f t="shared" si="25"/>
        <v>0</v>
      </c>
      <c r="BB46" s="44">
        <f t="shared" si="25"/>
        <v>6.6666666666666652E-2</v>
      </c>
      <c r="BC46" s="44">
        <f t="shared" si="25"/>
        <v>0.13333333333333353</v>
      </c>
      <c r="BD46" s="44">
        <f t="shared" si="25"/>
        <v>0.19999999999999996</v>
      </c>
      <c r="BE46" s="44">
        <f t="shared" si="25"/>
        <v>0.26666666666666661</v>
      </c>
      <c r="BF46" s="44">
        <f t="shared" si="25"/>
        <v>0.33333333333333326</v>
      </c>
      <c r="BG46" s="44">
        <f t="shared" si="25"/>
        <v>0.40000000000000013</v>
      </c>
      <c r="BH46" s="44">
        <f t="shared" si="25"/>
        <v>0.46666666666666679</v>
      </c>
      <c r="BI46" s="44">
        <f t="shared" si="25"/>
        <v>0.53333333333333321</v>
      </c>
      <c r="BJ46" s="44">
        <f t="shared" si="25"/>
        <v>0.59999999999999987</v>
      </c>
      <c r="BK46" s="44">
        <f t="shared" si="25"/>
        <v>0.66666666666666674</v>
      </c>
      <c r="BL46" s="44">
        <f t="shared" si="25"/>
        <v>0.73333333333333339</v>
      </c>
      <c r="BM46" s="44">
        <f t="shared" si="25"/>
        <v>0.8</v>
      </c>
      <c r="BN46" s="44">
        <f t="shared" si="25"/>
        <v>0.86666666666666647</v>
      </c>
      <c r="BO46" s="44">
        <f t="shared" ref="BO46:BQ46" si="26">(IF(ISNUMBER(BO$34),(((IF(BO$34=BO$35, 1, IF(BO$33&lt;=((BO$34+(BO$35-BO$34)/2)), (1-(SQRT(((BO$33-BO$34)/(BO$35-BO$34))^2))), (SQRT(((BO$33-BO$34)/(BO$35-BO$34))^2)))))-0.5)*2),0))</f>
        <v>0.93333333333333335</v>
      </c>
      <c r="BP46" s="44">
        <f t="shared" si="26"/>
        <v>1</v>
      </c>
      <c r="BQ46" s="45">
        <f t="shared" si="26"/>
        <v>0</v>
      </c>
    </row>
    <row r="47" spans="1:69" x14ac:dyDescent="0.3">
      <c r="A47" s="62" t="s">
        <v>34</v>
      </c>
      <c r="B47" s="18">
        <f>(IF(B$34="OOR",0,((((B$44*((1-B$46)*IF(B$34=B$35,1,(1-((B$35-B$34)/($B$26-$B$25))))))+((B$44+((B$45/IF(B$34=B$35,1,(1-((B$35-B$34)/($B$26-$B$25)))))*B46))*B$46))*(1-((1-B$46)*IF(B$34=B$35,1,((B$35-B$34)/($B26-$B25))))))+((B$43-(((B$44*((1-B$46)*IF(B$34=B$35,1,(1-((B$35-B$34)/($B$26-$B$25))))))+((B$44+((B$45/IF(B$34=B$35,1,(1-((B$35-B$34)/($B$26-$B$25)))))*B46))*B$46))*(1-((1-B$46)*IF(B$34=B$35,1,((B$35-B$34)/($B26-$B25)))))))*(1-((B$35-B$34)/($B$26-$B$25)))))))</f>
        <v>0</v>
      </c>
      <c r="C47" s="44">
        <f t="shared" ref="C47:BN47" si="27">(IF(C$34="OOR",0,((((C$44*((1-C$46)*IF(C$34=C$35,1,(1-((C$35-C$34)/($B$26-$B$25))))))+((C$44+((C$45/IF(C$34=C$35,1,(1-((C$35-C$34)/($B$26-$B$25)))))*C46))*C$46))*(1-((1-C$46)*IF(C$34=C$35,1,((C$35-C$34)/($B26-$B25))))))+((C$43-(((C$44*((1-C$46)*IF(C$34=C$35,1,(1-((C$35-C$34)/($B$26-$B$25))))))+((C$44+((C$45/IF(C$34=C$35,1,(1-((C$35-C$34)/($B$26-$B$25)))))*C46))*C$46))*(1-((1-C$46)*IF(C$34=C$35,1,((C$35-C$34)/($B26-$B25)))))))*(1-((C$35-C$34)/($B$26-$B$25)))))))</f>
        <v>25</v>
      </c>
      <c r="D47" s="44">
        <f t="shared" si="27"/>
        <v>25.105175421028676</v>
      </c>
      <c r="E47" s="44">
        <f t="shared" si="27"/>
        <v>24.87104815657715</v>
      </c>
      <c r="F47" s="44">
        <f t="shared" si="27"/>
        <v>24.623043786982251</v>
      </c>
      <c r="G47" s="44">
        <f t="shared" si="27"/>
        <v>24.562972052799271</v>
      </c>
      <c r="H47" s="44">
        <f t="shared" si="27"/>
        <v>24.783796085571232</v>
      </c>
      <c r="I47" s="44">
        <f t="shared" si="27"/>
        <v>25.527432680928541</v>
      </c>
      <c r="J47" s="44">
        <f t="shared" si="27"/>
        <v>26.568860810195723</v>
      </c>
      <c r="K47" s="44">
        <f t="shared" si="27"/>
        <v>27.815991260810197</v>
      </c>
      <c r="L47" s="44">
        <f t="shared" si="27"/>
        <v>29.067888211197086</v>
      </c>
      <c r="M47" s="44">
        <f t="shared" si="27"/>
        <v>30</v>
      </c>
      <c r="N47" s="44">
        <f t="shared" si="27"/>
        <v>29.257368120163857</v>
      </c>
      <c r="O47" s="44">
        <f t="shared" si="27"/>
        <v>28.196387812336692</v>
      </c>
      <c r="P47" s="44">
        <f t="shared" si="27"/>
        <v>27.011029440145649</v>
      </c>
      <c r="Q47" s="44">
        <f t="shared" si="27"/>
        <v>25.846001525312293</v>
      </c>
      <c r="R47" s="44">
        <f t="shared" si="27"/>
        <v>24.801564422866196</v>
      </c>
      <c r="S47" s="44">
        <f t="shared" si="27"/>
        <v>23.938343996358668</v>
      </c>
      <c r="T47" s="44">
        <f t="shared" si="27"/>
        <v>23.282145293076415</v>
      </c>
      <c r="U47" s="44">
        <f t="shared" si="27"/>
        <v>22.978379551914223</v>
      </c>
      <c r="V47" s="44">
        <f t="shared" si="27"/>
        <v>23.015685826126536</v>
      </c>
      <c r="W47" s="44">
        <f t="shared" si="27"/>
        <v>23.244137628753009</v>
      </c>
      <c r="X47" s="44">
        <f t="shared" si="27"/>
        <v>23.637055993526531</v>
      </c>
      <c r="Y47" s="44">
        <f t="shared" si="27"/>
        <v>24.132941137915335</v>
      </c>
      <c r="Z47" s="44">
        <f t="shared" si="27"/>
        <v>24.630658787909439</v>
      </c>
      <c r="AA47" s="44">
        <f t="shared" si="27"/>
        <v>24.984626502806858</v>
      </c>
      <c r="AB47" s="44">
        <f t="shared" si="27"/>
        <v>25</v>
      </c>
      <c r="AC47" s="44">
        <f t="shared" si="27"/>
        <v>23.180953068233542</v>
      </c>
      <c r="AD47" s="44">
        <f t="shared" si="27"/>
        <v>21.181472652790994</v>
      </c>
      <c r="AE47" s="44">
        <f t="shared" si="27"/>
        <v>19.207058815740474</v>
      </c>
      <c r="AF47" s="44">
        <f t="shared" si="27"/>
        <v>17.384546993834569</v>
      </c>
      <c r="AG47" s="44">
        <f t="shared" si="27"/>
        <v>15.771506599908967</v>
      </c>
      <c r="AH47" s="44">
        <f t="shared" si="27"/>
        <v>14.491165109446767</v>
      </c>
      <c r="AI47" s="44">
        <f t="shared" si="27"/>
        <v>13.369607746100055</v>
      </c>
      <c r="AJ47" s="44">
        <f t="shared" si="27"/>
        <v>12.346643340091861</v>
      </c>
      <c r="AK47" s="44">
        <f t="shared" si="27"/>
        <v>11.292814697728307</v>
      </c>
      <c r="AL47" s="44">
        <f t="shared" si="27"/>
        <v>10</v>
      </c>
      <c r="AM47" s="44">
        <f t="shared" si="27"/>
        <v>9.698564466697011</v>
      </c>
      <c r="AN47" s="44">
        <f t="shared" si="27"/>
        <v>9.3189783239771398</v>
      </c>
      <c r="AO47" s="44">
        <f t="shared" si="27"/>
        <v>8.8867471747187725</v>
      </c>
      <c r="AP47" s="44">
        <f t="shared" si="27"/>
        <v>8.4236832737282441</v>
      </c>
      <c r="AQ47" s="44">
        <f t="shared" si="27"/>
        <v>7.9481399599742808</v>
      </c>
      <c r="AR47" s="44">
        <f t="shared" si="27"/>
        <v>7.4752460888224199</v>
      </c>
      <c r="AS47" s="44">
        <f t="shared" si="27"/>
        <v>7.0171404642694579</v>
      </c>
      <c r="AT47" s="44">
        <f t="shared" si="27"/>
        <v>6.5832062711778701</v>
      </c>
      <c r="AU47" s="44">
        <f t="shared" si="27"/>
        <v>6.1803055075102407</v>
      </c>
      <c r="AV47" s="44">
        <f t="shared" si="27"/>
        <v>5.8130134165637122</v>
      </c>
      <c r="AW47" s="44">
        <f t="shared" si="27"/>
        <v>5.4838529192043985</v>
      </c>
      <c r="AX47" s="44">
        <f t="shared" si="27"/>
        <v>5.1935290461018262</v>
      </c>
      <c r="AY47" s="44">
        <f t="shared" si="27"/>
        <v>4.9411633699633697</v>
      </c>
      <c r="AZ47" s="44">
        <f t="shared" si="27"/>
        <v>4.724528437768674</v>
      </c>
      <c r="BA47" s="44">
        <f t="shared" si="27"/>
        <v>4.5402822030040966</v>
      </c>
      <c r="BB47" s="44">
        <f t="shared" si="27"/>
        <v>4.4951914631062548</v>
      </c>
      <c r="BC47" s="44">
        <f t="shared" si="27"/>
        <v>4.4714197802197804</v>
      </c>
      <c r="BD47" s="44">
        <f t="shared" si="27"/>
        <v>4.471435281877886</v>
      </c>
      <c r="BE47" s="44">
        <f t="shared" si="27"/>
        <v>4.4965915021204967</v>
      </c>
      <c r="BF47" s="44">
        <f t="shared" si="27"/>
        <v>4.5468929492598127</v>
      </c>
      <c r="BG47" s="44">
        <f t="shared" si="27"/>
        <v>4.6207606736458811</v>
      </c>
      <c r="BH47" s="44">
        <f t="shared" si="27"/>
        <v>4.7147978354321545</v>
      </c>
      <c r="BI47" s="44">
        <f t="shared" si="27"/>
        <v>4.8235552723410704</v>
      </c>
      <c r="BJ47" s="44">
        <f t="shared" si="27"/>
        <v>4.9392970674296119</v>
      </c>
      <c r="BK47" s="44">
        <f t="shared" si="27"/>
        <v>5.0517661168548749</v>
      </c>
      <c r="BL47" s="44">
        <f t="shared" si="27"/>
        <v>5.1479496976396391</v>
      </c>
      <c r="BM47" s="44">
        <f t="shared" si="27"/>
        <v>5.2118450354379338</v>
      </c>
      <c r="BN47" s="44">
        <f t="shared" si="27"/>
        <v>5.2242248723006108</v>
      </c>
      <c r="BO47" s="44">
        <f t="shared" ref="BO47:BQ47" si="28">(IF(BO$34="OOR",0,((((BO$44*((1-BO$46)*IF(BO$34=BO$35,1,(1-((BO$35-BO$34)/($B$26-$B$25))))))+((BO$44+((BO$45/IF(BO$34=BO$35,1,(1-((BO$35-BO$34)/($B$26-$B$25)))))*BO46))*BO$46))*(1-((1-BO$46)*IF(BO$34=BO$35,1,((BO$35-BO$34)/($B26-$B25))))))+((BO$43-(((BO$44*((1-BO$46)*IF(BO$34=BO$35,1,(1-((BO$35-BO$34)/($B$26-$B$25))))))+((BO$44+((BO$45/IF(BO$34=BO$35,1,(1-((BO$35-BO$34)/($B$26-$B$25)))))*BO46))*BO$46))*(1-((1-BO$46)*IF(BO$34=BO$35,1,((BO$35-BO$34)/($B26-$B25)))))))*(1-((BO$35-BO$34)/($B$26-$B$25)))))))</f>
        <v>5.1624030344409046</v>
      </c>
      <c r="BP47" s="44">
        <f t="shared" si="28"/>
        <v>5</v>
      </c>
      <c r="BQ47" s="45">
        <f t="shared" si="28"/>
        <v>0</v>
      </c>
    </row>
    <row r="48" spans="1:69" x14ac:dyDescent="0.3">
      <c r="A48" s="62" t="s">
        <v>35</v>
      </c>
      <c r="B48" s="18">
        <f>(2*IF(B$47&lt;0,0,(IF(B$47&gt;50,50,B$47))))</f>
        <v>0</v>
      </c>
      <c r="C48" s="44">
        <f t="shared" ref="C48:BN48" si="29">(2*IF(C$47&lt;0,0,(IF(C$47&gt;50,50,C$47))))</f>
        <v>50</v>
      </c>
      <c r="D48" s="44">
        <f t="shared" si="29"/>
        <v>50.210350842057352</v>
      </c>
      <c r="E48" s="44">
        <f t="shared" si="29"/>
        <v>49.742096313154299</v>
      </c>
      <c r="F48" s="44">
        <f t="shared" si="29"/>
        <v>49.246087573964502</v>
      </c>
      <c r="G48" s="44">
        <f t="shared" si="29"/>
        <v>49.125944105598542</v>
      </c>
      <c r="H48" s="44">
        <f t="shared" si="29"/>
        <v>49.567592171142465</v>
      </c>
      <c r="I48" s="44">
        <f t="shared" si="29"/>
        <v>51.054865361857082</v>
      </c>
      <c r="J48" s="44">
        <f t="shared" si="29"/>
        <v>53.137721620391446</v>
      </c>
      <c r="K48" s="44">
        <f t="shared" si="29"/>
        <v>55.631982521620394</v>
      </c>
      <c r="L48" s="44">
        <f t="shared" si="29"/>
        <v>58.135776422394173</v>
      </c>
      <c r="M48" s="44">
        <f t="shared" si="29"/>
        <v>60</v>
      </c>
      <c r="N48" s="44">
        <f t="shared" si="29"/>
        <v>58.514736240327714</v>
      </c>
      <c r="O48" s="44">
        <f t="shared" si="29"/>
        <v>56.392775624673384</v>
      </c>
      <c r="P48" s="44">
        <f t="shared" si="29"/>
        <v>54.022058880291297</v>
      </c>
      <c r="Q48" s="44">
        <f t="shared" si="29"/>
        <v>51.692003050624585</v>
      </c>
      <c r="R48" s="44">
        <f t="shared" si="29"/>
        <v>49.603128845732392</v>
      </c>
      <c r="S48" s="44">
        <f t="shared" si="29"/>
        <v>47.876687992717336</v>
      </c>
      <c r="T48" s="44">
        <f t="shared" si="29"/>
        <v>46.564290586152829</v>
      </c>
      <c r="U48" s="44">
        <f t="shared" si="29"/>
        <v>45.956759103828446</v>
      </c>
      <c r="V48" s="44">
        <f t="shared" si="29"/>
        <v>46.031371652253071</v>
      </c>
      <c r="W48" s="44">
        <f t="shared" si="29"/>
        <v>46.488275257506018</v>
      </c>
      <c r="X48" s="44">
        <f t="shared" si="29"/>
        <v>47.274111987053061</v>
      </c>
      <c r="Y48" s="44">
        <f t="shared" si="29"/>
        <v>48.26588227583067</v>
      </c>
      <c r="Z48" s="44">
        <f t="shared" si="29"/>
        <v>49.261317575818879</v>
      </c>
      <c r="AA48" s="44">
        <f t="shared" si="29"/>
        <v>49.969253005613716</v>
      </c>
      <c r="AB48" s="44">
        <f t="shared" si="29"/>
        <v>50</v>
      </c>
      <c r="AC48" s="44">
        <f t="shared" si="29"/>
        <v>46.361906136467084</v>
      </c>
      <c r="AD48" s="44">
        <f t="shared" si="29"/>
        <v>42.362945305581988</v>
      </c>
      <c r="AE48" s="44">
        <f t="shared" si="29"/>
        <v>38.414117631480948</v>
      </c>
      <c r="AF48" s="44">
        <f t="shared" si="29"/>
        <v>34.769093987669137</v>
      </c>
      <c r="AG48" s="44">
        <f t="shared" si="29"/>
        <v>31.543013199817935</v>
      </c>
      <c r="AH48" s="44">
        <f t="shared" si="29"/>
        <v>28.982330218893534</v>
      </c>
      <c r="AI48" s="44">
        <f t="shared" si="29"/>
        <v>26.73921549220011</v>
      </c>
      <c r="AJ48" s="44">
        <f t="shared" si="29"/>
        <v>24.693286680183721</v>
      </c>
      <c r="AK48" s="44">
        <f t="shared" si="29"/>
        <v>22.585629395456614</v>
      </c>
      <c r="AL48" s="44">
        <f t="shared" si="29"/>
        <v>20</v>
      </c>
      <c r="AM48" s="44">
        <f t="shared" si="29"/>
        <v>19.397128933394022</v>
      </c>
      <c r="AN48" s="44">
        <f t="shared" si="29"/>
        <v>18.63795664795428</v>
      </c>
      <c r="AO48" s="44">
        <f t="shared" si="29"/>
        <v>17.773494349437545</v>
      </c>
      <c r="AP48" s="44">
        <f t="shared" si="29"/>
        <v>16.847366547456488</v>
      </c>
      <c r="AQ48" s="44">
        <f t="shared" si="29"/>
        <v>15.896279919948562</v>
      </c>
      <c r="AR48" s="44">
        <f t="shared" si="29"/>
        <v>14.95049217764484</v>
      </c>
      <c r="AS48" s="44">
        <f t="shared" si="29"/>
        <v>14.034280928538916</v>
      </c>
      <c r="AT48" s="44">
        <f t="shared" si="29"/>
        <v>13.16641254235574</v>
      </c>
      <c r="AU48" s="44">
        <f t="shared" si="29"/>
        <v>12.360611015020481</v>
      </c>
      <c r="AV48" s="44">
        <f t="shared" si="29"/>
        <v>11.626026833127424</v>
      </c>
      <c r="AW48" s="44">
        <f t="shared" si="29"/>
        <v>10.967705838408797</v>
      </c>
      <c r="AX48" s="44">
        <f t="shared" si="29"/>
        <v>10.387058092203652</v>
      </c>
      <c r="AY48" s="44">
        <f t="shared" si="29"/>
        <v>9.8823267399267394</v>
      </c>
      <c r="AZ48" s="44">
        <f t="shared" si="29"/>
        <v>9.4490568755373481</v>
      </c>
      <c r="BA48" s="44">
        <f t="shared" si="29"/>
        <v>9.0805644060081931</v>
      </c>
      <c r="BB48" s="44">
        <f t="shared" si="29"/>
        <v>8.9903829262125097</v>
      </c>
      <c r="BC48" s="44">
        <f t="shared" si="29"/>
        <v>8.9428395604395607</v>
      </c>
      <c r="BD48" s="44">
        <f t="shared" si="29"/>
        <v>8.9428705637557719</v>
      </c>
      <c r="BE48" s="44">
        <f t="shared" si="29"/>
        <v>8.9931830042409935</v>
      </c>
      <c r="BF48" s="44">
        <f t="shared" si="29"/>
        <v>9.0937858985196254</v>
      </c>
      <c r="BG48" s="44">
        <f t="shared" si="29"/>
        <v>9.2415213472917621</v>
      </c>
      <c r="BH48" s="44">
        <f t="shared" si="29"/>
        <v>9.4295956708643089</v>
      </c>
      <c r="BI48" s="44">
        <f t="shared" si="29"/>
        <v>9.6471105446821408</v>
      </c>
      <c r="BJ48" s="44">
        <f t="shared" si="29"/>
        <v>9.8785941348592239</v>
      </c>
      <c r="BK48" s="44">
        <f t="shared" si="29"/>
        <v>10.10353223370975</v>
      </c>
      <c r="BL48" s="44">
        <f t="shared" si="29"/>
        <v>10.295899395279278</v>
      </c>
      <c r="BM48" s="44">
        <f t="shared" si="29"/>
        <v>10.423690070875868</v>
      </c>
      <c r="BN48" s="44">
        <f t="shared" si="29"/>
        <v>10.448449744601222</v>
      </c>
      <c r="BO48" s="44">
        <f t="shared" ref="BO48:BQ48" si="30">(2*IF(BO$47&lt;0,0,(IF(BO$47&gt;50,50,BO$47))))</f>
        <v>10.324806068881809</v>
      </c>
      <c r="BP48" s="44">
        <f t="shared" si="30"/>
        <v>10</v>
      </c>
      <c r="BQ48" s="45">
        <f t="shared" si="30"/>
        <v>0</v>
      </c>
    </row>
    <row r="49" spans="1:69" ht="15" thickBot="1" x14ac:dyDescent="0.35">
      <c r="A49" s="63" t="s">
        <v>36</v>
      </c>
      <c r="B49" s="19">
        <f>(100-B$48)</f>
        <v>100</v>
      </c>
      <c r="C49" s="46">
        <f t="shared" ref="C49:BN49" si="31">(100-C$48)</f>
        <v>50</v>
      </c>
      <c r="D49" s="46">
        <f t="shared" si="31"/>
        <v>49.789649157942648</v>
      </c>
      <c r="E49" s="46">
        <f t="shared" si="31"/>
        <v>50.257903686845701</v>
      </c>
      <c r="F49" s="46">
        <f t="shared" si="31"/>
        <v>50.753912426035498</v>
      </c>
      <c r="G49" s="46">
        <f t="shared" si="31"/>
        <v>50.874055894401458</v>
      </c>
      <c r="H49" s="46">
        <f t="shared" si="31"/>
        <v>50.432407828857535</v>
      </c>
      <c r="I49" s="46">
        <f t="shared" si="31"/>
        <v>48.945134638142918</v>
      </c>
      <c r="J49" s="46">
        <f t="shared" si="31"/>
        <v>46.862278379608554</v>
      </c>
      <c r="K49" s="46">
        <f t="shared" si="31"/>
        <v>44.368017478379606</v>
      </c>
      <c r="L49" s="46">
        <f t="shared" si="31"/>
        <v>41.864223577605827</v>
      </c>
      <c r="M49" s="46">
        <f t="shared" si="31"/>
        <v>40</v>
      </c>
      <c r="N49" s="46">
        <f t="shared" si="31"/>
        <v>41.485263759672286</v>
      </c>
      <c r="O49" s="46">
        <f t="shared" si="31"/>
        <v>43.607224375326616</v>
      </c>
      <c r="P49" s="46">
        <f t="shared" si="31"/>
        <v>45.977941119708703</v>
      </c>
      <c r="Q49" s="46">
        <f t="shared" si="31"/>
        <v>48.307996949375415</v>
      </c>
      <c r="R49" s="46">
        <f t="shared" si="31"/>
        <v>50.396871154267608</v>
      </c>
      <c r="S49" s="46">
        <f t="shared" si="31"/>
        <v>52.123312007282664</v>
      </c>
      <c r="T49" s="46">
        <f t="shared" si="31"/>
        <v>53.435709413847171</v>
      </c>
      <c r="U49" s="46">
        <f t="shared" si="31"/>
        <v>54.043240896171554</v>
      </c>
      <c r="V49" s="46">
        <f t="shared" si="31"/>
        <v>53.968628347746929</v>
      </c>
      <c r="W49" s="46">
        <f t="shared" si="31"/>
        <v>53.511724742493982</v>
      </c>
      <c r="X49" s="46">
        <f t="shared" si="31"/>
        <v>52.725888012946939</v>
      </c>
      <c r="Y49" s="46">
        <f t="shared" si="31"/>
        <v>51.73411772416933</v>
      </c>
      <c r="Z49" s="46">
        <f t="shared" si="31"/>
        <v>50.738682424181121</v>
      </c>
      <c r="AA49" s="46">
        <f t="shared" si="31"/>
        <v>50.030746994386284</v>
      </c>
      <c r="AB49" s="46">
        <f t="shared" si="31"/>
        <v>50</v>
      </c>
      <c r="AC49" s="46">
        <f t="shared" si="31"/>
        <v>53.638093863532916</v>
      </c>
      <c r="AD49" s="46">
        <f t="shared" si="31"/>
        <v>57.637054694418012</v>
      </c>
      <c r="AE49" s="46">
        <f t="shared" si="31"/>
        <v>61.585882368519052</v>
      </c>
      <c r="AF49" s="46">
        <f t="shared" si="31"/>
        <v>65.230906012330863</v>
      </c>
      <c r="AG49" s="46">
        <f t="shared" si="31"/>
        <v>68.456986800182065</v>
      </c>
      <c r="AH49" s="46">
        <f t="shared" si="31"/>
        <v>71.017669781106463</v>
      </c>
      <c r="AI49" s="46">
        <f t="shared" si="31"/>
        <v>73.260784507799883</v>
      </c>
      <c r="AJ49" s="46">
        <f t="shared" si="31"/>
        <v>75.306713319816282</v>
      </c>
      <c r="AK49" s="46">
        <f t="shared" si="31"/>
        <v>77.414370604543393</v>
      </c>
      <c r="AL49" s="46">
        <f t="shared" si="31"/>
        <v>80</v>
      </c>
      <c r="AM49" s="46">
        <f t="shared" si="31"/>
        <v>80.602871066605985</v>
      </c>
      <c r="AN49" s="46">
        <f t="shared" si="31"/>
        <v>81.362043352045717</v>
      </c>
      <c r="AO49" s="46">
        <f t="shared" si="31"/>
        <v>82.226505650562459</v>
      </c>
      <c r="AP49" s="46">
        <f t="shared" si="31"/>
        <v>83.152633452543512</v>
      </c>
      <c r="AQ49" s="46">
        <f t="shared" si="31"/>
        <v>84.103720080051431</v>
      </c>
      <c r="AR49" s="46">
        <f t="shared" si="31"/>
        <v>85.049507822355167</v>
      </c>
      <c r="AS49" s="46">
        <f t="shared" si="31"/>
        <v>85.965719071461081</v>
      </c>
      <c r="AT49" s="46">
        <f t="shared" si="31"/>
        <v>86.833587457644256</v>
      </c>
      <c r="AU49" s="46">
        <f t="shared" si="31"/>
        <v>87.639388984979519</v>
      </c>
      <c r="AV49" s="46">
        <f t="shared" si="31"/>
        <v>88.373973166872574</v>
      </c>
      <c r="AW49" s="46">
        <f t="shared" si="31"/>
        <v>89.03229416159121</v>
      </c>
      <c r="AX49" s="46">
        <f t="shared" si="31"/>
        <v>89.612941907796341</v>
      </c>
      <c r="AY49" s="46">
        <f t="shared" si="31"/>
        <v>90.117673260073261</v>
      </c>
      <c r="AZ49" s="46">
        <f t="shared" si="31"/>
        <v>90.550943124462648</v>
      </c>
      <c r="BA49" s="46">
        <f t="shared" si="31"/>
        <v>90.919435593991807</v>
      </c>
      <c r="BB49" s="46">
        <f t="shared" si="31"/>
        <v>91.009617073787496</v>
      </c>
      <c r="BC49" s="46">
        <f t="shared" si="31"/>
        <v>91.057160439560434</v>
      </c>
      <c r="BD49" s="46">
        <f t="shared" si="31"/>
        <v>91.057129436244225</v>
      </c>
      <c r="BE49" s="46">
        <f t="shared" si="31"/>
        <v>91.00681699575901</v>
      </c>
      <c r="BF49" s="46">
        <f t="shared" si="31"/>
        <v>90.906214101480373</v>
      </c>
      <c r="BG49" s="46">
        <f t="shared" si="31"/>
        <v>90.758478652708234</v>
      </c>
      <c r="BH49" s="46">
        <f t="shared" si="31"/>
        <v>90.570404329135698</v>
      </c>
      <c r="BI49" s="46">
        <f t="shared" si="31"/>
        <v>90.352889455317865</v>
      </c>
      <c r="BJ49" s="46">
        <f t="shared" si="31"/>
        <v>90.121405865140773</v>
      </c>
      <c r="BK49" s="46">
        <f t="shared" si="31"/>
        <v>89.896467766290243</v>
      </c>
      <c r="BL49" s="46">
        <f t="shared" si="31"/>
        <v>89.704100604720722</v>
      </c>
      <c r="BM49" s="46">
        <f t="shared" si="31"/>
        <v>89.576309929124136</v>
      </c>
      <c r="BN49" s="46">
        <f t="shared" si="31"/>
        <v>89.55155025539878</v>
      </c>
      <c r="BO49" s="46">
        <f t="shared" ref="BO49:BQ49" si="32">(100-BO$48)</f>
        <v>89.675193931118187</v>
      </c>
      <c r="BP49" s="46">
        <f t="shared" si="32"/>
        <v>90</v>
      </c>
      <c r="BQ49" s="47">
        <f t="shared" si="32"/>
        <v>100</v>
      </c>
    </row>
    <row r="50" spans="1:69" x14ac:dyDescent="0.3">
      <c r="A50" s="17" t="s">
        <v>56</v>
      </c>
      <c r="B50" s="1"/>
      <c r="C50" s="1"/>
      <c r="D50" s="1"/>
      <c r="E50" s="1"/>
      <c r="F50" s="1"/>
      <c r="BK50" s="10"/>
      <c r="BL50" s="10"/>
      <c r="BM50" s="10"/>
      <c r="BN50" s="10"/>
      <c r="BO50" s="10"/>
      <c r="BP50" s="10"/>
      <c r="BQ50" s="10"/>
    </row>
    <row r="51" spans="1:69" x14ac:dyDescent="0.3">
      <c r="B51" s="1"/>
      <c r="C51" s="1"/>
      <c r="D51" s="1"/>
      <c r="E51" s="1"/>
      <c r="BK51" s="10"/>
      <c r="BL51" s="10"/>
      <c r="BM51" s="10"/>
      <c r="BN51" s="10"/>
      <c r="BO51" s="10"/>
      <c r="BP51" s="10"/>
      <c r="BQ51" s="10"/>
    </row>
    <row r="52" spans="1:69" x14ac:dyDescent="0.3">
      <c r="A52" s="1"/>
      <c r="B52" s="1"/>
      <c r="C52" s="1"/>
      <c r="D52" s="1"/>
      <c r="E52" s="1"/>
    </row>
    <row r="53" spans="1:69" ht="15" customHeight="1" x14ac:dyDescent="0.3">
      <c r="A53" s="2"/>
      <c r="B53" s="1"/>
      <c r="C53" s="1"/>
      <c r="D53" s="1"/>
      <c r="E53" s="1"/>
      <c r="H53" s="73"/>
      <c r="I53" s="73"/>
      <c r="J53" s="73"/>
      <c r="K53" s="73"/>
      <c r="L53" s="73"/>
      <c r="M53" s="73"/>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70"/>
    </row>
    <row r="54" spans="1:69" x14ac:dyDescent="0.3">
      <c r="A54" s="1"/>
      <c r="H54" s="73"/>
      <c r="I54" s="73"/>
      <c r="J54" s="73"/>
      <c r="K54" s="73"/>
      <c r="L54" s="73"/>
      <c r="M54" s="73"/>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row>
    <row r="55" spans="1:69" x14ac:dyDescent="0.3">
      <c r="H55" s="73"/>
      <c r="I55" s="73"/>
      <c r="J55" s="73"/>
      <c r="K55" s="73"/>
      <c r="L55" s="73"/>
      <c r="M55" s="73"/>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row>
    <row r="56" spans="1:69" x14ac:dyDescent="0.3">
      <c r="H56" s="73"/>
      <c r="I56" s="73"/>
      <c r="J56" s="73"/>
      <c r="K56" s="73"/>
      <c r="L56" s="73"/>
      <c r="M56" s="73"/>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row>
    <row r="57" spans="1:69" x14ac:dyDescent="0.3">
      <c r="H57" s="73"/>
      <c r="I57" s="73"/>
      <c r="J57" s="7"/>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row>
    <row r="58" spans="1:69" x14ac:dyDescent="0.3">
      <c r="H58" s="15"/>
      <c r="I58" s="15"/>
      <c r="J58" s="7"/>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3">
      <c r="H59" s="15"/>
      <c r="I59" s="15"/>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3">
      <c r="H60" s="15"/>
      <c r="J60" s="78"/>
    </row>
    <row r="61" spans="1:69" x14ac:dyDescent="0.3">
      <c r="H61" s="15"/>
    </row>
    <row r="62" spans="1:69" x14ac:dyDescent="0.3">
      <c r="H62" s="15"/>
    </row>
    <row r="63" spans="1:69" x14ac:dyDescent="0.3">
      <c r="H63" s="15"/>
    </row>
    <row r="64" spans="1:69" x14ac:dyDescent="0.3">
      <c r="H64" s="15"/>
    </row>
    <row r="65" spans="1:15" x14ac:dyDescent="0.3">
      <c r="H65" s="15"/>
    </row>
    <row r="66" spans="1:15" x14ac:dyDescent="0.3">
      <c r="H66" s="15"/>
    </row>
    <row r="67" spans="1:15" x14ac:dyDescent="0.3">
      <c r="A67" s="17" t="s">
        <v>38</v>
      </c>
      <c r="H67" s="15"/>
    </row>
    <row r="68" spans="1:15" x14ac:dyDescent="0.3">
      <c r="A68" s="60"/>
      <c r="H68" s="15"/>
    </row>
    <row r="69" spans="1:15" ht="15" thickBot="1" x14ac:dyDescent="0.35"/>
    <row r="70" spans="1:15" ht="18.600000000000001" thickBot="1" x14ac:dyDescent="0.4">
      <c r="A70" s="99" t="s">
        <v>15</v>
      </c>
      <c r="B70" s="100"/>
      <c r="C70" s="100"/>
      <c r="D70" s="100"/>
      <c r="E70" s="100"/>
      <c r="F70" s="100"/>
      <c r="G70" s="100"/>
      <c r="H70" s="100"/>
      <c r="I70" s="100"/>
      <c r="J70" s="100"/>
      <c r="K70" s="100"/>
      <c r="L70" s="100"/>
      <c r="M70" s="100"/>
      <c r="N70" s="100"/>
      <c r="O70" s="101"/>
    </row>
    <row r="71" spans="1:15" x14ac:dyDescent="0.3">
      <c r="A71" s="96" t="s">
        <v>46</v>
      </c>
      <c r="B71" s="97"/>
      <c r="C71" s="97"/>
      <c r="D71" s="97"/>
      <c r="E71" s="97"/>
      <c r="F71" s="97"/>
      <c r="G71" s="97"/>
      <c r="H71" s="97"/>
      <c r="I71" s="97"/>
      <c r="J71" s="97"/>
      <c r="K71" s="97"/>
      <c r="L71" s="97"/>
      <c r="M71" s="97"/>
      <c r="N71" s="97"/>
      <c r="O71" s="98"/>
    </row>
    <row r="72" spans="1:15" ht="15" customHeight="1" x14ac:dyDescent="0.3">
      <c r="A72" s="79" t="s">
        <v>57</v>
      </c>
      <c r="B72" s="80"/>
      <c r="C72" s="80"/>
      <c r="D72" s="80"/>
      <c r="E72" s="80"/>
      <c r="F72" s="80"/>
      <c r="G72" s="80"/>
      <c r="H72" s="80"/>
      <c r="I72" s="80"/>
      <c r="J72" s="80"/>
      <c r="K72" s="80"/>
      <c r="L72" s="80"/>
      <c r="M72" s="80"/>
      <c r="N72" s="80"/>
      <c r="O72" s="81"/>
    </row>
    <row r="73" spans="1:15" ht="15" customHeight="1" x14ac:dyDescent="0.3">
      <c r="A73" s="79" t="s">
        <v>45</v>
      </c>
      <c r="B73" s="80"/>
      <c r="C73" s="80"/>
      <c r="D73" s="80"/>
      <c r="E73" s="80"/>
      <c r="F73" s="80"/>
      <c r="G73" s="80"/>
      <c r="H73" s="80"/>
      <c r="I73" s="80"/>
      <c r="J73" s="80"/>
      <c r="K73" s="80"/>
      <c r="L73" s="80"/>
      <c r="M73" s="80"/>
      <c r="N73" s="80"/>
      <c r="O73" s="81"/>
    </row>
    <row r="74" spans="1:15" ht="15" customHeight="1" x14ac:dyDescent="0.3">
      <c r="A74" s="79" t="s">
        <v>44</v>
      </c>
      <c r="B74" s="80"/>
      <c r="C74" s="80"/>
      <c r="D74" s="80"/>
      <c r="E74" s="80"/>
      <c r="F74" s="80"/>
      <c r="G74" s="80"/>
      <c r="H74" s="80"/>
      <c r="I74" s="80"/>
      <c r="J74" s="80"/>
      <c r="K74" s="80"/>
      <c r="L74" s="80"/>
      <c r="M74" s="80"/>
      <c r="N74" s="80"/>
      <c r="O74" s="81"/>
    </row>
    <row r="75" spans="1:15" x14ac:dyDescent="0.3">
      <c r="A75" s="79" t="s">
        <v>43</v>
      </c>
      <c r="B75" s="80"/>
      <c r="C75" s="80"/>
      <c r="D75" s="80"/>
      <c r="E75" s="80"/>
      <c r="F75" s="80"/>
      <c r="G75" s="80"/>
      <c r="H75" s="80"/>
      <c r="I75" s="80"/>
      <c r="J75" s="80"/>
      <c r="K75" s="80"/>
      <c r="L75" s="80"/>
      <c r="M75" s="80"/>
      <c r="N75" s="80"/>
      <c r="O75" s="81"/>
    </row>
    <row r="76" spans="1:15" x14ac:dyDescent="0.3">
      <c r="A76" s="79" t="s">
        <v>52</v>
      </c>
      <c r="B76" s="80"/>
      <c r="C76" s="80"/>
      <c r="D76" s="80"/>
      <c r="E76" s="80"/>
      <c r="F76" s="80"/>
      <c r="G76" s="80"/>
      <c r="H76" s="80"/>
      <c r="I76" s="80"/>
      <c r="J76" s="80"/>
      <c r="K76" s="80"/>
      <c r="L76" s="80"/>
      <c r="M76" s="80"/>
      <c r="N76" s="80"/>
      <c r="O76" s="81"/>
    </row>
    <row r="77" spans="1:15" x14ac:dyDescent="0.3">
      <c r="A77" s="85" t="s">
        <v>47</v>
      </c>
      <c r="B77" s="86"/>
      <c r="C77" s="86"/>
      <c r="D77" s="86"/>
      <c r="E77" s="86"/>
      <c r="F77" s="86"/>
      <c r="G77" s="86"/>
      <c r="H77" s="86"/>
      <c r="I77" s="86"/>
      <c r="J77" s="86"/>
      <c r="K77" s="86"/>
      <c r="L77" s="86"/>
      <c r="M77" s="86"/>
      <c r="N77" s="86"/>
      <c r="O77" s="87"/>
    </row>
    <row r="78" spans="1:15" ht="15" customHeight="1" x14ac:dyDescent="0.3">
      <c r="A78" s="79" t="s">
        <v>42</v>
      </c>
      <c r="B78" s="80"/>
      <c r="C78" s="80"/>
      <c r="D78" s="80"/>
      <c r="E78" s="80"/>
      <c r="F78" s="80"/>
      <c r="G78" s="80"/>
      <c r="H78" s="80"/>
      <c r="I78" s="80"/>
      <c r="J78" s="80"/>
      <c r="K78" s="80"/>
      <c r="L78" s="80"/>
      <c r="M78" s="80"/>
      <c r="N78" s="80"/>
      <c r="O78" s="81"/>
    </row>
    <row r="79" spans="1:15" ht="15" customHeight="1" x14ac:dyDescent="0.3">
      <c r="A79" s="79" t="s">
        <v>53</v>
      </c>
      <c r="B79" s="80"/>
      <c r="C79" s="80"/>
      <c r="D79" s="80"/>
      <c r="E79" s="80"/>
      <c r="F79" s="80"/>
      <c r="G79" s="80"/>
      <c r="H79" s="80"/>
      <c r="I79" s="80"/>
      <c r="J79" s="80"/>
      <c r="K79" s="80"/>
      <c r="L79" s="80"/>
      <c r="M79" s="80"/>
      <c r="N79" s="80"/>
      <c r="O79" s="81"/>
    </row>
    <row r="80" spans="1:15" ht="15" customHeight="1" x14ac:dyDescent="0.3">
      <c r="A80" s="79" t="s">
        <v>54</v>
      </c>
      <c r="B80" s="80"/>
      <c r="C80" s="80"/>
      <c r="D80" s="80"/>
      <c r="E80" s="80"/>
      <c r="F80" s="80"/>
      <c r="G80" s="80"/>
      <c r="H80" s="80"/>
      <c r="I80" s="80"/>
      <c r="J80" s="80"/>
      <c r="K80" s="80"/>
      <c r="L80" s="80"/>
      <c r="M80" s="80"/>
      <c r="N80" s="80"/>
      <c r="O80" s="81"/>
    </row>
    <row r="81" spans="1:15" ht="15.75" customHeight="1" thickBot="1" x14ac:dyDescent="0.35">
      <c r="A81" s="82" t="s">
        <v>41</v>
      </c>
      <c r="B81" s="83"/>
      <c r="C81" s="83"/>
      <c r="D81" s="83"/>
      <c r="E81" s="83"/>
      <c r="F81" s="83"/>
      <c r="G81" s="83"/>
      <c r="H81" s="83"/>
      <c r="I81" s="83"/>
      <c r="J81" s="83"/>
      <c r="K81" s="83"/>
      <c r="L81" s="83"/>
      <c r="M81" s="83"/>
      <c r="N81" s="83"/>
      <c r="O81" s="84"/>
    </row>
  </sheetData>
  <mergeCells count="16">
    <mergeCell ref="A75:O75"/>
    <mergeCell ref="B7:D7"/>
    <mergeCell ref="E7:G7"/>
    <mergeCell ref="H7:J7"/>
    <mergeCell ref="A74:O74"/>
    <mergeCell ref="A73:O73"/>
    <mergeCell ref="A72:O72"/>
    <mergeCell ref="A71:O71"/>
    <mergeCell ref="A70:O70"/>
    <mergeCell ref="B32:BQ32"/>
    <mergeCell ref="A80:O80"/>
    <mergeCell ref="A81:O81"/>
    <mergeCell ref="A79:O79"/>
    <mergeCell ref="A78:O78"/>
    <mergeCell ref="A76:O76"/>
    <mergeCell ref="A77:O77"/>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2021-11-30T22:14:50Z</dcterms:modified>
</cp:coreProperties>
</file>