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E184094C-0447-4066-979F-9903F0AE2921}" xr6:coauthVersionLast="46" xr6:coauthVersionMax="46" xr10:uidLastSave="{00000000-0000-0000-0000-000000000000}"/>
  <bookViews>
    <workbookView xWindow="0" yWindow="0" windowWidth="21600" windowHeight="1290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1" l="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BN36" i="1"/>
  <c r="BO36" i="1"/>
  <c r="BP36" i="1"/>
  <c r="BQ36" i="1"/>
  <c r="B18" i="1"/>
  <c r="E18" i="1"/>
  <c r="H18" i="1"/>
  <c r="H17" i="1"/>
  <c r="E17" i="1"/>
  <c r="B17" i="1"/>
  <c r="B19" i="1" s="1"/>
  <c r="D9" i="1" l="1"/>
  <c r="D16" i="1"/>
  <c r="D12" i="1"/>
  <c r="D15" i="1"/>
  <c r="D11" i="1"/>
  <c r="D14" i="1"/>
  <c r="D10" i="1"/>
  <c r="D13" i="1"/>
  <c r="C26" i="1"/>
  <c r="G26" i="1"/>
  <c r="K26" i="1"/>
  <c r="O26" i="1"/>
  <c r="S26" i="1"/>
  <c r="W26" i="1"/>
  <c r="AA26" i="1"/>
  <c r="AE26" i="1"/>
  <c r="AI26" i="1"/>
  <c r="AM26" i="1"/>
  <c r="AQ26" i="1"/>
  <c r="AU26" i="1"/>
  <c r="AY26" i="1"/>
  <c r="BC26" i="1"/>
  <c r="BG26" i="1"/>
  <c r="BK26" i="1"/>
  <c r="BO26" i="1"/>
  <c r="D27" i="1"/>
  <c r="H27" i="1"/>
  <c r="L27" i="1"/>
  <c r="P27" i="1"/>
  <c r="T27" i="1"/>
  <c r="X27" i="1"/>
  <c r="AB27" i="1"/>
  <c r="AF27" i="1"/>
  <c r="AJ27" i="1"/>
  <c r="AN27" i="1"/>
  <c r="AR27" i="1"/>
  <c r="AV27" i="1"/>
  <c r="AZ27" i="1"/>
  <c r="BD27" i="1"/>
  <c r="BH27" i="1"/>
  <c r="BL27" i="1"/>
  <c r="BP27" i="1"/>
  <c r="D26" i="1"/>
  <c r="H26" i="1"/>
  <c r="L26" i="1"/>
  <c r="P26" i="1"/>
  <c r="T26" i="1"/>
  <c r="X26" i="1"/>
  <c r="AB26" i="1"/>
  <c r="AF26" i="1"/>
  <c r="AJ26" i="1"/>
  <c r="AN26" i="1"/>
  <c r="AR26" i="1"/>
  <c r="AV26" i="1"/>
  <c r="AZ26" i="1"/>
  <c r="BD26" i="1"/>
  <c r="BH26" i="1"/>
  <c r="BL26" i="1"/>
  <c r="BP26" i="1"/>
  <c r="E27" i="1"/>
  <c r="I27" i="1"/>
  <c r="M27" i="1"/>
  <c r="Q27" i="1"/>
  <c r="U27" i="1"/>
  <c r="Y27" i="1"/>
  <c r="AC27" i="1"/>
  <c r="AG27" i="1"/>
  <c r="AK27" i="1"/>
  <c r="AO27" i="1"/>
  <c r="AS27" i="1"/>
  <c r="AW27" i="1"/>
  <c r="BA27" i="1"/>
  <c r="BE27" i="1"/>
  <c r="BI27" i="1"/>
  <c r="BM27" i="1"/>
  <c r="BQ27" i="1"/>
  <c r="E26" i="1"/>
  <c r="I26" i="1"/>
  <c r="M26" i="1"/>
  <c r="Q26" i="1"/>
  <c r="U26" i="1"/>
  <c r="Y26" i="1"/>
  <c r="AC26" i="1"/>
  <c r="AG26" i="1"/>
  <c r="AK26" i="1"/>
  <c r="AO26" i="1"/>
  <c r="AS26" i="1"/>
  <c r="AW26" i="1"/>
  <c r="BA26" i="1"/>
  <c r="BE26" i="1"/>
  <c r="BI26" i="1"/>
  <c r="BM26" i="1"/>
  <c r="BQ26" i="1"/>
  <c r="F27" i="1"/>
  <c r="J27" i="1"/>
  <c r="N27" i="1"/>
  <c r="R27" i="1"/>
  <c r="V27" i="1"/>
  <c r="Z27" i="1"/>
  <c r="AD27" i="1"/>
  <c r="AH27" i="1"/>
  <c r="AL27" i="1"/>
  <c r="AP27" i="1"/>
  <c r="AT27" i="1"/>
  <c r="AX27" i="1"/>
  <c r="BB27" i="1"/>
  <c r="BF27" i="1"/>
  <c r="BJ27" i="1"/>
  <c r="BN27" i="1"/>
  <c r="F26" i="1"/>
  <c r="J26" i="1"/>
  <c r="N26" i="1"/>
  <c r="R26" i="1"/>
  <c r="V26" i="1"/>
  <c r="Z26" i="1"/>
  <c r="AD26" i="1"/>
  <c r="AH26" i="1"/>
  <c r="AL26" i="1"/>
  <c r="AP26" i="1"/>
  <c r="AT26" i="1"/>
  <c r="AX26" i="1"/>
  <c r="BB26" i="1"/>
  <c r="BF26" i="1"/>
  <c r="BJ26" i="1"/>
  <c r="BN26" i="1"/>
  <c r="C27" i="1"/>
  <c r="G27" i="1"/>
  <c r="K27" i="1"/>
  <c r="O27" i="1"/>
  <c r="S27" i="1"/>
  <c r="W27" i="1"/>
  <c r="AA27" i="1"/>
  <c r="AE27" i="1"/>
  <c r="AI27" i="1"/>
  <c r="AM27" i="1"/>
  <c r="AM34" i="1" s="1"/>
  <c r="AQ27" i="1"/>
  <c r="AU27" i="1"/>
  <c r="AY27" i="1"/>
  <c r="BC27" i="1"/>
  <c r="BC34" i="1" s="1"/>
  <c r="BG27" i="1"/>
  <c r="BK27" i="1"/>
  <c r="BO27" i="1"/>
  <c r="E19" i="1"/>
  <c r="E20" i="1" s="1"/>
  <c r="E21" i="1" s="1"/>
  <c r="H19" i="1"/>
  <c r="H20" i="1" s="1"/>
  <c r="H21" i="1" s="1"/>
  <c r="B26" i="1"/>
  <c r="B35" i="1" s="1"/>
  <c r="B20" i="1"/>
  <c r="B21" i="1" s="1"/>
  <c r="B27" i="1"/>
  <c r="BQ30" i="1" l="1"/>
  <c r="BQ35" i="1"/>
  <c r="BQ37" i="1" s="1"/>
  <c r="J28" i="1"/>
  <c r="BO34" i="1"/>
  <c r="AY34" i="1"/>
  <c r="AI34" i="1"/>
  <c r="S34" i="1"/>
  <c r="C33" i="1"/>
  <c r="G34" i="1"/>
  <c r="BF34" i="1"/>
  <c r="J34" i="1"/>
  <c r="R34" i="1"/>
  <c r="BQ28" i="1"/>
  <c r="AP34" i="1"/>
  <c r="Z34" i="1"/>
  <c r="T29" i="1"/>
  <c r="BB34" i="1"/>
  <c r="V34" i="1"/>
  <c r="F34" i="1"/>
  <c r="K34" i="1"/>
  <c r="BD34" i="1"/>
  <c r="AA29" i="1"/>
  <c r="AZ28" i="1"/>
  <c r="C34" i="1"/>
  <c r="L31" i="1"/>
  <c r="BM28" i="1"/>
  <c r="W31" i="1"/>
  <c r="G31" i="1"/>
  <c r="F31" i="1"/>
  <c r="L29" i="1"/>
  <c r="N29" i="1"/>
  <c r="S29" i="1"/>
  <c r="I29" i="1"/>
  <c r="P29" i="1"/>
  <c r="AZ30" i="1"/>
  <c r="AJ30" i="1"/>
  <c r="AB28" i="1"/>
  <c r="AB33" i="1" s="1"/>
  <c r="AU30" i="1"/>
  <c r="AE29" i="1"/>
  <c r="R29" i="1"/>
  <c r="AQ30" i="1"/>
  <c r="Z29" i="1"/>
  <c r="AE30" i="1"/>
  <c r="BI30" i="1"/>
  <c r="BA30" i="1"/>
  <c r="AK30" i="1"/>
  <c r="E31" i="1"/>
  <c r="AB29" i="1"/>
  <c r="AI30" i="1"/>
  <c r="V29" i="1"/>
  <c r="K31" i="1"/>
  <c r="AL28" i="1"/>
  <c r="AU28" i="1"/>
  <c r="AG30" i="1"/>
  <c r="AB31" i="1"/>
  <c r="BQ31" i="1"/>
  <c r="S31" i="1"/>
  <c r="W34" i="1"/>
  <c r="AH30" i="1"/>
  <c r="AP28" i="1"/>
  <c r="J31" i="1"/>
  <c r="K29" i="1"/>
  <c r="Q29" i="1"/>
  <c r="AZ29" i="1"/>
  <c r="AV31" i="1"/>
  <c r="BL31" i="1"/>
  <c r="BP28" i="1"/>
  <c r="BP32" i="1" s="1"/>
  <c r="BL29" i="1"/>
  <c r="BE29" i="1"/>
  <c r="BO31" i="1"/>
  <c r="AM29" i="1"/>
  <c r="BB31" i="1"/>
  <c r="BF31" i="1"/>
  <c r="AP29" i="1"/>
  <c r="BC29" i="1"/>
  <c r="AY31" i="1"/>
  <c r="AR29" i="1"/>
  <c r="BO29" i="1"/>
  <c r="O28" i="1"/>
  <c r="BN31" i="1"/>
  <c r="AZ31" i="1"/>
  <c r="E30" i="1"/>
  <c r="BC31" i="1"/>
  <c r="AV29" i="1"/>
  <c r="AI31" i="1"/>
  <c r="C29" i="1"/>
  <c r="AX28" i="1"/>
  <c r="AA28" i="1"/>
  <c r="AY29" i="1"/>
  <c r="AT30" i="1"/>
  <c r="AT28" i="1"/>
  <c r="K28" i="1"/>
  <c r="BG28" i="1"/>
  <c r="AC31" i="1"/>
  <c r="AO30" i="1"/>
  <c r="AW29" i="1"/>
  <c r="BA28" i="1"/>
  <c r="BP30" i="1"/>
  <c r="BM34" i="1"/>
  <c r="BM30" i="1"/>
  <c r="BM31" i="1"/>
  <c r="BM29" i="1"/>
  <c r="AW34" i="1"/>
  <c r="AW30" i="1"/>
  <c r="AW28" i="1"/>
  <c r="AW31" i="1"/>
  <c r="AG34" i="1"/>
  <c r="AG31" i="1"/>
  <c r="AG29" i="1"/>
  <c r="Q34" i="1"/>
  <c r="Q30" i="1"/>
  <c r="Q28" i="1"/>
  <c r="Q31" i="1"/>
  <c r="X30" i="1"/>
  <c r="AG28" i="1"/>
  <c r="AO31" i="1"/>
  <c r="BH29" i="1"/>
  <c r="AR30" i="1"/>
  <c r="S30" i="1"/>
  <c r="BK29" i="1"/>
  <c r="O30" i="1"/>
  <c r="V30" i="1"/>
  <c r="C30" i="1"/>
  <c r="AX30" i="1"/>
  <c r="F28" i="1"/>
  <c r="AH31" i="1"/>
  <c r="AX29" i="1"/>
  <c r="G28" i="1"/>
  <c r="AY30" i="1"/>
  <c r="AD31" i="1"/>
  <c r="AT29" i="1"/>
  <c r="AM28" i="1"/>
  <c r="BG29" i="1"/>
  <c r="AO29" i="1"/>
  <c r="AS28" i="1"/>
  <c r="BN34" i="1"/>
  <c r="BN29" i="1"/>
  <c r="BN28" i="1"/>
  <c r="BN30" i="1"/>
  <c r="AX34" i="1"/>
  <c r="AX31" i="1"/>
  <c r="AH34" i="1"/>
  <c r="AH29" i="1"/>
  <c r="AH28" i="1"/>
  <c r="BD31" i="1"/>
  <c r="AN30" i="1"/>
  <c r="AN31" i="1"/>
  <c r="BI29" i="1"/>
  <c r="BA31" i="1"/>
  <c r="H28" i="1"/>
  <c r="I28" i="1"/>
  <c r="D28" i="1"/>
  <c r="Y30" i="1"/>
  <c r="T30" i="1"/>
  <c r="S28" i="1"/>
  <c r="Z28" i="1"/>
  <c r="V28" i="1"/>
  <c r="C31" i="1"/>
  <c r="F30" i="1"/>
  <c r="P30" i="1"/>
  <c r="L28" i="1"/>
  <c r="D30" i="1"/>
  <c r="Z30" i="1"/>
  <c r="K30" i="1"/>
  <c r="AA30" i="1"/>
  <c r="W28" i="1"/>
  <c r="C28" i="1"/>
  <c r="C32" i="1" s="1"/>
  <c r="P28" i="1"/>
  <c r="AU31" i="1"/>
  <c r="BJ31" i="1"/>
  <c r="M28" i="1"/>
  <c r="AM31" i="1"/>
  <c r="U30" i="1"/>
  <c r="AR31" i="1"/>
  <c r="AF31" i="1"/>
  <c r="AO28" i="1"/>
  <c r="BF30" i="1"/>
  <c r="BH28" i="1"/>
  <c r="AS30" i="1"/>
  <c r="AJ31" i="1"/>
  <c r="AF29" i="1"/>
  <c r="BI28" i="1"/>
  <c r="AV30" i="1"/>
  <c r="AM30" i="1"/>
  <c r="BB28" i="1"/>
  <c r="AQ28" i="1"/>
  <c r="BF28" i="1"/>
  <c r="BC30" i="1"/>
  <c r="AI29" i="1"/>
  <c r="AV28" i="1"/>
  <c r="BG30" i="1"/>
  <c r="AL29" i="1"/>
  <c r="AY28" i="1"/>
  <c r="BO30" i="1"/>
  <c r="BB30" i="1"/>
  <c r="BL30" i="1"/>
  <c r="BC28" i="1"/>
  <c r="AL30" i="1"/>
  <c r="W30" i="1"/>
  <c r="BO28" i="1"/>
  <c r="AE31" i="1"/>
  <c r="R28" i="1"/>
  <c r="AP31" i="1"/>
  <c r="BF29" i="1"/>
  <c r="G30" i="1"/>
  <c r="AQ29" i="1"/>
  <c r="BK30" i="1"/>
  <c r="N28" i="1"/>
  <c r="AL31" i="1"/>
  <c r="BB29" i="1"/>
  <c r="BE31" i="1"/>
  <c r="L30" i="1"/>
  <c r="U28" i="1"/>
  <c r="BG31" i="1"/>
  <c r="BG34" i="1"/>
  <c r="AQ31" i="1"/>
  <c r="AQ34" i="1"/>
  <c r="AA31" i="1"/>
  <c r="AA34" i="1"/>
  <c r="BJ30" i="1"/>
  <c r="BJ34" i="1"/>
  <c r="BJ29" i="1"/>
  <c r="BJ28" i="1"/>
  <c r="AT34" i="1"/>
  <c r="AT31" i="1"/>
  <c r="AD34" i="1"/>
  <c r="AD29" i="1"/>
  <c r="AD30" i="1"/>
  <c r="AD28" i="1"/>
  <c r="N34" i="1"/>
  <c r="N31" i="1"/>
  <c r="N30" i="1"/>
  <c r="J30" i="1"/>
  <c r="T28" i="1"/>
  <c r="BE30" i="1"/>
  <c r="Y28" i="1"/>
  <c r="AC29" i="1"/>
  <c r="AN34" i="1"/>
  <c r="X34" i="1"/>
  <c r="X31" i="1"/>
  <c r="H30" i="1"/>
  <c r="AI28" i="1"/>
  <c r="BK31" i="1"/>
  <c r="F29" i="1"/>
  <c r="V31" i="1"/>
  <c r="O29" i="1"/>
  <c r="BK28" i="1"/>
  <c r="J29" i="1"/>
  <c r="Z31" i="1"/>
  <c r="AE28" i="1"/>
  <c r="AU29" i="1"/>
  <c r="P31" i="1"/>
  <c r="BD30" i="1"/>
  <c r="AK28" i="1"/>
  <c r="E28" i="1"/>
  <c r="U31" i="1"/>
  <c r="BH30" i="1"/>
  <c r="AF30" i="1"/>
  <c r="AN29" i="1"/>
  <c r="H29" i="1"/>
  <c r="AR28" i="1"/>
  <c r="BI34" i="1"/>
  <c r="AS34" i="1"/>
  <c r="AC34" i="1"/>
  <c r="M34" i="1"/>
  <c r="BI31" i="1"/>
  <c r="BA29" i="1"/>
  <c r="U29" i="1"/>
  <c r="BE28" i="1"/>
  <c r="BP33" i="1"/>
  <c r="BP34" i="1"/>
  <c r="AZ34" i="1"/>
  <c r="AJ34" i="1"/>
  <c r="T34" i="1"/>
  <c r="D34" i="1"/>
  <c r="AS31" i="1"/>
  <c r="AB30" i="1"/>
  <c r="BP29" i="1"/>
  <c r="AJ29" i="1"/>
  <c r="D29" i="1"/>
  <c r="AN28" i="1"/>
  <c r="H34" i="1"/>
  <c r="O34" i="1"/>
  <c r="AE34" i="1"/>
  <c r="AU34" i="1"/>
  <c r="BK34" i="1"/>
  <c r="W29" i="1"/>
  <c r="R30" i="1"/>
  <c r="O31" i="1"/>
  <c r="R31" i="1"/>
  <c r="G29" i="1"/>
  <c r="AK31" i="1"/>
  <c r="H31" i="1"/>
  <c r="Y29" i="1"/>
  <c r="AC28" i="1"/>
  <c r="AL34" i="1"/>
  <c r="M31" i="1"/>
  <c r="AJ28" i="1"/>
  <c r="BE34" i="1"/>
  <c r="AO34" i="1"/>
  <c r="Y34" i="1"/>
  <c r="I34" i="1"/>
  <c r="Y31" i="1"/>
  <c r="I30" i="1"/>
  <c r="AS29" i="1"/>
  <c r="M29" i="1"/>
  <c r="BL34" i="1"/>
  <c r="AV34" i="1"/>
  <c r="AF34" i="1"/>
  <c r="P34" i="1"/>
  <c r="BP31" i="1"/>
  <c r="I31" i="1"/>
  <c r="BL28" i="1"/>
  <c r="AF28" i="1"/>
  <c r="BD29" i="1"/>
  <c r="X29" i="1"/>
  <c r="BQ33" i="1"/>
  <c r="BQ32" i="1"/>
  <c r="BQ34" i="1"/>
  <c r="BA34" i="1"/>
  <c r="AK34" i="1"/>
  <c r="U34" i="1"/>
  <c r="E34" i="1"/>
  <c r="T31" i="1"/>
  <c r="AC30" i="1"/>
  <c r="BQ29" i="1"/>
  <c r="AK29" i="1"/>
  <c r="E29" i="1"/>
  <c r="BH34" i="1"/>
  <c r="AR34" i="1"/>
  <c r="AB34" i="1"/>
  <c r="L34" i="1"/>
  <c r="BH31" i="1"/>
  <c r="D31" i="1"/>
  <c r="AP30" i="1"/>
  <c r="M30" i="1"/>
  <c r="BD28" i="1"/>
  <c r="X28" i="1"/>
  <c r="B29" i="1"/>
  <c r="B31" i="1"/>
  <c r="B30" i="1"/>
  <c r="B28" i="1"/>
  <c r="B34" i="1"/>
  <c r="C35" i="1" l="1"/>
  <c r="BP35" i="1"/>
  <c r="AL33" i="1"/>
  <c r="AL32" i="1"/>
  <c r="BO32" i="1"/>
  <c r="BC32" i="1"/>
  <c r="AZ32" i="1"/>
  <c r="AT33" i="1"/>
  <c r="P32" i="1"/>
  <c r="W33" i="1"/>
  <c r="E32" i="1"/>
  <c r="AJ32" i="1"/>
  <c r="C37" i="1"/>
  <c r="BP37" i="1"/>
  <c r="BL33" i="1"/>
  <c r="X33" i="1"/>
  <c r="S32" i="1"/>
  <c r="D32" i="1"/>
  <c r="AB32" i="1"/>
  <c r="AB35" i="1" s="1"/>
  <c r="AK32" i="1"/>
  <c r="R33" i="1"/>
  <c r="AU32" i="1"/>
  <c r="BI32" i="1"/>
  <c r="AI32" i="1"/>
  <c r="S33" i="1"/>
  <c r="AR32" i="1"/>
  <c r="V32" i="1"/>
  <c r="AQ32" i="1"/>
  <c r="AG32" i="1"/>
  <c r="U33" i="1"/>
  <c r="BK33" i="1"/>
  <c r="AM33" i="1"/>
  <c r="Q32" i="1"/>
  <c r="AP32" i="1"/>
  <c r="AS33" i="1"/>
  <c r="U32" i="1"/>
  <c r="F33" i="1"/>
  <c r="O33" i="1"/>
  <c r="AN33" i="1"/>
  <c r="AX33" i="1"/>
  <c r="BH32" i="1"/>
  <c r="AE32" i="1"/>
  <c r="K32" i="1"/>
  <c r="BC33" i="1"/>
  <c r="BB33" i="1"/>
  <c r="BF32" i="1"/>
  <c r="AV32" i="1"/>
  <c r="M32" i="1"/>
  <c r="AC33" i="1"/>
  <c r="AK33" i="1"/>
  <c r="T33" i="1"/>
  <c r="BJ32" i="1"/>
  <c r="AG33" i="1"/>
  <c r="E33" i="1"/>
  <c r="AS32" i="1"/>
  <c r="I32" i="1"/>
  <c r="Q33" i="1"/>
  <c r="BA32" i="1"/>
  <c r="BE33" i="1"/>
  <c r="I33" i="1"/>
  <c r="AC32" i="1"/>
  <c r="AC35" i="1" s="1"/>
  <c r="H32" i="1"/>
  <c r="J33" i="1"/>
  <c r="Y33" i="1"/>
  <c r="AD33" i="1"/>
  <c r="AZ33" i="1"/>
  <c r="AA32" i="1"/>
  <c r="L33" i="1"/>
  <c r="V33" i="1"/>
  <c r="BA33" i="1"/>
  <c r="BD32" i="1"/>
  <c r="BN32" i="1"/>
  <c r="AH33" i="1"/>
  <c r="BG32" i="1"/>
  <c r="BG33" i="1"/>
  <c r="O32" i="1"/>
  <c r="BF33" i="1"/>
  <c r="BD33" i="1"/>
  <c r="M33" i="1"/>
  <c r="BI33" i="1"/>
  <c r="BK32" i="1"/>
  <c r="N33" i="1"/>
  <c r="BJ33" i="1"/>
  <c r="R32" i="1"/>
  <c r="R35" i="1" s="1"/>
  <c r="AV33" i="1"/>
  <c r="AQ33" i="1"/>
  <c r="BH33" i="1"/>
  <c r="P33" i="1"/>
  <c r="Z32" i="1"/>
  <c r="D33" i="1"/>
  <c r="AH32" i="1"/>
  <c r="AM32" i="1"/>
  <c r="F32" i="1"/>
  <c r="AW33" i="1"/>
  <c r="K33" i="1"/>
  <c r="AP33" i="1"/>
  <c r="AY32" i="1"/>
  <c r="AE33" i="1"/>
  <c r="AY33" i="1"/>
  <c r="BB32" i="1"/>
  <c r="AU33" i="1"/>
  <c r="BN33" i="1"/>
  <c r="G33" i="1"/>
  <c r="G32" i="1"/>
  <c r="BM33" i="1"/>
  <c r="AT32" i="1"/>
  <c r="AX32" i="1"/>
  <c r="J32" i="1"/>
  <c r="AC37" i="1"/>
  <c r="AF33" i="1"/>
  <c r="AJ33" i="1"/>
  <c r="X32" i="1"/>
  <c r="AN32" i="1"/>
  <c r="AA33" i="1"/>
  <c r="L32" i="1"/>
  <c r="AF32" i="1"/>
  <c r="BL32" i="1"/>
  <c r="Y32" i="1"/>
  <c r="T32" i="1"/>
  <c r="T35" i="1" s="1"/>
  <c r="BE32" i="1"/>
  <c r="AR33" i="1"/>
  <c r="Z33" i="1"/>
  <c r="AD32" i="1"/>
  <c r="N32" i="1"/>
  <c r="AO32" i="1"/>
  <c r="W32" i="1"/>
  <c r="W35" i="1" s="1"/>
  <c r="H33" i="1"/>
  <c r="AO33" i="1"/>
  <c r="AW32" i="1"/>
  <c r="BM32" i="1"/>
  <c r="AI33" i="1"/>
  <c r="BO33" i="1"/>
  <c r="B33" i="1"/>
  <c r="B32" i="1"/>
  <c r="AD35" i="1" l="1"/>
  <c r="AX35" i="1"/>
  <c r="AL35" i="1"/>
  <c r="AL37" i="1" s="1"/>
  <c r="BM35" i="1"/>
  <c r="BM37" i="1" s="1"/>
  <c r="AT35" i="1"/>
  <c r="AT37" i="1" s="1"/>
  <c r="AY35" i="1"/>
  <c r="BG35" i="1"/>
  <c r="BG37" i="1" s="1"/>
  <c r="BE35" i="1"/>
  <c r="BE37" i="1" s="1"/>
  <c r="X35" i="1"/>
  <c r="X37" i="1" s="1"/>
  <c r="J35" i="1"/>
  <c r="J37" i="1" s="1"/>
  <c r="AM35" i="1"/>
  <c r="AM37" i="1" s="1"/>
  <c r="L35" i="1"/>
  <c r="L37" i="1" s="1"/>
  <c r="Y35" i="1"/>
  <c r="Y37" i="1" s="1"/>
  <c r="H35" i="1"/>
  <c r="H37" i="1" s="1"/>
  <c r="BF35" i="1"/>
  <c r="BF37" i="1" s="1"/>
  <c r="K35" i="1"/>
  <c r="K37" i="1" s="1"/>
  <c r="V35" i="1"/>
  <c r="V37" i="1" s="1"/>
  <c r="BI35" i="1"/>
  <c r="AO35" i="1"/>
  <c r="AO37" i="1" s="1"/>
  <c r="F35" i="1"/>
  <c r="F37" i="1" s="1"/>
  <c r="AP35" i="1"/>
  <c r="AP37" i="1" s="1"/>
  <c r="BC35" i="1"/>
  <c r="BC37" i="1" s="1"/>
  <c r="BA35" i="1"/>
  <c r="BA37" i="1" s="1"/>
  <c r="AZ35" i="1"/>
  <c r="AZ37" i="1" s="1"/>
  <c r="AW35" i="1"/>
  <c r="AW37" i="1" s="1"/>
  <c r="BL35" i="1"/>
  <c r="BL37" i="1" s="1"/>
  <c r="AN35" i="1"/>
  <c r="AN37" i="1" s="1"/>
  <c r="Z35" i="1"/>
  <c r="Z37" i="1" s="1"/>
  <c r="BK35" i="1"/>
  <c r="BK37" i="1" s="1"/>
  <c r="AE35" i="1"/>
  <c r="AE37" i="1" s="1"/>
  <c r="AR35" i="1"/>
  <c r="AR37" i="1" s="1"/>
  <c r="AU35" i="1"/>
  <c r="AU37" i="1" s="1"/>
  <c r="D35" i="1"/>
  <c r="D37" i="1" s="1"/>
  <c r="N35" i="1"/>
  <c r="AF35" i="1"/>
  <c r="AF37" i="1" s="1"/>
  <c r="G35" i="1"/>
  <c r="G37" i="1" s="1"/>
  <c r="BB35" i="1"/>
  <c r="BB37" i="1" s="1"/>
  <c r="O35" i="1"/>
  <c r="O37" i="1" s="1"/>
  <c r="BN35" i="1"/>
  <c r="BN37" i="1" s="1"/>
  <c r="I35" i="1"/>
  <c r="I37" i="1" s="1"/>
  <c r="BJ35" i="1"/>
  <c r="BJ37" i="1" s="1"/>
  <c r="M35" i="1"/>
  <c r="M37" i="1" s="1"/>
  <c r="BH35" i="1"/>
  <c r="BH37" i="1" s="1"/>
  <c r="Q35" i="1"/>
  <c r="Q37" i="1" s="1"/>
  <c r="AG35" i="1"/>
  <c r="AG37" i="1" s="1"/>
  <c r="S35" i="1"/>
  <c r="P35" i="1"/>
  <c r="P37" i="1" s="1"/>
  <c r="BO35" i="1"/>
  <c r="BO37" i="1" s="1"/>
  <c r="E35" i="1"/>
  <c r="E37" i="1" s="1"/>
  <c r="AH35" i="1"/>
  <c r="AH37" i="1" s="1"/>
  <c r="BD35" i="1"/>
  <c r="BD37" i="1" s="1"/>
  <c r="AA35" i="1"/>
  <c r="AA37" i="1" s="1"/>
  <c r="AS35" i="1"/>
  <c r="AS37" i="1" s="1"/>
  <c r="AV35" i="1"/>
  <c r="AV37" i="1" s="1"/>
  <c r="U35" i="1"/>
  <c r="U37" i="1" s="1"/>
  <c r="AQ35" i="1"/>
  <c r="AQ37" i="1" s="1"/>
  <c r="AI35" i="1"/>
  <c r="AI37" i="1" s="1"/>
  <c r="AK35" i="1"/>
  <c r="AK37" i="1" s="1"/>
  <c r="AJ35" i="1"/>
  <c r="AJ37" i="1" s="1"/>
  <c r="W37" i="1"/>
  <c r="R37" i="1"/>
  <c r="BI37" i="1"/>
  <c r="AB37" i="1"/>
  <c r="AD37" i="1"/>
  <c r="T37" i="1"/>
  <c r="S37" i="1"/>
  <c r="N37" i="1"/>
  <c r="AX37" i="1"/>
  <c r="AY37" i="1"/>
  <c r="B37" i="1"/>
</calcChain>
</file>

<file path=xl/sharedStrings.xml><?xml version="1.0" encoding="utf-8"?>
<sst xmlns="http://schemas.openxmlformats.org/spreadsheetml/2006/main" count="67" uniqueCount="54">
  <si>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</si>
  <si>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</si>
  <si>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</si>
  <si>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</si>
  <si>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</si>
  <si>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</si>
  <si>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</si>
  <si>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</si>
  <si>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</si>
  <si>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</si>
  <si>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</si>
  <si>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</si>
  <si>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</si>
  <si>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</si>
  <si>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</si>
  <si>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</si>
  <si>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</si>
  <si>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</si>
  <si>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</si>
  <si>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</si>
  <si>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</si>
  <si>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</si>
  <si>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</si>
  <si>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</si>
  <si>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</si>
  <si>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</si>
  <si>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</si>
  <si>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</si>
  <si>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</si>
  <si>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</si>
  <si>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</si>
  <si>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</si>
  <si>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</si>
  <si>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</si>
  <si>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</si>
  <si>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</si>
  <si>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</si>
  <si>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</si>
  <si>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</si>
  <si>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</si>
  <si>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</si>
  <si>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</si>
  <si>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25% and 75%. A value of 50% would nominally simulate the classical normal distribution curve either side of the mean, which originates from the older Bayesian probability theory.</t>
  </si>
  <si>
    <t>Nota Bene 4: If you are calculating normalised confidence on a 0 to 50% scale,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Additionally, you need to split polarise these convex and concave spot confidence methods, so that they form curves across density depression ranges where there are no sample parameters present. Following this, you must soften the density depressions depending on the size of the density depression range, in comparison with the overall dataset range, by adding the polarity delta of confidence %, multiplied by this relationship between density and dataset (as seen in the raw confidence % method). This has been done in the raw confidence % row. Penultimately,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Finally, you must make sure that you give all out-of-dataset range projections a confidence of 0%.</t>
  </si>
  <si>
    <t>Zero trough confidence point when only two unique parameter values exist across the samples, because essentially there is no distribution unless you have a minimum of 3 unique parameter values.</t>
  </si>
  <si>
    <t>As sample dataset becomes more diverse (i.e. as significance increases), so total integral should increase, because the distribution is essentially spreading out more, and therefore covering a greater 2-dimensional area</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</si>
  <si>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</si>
  <si>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</si>
  <si>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Incorporation of skewness.</t>
  </si>
  <si>
    <t>Large low density sub-ranges &gt;=0%.</t>
  </si>
  <si>
    <t>Correctly skewed density peaks (parameters) and troughs (gaps).</t>
  </si>
  <si>
    <t>Correct distribution profile for smaller and larger datasets e.g. 80 samples and 800 samples aswell.</t>
  </si>
  <si>
    <t>Maximal confidence of &lt;50%, and minimal confidence &gt;0%, where there is actually a distribution (i.e. where there are more than 2 unique parameter values in the dataset).</t>
  </si>
  <si>
    <t>Handles negative and zero parameters appropriately.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</si>
</sst>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99">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39" xfId="0" applyNumberFormat="1" applyBorder="1" applyAlignment="1">
      <alignment horizontal="left" vertical="top" wrapText="1"/>
    </xf>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Michaelian_Proability_Theory!$B$25:$BQ$25</c:f>
              <c:numCache>
                <c:formatCode>0.00</c:formatCode>
                <c:ptCount val="68"/>
                <c:pt idx="0">
                  <c:v>-6</c:v>
                </c:pt>
                <c:pt idx="1">
                  <c:v>-5</c:v>
                </c:pt>
                <c:pt idx="2">
                  <c:v>-4.8</c:v>
                </c:pt>
                <c:pt idx="3">
                  <c:v>-4.5999999999999996</c:v>
                </c:pt>
                <c:pt idx="4">
                  <c:v>-4.4000000000000004</c:v>
                </c:pt>
                <c:pt idx="5">
                  <c:v>-4.2</c:v>
                </c:pt>
                <c:pt idx="6">
                  <c:v>-4</c:v>
                </c:pt>
                <c:pt idx="7">
                  <c:v>-3.8</c:v>
                </c:pt>
                <c:pt idx="8">
                  <c:v>-3.6</c:v>
                </c:pt>
                <c:pt idx="9">
                  <c:v>-3.4</c:v>
                </c:pt>
                <c:pt idx="10">
                  <c:v>-3.2</c:v>
                </c:pt>
                <c:pt idx="11">
                  <c:v>-3</c:v>
                </c:pt>
                <c:pt idx="12">
                  <c:v>-2.8</c:v>
                </c:pt>
                <c:pt idx="13">
                  <c:v>-2.6</c:v>
                </c:pt>
                <c:pt idx="14">
                  <c:v>-2.4</c:v>
                </c:pt>
                <c:pt idx="15">
                  <c:v>-2.2000000000000002</c:v>
                </c:pt>
                <c:pt idx="16">
                  <c:v>-2</c:v>
                </c:pt>
                <c:pt idx="17">
                  <c:v>-1.8</c:v>
                </c:pt>
                <c:pt idx="18">
                  <c:v>-1.6</c:v>
                </c:pt>
                <c:pt idx="19">
                  <c:v>-1.4</c:v>
                </c:pt>
                <c:pt idx="20">
                  <c:v>-1.2</c:v>
                </c:pt>
                <c:pt idx="21">
                  <c:v>-1</c:v>
                </c:pt>
                <c:pt idx="22">
                  <c:v>-0.8</c:v>
                </c:pt>
                <c:pt idx="23">
                  <c:v>-0.6</c:v>
                </c:pt>
                <c:pt idx="24">
                  <c:v>-0.4</c:v>
                </c:pt>
                <c:pt idx="25">
                  <c:v>-0.2</c:v>
                </c:pt>
                <c:pt idx="26">
                  <c:v>0</c:v>
                </c:pt>
                <c:pt idx="27">
                  <c:v>0.2</c:v>
                </c:pt>
                <c:pt idx="28">
                  <c:v>0.4</c:v>
                </c:pt>
                <c:pt idx="29">
                  <c:v>0.6</c:v>
                </c:pt>
                <c:pt idx="30">
                  <c:v>0.8</c:v>
                </c:pt>
                <c:pt idx="31">
                  <c:v>1</c:v>
                </c:pt>
                <c:pt idx="32">
                  <c:v>1.2</c:v>
                </c:pt>
                <c:pt idx="33">
                  <c:v>1.4</c:v>
                </c:pt>
                <c:pt idx="34">
                  <c:v>1.6</c:v>
                </c:pt>
                <c:pt idx="35">
                  <c:v>1.8</c:v>
                </c:pt>
                <c:pt idx="36">
                  <c:v>2</c:v>
                </c:pt>
                <c:pt idx="37">
                  <c:v>2.2000000000000002</c:v>
                </c:pt>
                <c:pt idx="38">
                  <c:v>2.4</c:v>
                </c:pt>
                <c:pt idx="39">
                  <c:v>2.6</c:v>
                </c:pt>
                <c:pt idx="40">
                  <c:v>2.8</c:v>
                </c:pt>
                <c:pt idx="41">
                  <c:v>3</c:v>
                </c:pt>
                <c:pt idx="42">
                  <c:v>3.2</c:v>
                </c:pt>
                <c:pt idx="43">
                  <c:v>3.4</c:v>
                </c:pt>
                <c:pt idx="44">
                  <c:v>3.6</c:v>
                </c:pt>
                <c:pt idx="45">
                  <c:v>3.8</c:v>
                </c:pt>
                <c:pt idx="46">
                  <c:v>4</c:v>
                </c:pt>
                <c:pt idx="47">
                  <c:v>4.2</c:v>
                </c:pt>
                <c:pt idx="48">
                  <c:v>4.4000000000000004</c:v>
                </c:pt>
                <c:pt idx="49">
                  <c:v>4.5999999999999996</c:v>
                </c:pt>
                <c:pt idx="50">
                  <c:v>4.8</c:v>
                </c:pt>
                <c:pt idx="51">
                  <c:v>5</c:v>
                </c:pt>
                <c:pt idx="52">
                  <c:v>5.2</c:v>
                </c:pt>
                <c:pt idx="53">
                  <c:v>5.4</c:v>
                </c:pt>
                <c:pt idx="54">
                  <c:v>5.6</c:v>
                </c:pt>
                <c:pt idx="55">
                  <c:v>5.8</c:v>
                </c:pt>
                <c:pt idx="56">
                  <c:v>6</c:v>
                </c:pt>
                <c:pt idx="57">
                  <c:v>6.2</c:v>
                </c:pt>
                <c:pt idx="58">
                  <c:v>6.4</c:v>
                </c:pt>
                <c:pt idx="59">
                  <c:v>6.6</c:v>
                </c:pt>
                <c:pt idx="60">
                  <c:v>6.8</c:v>
                </c:pt>
                <c:pt idx="61">
                  <c:v>7</c:v>
                </c:pt>
                <c:pt idx="62">
                  <c:v>7.2</c:v>
                </c:pt>
                <c:pt idx="63">
                  <c:v>7.4</c:v>
                </c:pt>
                <c:pt idx="64">
                  <c:v>7.6</c:v>
                </c:pt>
                <c:pt idx="65">
                  <c:v>7.8</c:v>
                </c:pt>
                <c:pt idx="66">
                  <c:v>8</c:v>
                </c:pt>
                <c:pt idx="67">
                  <c:v>9</c:v>
                </c:pt>
              </c:numCache>
            </c:numRef>
          </c:xVal>
          <c:yVal>
            <c:numRef>
              <c:f>Michaelian_Proability_Theory!$B$36:$BQ$36</c:f>
              <c:numCache>
                <c:formatCode>0.00</c:formatCode>
                <c:ptCount val="68"/>
                <c:pt idx="0">
                  <c:v>0</c:v>
                </c:pt>
                <c:pt idx="1">
                  <c:v>37.507811686367411</c:v>
                </c:pt>
                <c:pt idx="2">
                  <c:v>35.405971572937588</c:v>
                </c:pt>
                <c:pt idx="3">
                  <c:v>30.234246115069528</c:v>
                </c:pt>
                <c:pt idx="4">
                  <c:v>24.724852698549963</c:v>
                </c:pt>
                <c:pt idx="5">
                  <c:v>20.81285198512219</c:v>
                </c:pt>
                <c:pt idx="6">
                  <c:v>19.617885444581436</c:v>
                </c:pt>
                <c:pt idx="7">
                  <c:v>21.86827044278559</c:v>
                </c:pt>
                <c:pt idx="8">
                  <c:v>26.849893755580453</c:v>
                </c:pt>
                <c:pt idx="9">
                  <c:v>33.43702642386927</c:v>
                </c:pt>
                <c:pt idx="10">
                  <c:v>39.688520296607088</c:v>
                </c:pt>
                <c:pt idx="11">
                  <c:v>42.866070498705618</c:v>
                </c:pt>
                <c:pt idx="12">
                  <c:v>41.499060293739191</c:v>
                </c:pt>
                <c:pt idx="13">
                  <c:v>38.141923877661966</c:v>
                </c:pt>
                <c:pt idx="14">
                  <c:v>33.796652971013174</c:v>
                </c:pt>
                <c:pt idx="15">
                  <c:v>29.301126595096314</c:v>
                </c:pt>
                <c:pt idx="16">
                  <c:v>25.317567388562704</c:v>
                </c:pt>
                <c:pt idx="17">
                  <c:v>22.325615397361737</c:v>
                </c:pt>
                <c:pt idx="18">
                  <c:v>20.620019338057567</c:v>
                </c:pt>
                <c:pt idx="19">
                  <c:v>20.620019338057563</c:v>
                </c:pt>
                <c:pt idx="20">
                  <c:v>22.325615397361734</c:v>
                </c:pt>
                <c:pt idx="21">
                  <c:v>25.317567388562704</c:v>
                </c:pt>
                <c:pt idx="22">
                  <c:v>29.301126595096314</c:v>
                </c:pt>
                <c:pt idx="23">
                  <c:v>33.796652971013174</c:v>
                </c:pt>
                <c:pt idx="24">
                  <c:v>38.141923877661966</c:v>
                </c:pt>
                <c:pt idx="25">
                  <c:v>41.499060293739191</c:v>
                </c:pt>
                <c:pt idx="26">
                  <c:v>42.866070498705618</c:v>
                </c:pt>
                <c:pt idx="27">
                  <c:v>39.688520296607109</c:v>
                </c:pt>
                <c:pt idx="28">
                  <c:v>33.437026423869277</c:v>
                </c:pt>
                <c:pt idx="29">
                  <c:v>26.849893755580446</c:v>
                </c:pt>
                <c:pt idx="30">
                  <c:v>21.86827044278558</c:v>
                </c:pt>
                <c:pt idx="31">
                  <c:v>19.617885444581436</c:v>
                </c:pt>
                <c:pt idx="32">
                  <c:v>20.812851985122187</c:v>
                </c:pt>
                <c:pt idx="33">
                  <c:v>24.724852698549952</c:v>
                </c:pt>
                <c:pt idx="34">
                  <c:v>30.234246115069535</c:v>
                </c:pt>
                <c:pt idx="35">
                  <c:v>35.405971572937595</c:v>
                </c:pt>
                <c:pt idx="36">
                  <c:v>37.507811686367411</c:v>
                </c:pt>
                <c:pt idx="37">
                  <c:v>36.536220774669012</c:v>
                </c:pt>
                <c:pt idx="38">
                  <c:v>35.115652350324964</c:v>
                </c:pt>
                <c:pt idx="39">
                  <c:v>33.341894184808659</c:v>
                </c:pt>
                <c:pt idx="40">
                  <c:v>31.306578022946798</c:v>
                </c:pt>
                <c:pt idx="41">
                  <c:v>29.095826807519135</c:v>
                </c:pt>
                <c:pt idx="42">
                  <c:v>26.789082273911426</c:v>
                </c:pt>
                <c:pt idx="43">
                  <c:v>24.458112914821903</c:v>
                </c:pt>
                <c:pt idx="44">
                  <c:v>22.166202315020971</c:v>
                </c:pt>
                <c:pt idx="45">
                  <c:v>19.967517856164452</c:v>
                </c:pt>
                <c:pt idx="46">
                  <c:v>17.906659791660147</c:v>
                </c:pt>
                <c:pt idx="47">
                  <c:v>16.018390691587669</c:v>
                </c:pt>
                <c:pt idx="48">
                  <c:v>14.32754525767186</c:v>
                </c:pt>
                <c:pt idx="49">
                  <c:v>12.849120508309417</c:v>
                </c:pt>
                <c:pt idx="50">
                  <c:v>11.588546333648974</c:v>
                </c:pt>
                <c:pt idx="51">
                  <c:v>10.542136420724569</c:v>
                </c:pt>
                <c:pt idx="52">
                  <c:v>10.424821295494763</c:v>
                </c:pt>
                <c:pt idx="53">
                  <c:v>10.448620560381903</c:v>
                </c:pt>
                <c:pt idx="54">
                  <c:v>10.62533718075407</c:v>
                </c:pt>
                <c:pt idx="55">
                  <c:v>10.957657918864749</c:v>
                </c:pt>
                <c:pt idx="56">
                  <c:v>11.438702408719355</c:v>
                </c:pt>
                <c:pt idx="57">
                  <c:v>12.051752600995201</c:v>
                </c:pt>
                <c:pt idx="58">
                  <c:v>12.770162578014748</c:v>
                </c:pt>
                <c:pt idx="59">
                  <c:v>13.557448738772353</c:v>
                </c:pt>
                <c:pt idx="60">
                  <c:v>14.367560354014319</c:v>
                </c:pt>
                <c:pt idx="61">
                  <c:v>15.145330491372338</c:v>
                </c:pt>
                <c:pt idx="62">
                  <c:v>15.827107310550304</c:v>
                </c:pt>
                <c:pt idx="63">
                  <c:v>16.341565728564596</c:v>
                </c:pt>
                <c:pt idx="64">
                  <c:v>16.610699455037583</c:v>
                </c:pt>
                <c:pt idx="65">
                  <c:v>16.550993397544683</c:v>
                </c:pt>
                <c:pt idx="66">
                  <c:v>16.074776437014606</c:v>
                </c:pt>
                <c:pt idx="67">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39</xdr:row>
      <xdr:rowOff>4762</xdr:rowOff>
    </xdr:from>
    <xdr:to>
      <xdr:col>6</xdr:col>
      <xdr:colOff>0</xdr:colOff>
      <xdr:row>54</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68"/>
  <sheetViews>
    <sheetView tabSelected="1" zoomScale="85" zoomScaleNormal="85" workbookViewId="0">
      <selection activeCell="B36" sqref="B36"/>
    </sheetView>
  </sheetViews>
  <sheetFormatPr defaultRowHeight="15" x14ac:dyDescent="0.25"/>
  <cols>
    <col min="1" max="1" width="4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62" width="12" customWidth="1"/>
    <col min="63" max="64" width="9.7109375" bestFit="1" customWidth="1"/>
    <col min="65" max="67" width="9.7109375" customWidth="1"/>
  </cols>
  <sheetData>
    <row r="1" spans="1:62" x14ac:dyDescent="0.25">
      <c r="A1" t="s">
        <v>32</v>
      </c>
    </row>
    <row r="2" spans="1:62" x14ac:dyDescent="0.25">
      <c r="A2" s="16" t="s">
        <v>38</v>
      </c>
    </row>
    <row r="3" spans="1:62" ht="15.75" thickBot="1" x14ac:dyDescent="0.3"/>
    <row r="4" spans="1:62" ht="15.75" thickBot="1" x14ac:dyDescent="0.3">
      <c r="A4" t="s">
        <v>31</v>
      </c>
      <c r="B4" s="43">
        <v>50</v>
      </c>
    </row>
    <row r="5" spans="1:62" x14ac:dyDescent="0.25">
      <c r="A5" s="16" t="s">
        <v>42</v>
      </c>
    </row>
    <row r="6" spans="1:62" ht="15.75" thickBot="1" x14ac:dyDescent="0.3"/>
    <row r="7" spans="1:62" ht="15.75" thickBot="1" x14ac:dyDescent="0.3">
      <c r="A7" s="3" t="s">
        <v>4</v>
      </c>
      <c r="B7" s="82" t="s">
        <v>9</v>
      </c>
      <c r="C7" s="83"/>
      <c r="D7" s="84"/>
      <c r="E7" s="85" t="s">
        <v>10</v>
      </c>
      <c r="F7" s="86"/>
      <c r="G7" s="87"/>
      <c r="H7" s="88" t="s">
        <v>11</v>
      </c>
      <c r="I7" s="88"/>
      <c r="J7" s="8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60.75" thickBot="1" x14ac:dyDescent="0.3">
      <c r="A8" s="4" t="s">
        <v>3</v>
      </c>
      <c r="B8" s="8" t="s">
        <v>12</v>
      </c>
      <c r="C8" s="9" t="s">
        <v>33</v>
      </c>
      <c r="D8" s="57" t="s">
        <v>40</v>
      </c>
      <c r="E8" s="5" t="s">
        <v>12</v>
      </c>
      <c r="F8" s="6" t="s">
        <v>33</v>
      </c>
      <c r="G8" s="51" t="s">
        <v>40</v>
      </c>
      <c r="H8" s="5" t="s">
        <v>12</v>
      </c>
      <c r="I8" s="6" t="s">
        <v>33</v>
      </c>
      <c r="J8" s="51" t="s">
        <v>40</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25">
      <c r="A9" s="12" t="s">
        <v>21</v>
      </c>
      <c r="B9" s="73">
        <v>0</v>
      </c>
      <c r="C9" s="20">
        <v>1</v>
      </c>
      <c r="D9" s="58">
        <f>(((SUMIF(B$9:B$16,"&gt;="&amp;($B9-(($B$18-$B$17)*(B$4/100))),C$9:C$16)+SUMIF(B$9:B$16,"&lt;="&amp;($B9+(($B$18-$B$17)*(B$4/100))),C$9:C$16))-(SUM(C$9:C$16)-1))*(1-(1/SUM($C$9:$C$16))))</f>
        <v>7</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25">
      <c r="A10" s="13" t="s">
        <v>22</v>
      </c>
      <c r="B10" s="74">
        <v>0</v>
      </c>
      <c r="C10" s="23">
        <v>1</v>
      </c>
      <c r="D10" s="27">
        <f t="shared" ref="D10:D16" si="0">(((SUMIF(B$9:B$16,"&gt;="&amp;($B10-(($B$18-$B$17)*(B$4/100))),C$9:C$16)+SUMIF(B$9:B$16,"&lt;="&amp;($B10+(($B$18-$B$17)*(B$4/100))),C$9:C$16))-(SUM(C$9:C$16)-1))*(1-(1/SUM($C$9:$C$16))))</f>
        <v>7</v>
      </c>
      <c r="E10" s="24"/>
      <c r="F10" s="25"/>
      <c r="G10" s="55"/>
      <c r="H10" s="24"/>
      <c r="I10" s="25"/>
      <c r="J10" s="25"/>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25">
      <c r="A11" s="13" t="s">
        <v>23</v>
      </c>
      <c r="B11" s="74">
        <v>0</v>
      </c>
      <c r="C11" s="23">
        <v>1</v>
      </c>
      <c r="D11" s="27">
        <f t="shared" si="0"/>
        <v>7</v>
      </c>
      <c r="E11" s="24"/>
      <c r="F11" s="25"/>
      <c r="G11" s="55"/>
      <c r="H11" s="24"/>
      <c r="I11" s="25"/>
      <c r="J11" s="2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70"/>
    </row>
    <row r="12" spans="1:62" x14ac:dyDescent="0.25">
      <c r="A12" s="13" t="s">
        <v>24</v>
      </c>
      <c r="B12" s="74">
        <v>-5</v>
      </c>
      <c r="C12" s="23">
        <v>1</v>
      </c>
      <c r="D12" s="27">
        <f t="shared" si="0"/>
        <v>6.125</v>
      </c>
      <c r="E12" s="24"/>
      <c r="F12" s="25"/>
      <c r="G12" s="55"/>
      <c r="H12" s="24"/>
      <c r="I12" s="25"/>
      <c r="J12" s="25"/>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25">
      <c r="A13" s="13" t="s">
        <v>25</v>
      </c>
      <c r="B13" s="74">
        <v>-5</v>
      </c>
      <c r="C13" s="23">
        <v>1</v>
      </c>
      <c r="D13" s="27">
        <f t="shared" si="0"/>
        <v>6.125</v>
      </c>
      <c r="E13" s="26">
        <v>1</v>
      </c>
      <c r="F13" s="23">
        <v>1</v>
      </c>
      <c r="G13" s="27" t="s">
        <v>8</v>
      </c>
      <c r="H13" s="24"/>
      <c r="I13" s="25"/>
      <c r="J13" s="25"/>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25">
      <c r="A14" s="13" t="s">
        <v>26</v>
      </c>
      <c r="B14" s="74">
        <v>-3</v>
      </c>
      <c r="C14" s="23">
        <v>1</v>
      </c>
      <c r="D14" s="27">
        <f t="shared" si="0"/>
        <v>7</v>
      </c>
      <c r="E14" s="26">
        <v>3</v>
      </c>
      <c r="F14" s="23">
        <v>1</v>
      </c>
      <c r="G14" s="27" t="s">
        <v>8</v>
      </c>
      <c r="H14" s="26">
        <v>1</v>
      </c>
      <c r="I14" s="23">
        <v>1</v>
      </c>
      <c r="J14" s="23" t="s">
        <v>8</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25">
      <c r="A15" s="13" t="s">
        <v>27</v>
      </c>
      <c r="B15" s="74">
        <v>2</v>
      </c>
      <c r="C15" s="23">
        <v>1</v>
      </c>
      <c r="D15" s="27">
        <f t="shared" si="0"/>
        <v>6.125</v>
      </c>
      <c r="E15" s="26">
        <v>5</v>
      </c>
      <c r="F15" s="23">
        <v>1</v>
      </c>
      <c r="G15" s="27" t="s">
        <v>8</v>
      </c>
      <c r="H15" s="26">
        <v>5</v>
      </c>
      <c r="I15" s="23">
        <v>1</v>
      </c>
      <c r="J15" s="23" t="s">
        <v>8</v>
      </c>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ht="15.75" thickBot="1" x14ac:dyDescent="0.3">
      <c r="A16" s="14" t="s">
        <v>28</v>
      </c>
      <c r="B16" s="77">
        <v>8</v>
      </c>
      <c r="C16" s="28">
        <v>1</v>
      </c>
      <c r="D16" s="59">
        <f t="shared" si="0"/>
        <v>2.625</v>
      </c>
      <c r="E16" s="29">
        <v>7</v>
      </c>
      <c r="F16" s="30">
        <v>1</v>
      </c>
      <c r="G16" s="31" t="s">
        <v>8</v>
      </c>
      <c r="H16" s="29">
        <v>9</v>
      </c>
      <c r="I16" s="30">
        <v>1</v>
      </c>
      <c r="J16" s="30" t="s">
        <v>8</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9" x14ac:dyDescent="0.25">
      <c r="A17" s="67" t="s">
        <v>1</v>
      </c>
      <c r="B17" s="32">
        <f>MIN($B$9,$B$10,$B$11,$B$12,$B$13,$B$14,$B$15,$B$16)</f>
        <v>-5</v>
      </c>
      <c r="C17" s="33"/>
      <c r="D17" s="52"/>
      <c r="E17" s="34">
        <f>MIN($E$13,$E$14,$E$15,$E$16)</f>
        <v>1</v>
      </c>
      <c r="F17" s="35"/>
      <c r="G17" s="36"/>
      <c r="H17" s="48">
        <f>MIN($H$14,$H$15,$H$16)</f>
        <v>1</v>
      </c>
      <c r="I17" s="35"/>
      <c r="J17" s="36"/>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69" x14ac:dyDescent="0.25">
      <c r="A18" s="68" t="s">
        <v>2</v>
      </c>
      <c r="B18" s="37">
        <f>MAX($B$9,$B$10,$B$11,$B$12,$B$13,$B$14,$B$15,$B$16)</f>
        <v>8</v>
      </c>
      <c r="C18" s="38"/>
      <c r="D18" s="53"/>
      <c r="E18" s="37">
        <f>MAX($E$13,$E$14,$E$15,$E$16)</f>
        <v>7</v>
      </c>
      <c r="F18" s="38"/>
      <c r="G18" s="39"/>
      <c r="H18" s="49">
        <f>MAX($H$14,$H$15,$H$16)</f>
        <v>9</v>
      </c>
      <c r="I18" s="38"/>
      <c r="J18" s="39"/>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9" x14ac:dyDescent="0.25">
      <c r="A19" s="68" t="s">
        <v>0</v>
      </c>
      <c r="B19" s="37">
        <f>((SUM($B$9:$B$16)-(($B$17-1)*SUM($C$9:$C$16)))/SUM($C$9:$C$16))</f>
        <v>5.625</v>
      </c>
      <c r="C19" s="38"/>
      <c r="D19" s="53"/>
      <c r="E19" s="37">
        <f>((SUM($E$9:$E$16)-(($E$17-1)*SUM($F$9:$F$16)))/SUM($F$9:$F$16))</f>
        <v>4</v>
      </c>
      <c r="F19" s="38"/>
      <c r="G19" s="39"/>
      <c r="H19" s="49">
        <f>((SUM($H$9:$H$16)-(($H$17-1)*SUM($I$9:$I$16)))/SUM($I$9:$I$16))</f>
        <v>5</v>
      </c>
      <c r="I19" s="38"/>
      <c r="J19" s="3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1:69" x14ac:dyDescent="0.25">
      <c r="A20" s="68" t="s">
        <v>6</v>
      </c>
      <c r="B20" s="37">
        <f>(((SQRT((($B$9-($B$17-1))-$B$19)^2)+SQRT((($B$10-($B$17-1))-$B$19)^2)+SQRT((($B$11-($B$17-1))-$B$19)^2)+SQRT((($B$12-($B$17-1))-$B$19)^2)+SQRT((($B$13-($B$17-1))-$B$19)^2)+SQRT((($B$14-($B$17-1))-$B$19)^2)+SQRT((($B$15-($B$17-1))-$B$19)^2)+SQRT((($B$16-($B$17-1))-$B$19)^2))/SUM($C$9:$C$16))*100)</f>
        <v>296.875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9" ht="15.75" thickBot="1" x14ac:dyDescent="0.3">
      <c r="A21" s="69" t="s">
        <v>37</v>
      </c>
      <c r="B21" s="40">
        <f>(((B$20*(SUM($F$9:$F$16)+SUM($I$9:$I$16)))/SUM($C$9:$C$16))/SUM($I$9:$I$16))</f>
        <v>86.588541666666671</v>
      </c>
      <c r="C21" s="41"/>
      <c r="D21" s="54"/>
      <c r="E21" s="40">
        <f>(((E$20*(SUM($C$9:$C$16)+SUM($I$9:$I$16)))/SUM($F$9:$F$16))/SUM($I$9:$I$16))</f>
        <v>183.33333333333334</v>
      </c>
      <c r="F21" s="41"/>
      <c r="G21" s="42"/>
      <c r="H21" s="50">
        <f>(((H$20*(SUM($C$9:$C$16)+SUM($F$9:$F$16)))/SUM($I$9:$I$16))/SUM($I$9:$I$16))</f>
        <v>355.55555555555549</v>
      </c>
      <c r="I21" s="41"/>
      <c r="J21" s="42"/>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69" x14ac:dyDescent="0.25">
      <c r="A22" s="17" t="s">
        <v>41</v>
      </c>
      <c r="B22" s="3"/>
      <c r="C22" s="3"/>
      <c r="D22" s="3"/>
      <c r="E22" s="3"/>
      <c r="F22" s="1"/>
    </row>
    <row r="23" spans="1:69" ht="15.75" thickBot="1" x14ac:dyDescent="0.3">
      <c r="A23" s="3"/>
      <c r="B23" s="3"/>
      <c r="C23" s="3"/>
      <c r="D23" s="3"/>
      <c r="E23" s="3"/>
      <c r="F23" s="1"/>
    </row>
    <row r="24" spans="1:69" ht="15.75" thickBot="1" x14ac:dyDescent="0.3">
      <c r="A24" s="3" t="s">
        <v>5</v>
      </c>
      <c r="B24" s="82" t="s">
        <v>9</v>
      </c>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4"/>
    </row>
    <row r="25" spans="1:69" ht="15.75" thickBot="1" x14ac:dyDescent="0.3">
      <c r="A25" s="78" t="s">
        <v>7</v>
      </c>
      <c r="B25" s="71">
        <v>-6</v>
      </c>
      <c r="C25" s="72">
        <v>-5</v>
      </c>
      <c r="D25" s="72">
        <v>-4.8</v>
      </c>
      <c r="E25" s="72">
        <v>-4.5999999999999996</v>
      </c>
      <c r="F25" s="72">
        <v>-4.4000000000000004</v>
      </c>
      <c r="G25" s="72">
        <v>-4.2</v>
      </c>
      <c r="H25" s="72">
        <v>-4</v>
      </c>
      <c r="I25" s="72">
        <v>-3.8</v>
      </c>
      <c r="J25" s="72">
        <v>-3.6</v>
      </c>
      <c r="K25" s="72">
        <v>-3.4</v>
      </c>
      <c r="L25" s="72">
        <v>-3.2</v>
      </c>
      <c r="M25" s="72">
        <v>-3</v>
      </c>
      <c r="N25" s="72">
        <v>-2.8</v>
      </c>
      <c r="O25" s="72">
        <v>-2.6</v>
      </c>
      <c r="P25" s="72">
        <v>-2.4</v>
      </c>
      <c r="Q25" s="72">
        <v>-2.2000000000000002</v>
      </c>
      <c r="R25" s="72">
        <v>-2</v>
      </c>
      <c r="S25" s="72">
        <v>-1.8</v>
      </c>
      <c r="T25" s="72">
        <v>-1.6</v>
      </c>
      <c r="U25" s="72">
        <v>-1.4</v>
      </c>
      <c r="V25" s="72">
        <v>-1.2</v>
      </c>
      <c r="W25" s="72">
        <v>-1</v>
      </c>
      <c r="X25" s="72">
        <v>-0.8</v>
      </c>
      <c r="Y25" s="72">
        <v>-0.6</v>
      </c>
      <c r="Z25" s="72">
        <v>-0.4</v>
      </c>
      <c r="AA25" s="72">
        <v>-0.2</v>
      </c>
      <c r="AB25" s="72">
        <v>0</v>
      </c>
      <c r="AC25" s="72">
        <v>0.2</v>
      </c>
      <c r="AD25" s="72">
        <v>0.4</v>
      </c>
      <c r="AE25" s="72">
        <v>0.6</v>
      </c>
      <c r="AF25" s="72">
        <v>0.8</v>
      </c>
      <c r="AG25" s="72">
        <v>1</v>
      </c>
      <c r="AH25" s="72">
        <v>1.2</v>
      </c>
      <c r="AI25" s="72">
        <v>1.4</v>
      </c>
      <c r="AJ25" s="72">
        <v>1.6</v>
      </c>
      <c r="AK25" s="72">
        <v>1.8</v>
      </c>
      <c r="AL25" s="72">
        <v>2</v>
      </c>
      <c r="AM25" s="72">
        <v>2.2000000000000002</v>
      </c>
      <c r="AN25" s="72">
        <v>2.4</v>
      </c>
      <c r="AO25" s="72">
        <v>2.6</v>
      </c>
      <c r="AP25" s="72">
        <v>2.8</v>
      </c>
      <c r="AQ25" s="72">
        <v>3</v>
      </c>
      <c r="AR25" s="72">
        <v>3.2</v>
      </c>
      <c r="AS25" s="72">
        <v>3.4</v>
      </c>
      <c r="AT25" s="72">
        <v>3.6</v>
      </c>
      <c r="AU25" s="72">
        <v>3.8</v>
      </c>
      <c r="AV25" s="72">
        <v>4</v>
      </c>
      <c r="AW25" s="72">
        <v>4.2</v>
      </c>
      <c r="AX25" s="72">
        <v>4.4000000000000004</v>
      </c>
      <c r="AY25" s="72">
        <v>4.5999999999999996</v>
      </c>
      <c r="AZ25" s="72">
        <v>4.8</v>
      </c>
      <c r="BA25" s="72">
        <v>5</v>
      </c>
      <c r="BB25" s="72">
        <v>5.2</v>
      </c>
      <c r="BC25" s="72">
        <v>5.4</v>
      </c>
      <c r="BD25" s="72">
        <v>5.6</v>
      </c>
      <c r="BE25" s="72">
        <v>5.8</v>
      </c>
      <c r="BF25" s="72">
        <v>6</v>
      </c>
      <c r="BG25" s="72">
        <v>6.2</v>
      </c>
      <c r="BH25" s="72">
        <v>6.4</v>
      </c>
      <c r="BI25" s="72">
        <v>6.6</v>
      </c>
      <c r="BJ25" s="72">
        <v>6.8</v>
      </c>
      <c r="BK25" s="72">
        <v>7</v>
      </c>
      <c r="BL25" s="72">
        <v>7.2</v>
      </c>
      <c r="BM25" s="72">
        <v>7.4</v>
      </c>
      <c r="BN25" s="72">
        <v>7.6</v>
      </c>
      <c r="BO25" s="72">
        <v>7.8</v>
      </c>
      <c r="BP25" s="72">
        <v>8</v>
      </c>
      <c r="BQ25" s="76">
        <v>9</v>
      </c>
    </row>
    <row r="26" spans="1:69" x14ac:dyDescent="0.25">
      <c r="A26" s="64" t="s">
        <v>14</v>
      </c>
      <c r="B26" s="60" t="str">
        <f t="shared" ref="B26:BQ26" si="1">(IF(B$25&gt;$B$18,"OOR",IF(B$25&lt;$B$17,"OOR",LARGE($B$9:$B$16,COUNTIF($B$9:$B$16,"&gt;"&amp;B$25)+1))))</f>
        <v>OOR</v>
      </c>
      <c r="C26" s="61">
        <f t="shared" si="1"/>
        <v>-5</v>
      </c>
      <c r="D26" s="61">
        <f t="shared" si="1"/>
        <v>-5</v>
      </c>
      <c r="E26" s="61">
        <f t="shared" si="1"/>
        <v>-5</v>
      </c>
      <c r="F26" s="61">
        <f t="shared" si="1"/>
        <v>-5</v>
      </c>
      <c r="G26" s="61">
        <f t="shared" si="1"/>
        <v>-5</v>
      </c>
      <c r="H26" s="61">
        <f t="shared" si="1"/>
        <v>-5</v>
      </c>
      <c r="I26" s="61">
        <f t="shared" si="1"/>
        <v>-5</v>
      </c>
      <c r="J26" s="61">
        <f t="shared" si="1"/>
        <v>-5</v>
      </c>
      <c r="K26" s="61">
        <f t="shared" si="1"/>
        <v>-5</v>
      </c>
      <c r="L26" s="61">
        <f t="shared" si="1"/>
        <v>-5</v>
      </c>
      <c r="M26" s="61">
        <f t="shared" si="1"/>
        <v>-3</v>
      </c>
      <c r="N26" s="61">
        <f t="shared" si="1"/>
        <v>-3</v>
      </c>
      <c r="O26" s="61">
        <f t="shared" si="1"/>
        <v>-3</v>
      </c>
      <c r="P26" s="61">
        <f t="shared" si="1"/>
        <v>-3</v>
      </c>
      <c r="Q26" s="61">
        <f t="shared" si="1"/>
        <v>-3</v>
      </c>
      <c r="R26" s="61">
        <f t="shared" si="1"/>
        <v>-3</v>
      </c>
      <c r="S26" s="61">
        <f t="shared" si="1"/>
        <v>-3</v>
      </c>
      <c r="T26" s="61">
        <f t="shared" si="1"/>
        <v>-3</v>
      </c>
      <c r="U26" s="61">
        <f t="shared" si="1"/>
        <v>-3</v>
      </c>
      <c r="V26" s="61">
        <f t="shared" si="1"/>
        <v>-3</v>
      </c>
      <c r="W26" s="61">
        <f t="shared" si="1"/>
        <v>-3</v>
      </c>
      <c r="X26" s="61">
        <f t="shared" si="1"/>
        <v>-3</v>
      </c>
      <c r="Y26" s="61">
        <f t="shared" si="1"/>
        <v>-3</v>
      </c>
      <c r="Z26" s="61">
        <f t="shared" si="1"/>
        <v>-3</v>
      </c>
      <c r="AA26" s="61">
        <f t="shared" si="1"/>
        <v>-3</v>
      </c>
      <c r="AB26" s="61">
        <f t="shared" si="1"/>
        <v>0</v>
      </c>
      <c r="AC26" s="61">
        <f t="shared" si="1"/>
        <v>0</v>
      </c>
      <c r="AD26" s="61">
        <f t="shared" si="1"/>
        <v>0</v>
      </c>
      <c r="AE26" s="61">
        <f t="shared" si="1"/>
        <v>0</v>
      </c>
      <c r="AF26" s="61">
        <f t="shared" si="1"/>
        <v>0</v>
      </c>
      <c r="AG26" s="61">
        <f t="shared" si="1"/>
        <v>0</v>
      </c>
      <c r="AH26" s="61">
        <f t="shared" si="1"/>
        <v>0</v>
      </c>
      <c r="AI26" s="61">
        <f t="shared" si="1"/>
        <v>0</v>
      </c>
      <c r="AJ26" s="61">
        <f t="shared" si="1"/>
        <v>0</v>
      </c>
      <c r="AK26" s="61">
        <f t="shared" si="1"/>
        <v>0</v>
      </c>
      <c r="AL26" s="61">
        <f t="shared" si="1"/>
        <v>2</v>
      </c>
      <c r="AM26" s="61">
        <f t="shared" si="1"/>
        <v>2</v>
      </c>
      <c r="AN26" s="61">
        <f t="shared" si="1"/>
        <v>2</v>
      </c>
      <c r="AO26" s="61">
        <f t="shared" si="1"/>
        <v>2</v>
      </c>
      <c r="AP26" s="61">
        <f t="shared" si="1"/>
        <v>2</v>
      </c>
      <c r="AQ26" s="61">
        <f t="shared" si="1"/>
        <v>2</v>
      </c>
      <c r="AR26" s="61">
        <f t="shared" si="1"/>
        <v>2</v>
      </c>
      <c r="AS26" s="61">
        <f t="shared" si="1"/>
        <v>2</v>
      </c>
      <c r="AT26" s="61">
        <f t="shared" si="1"/>
        <v>2</v>
      </c>
      <c r="AU26" s="61">
        <f t="shared" si="1"/>
        <v>2</v>
      </c>
      <c r="AV26" s="61">
        <f t="shared" si="1"/>
        <v>2</v>
      </c>
      <c r="AW26" s="61">
        <f t="shared" si="1"/>
        <v>2</v>
      </c>
      <c r="AX26" s="61">
        <f t="shared" si="1"/>
        <v>2</v>
      </c>
      <c r="AY26" s="61">
        <f t="shared" si="1"/>
        <v>2</v>
      </c>
      <c r="AZ26" s="61">
        <f t="shared" si="1"/>
        <v>2</v>
      </c>
      <c r="BA26" s="61">
        <f t="shared" si="1"/>
        <v>2</v>
      </c>
      <c r="BB26" s="61">
        <f t="shared" si="1"/>
        <v>2</v>
      </c>
      <c r="BC26" s="61">
        <f t="shared" si="1"/>
        <v>2</v>
      </c>
      <c r="BD26" s="61">
        <f t="shared" si="1"/>
        <v>2</v>
      </c>
      <c r="BE26" s="61">
        <f t="shared" si="1"/>
        <v>2</v>
      </c>
      <c r="BF26" s="61">
        <f t="shared" si="1"/>
        <v>2</v>
      </c>
      <c r="BG26" s="61">
        <f t="shared" si="1"/>
        <v>2</v>
      </c>
      <c r="BH26" s="61">
        <f t="shared" si="1"/>
        <v>2</v>
      </c>
      <c r="BI26" s="61">
        <f t="shared" si="1"/>
        <v>2</v>
      </c>
      <c r="BJ26" s="61">
        <f t="shared" si="1"/>
        <v>2</v>
      </c>
      <c r="BK26" s="61">
        <f t="shared" si="1"/>
        <v>2</v>
      </c>
      <c r="BL26" s="61">
        <f t="shared" si="1"/>
        <v>2</v>
      </c>
      <c r="BM26" s="61">
        <f t="shared" si="1"/>
        <v>2</v>
      </c>
      <c r="BN26" s="61">
        <f t="shared" si="1"/>
        <v>2</v>
      </c>
      <c r="BO26" s="61">
        <f t="shared" si="1"/>
        <v>2</v>
      </c>
      <c r="BP26" s="61">
        <f t="shared" si="1"/>
        <v>8</v>
      </c>
      <c r="BQ26" s="62" t="str">
        <f t="shared" si="1"/>
        <v>OOR</v>
      </c>
    </row>
    <row r="27" spans="1:69" x14ac:dyDescent="0.25">
      <c r="A27" s="65" t="s">
        <v>13</v>
      </c>
      <c r="B27" s="18" t="str">
        <f t="shared" ref="B27:BQ27" si="2">(IF(B$25&gt;$B$18,"OOR",IF(B$25&lt;$B$17,"OOR",SMALL($B$9:$B$16,COUNTIF($B$9:$B$16,"&lt;"&amp;B$25)+1))))</f>
        <v>OOR</v>
      </c>
      <c r="C27" s="44">
        <f t="shared" si="2"/>
        <v>-5</v>
      </c>
      <c r="D27" s="44">
        <f t="shared" si="2"/>
        <v>-3</v>
      </c>
      <c r="E27" s="44">
        <f t="shared" si="2"/>
        <v>-3</v>
      </c>
      <c r="F27" s="44">
        <f t="shared" si="2"/>
        <v>-3</v>
      </c>
      <c r="G27" s="44">
        <f t="shared" si="2"/>
        <v>-3</v>
      </c>
      <c r="H27" s="44">
        <f t="shared" si="2"/>
        <v>-3</v>
      </c>
      <c r="I27" s="44">
        <f t="shared" si="2"/>
        <v>-3</v>
      </c>
      <c r="J27" s="44">
        <f t="shared" si="2"/>
        <v>-3</v>
      </c>
      <c r="K27" s="44">
        <f t="shared" si="2"/>
        <v>-3</v>
      </c>
      <c r="L27" s="44">
        <f t="shared" si="2"/>
        <v>-3</v>
      </c>
      <c r="M27" s="44">
        <f t="shared" si="2"/>
        <v>-3</v>
      </c>
      <c r="N27" s="44">
        <f t="shared" si="2"/>
        <v>0</v>
      </c>
      <c r="O27" s="44">
        <f t="shared" si="2"/>
        <v>0</v>
      </c>
      <c r="P27" s="44">
        <f t="shared" si="2"/>
        <v>0</v>
      </c>
      <c r="Q27" s="44">
        <f t="shared" si="2"/>
        <v>0</v>
      </c>
      <c r="R27" s="44">
        <f t="shared" si="2"/>
        <v>0</v>
      </c>
      <c r="S27" s="44">
        <f t="shared" si="2"/>
        <v>0</v>
      </c>
      <c r="T27" s="44">
        <f t="shared" si="2"/>
        <v>0</v>
      </c>
      <c r="U27" s="44">
        <f t="shared" si="2"/>
        <v>0</v>
      </c>
      <c r="V27" s="44">
        <f t="shared" si="2"/>
        <v>0</v>
      </c>
      <c r="W27" s="44">
        <f t="shared" si="2"/>
        <v>0</v>
      </c>
      <c r="X27" s="44">
        <f t="shared" si="2"/>
        <v>0</v>
      </c>
      <c r="Y27" s="44">
        <f t="shared" si="2"/>
        <v>0</v>
      </c>
      <c r="Z27" s="44">
        <f t="shared" si="2"/>
        <v>0</v>
      </c>
      <c r="AA27" s="44">
        <f t="shared" si="2"/>
        <v>0</v>
      </c>
      <c r="AB27" s="44">
        <f t="shared" si="2"/>
        <v>0</v>
      </c>
      <c r="AC27" s="44">
        <f t="shared" si="2"/>
        <v>2</v>
      </c>
      <c r="AD27" s="44">
        <f t="shared" si="2"/>
        <v>2</v>
      </c>
      <c r="AE27" s="44">
        <f t="shared" si="2"/>
        <v>2</v>
      </c>
      <c r="AF27" s="44">
        <f t="shared" si="2"/>
        <v>2</v>
      </c>
      <c r="AG27" s="44">
        <f t="shared" si="2"/>
        <v>2</v>
      </c>
      <c r="AH27" s="44">
        <f t="shared" si="2"/>
        <v>2</v>
      </c>
      <c r="AI27" s="44">
        <f t="shared" si="2"/>
        <v>2</v>
      </c>
      <c r="AJ27" s="44">
        <f t="shared" si="2"/>
        <v>2</v>
      </c>
      <c r="AK27" s="44">
        <f t="shared" si="2"/>
        <v>2</v>
      </c>
      <c r="AL27" s="44">
        <f t="shared" si="2"/>
        <v>2</v>
      </c>
      <c r="AM27" s="44">
        <f t="shared" si="2"/>
        <v>8</v>
      </c>
      <c r="AN27" s="44">
        <f t="shared" si="2"/>
        <v>8</v>
      </c>
      <c r="AO27" s="44">
        <f t="shared" si="2"/>
        <v>8</v>
      </c>
      <c r="AP27" s="44">
        <f t="shared" si="2"/>
        <v>8</v>
      </c>
      <c r="AQ27" s="44">
        <f t="shared" si="2"/>
        <v>8</v>
      </c>
      <c r="AR27" s="44">
        <f t="shared" si="2"/>
        <v>8</v>
      </c>
      <c r="AS27" s="44">
        <f t="shared" si="2"/>
        <v>8</v>
      </c>
      <c r="AT27" s="44">
        <f t="shared" si="2"/>
        <v>8</v>
      </c>
      <c r="AU27" s="44">
        <f t="shared" si="2"/>
        <v>8</v>
      </c>
      <c r="AV27" s="44">
        <f t="shared" si="2"/>
        <v>8</v>
      </c>
      <c r="AW27" s="44">
        <f t="shared" si="2"/>
        <v>8</v>
      </c>
      <c r="AX27" s="44">
        <f t="shared" si="2"/>
        <v>8</v>
      </c>
      <c r="AY27" s="44">
        <f t="shared" si="2"/>
        <v>8</v>
      </c>
      <c r="AZ27" s="44">
        <f t="shared" si="2"/>
        <v>8</v>
      </c>
      <c r="BA27" s="44">
        <f t="shared" si="2"/>
        <v>8</v>
      </c>
      <c r="BB27" s="44">
        <f t="shared" si="2"/>
        <v>8</v>
      </c>
      <c r="BC27" s="44">
        <f t="shared" si="2"/>
        <v>8</v>
      </c>
      <c r="BD27" s="44">
        <f t="shared" si="2"/>
        <v>8</v>
      </c>
      <c r="BE27" s="44">
        <f t="shared" si="2"/>
        <v>8</v>
      </c>
      <c r="BF27" s="44">
        <f t="shared" si="2"/>
        <v>8</v>
      </c>
      <c r="BG27" s="44">
        <f t="shared" si="2"/>
        <v>8</v>
      </c>
      <c r="BH27" s="44">
        <f t="shared" si="2"/>
        <v>8</v>
      </c>
      <c r="BI27" s="44">
        <f t="shared" si="2"/>
        <v>8</v>
      </c>
      <c r="BJ27" s="44">
        <f t="shared" si="2"/>
        <v>8</v>
      </c>
      <c r="BK27" s="44">
        <f t="shared" si="2"/>
        <v>8</v>
      </c>
      <c r="BL27" s="44">
        <f t="shared" si="2"/>
        <v>8</v>
      </c>
      <c r="BM27" s="44">
        <f t="shared" si="2"/>
        <v>8</v>
      </c>
      <c r="BN27" s="44">
        <f t="shared" si="2"/>
        <v>8</v>
      </c>
      <c r="BO27" s="44">
        <f t="shared" si="2"/>
        <v>8</v>
      </c>
      <c r="BP27" s="44">
        <f t="shared" si="2"/>
        <v>8</v>
      </c>
      <c r="BQ27" s="45" t="str">
        <f t="shared" si="2"/>
        <v>OOR</v>
      </c>
    </row>
    <row r="28" spans="1:69" x14ac:dyDescent="0.25">
      <c r="A28" s="65" t="s">
        <v>16</v>
      </c>
      <c r="B28" s="18">
        <f t="shared" ref="B28:BQ28" si="3">(SQRT((IF(B$25&gt;$B$18,0,IF(B$25&lt;$B$17,0,(50-(100/SUM($C$9:$C$16)))))*(IF(ISNUMBER(B$26),(VLOOKUP(B$26,$B$9:$D$16,3,FALSE)*IF(B$27=B$26,1,((B$25-B$26)/(B$27-B$26)))),0))^2))/(SUM($C$9:$C$16)/8))</f>
        <v>0</v>
      </c>
      <c r="C28" s="44">
        <f t="shared" si="3"/>
        <v>37.507811686367411</v>
      </c>
      <c r="D28" s="44">
        <f t="shared" si="3"/>
        <v>3.7507811686367445</v>
      </c>
      <c r="E28" s="44">
        <f t="shared" si="3"/>
        <v>7.501562337273489</v>
      </c>
      <c r="F28" s="44">
        <f t="shared" si="3"/>
        <v>11.252343505910218</v>
      </c>
      <c r="G28" s="44">
        <f t="shared" si="3"/>
        <v>15.003124674546962</v>
      </c>
      <c r="H28" s="44">
        <f t="shared" si="3"/>
        <v>18.753905843183706</v>
      </c>
      <c r="I28" s="44">
        <f t="shared" si="3"/>
        <v>22.504687011820455</v>
      </c>
      <c r="J28" s="44">
        <f t="shared" si="3"/>
        <v>26.255468180457189</v>
      </c>
      <c r="K28" s="44">
        <f t="shared" si="3"/>
        <v>30.006249349093935</v>
      </c>
      <c r="L28" s="44">
        <f t="shared" si="3"/>
        <v>33.757030517730669</v>
      </c>
      <c r="M28" s="44">
        <f t="shared" si="3"/>
        <v>42.866070498705618</v>
      </c>
      <c r="N28" s="44">
        <f t="shared" si="3"/>
        <v>2.8577380332470437</v>
      </c>
      <c r="O28" s="44">
        <f t="shared" si="3"/>
        <v>5.7154760664940811</v>
      </c>
      <c r="P28" s="44">
        <f t="shared" si="3"/>
        <v>8.5732140997411257</v>
      </c>
      <c r="Q28" s="44">
        <f t="shared" si="3"/>
        <v>11.430952132988162</v>
      </c>
      <c r="R28" s="44">
        <f t="shared" si="3"/>
        <v>14.288690166235202</v>
      </c>
      <c r="S28" s="44">
        <f t="shared" si="3"/>
        <v>17.146428199482244</v>
      </c>
      <c r="T28" s="44">
        <f t="shared" si="3"/>
        <v>20.004166232729283</v>
      </c>
      <c r="U28" s="44">
        <f t="shared" si="3"/>
        <v>22.861904265976332</v>
      </c>
      <c r="V28" s="44">
        <f t="shared" si="3"/>
        <v>25.71964229922337</v>
      </c>
      <c r="W28" s="44">
        <f t="shared" si="3"/>
        <v>28.577380332470405</v>
      </c>
      <c r="X28" s="44">
        <f t="shared" si="3"/>
        <v>31.435118365717454</v>
      </c>
      <c r="Y28" s="44">
        <f t="shared" si="3"/>
        <v>34.292856398964489</v>
      </c>
      <c r="Z28" s="44">
        <f t="shared" si="3"/>
        <v>37.150594432211534</v>
      </c>
      <c r="AA28" s="44">
        <f t="shared" si="3"/>
        <v>40.008332465458565</v>
      </c>
      <c r="AB28" s="44">
        <f t="shared" si="3"/>
        <v>42.866070498705618</v>
      </c>
      <c r="AC28" s="44">
        <f t="shared" si="3"/>
        <v>4.286607049870562</v>
      </c>
      <c r="AD28" s="44">
        <f t="shared" si="3"/>
        <v>8.5732140997411239</v>
      </c>
      <c r="AE28" s="44">
        <f t="shared" si="3"/>
        <v>12.859821149611685</v>
      </c>
      <c r="AF28" s="44">
        <f t="shared" si="3"/>
        <v>17.146428199482248</v>
      </c>
      <c r="AG28" s="44">
        <f t="shared" si="3"/>
        <v>21.433035249352809</v>
      </c>
      <c r="AH28" s="44">
        <f t="shared" si="3"/>
        <v>25.71964229922337</v>
      </c>
      <c r="AI28" s="44">
        <f t="shared" si="3"/>
        <v>30.006249349093927</v>
      </c>
      <c r="AJ28" s="44">
        <f t="shared" si="3"/>
        <v>34.292856398964496</v>
      </c>
      <c r="AK28" s="44">
        <f t="shared" si="3"/>
        <v>38.579463448835057</v>
      </c>
      <c r="AL28" s="44">
        <f t="shared" si="3"/>
        <v>37.507811686367411</v>
      </c>
      <c r="AM28" s="44">
        <f t="shared" si="3"/>
        <v>1.2502603895455815</v>
      </c>
      <c r="AN28" s="44">
        <f t="shared" si="3"/>
        <v>2.5005207790911603</v>
      </c>
      <c r="AO28" s="44">
        <f t="shared" si="3"/>
        <v>3.7507811686367423</v>
      </c>
      <c r="AP28" s="44">
        <f t="shared" si="3"/>
        <v>5.0010415581823207</v>
      </c>
      <c r="AQ28" s="44">
        <f t="shared" si="3"/>
        <v>6.2513019477279013</v>
      </c>
      <c r="AR28" s="44">
        <f t="shared" si="3"/>
        <v>7.5015623372734845</v>
      </c>
      <c r="AS28" s="44">
        <f t="shared" si="3"/>
        <v>8.7518227268190625</v>
      </c>
      <c r="AT28" s="44">
        <f t="shared" si="3"/>
        <v>10.002083116364645</v>
      </c>
      <c r="AU28" s="44">
        <f t="shared" si="3"/>
        <v>11.252343505910224</v>
      </c>
      <c r="AV28" s="44">
        <f t="shared" si="3"/>
        <v>12.502603895455803</v>
      </c>
      <c r="AW28" s="44">
        <f t="shared" si="3"/>
        <v>13.752864285001387</v>
      </c>
      <c r="AX28" s="44">
        <f t="shared" si="3"/>
        <v>15.003124674546969</v>
      </c>
      <c r="AY28" s="44">
        <f t="shared" si="3"/>
        <v>16.253385064092544</v>
      </c>
      <c r="AZ28" s="44">
        <f t="shared" si="3"/>
        <v>17.503645453638125</v>
      </c>
      <c r="BA28" s="44">
        <f t="shared" si="3"/>
        <v>18.753905843183706</v>
      </c>
      <c r="BB28" s="44">
        <f t="shared" si="3"/>
        <v>20.00416623272929</v>
      </c>
      <c r="BC28" s="44">
        <f t="shared" si="3"/>
        <v>21.254426622274874</v>
      </c>
      <c r="BD28" s="44">
        <f t="shared" si="3"/>
        <v>22.504687011820447</v>
      </c>
      <c r="BE28" s="44">
        <f t="shared" si="3"/>
        <v>23.754947401366028</v>
      </c>
      <c r="BF28" s="44">
        <f t="shared" si="3"/>
        <v>25.005207790911605</v>
      </c>
      <c r="BG28" s="44">
        <f t="shared" si="3"/>
        <v>26.255468180457193</v>
      </c>
      <c r="BH28" s="44">
        <f t="shared" si="3"/>
        <v>27.505728570002773</v>
      </c>
      <c r="BI28" s="44">
        <f t="shared" si="3"/>
        <v>28.755988959548347</v>
      </c>
      <c r="BJ28" s="44">
        <f t="shared" si="3"/>
        <v>30.006249349093927</v>
      </c>
      <c r="BK28" s="44">
        <f t="shared" si="3"/>
        <v>31.256509738639512</v>
      </c>
      <c r="BL28" s="44">
        <f t="shared" si="3"/>
        <v>32.506770128185096</v>
      </c>
      <c r="BM28" s="44">
        <f t="shared" si="3"/>
        <v>33.757030517730676</v>
      </c>
      <c r="BN28" s="44">
        <f t="shared" si="3"/>
        <v>35.00729090727625</v>
      </c>
      <c r="BO28" s="44">
        <f t="shared" si="3"/>
        <v>36.257551296821838</v>
      </c>
      <c r="BP28" s="44">
        <f t="shared" si="3"/>
        <v>16.074776437014606</v>
      </c>
      <c r="BQ28" s="45">
        <f t="shared" si="3"/>
        <v>0</v>
      </c>
    </row>
    <row r="29" spans="1:69" x14ac:dyDescent="0.25">
      <c r="A29" s="65" t="s">
        <v>18</v>
      </c>
      <c r="B29" s="18">
        <f t="shared" ref="B29:BQ29" si="4">(SQRT((IF(B$25&gt;$B$18,0,IF(B$25&lt;$B$17,0,(50-((100/SUM($C$9:$C$16))))))*(IF(ISNUMBER(B$26),(VLOOKUP(B$27,$B$9:$D$16,3,FALSE)*IF(B$27=B$26,1,((B$25-B$26)/(B$27-B$26)))),0))^2))/(SUM($C$9:$C$16)/8))</f>
        <v>0</v>
      </c>
      <c r="C29" s="44">
        <f t="shared" si="4"/>
        <v>37.507811686367411</v>
      </c>
      <c r="D29" s="44">
        <f t="shared" si="4"/>
        <v>4.2866070498705655</v>
      </c>
      <c r="E29" s="44">
        <f t="shared" si="4"/>
        <v>8.573214099741131</v>
      </c>
      <c r="F29" s="44">
        <f t="shared" si="4"/>
        <v>12.859821149611678</v>
      </c>
      <c r="G29" s="44">
        <f t="shared" si="4"/>
        <v>17.146428199482244</v>
      </c>
      <c r="H29" s="44">
        <f t="shared" si="4"/>
        <v>21.433035249352809</v>
      </c>
      <c r="I29" s="44">
        <f t="shared" si="4"/>
        <v>25.719642299223377</v>
      </c>
      <c r="J29" s="44">
        <f t="shared" si="4"/>
        <v>30.006249349093927</v>
      </c>
      <c r="K29" s="44">
        <f t="shared" si="4"/>
        <v>34.292856398964496</v>
      </c>
      <c r="L29" s="44">
        <f t="shared" si="4"/>
        <v>38.57946344883505</v>
      </c>
      <c r="M29" s="44">
        <f t="shared" si="4"/>
        <v>42.866070498705618</v>
      </c>
      <c r="N29" s="44">
        <f t="shared" si="4"/>
        <v>2.8577380332470437</v>
      </c>
      <c r="O29" s="44">
        <f t="shared" si="4"/>
        <v>5.7154760664940811</v>
      </c>
      <c r="P29" s="44">
        <f t="shared" si="4"/>
        <v>8.5732140997411257</v>
      </c>
      <c r="Q29" s="44">
        <f t="shared" si="4"/>
        <v>11.430952132988162</v>
      </c>
      <c r="R29" s="44">
        <f t="shared" si="4"/>
        <v>14.288690166235202</v>
      </c>
      <c r="S29" s="44">
        <f t="shared" si="4"/>
        <v>17.146428199482244</v>
      </c>
      <c r="T29" s="44">
        <f t="shared" si="4"/>
        <v>20.004166232729283</v>
      </c>
      <c r="U29" s="44">
        <f t="shared" si="4"/>
        <v>22.861904265976332</v>
      </c>
      <c r="V29" s="44">
        <f t="shared" si="4"/>
        <v>25.71964229922337</v>
      </c>
      <c r="W29" s="44">
        <f t="shared" si="4"/>
        <v>28.577380332470405</v>
      </c>
      <c r="X29" s="44">
        <f t="shared" si="4"/>
        <v>31.435118365717454</v>
      </c>
      <c r="Y29" s="44">
        <f t="shared" si="4"/>
        <v>34.292856398964489</v>
      </c>
      <c r="Z29" s="44">
        <f t="shared" si="4"/>
        <v>37.150594432211534</v>
      </c>
      <c r="AA29" s="44">
        <f t="shared" si="4"/>
        <v>40.008332465458565</v>
      </c>
      <c r="AB29" s="44">
        <f t="shared" si="4"/>
        <v>42.866070498705618</v>
      </c>
      <c r="AC29" s="44">
        <f t="shared" si="4"/>
        <v>3.7507811686367418</v>
      </c>
      <c r="AD29" s="44">
        <f t="shared" si="4"/>
        <v>7.5015623372734836</v>
      </c>
      <c r="AE29" s="44">
        <f t="shared" si="4"/>
        <v>11.252343505910224</v>
      </c>
      <c r="AF29" s="44">
        <f t="shared" si="4"/>
        <v>15.003124674546967</v>
      </c>
      <c r="AG29" s="44">
        <f t="shared" si="4"/>
        <v>18.753905843183706</v>
      </c>
      <c r="AH29" s="44">
        <f t="shared" si="4"/>
        <v>22.504687011820447</v>
      </c>
      <c r="AI29" s="44">
        <f t="shared" si="4"/>
        <v>26.255468180457189</v>
      </c>
      <c r="AJ29" s="44">
        <f t="shared" si="4"/>
        <v>30.006249349093935</v>
      </c>
      <c r="AK29" s="44">
        <f t="shared" si="4"/>
        <v>33.757030517730676</v>
      </c>
      <c r="AL29" s="44">
        <f t="shared" si="4"/>
        <v>37.507811686367411</v>
      </c>
      <c r="AM29" s="44">
        <f t="shared" si="4"/>
        <v>0.53582588123382069</v>
      </c>
      <c r="AN29" s="44">
        <f t="shared" si="4"/>
        <v>1.0716517624676403</v>
      </c>
      <c r="AO29" s="44">
        <f t="shared" si="4"/>
        <v>1.6074776437014611</v>
      </c>
      <c r="AP29" s="44">
        <f t="shared" si="4"/>
        <v>2.1433035249352805</v>
      </c>
      <c r="AQ29" s="44">
        <f t="shared" si="4"/>
        <v>2.6791294061691011</v>
      </c>
      <c r="AR29" s="44">
        <f t="shared" si="4"/>
        <v>3.2149552874029221</v>
      </c>
      <c r="AS29" s="44">
        <f t="shared" si="4"/>
        <v>3.7507811686367409</v>
      </c>
      <c r="AT29" s="44">
        <f t="shared" si="4"/>
        <v>4.2866070498705611</v>
      </c>
      <c r="AU29" s="44">
        <f t="shared" si="4"/>
        <v>4.8224329311043821</v>
      </c>
      <c r="AV29" s="44">
        <f t="shared" si="4"/>
        <v>5.3582588123382022</v>
      </c>
      <c r="AW29" s="44">
        <f t="shared" si="4"/>
        <v>5.8940846935720232</v>
      </c>
      <c r="AX29" s="44">
        <f t="shared" si="4"/>
        <v>6.4299105748058443</v>
      </c>
      <c r="AY29" s="44">
        <f t="shared" si="4"/>
        <v>6.9657364560396626</v>
      </c>
      <c r="AZ29" s="44">
        <f t="shared" si="4"/>
        <v>7.5015623372734819</v>
      </c>
      <c r="BA29" s="44">
        <f t="shared" si="4"/>
        <v>8.0373882185073029</v>
      </c>
      <c r="BB29" s="44">
        <f t="shared" si="4"/>
        <v>8.5732140997411221</v>
      </c>
      <c r="BC29" s="44">
        <f t="shared" si="4"/>
        <v>9.1090399809749449</v>
      </c>
      <c r="BD29" s="44">
        <f t="shared" si="4"/>
        <v>9.6448658622087642</v>
      </c>
      <c r="BE29" s="44">
        <f t="shared" si="4"/>
        <v>10.180691743442583</v>
      </c>
      <c r="BF29" s="44">
        <f t="shared" si="4"/>
        <v>10.716517624676404</v>
      </c>
      <c r="BG29" s="44">
        <f t="shared" si="4"/>
        <v>11.252343505910225</v>
      </c>
      <c r="BH29" s="44">
        <f t="shared" si="4"/>
        <v>11.788169387144046</v>
      </c>
      <c r="BI29" s="44">
        <f t="shared" si="4"/>
        <v>12.323995268377862</v>
      </c>
      <c r="BJ29" s="44">
        <f t="shared" si="4"/>
        <v>12.859821149611683</v>
      </c>
      <c r="BK29" s="44">
        <f t="shared" si="4"/>
        <v>13.395647030845506</v>
      </c>
      <c r="BL29" s="44">
        <f t="shared" si="4"/>
        <v>13.931472912079325</v>
      </c>
      <c r="BM29" s="44">
        <f t="shared" si="4"/>
        <v>14.467298793313148</v>
      </c>
      <c r="BN29" s="44">
        <f t="shared" si="4"/>
        <v>15.003124674546964</v>
      </c>
      <c r="BO29" s="44">
        <f t="shared" si="4"/>
        <v>15.538950555780787</v>
      </c>
      <c r="BP29" s="44">
        <f t="shared" si="4"/>
        <v>16.074776437014606</v>
      </c>
      <c r="BQ29" s="45">
        <f t="shared" si="4"/>
        <v>0</v>
      </c>
    </row>
    <row r="30" spans="1:69" x14ac:dyDescent="0.25">
      <c r="A30" s="65" t="s">
        <v>17</v>
      </c>
      <c r="B30" s="18">
        <f t="shared" ref="B30:BQ30" si="5">(SQRT((IF(B$25&gt;$B$18,0,IF(B$25&lt;$B$17,0,(50-((100/SUM($C$9:$C$16))))))*(IF(ISNUMBER(B$26),(VLOOKUP(B$26,$B$9:$D$16,3,FALSE)*IF(B$27=B$26,1,((B$27-B$25)/(B$27-B$26)))),0))^2))/(SUM($C$9:$C$16)/8))</f>
        <v>0</v>
      </c>
      <c r="C30" s="44">
        <f t="shared" si="5"/>
        <v>37.507811686367411</v>
      </c>
      <c r="D30" s="44">
        <f t="shared" si="5"/>
        <v>33.757030517730669</v>
      </c>
      <c r="E30" s="44">
        <f t="shared" si="5"/>
        <v>30.006249349093924</v>
      </c>
      <c r="F30" s="44">
        <f t="shared" si="5"/>
        <v>26.2554681804572</v>
      </c>
      <c r="G30" s="44">
        <f t="shared" si="5"/>
        <v>22.504687011820455</v>
      </c>
      <c r="H30" s="44">
        <f t="shared" si="5"/>
        <v>18.753905843183706</v>
      </c>
      <c r="I30" s="44">
        <f t="shared" si="5"/>
        <v>15.003124674546962</v>
      </c>
      <c r="J30" s="44">
        <f t="shared" si="5"/>
        <v>11.252343505910227</v>
      </c>
      <c r="K30" s="44">
        <f t="shared" si="5"/>
        <v>7.501562337273481</v>
      </c>
      <c r="L30" s="44">
        <f t="shared" si="5"/>
        <v>3.7507811686367445</v>
      </c>
      <c r="M30" s="44">
        <f t="shared" si="5"/>
        <v>42.866070498705618</v>
      </c>
      <c r="N30" s="44">
        <f t="shared" si="5"/>
        <v>40.008332465458565</v>
      </c>
      <c r="O30" s="44">
        <f t="shared" si="5"/>
        <v>37.150594432211534</v>
      </c>
      <c r="P30" s="44">
        <f t="shared" si="5"/>
        <v>34.292856398964489</v>
      </c>
      <c r="Q30" s="44">
        <f t="shared" si="5"/>
        <v>31.435118365717454</v>
      </c>
      <c r="R30" s="44">
        <f t="shared" si="5"/>
        <v>28.577380332470405</v>
      </c>
      <c r="S30" s="44">
        <f t="shared" si="5"/>
        <v>25.71964229922337</v>
      </c>
      <c r="T30" s="44">
        <f t="shared" si="5"/>
        <v>22.861904265976332</v>
      </c>
      <c r="U30" s="44">
        <f t="shared" si="5"/>
        <v>20.004166232729283</v>
      </c>
      <c r="V30" s="44">
        <f t="shared" si="5"/>
        <v>17.146428199482244</v>
      </c>
      <c r="W30" s="44">
        <f t="shared" si="5"/>
        <v>14.288690166235202</v>
      </c>
      <c r="X30" s="44">
        <f t="shared" si="5"/>
        <v>11.430952132988166</v>
      </c>
      <c r="Y30" s="44">
        <f t="shared" si="5"/>
        <v>8.5732140997411221</v>
      </c>
      <c r="Z30" s="44">
        <f t="shared" si="5"/>
        <v>5.7154760664940829</v>
      </c>
      <c r="AA30" s="44">
        <f t="shared" si="5"/>
        <v>2.8577380332470415</v>
      </c>
      <c r="AB30" s="44">
        <f t="shared" si="5"/>
        <v>42.866070498705618</v>
      </c>
      <c r="AC30" s="44">
        <f t="shared" si="5"/>
        <v>38.579463448835057</v>
      </c>
      <c r="AD30" s="44">
        <f t="shared" si="5"/>
        <v>34.292856398964496</v>
      </c>
      <c r="AE30" s="44">
        <f t="shared" si="5"/>
        <v>30.006249349093927</v>
      </c>
      <c r="AF30" s="44">
        <f t="shared" si="5"/>
        <v>25.71964229922337</v>
      </c>
      <c r="AG30" s="44">
        <f t="shared" si="5"/>
        <v>21.433035249352809</v>
      </c>
      <c r="AH30" s="44">
        <f t="shared" si="5"/>
        <v>17.146428199482248</v>
      </c>
      <c r="AI30" s="44">
        <f t="shared" si="5"/>
        <v>12.859821149611689</v>
      </c>
      <c r="AJ30" s="44">
        <f t="shared" si="5"/>
        <v>8.5732140997411221</v>
      </c>
      <c r="AK30" s="44">
        <f t="shared" si="5"/>
        <v>4.2866070498705611</v>
      </c>
      <c r="AL30" s="44">
        <f t="shared" si="5"/>
        <v>37.507811686367411</v>
      </c>
      <c r="AM30" s="44">
        <f t="shared" si="5"/>
        <v>36.257551296821838</v>
      </c>
      <c r="AN30" s="44">
        <f t="shared" si="5"/>
        <v>35.00729090727625</v>
      </c>
      <c r="AO30" s="44">
        <f t="shared" si="5"/>
        <v>33.757030517730676</v>
      </c>
      <c r="AP30" s="44">
        <f t="shared" si="5"/>
        <v>32.506770128185096</v>
      </c>
      <c r="AQ30" s="44">
        <f t="shared" si="5"/>
        <v>31.256509738639512</v>
      </c>
      <c r="AR30" s="44">
        <f t="shared" si="5"/>
        <v>30.006249349093927</v>
      </c>
      <c r="AS30" s="44">
        <f t="shared" si="5"/>
        <v>28.755988959548347</v>
      </c>
      <c r="AT30" s="44">
        <f t="shared" si="5"/>
        <v>27.505728570002773</v>
      </c>
      <c r="AU30" s="44">
        <f t="shared" si="5"/>
        <v>26.255468180457193</v>
      </c>
      <c r="AV30" s="44">
        <f t="shared" si="5"/>
        <v>25.005207790911605</v>
      </c>
      <c r="AW30" s="44">
        <f t="shared" si="5"/>
        <v>23.754947401366028</v>
      </c>
      <c r="AX30" s="44">
        <f t="shared" si="5"/>
        <v>22.504687011820447</v>
      </c>
      <c r="AY30" s="44">
        <f t="shared" si="5"/>
        <v>21.254426622274874</v>
      </c>
      <c r="AZ30" s="44">
        <f t="shared" si="5"/>
        <v>20.00416623272929</v>
      </c>
      <c r="BA30" s="44">
        <f t="shared" si="5"/>
        <v>18.753905843183706</v>
      </c>
      <c r="BB30" s="44">
        <f t="shared" si="5"/>
        <v>17.503645453638125</v>
      </c>
      <c r="BC30" s="44">
        <f t="shared" si="5"/>
        <v>16.253385064092544</v>
      </c>
      <c r="BD30" s="44">
        <f t="shared" si="5"/>
        <v>15.003124674546969</v>
      </c>
      <c r="BE30" s="44">
        <f t="shared" si="5"/>
        <v>13.752864285001387</v>
      </c>
      <c r="BF30" s="44">
        <f t="shared" si="5"/>
        <v>12.502603895455803</v>
      </c>
      <c r="BG30" s="44">
        <f t="shared" si="5"/>
        <v>11.252343505910224</v>
      </c>
      <c r="BH30" s="44">
        <f t="shared" si="5"/>
        <v>10.002083116364641</v>
      </c>
      <c r="BI30" s="44">
        <f t="shared" si="5"/>
        <v>8.751822726819066</v>
      </c>
      <c r="BJ30" s="44">
        <f t="shared" si="5"/>
        <v>7.5015623372734845</v>
      </c>
      <c r="BK30" s="44">
        <f t="shared" si="5"/>
        <v>6.2513019477279013</v>
      </c>
      <c r="BL30" s="44">
        <f t="shared" si="5"/>
        <v>5.0010415581823207</v>
      </c>
      <c r="BM30" s="44">
        <f t="shared" si="5"/>
        <v>3.7507811686367392</v>
      </c>
      <c r="BN30" s="44">
        <f t="shared" si="5"/>
        <v>2.500520779091163</v>
      </c>
      <c r="BO30" s="44">
        <f t="shared" si="5"/>
        <v>1.2502603895455815</v>
      </c>
      <c r="BP30" s="44">
        <f t="shared" si="5"/>
        <v>16.074776437014606</v>
      </c>
      <c r="BQ30" s="45">
        <f t="shared" si="5"/>
        <v>0</v>
      </c>
    </row>
    <row r="31" spans="1:69" x14ac:dyDescent="0.25">
      <c r="A31" s="65" t="s">
        <v>19</v>
      </c>
      <c r="B31" s="18">
        <f t="shared" ref="B31:BQ31" si="6">(SQRT((IF(B$25&gt;$B$18,0,IF(B$25&lt;$B$17,0,(50-((100/SUM($C$9:$C$16))))))*(IF(ISNUMBER(B$26),(VLOOKUP(B$27,$B$9:$D$16,3,FALSE)*IF(B$27=B$26,1,((B$27-B$25)/(B$27-B$26)))),0))^2))/(SUM($C$9:$C$16)/8))</f>
        <v>0</v>
      </c>
      <c r="C31" s="44">
        <f t="shared" si="6"/>
        <v>37.507811686367411</v>
      </c>
      <c r="D31" s="44">
        <f t="shared" si="6"/>
        <v>38.57946344883505</v>
      </c>
      <c r="E31" s="44">
        <f t="shared" si="6"/>
        <v>34.292856398964489</v>
      </c>
      <c r="F31" s="44">
        <f t="shared" si="6"/>
        <v>30.006249349093938</v>
      </c>
      <c r="G31" s="44">
        <f t="shared" si="6"/>
        <v>25.719642299223377</v>
      </c>
      <c r="H31" s="44">
        <f t="shared" si="6"/>
        <v>21.433035249352809</v>
      </c>
      <c r="I31" s="44">
        <f t="shared" si="6"/>
        <v>17.146428199482244</v>
      </c>
      <c r="J31" s="44">
        <f t="shared" si="6"/>
        <v>12.859821149611689</v>
      </c>
      <c r="K31" s="44">
        <f t="shared" si="6"/>
        <v>8.5732140997411221</v>
      </c>
      <c r="L31" s="44">
        <f t="shared" si="6"/>
        <v>4.2866070498705655</v>
      </c>
      <c r="M31" s="44">
        <f t="shared" si="6"/>
        <v>42.866070498705618</v>
      </c>
      <c r="N31" s="44">
        <f t="shared" si="6"/>
        <v>40.008332465458565</v>
      </c>
      <c r="O31" s="44">
        <f t="shared" si="6"/>
        <v>37.150594432211534</v>
      </c>
      <c r="P31" s="44">
        <f t="shared" si="6"/>
        <v>34.292856398964489</v>
      </c>
      <c r="Q31" s="44">
        <f t="shared" si="6"/>
        <v>31.435118365717454</v>
      </c>
      <c r="R31" s="44">
        <f t="shared" si="6"/>
        <v>28.577380332470405</v>
      </c>
      <c r="S31" s="44">
        <f t="shared" si="6"/>
        <v>25.71964229922337</v>
      </c>
      <c r="T31" s="44">
        <f t="shared" si="6"/>
        <v>22.861904265976332</v>
      </c>
      <c r="U31" s="44">
        <f t="shared" si="6"/>
        <v>20.004166232729283</v>
      </c>
      <c r="V31" s="44">
        <f t="shared" si="6"/>
        <v>17.146428199482244</v>
      </c>
      <c r="W31" s="44">
        <f t="shared" si="6"/>
        <v>14.288690166235202</v>
      </c>
      <c r="X31" s="44">
        <f t="shared" si="6"/>
        <v>11.430952132988166</v>
      </c>
      <c r="Y31" s="44">
        <f t="shared" si="6"/>
        <v>8.5732140997411221</v>
      </c>
      <c r="Z31" s="44">
        <f t="shared" si="6"/>
        <v>5.7154760664940829</v>
      </c>
      <c r="AA31" s="44">
        <f t="shared" si="6"/>
        <v>2.8577380332470415</v>
      </c>
      <c r="AB31" s="44">
        <f t="shared" si="6"/>
        <v>42.866070498705618</v>
      </c>
      <c r="AC31" s="44">
        <f t="shared" si="6"/>
        <v>33.757030517730676</v>
      </c>
      <c r="AD31" s="44">
        <f t="shared" si="6"/>
        <v>30.006249349093935</v>
      </c>
      <c r="AE31" s="44">
        <f t="shared" si="6"/>
        <v>26.255468180457189</v>
      </c>
      <c r="AF31" s="44">
        <f t="shared" si="6"/>
        <v>22.504687011820447</v>
      </c>
      <c r="AG31" s="44">
        <f t="shared" si="6"/>
        <v>18.753905843183706</v>
      </c>
      <c r="AH31" s="44">
        <f t="shared" si="6"/>
        <v>15.003124674546967</v>
      </c>
      <c r="AI31" s="44">
        <f t="shared" si="6"/>
        <v>11.252343505910227</v>
      </c>
      <c r="AJ31" s="44">
        <f t="shared" si="6"/>
        <v>7.501562337273481</v>
      </c>
      <c r="AK31" s="44">
        <f t="shared" si="6"/>
        <v>3.7507811686367405</v>
      </c>
      <c r="AL31" s="44">
        <f t="shared" si="6"/>
        <v>37.507811686367411</v>
      </c>
      <c r="AM31" s="44">
        <f t="shared" si="6"/>
        <v>15.538950555780787</v>
      </c>
      <c r="AN31" s="44">
        <f t="shared" si="6"/>
        <v>15.003124674546964</v>
      </c>
      <c r="AO31" s="44">
        <f t="shared" si="6"/>
        <v>14.467298793313148</v>
      </c>
      <c r="AP31" s="44">
        <f t="shared" si="6"/>
        <v>13.931472912079325</v>
      </c>
      <c r="AQ31" s="44">
        <f t="shared" si="6"/>
        <v>13.395647030845506</v>
      </c>
      <c r="AR31" s="44">
        <f t="shared" si="6"/>
        <v>12.859821149611683</v>
      </c>
      <c r="AS31" s="44">
        <f t="shared" si="6"/>
        <v>12.323995268377862</v>
      </c>
      <c r="AT31" s="44">
        <f t="shared" si="6"/>
        <v>11.788169387144046</v>
      </c>
      <c r="AU31" s="44">
        <f t="shared" si="6"/>
        <v>11.252343505910225</v>
      </c>
      <c r="AV31" s="44">
        <f t="shared" si="6"/>
        <v>10.716517624676404</v>
      </c>
      <c r="AW31" s="44">
        <f t="shared" si="6"/>
        <v>10.180691743442583</v>
      </c>
      <c r="AX31" s="44">
        <f t="shared" si="6"/>
        <v>9.6448658622087642</v>
      </c>
      <c r="AY31" s="44">
        <f t="shared" si="6"/>
        <v>9.1090399809749449</v>
      </c>
      <c r="AZ31" s="44">
        <f t="shared" si="6"/>
        <v>8.5732140997411221</v>
      </c>
      <c r="BA31" s="44">
        <f t="shared" si="6"/>
        <v>8.0373882185073029</v>
      </c>
      <c r="BB31" s="44">
        <f t="shared" si="6"/>
        <v>7.5015623372734819</v>
      </c>
      <c r="BC31" s="44">
        <f t="shared" si="6"/>
        <v>6.9657364560396626</v>
      </c>
      <c r="BD31" s="44">
        <f t="shared" si="6"/>
        <v>6.4299105748058443</v>
      </c>
      <c r="BE31" s="44">
        <f t="shared" si="6"/>
        <v>5.8940846935720232</v>
      </c>
      <c r="BF31" s="44">
        <f t="shared" si="6"/>
        <v>5.3582588123382022</v>
      </c>
      <c r="BG31" s="44">
        <f t="shared" si="6"/>
        <v>4.8224329311043821</v>
      </c>
      <c r="BH31" s="44">
        <f t="shared" si="6"/>
        <v>4.2866070498705611</v>
      </c>
      <c r="BI31" s="44">
        <f t="shared" si="6"/>
        <v>3.7507811686367423</v>
      </c>
      <c r="BJ31" s="44">
        <f t="shared" si="6"/>
        <v>3.2149552874029221</v>
      </c>
      <c r="BK31" s="44">
        <f t="shared" si="6"/>
        <v>2.6791294061691011</v>
      </c>
      <c r="BL31" s="44">
        <f t="shared" si="6"/>
        <v>2.1433035249352805</v>
      </c>
      <c r="BM31" s="44">
        <f t="shared" si="6"/>
        <v>1.6074776437014597</v>
      </c>
      <c r="BN31" s="44">
        <f t="shared" si="6"/>
        <v>1.0716517624676414</v>
      </c>
      <c r="BO31" s="44">
        <f t="shared" si="6"/>
        <v>0.53582588123382069</v>
      </c>
      <c r="BP31" s="44">
        <f t="shared" si="6"/>
        <v>16.074776437014606</v>
      </c>
      <c r="BQ31" s="45">
        <f t="shared" si="6"/>
        <v>0</v>
      </c>
    </row>
    <row r="32" spans="1:69" x14ac:dyDescent="0.25">
      <c r="A32" s="65" t="s">
        <v>20</v>
      </c>
      <c r="B32" s="18">
        <f>(IF(ISNUMBER(B$26),IF(B$26=B$27,B$28,(((B$28*(1-((B$25-B$26)/(B$27-B$26))))*((B$27-B$25)/(B$27-B$26)))+((B$29*(1-((B$27-B$25)/(B$27-B$26))))*((B$25-B$26)/(B$27-B$26)))+((B$30*(1-((B$25-B$26)/(B$27-B$26))))*((B$27-B$25)/(B$27-B$26)))+((B$31*(1-((B$27-B$25)/(B$27-B$26))))*((B$25-B$26)/(B$27-B$26))))),0))</f>
        <v>0</v>
      </c>
      <c r="C32" s="44">
        <f t="shared" ref="C32:BN32" si="7">(IF(ISNUMBER(C$26),IF(C$26=C$27,C$28,(((C$28*(1-((C$25-C$26)/(C$27-C$26))))*((C$27-C$25)/(C$27-C$26)))+((C$29*(1-((C$27-C$25)/(C$27-C$26))))*((C$25-C$26)/(C$27-C$26)))+((C$30*(1-((C$25-C$26)/(C$27-C$26))))*((C$27-C$25)/(C$27-C$26)))+((C$31*(1-((C$27-C$25)/(C$27-C$26))))*((C$25-C$26)/(C$27-C$26))))),0))</f>
        <v>37.507811686367411</v>
      </c>
      <c r="D32" s="44">
        <f t="shared" si="7"/>
        <v>30.809988170944656</v>
      </c>
      <c r="E32" s="44">
        <f t="shared" si="7"/>
        <v>25.719642299223363</v>
      </c>
      <c r="F32" s="44">
        <f t="shared" si="7"/>
        <v>22.236774071203545</v>
      </c>
      <c r="G32" s="44">
        <f t="shared" si="7"/>
        <v>20.36138348688517</v>
      </c>
      <c r="H32" s="44">
        <f t="shared" si="7"/>
        <v>20.093470546268257</v>
      </c>
      <c r="I32" s="44">
        <f t="shared" si="7"/>
        <v>21.433035249352812</v>
      </c>
      <c r="J32" s="44">
        <f t="shared" si="7"/>
        <v>24.380077596138818</v>
      </c>
      <c r="K32" s="44">
        <f t="shared" si="7"/>
        <v>28.934597586626293</v>
      </c>
      <c r="L32" s="44">
        <f t="shared" si="7"/>
        <v>35.096595220815217</v>
      </c>
      <c r="M32" s="44">
        <f t="shared" si="7"/>
        <v>42.866070498705618</v>
      </c>
      <c r="N32" s="44">
        <f t="shared" si="7"/>
        <v>37.531626169977791</v>
      </c>
      <c r="O32" s="44">
        <f t="shared" si="7"/>
        <v>32.959245316782543</v>
      </c>
      <c r="P32" s="44">
        <f t="shared" si="7"/>
        <v>29.148927939119815</v>
      </c>
      <c r="Q32" s="44">
        <f t="shared" si="7"/>
        <v>26.100674036989641</v>
      </c>
      <c r="R32" s="44">
        <f t="shared" si="7"/>
        <v>23.814483610392003</v>
      </c>
      <c r="S32" s="44">
        <f t="shared" si="7"/>
        <v>22.290356659326918</v>
      </c>
      <c r="T32" s="44">
        <f t="shared" si="7"/>
        <v>21.528293183794375</v>
      </c>
      <c r="U32" s="44">
        <f t="shared" si="7"/>
        <v>21.528293183794375</v>
      </c>
      <c r="V32" s="44">
        <f t="shared" si="7"/>
        <v>22.290356659326918</v>
      </c>
      <c r="W32" s="44">
        <f t="shared" si="7"/>
        <v>23.814483610392003</v>
      </c>
      <c r="X32" s="44">
        <f t="shared" si="7"/>
        <v>26.100674036989641</v>
      </c>
      <c r="Y32" s="44">
        <f t="shared" si="7"/>
        <v>29.148927939119812</v>
      </c>
      <c r="Z32" s="44">
        <f t="shared" si="7"/>
        <v>32.959245316782543</v>
      </c>
      <c r="AA32" s="44">
        <f t="shared" si="7"/>
        <v>37.531626169977791</v>
      </c>
      <c r="AB32" s="44">
        <f t="shared" si="7"/>
        <v>42.866070498705618</v>
      </c>
      <c r="AC32" s="44">
        <f t="shared" si="7"/>
        <v>35.096595220815232</v>
      </c>
      <c r="AD32" s="44">
        <f t="shared" si="7"/>
        <v>28.934597586626296</v>
      </c>
      <c r="AE32" s="44">
        <f t="shared" si="7"/>
        <v>24.380077596138815</v>
      </c>
      <c r="AF32" s="44">
        <f t="shared" si="7"/>
        <v>21.433035249352805</v>
      </c>
      <c r="AG32" s="44">
        <f t="shared" si="7"/>
        <v>20.093470546268257</v>
      </c>
      <c r="AH32" s="44">
        <f t="shared" si="7"/>
        <v>20.361383486885167</v>
      </c>
      <c r="AI32" s="44">
        <f t="shared" si="7"/>
        <v>22.236774071203541</v>
      </c>
      <c r="AJ32" s="44">
        <f t="shared" si="7"/>
        <v>25.719642299223374</v>
      </c>
      <c r="AK32" s="44">
        <f t="shared" si="7"/>
        <v>30.809988170944663</v>
      </c>
      <c r="AL32" s="44">
        <f t="shared" si="7"/>
        <v>37.507811686367411</v>
      </c>
      <c r="AM32" s="44">
        <f t="shared" si="7"/>
        <v>35.066827116302235</v>
      </c>
      <c r="AN32" s="44">
        <f t="shared" si="7"/>
        <v>32.744914964289009</v>
      </c>
      <c r="AO32" s="44">
        <f t="shared" si="7"/>
        <v>30.542075230327757</v>
      </c>
      <c r="AP32" s="44">
        <f t="shared" si="7"/>
        <v>28.458307914418452</v>
      </c>
      <c r="AQ32" s="44">
        <f t="shared" si="7"/>
        <v>26.493613016561113</v>
      </c>
      <c r="AR32" s="44">
        <f t="shared" si="7"/>
        <v>24.647990536755724</v>
      </c>
      <c r="AS32" s="44">
        <f t="shared" si="7"/>
        <v>22.92144047500231</v>
      </c>
      <c r="AT32" s="44">
        <f t="shared" si="7"/>
        <v>21.313962831300852</v>
      </c>
      <c r="AU32" s="44">
        <f t="shared" si="7"/>
        <v>19.825557605651348</v>
      </c>
      <c r="AV32" s="44">
        <f t="shared" si="7"/>
        <v>18.45622479805381</v>
      </c>
      <c r="AW32" s="44">
        <f t="shared" si="7"/>
        <v>17.205964408508226</v>
      </c>
      <c r="AX32" s="44">
        <f t="shared" si="7"/>
        <v>16.074776437014606</v>
      </c>
      <c r="AY32" s="44">
        <f t="shared" si="7"/>
        <v>15.062660883572947</v>
      </c>
      <c r="AZ32" s="44">
        <f t="shared" si="7"/>
        <v>14.169617748183247</v>
      </c>
      <c r="BA32" s="44">
        <f t="shared" si="7"/>
        <v>13.395647030845504</v>
      </c>
      <c r="BB32" s="44">
        <f t="shared" si="7"/>
        <v>12.740748731559725</v>
      </c>
      <c r="BC32" s="44">
        <f t="shared" si="7"/>
        <v>12.204922850325904</v>
      </c>
      <c r="BD32" s="44">
        <f t="shared" si="7"/>
        <v>11.788169387144046</v>
      </c>
      <c r="BE32" s="44">
        <f t="shared" si="7"/>
        <v>11.490488342014146</v>
      </c>
      <c r="BF32" s="44">
        <f t="shared" si="7"/>
        <v>11.311879714936204</v>
      </c>
      <c r="BG32" s="44">
        <f t="shared" si="7"/>
        <v>11.252343505910225</v>
      </c>
      <c r="BH32" s="44">
        <f t="shared" si="7"/>
        <v>11.311879714936206</v>
      </c>
      <c r="BI32" s="44">
        <f t="shared" si="7"/>
        <v>11.490488342014142</v>
      </c>
      <c r="BJ32" s="44">
        <f t="shared" si="7"/>
        <v>11.788169387144043</v>
      </c>
      <c r="BK32" s="44">
        <f t="shared" si="7"/>
        <v>12.204922850325907</v>
      </c>
      <c r="BL32" s="44">
        <f t="shared" si="7"/>
        <v>12.740748731559723</v>
      </c>
      <c r="BM32" s="44">
        <f t="shared" si="7"/>
        <v>13.395647030845508</v>
      </c>
      <c r="BN32" s="44">
        <f t="shared" si="7"/>
        <v>14.16961774818324</v>
      </c>
      <c r="BO32" s="44">
        <f t="shared" ref="BO32:BQ32" si="8">(IF(ISNUMBER(BO$26),IF(BO$26=BO$27,BO$28,(((BO$28*(1-((BO$25-BO$26)/(BO$27-BO$26))))*((BO$27-BO$25)/(BO$27-BO$26)))+((BO$29*(1-((BO$27-BO$25)/(BO$27-BO$26))))*((BO$25-BO$26)/(BO$27-BO$26)))+((BO$30*(1-((BO$25-BO$26)/(BO$27-BO$26))))*((BO$27-BO$25)/(BO$27-BO$26)))+((BO$31*(1-((BO$27-BO$25)/(BO$27-BO$26))))*((BO$25-BO$26)/(BO$27-BO$26))))),0))</f>
        <v>15.062660883572947</v>
      </c>
      <c r="BP32" s="44">
        <f t="shared" si="8"/>
        <v>16.074776437014606</v>
      </c>
      <c r="BQ32" s="45">
        <f t="shared" si="8"/>
        <v>0</v>
      </c>
    </row>
    <row r="33" spans="1:69" x14ac:dyDescent="0.25">
      <c r="A33" s="65" t="s">
        <v>30</v>
      </c>
      <c r="B33" s="18">
        <f>(IF(ISNUMBER(B$26),IF(B$26=B$27,0,(((B$28*((B$25-B$26)/(B$27-B$26)))*((B$27-B$25)/(B$27-B$26)))+((B$29*((B$27-B$25)/(B$27-B$26)))*((B$25-B$26)/(B$27-B$26)))+((B$30*((B$25-B$26)/(B$27-B$26)))*((B$27-B$25)/(B$27-B$26)))+((B$31*((B$27-B$25)/(B$27-B$26)))*((B$25-B$26)/(B$27-B$26))))),0))</f>
        <v>0</v>
      </c>
      <c r="C33" s="44">
        <f t="shared" ref="C33:BN33" si="9">(IF(ISNUMBER(C$26),IF(C$26=C$27,0,(((C$28*((C$25-C$26)/(C$27-C$26)))*((C$27-C$25)/(C$27-C$26)))+((C$29*((C$27-C$25)/(C$27-C$26)))*((C$25-C$26)/(C$27-C$26)))+((C$30*((C$25-C$26)/(C$27-C$26)))*((C$27-C$25)/(C$27-C$26)))+((C$31*((C$27-C$25)/(C$27-C$26)))*((C$25-C$26)/(C$27-C$26))))),0))</f>
        <v>0</v>
      </c>
      <c r="D33" s="44">
        <f t="shared" si="9"/>
        <v>7.2336493966565785</v>
      </c>
      <c r="E33" s="44">
        <f t="shared" si="9"/>
        <v>12.859821149611694</v>
      </c>
      <c r="F33" s="44">
        <f t="shared" si="9"/>
        <v>16.878515258865331</v>
      </c>
      <c r="G33" s="44">
        <f t="shared" si="9"/>
        <v>19.289731724417528</v>
      </c>
      <c r="H33" s="44">
        <f t="shared" si="9"/>
        <v>20.093470546268257</v>
      </c>
      <c r="I33" s="44">
        <f t="shared" si="9"/>
        <v>19.289731724417528</v>
      </c>
      <c r="J33" s="44">
        <f t="shared" si="9"/>
        <v>16.878515258865338</v>
      </c>
      <c r="K33" s="44">
        <f t="shared" si="9"/>
        <v>12.859821149611683</v>
      </c>
      <c r="L33" s="44">
        <f t="shared" si="9"/>
        <v>7.2336493966565785</v>
      </c>
      <c r="M33" s="44">
        <f t="shared" si="9"/>
        <v>0</v>
      </c>
      <c r="N33" s="44">
        <f t="shared" si="9"/>
        <v>5.3344443287278125</v>
      </c>
      <c r="O33" s="44">
        <f t="shared" si="9"/>
        <v>9.9068251819230753</v>
      </c>
      <c r="P33" s="44">
        <f t="shared" si="9"/>
        <v>13.717142559585799</v>
      </c>
      <c r="Q33" s="44">
        <f t="shared" si="9"/>
        <v>16.765396461715973</v>
      </c>
      <c r="R33" s="44">
        <f t="shared" si="9"/>
        <v>19.051586888313601</v>
      </c>
      <c r="S33" s="44">
        <f t="shared" si="9"/>
        <v>20.575713839378693</v>
      </c>
      <c r="T33" s="44">
        <f t="shared" si="9"/>
        <v>21.337777314911236</v>
      </c>
      <c r="U33" s="44">
        <f t="shared" si="9"/>
        <v>21.337777314911236</v>
      </c>
      <c r="V33" s="44">
        <f t="shared" si="9"/>
        <v>20.575713839378693</v>
      </c>
      <c r="W33" s="44">
        <f t="shared" si="9"/>
        <v>19.051586888313601</v>
      </c>
      <c r="X33" s="44">
        <f t="shared" si="9"/>
        <v>16.765396461715977</v>
      </c>
      <c r="Y33" s="44">
        <f t="shared" si="9"/>
        <v>13.717142559585794</v>
      </c>
      <c r="Z33" s="44">
        <f t="shared" si="9"/>
        <v>9.9068251819230753</v>
      </c>
      <c r="AA33" s="44">
        <f t="shared" si="9"/>
        <v>5.3344443287278089</v>
      </c>
      <c r="AB33" s="44">
        <f t="shared" si="9"/>
        <v>0</v>
      </c>
      <c r="AC33" s="44">
        <f t="shared" si="9"/>
        <v>7.233649396656574</v>
      </c>
      <c r="AD33" s="44">
        <f t="shared" si="9"/>
        <v>12.859821149611689</v>
      </c>
      <c r="AE33" s="44">
        <f t="shared" si="9"/>
        <v>16.878515258865335</v>
      </c>
      <c r="AF33" s="44">
        <f t="shared" si="9"/>
        <v>19.289731724417528</v>
      </c>
      <c r="AG33" s="44">
        <f t="shared" si="9"/>
        <v>20.093470546268257</v>
      </c>
      <c r="AH33" s="44">
        <f t="shared" si="9"/>
        <v>19.289731724417528</v>
      </c>
      <c r="AI33" s="44">
        <f t="shared" si="9"/>
        <v>16.878515258865338</v>
      </c>
      <c r="AJ33" s="44">
        <f t="shared" si="9"/>
        <v>12.859821149611683</v>
      </c>
      <c r="AK33" s="44">
        <f t="shared" si="9"/>
        <v>7.2336493966565723</v>
      </c>
      <c r="AL33" s="44">
        <f t="shared" si="9"/>
        <v>0</v>
      </c>
      <c r="AM33" s="44">
        <f t="shared" si="9"/>
        <v>1.7265500617534224</v>
      </c>
      <c r="AN33" s="44">
        <f t="shared" si="9"/>
        <v>3.3340277054548797</v>
      </c>
      <c r="AO33" s="44">
        <f t="shared" si="9"/>
        <v>4.8224329311043839</v>
      </c>
      <c r="AP33" s="44">
        <f t="shared" si="9"/>
        <v>6.1917657387019212</v>
      </c>
      <c r="AQ33" s="44">
        <f t="shared" si="9"/>
        <v>7.4420261282475035</v>
      </c>
      <c r="AR33" s="44">
        <f t="shared" si="9"/>
        <v>8.5732140997411239</v>
      </c>
      <c r="AS33" s="44">
        <f t="shared" si="9"/>
        <v>9.5853296531827805</v>
      </c>
      <c r="AT33" s="44">
        <f t="shared" si="9"/>
        <v>10.478372788572486</v>
      </c>
      <c r="AU33" s="44">
        <f t="shared" si="9"/>
        <v>11.252343505910225</v>
      </c>
      <c r="AV33" s="44">
        <f t="shared" si="9"/>
        <v>11.907241805196003</v>
      </c>
      <c r="AW33" s="44">
        <f t="shared" si="9"/>
        <v>12.443067686429826</v>
      </c>
      <c r="AX33" s="44">
        <f t="shared" si="9"/>
        <v>12.859821149611687</v>
      </c>
      <c r="AY33" s="44">
        <f t="shared" si="9"/>
        <v>13.157502194741586</v>
      </c>
      <c r="AZ33" s="44">
        <f t="shared" si="9"/>
        <v>13.336110821819522</v>
      </c>
      <c r="BA33" s="44">
        <f t="shared" si="9"/>
        <v>13.395647030845504</v>
      </c>
      <c r="BB33" s="44">
        <f t="shared" si="9"/>
        <v>13.336110821819524</v>
      </c>
      <c r="BC33" s="44">
        <f t="shared" si="9"/>
        <v>13.157502194741587</v>
      </c>
      <c r="BD33" s="44">
        <f t="shared" si="9"/>
        <v>12.859821149611689</v>
      </c>
      <c r="BE33" s="44">
        <f t="shared" si="9"/>
        <v>12.443067686429826</v>
      </c>
      <c r="BF33" s="44">
        <f t="shared" si="9"/>
        <v>11.907241805196003</v>
      </c>
      <c r="BG33" s="44">
        <f t="shared" si="9"/>
        <v>11.252343505910225</v>
      </c>
      <c r="BH33" s="44">
        <f t="shared" si="9"/>
        <v>10.478372788572482</v>
      </c>
      <c r="BI33" s="44">
        <f t="shared" si="9"/>
        <v>9.5853296531827858</v>
      </c>
      <c r="BJ33" s="44">
        <f t="shared" si="9"/>
        <v>8.5732140997411221</v>
      </c>
      <c r="BK33" s="44">
        <f t="shared" si="9"/>
        <v>7.4420261282475018</v>
      </c>
      <c r="BL33" s="44">
        <f t="shared" si="9"/>
        <v>6.191765738701922</v>
      </c>
      <c r="BM33" s="44">
        <f t="shared" si="9"/>
        <v>4.8224329311043794</v>
      </c>
      <c r="BN33" s="44">
        <f t="shared" si="9"/>
        <v>3.3340277054548828</v>
      </c>
      <c r="BO33" s="44">
        <f t="shared" ref="BO33:BQ33" si="10">(IF(ISNUMBER(BO$26),IF(BO$26=BO$27,0,(((BO$28*((BO$25-BO$26)/(BO$27-BO$26)))*((BO$27-BO$25)/(BO$27-BO$26)))+((BO$29*((BO$27-BO$25)/(BO$27-BO$26)))*((BO$25-BO$26)/(BO$27-BO$26)))+((BO$30*((BO$25-BO$26)/(BO$27-BO$26)))*((BO$27-BO$25)/(BO$27-BO$26)))+((BO$31*((BO$27-BO$25)/(BO$27-BO$26)))*((BO$25-BO$26)/(BO$27-BO$26))))),0))</f>
        <v>1.7265500617534224</v>
      </c>
      <c r="BP33" s="44">
        <f t="shared" si="10"/>
        <v>0</v>
      </c>
      <c r="BQ33" s="45">
        <f t="shared" si="10"/>
        <v>0</v>
      </c>
    </row>
    <row r="34" spans="1:69" x14ac:dyDescent="0.25">
      <c r="A34" s="65" t="s">
        <v>29</v>
      </c>
      <c r="B34" s="18">
        <f>(IF(ISNUMBER(B$26),(((IF(B$26=B$27, 1, IF(B$25&lt;=((B$26+(B$27-B$26)/2)), (1-(SQRT(((B$25-B$26)/(B$27-B$26))^2))), (SQRT(((B$25-B$26)/(B$27-B$26))^2)))))-0.5)*2),0))</f>
        <v>0</v>
      </c>
      <c r="C34" s="44">
        <f t="shared" ref="C34:BN34" si="11">(IF(ISNUMBER(C$26),(((IF(C$26=C$27, 1, IF(C$25&lt;=((C$26+(C$27-C$26)/2)), (1-(SQRT(((C$25-C$26)/(C$27-C$26))^2))), (SQRT(((C$25-C$26)/(C$27-C$26))^2)))))-0.5)*2),0))</f>
        <v>1</v>
      </c>
      <c r="D34" s="44">
        <f t="shared" si="11"/>
        <v>0.79999999999999982</v>
      </c>
      <c r="E34" s="44">
        <f t="shared" si="11"/>
        <v>0.59999999999999964</v>
      </c>
      <c r="F34" s="44">
        <f t="shared" si="11"/>
        <v>0.40000000000000036</v>
      </c>
      <c r="G34" s="44">
        <f t="shared" si="11"/>
        <v>0.20000000000000018</v>
      </c>
      <c r="H34" s="44">
        <f t="shared" si="11"/>
        <v>0</v>
      </c>
      <c r="I34" s="44">
        <f t="shared" si="11"/>
        <v>0.20000000000000018</v>
      </c>
      <c r="J34" s="44">
        <f t="shared" si="11"/>
        <v>0.39999999999999991</v>
      </c>
      <c r="K34" s="44">
        <f t="shared" si="11"/>
        <v>0.60000000000000009</v>
      </c>
      <c r="L34" s="44">
        <f t="shared" si="11"/>
        <v>0.79999999999999982</v>
      </c>
      <c r="M34" s="44">
        <f t="shared" si="11"/>
        <v>1</v>
      </c>
      <c r="N34" s="44">
        <f t="shared" si="11"/>
        <v>0.86666666666666647</v>
      </c>
      <c r="O34" s="44">
        <f t="shared" si="11"/>
        <v>0.73333333333333339</v>
      </c>
      <c r="P34" s="44">
        <f t="shared" si="11"/>
        <v>0.59999999999999987</v>
      </c>
      <c r="Q34" s="44">
        <f t="shared" si="11"/>
        <v>0.46666666666666679</v>
      </c>
      <c r="R34" s="44">
        <f t="shared" si="11"/>
        <v>0.33333333333333348</v>
      </c>
      <c r="S34" s="44">
        <f t="shared" si="11"/>
        <v>0.20000000000000018</v>
      </c>
      <c r="T34" s="44">
        <f t="shared" si="11"/>
        <v>6.6666666666666874E-2</v>
      </c>
      <c r="U34" s="44">
        <f t="shared" si="11"/>
        <v>6.6666666666666652E-2</v>
      </c>
      <c r="V34" s="44">
        <f t="shared" si="11"/>
        <v>0.19999999999999996</v>
      </c>
      <c r="W34" s="44">
        <f t="shared" si="11"/>
        <v>0.33333333333333326</v>
      </c>
      <c r="X34" s="44">
        <f t="shared" si="11"/>
        <v>0.46666666666666679</v>
      </c>
      <c r="Y34" s="44">
        <f t="shared" si="11"/>
        <v>0.59999999999999987</v>
      </c>
      <c r="Z34" s="44">
        <f t="shared" si="11"/>
        <v>0.73333333333333339</v>
      </c>
      <c r="AA34" s="44">
        <f t="shared" si="11"/>
        <v>0.86666666666666647</v>
      </c>
      <c r="AB34" s="44">
        <f t="shared" si="11"/>
        <v>1</v>
      </c>
      <c r="AC34" s="44">
        <f t="shared" si="11"/>
        <v>0.8</v>
      </c>
      <c r="AD34" s="44">
        <f t="shared" si="11"/>
        <v>0.60000000000000009</v>
      </c>
      <c r="AE34" s="44">
        <f t="shared" si="11"/>
        <v>0.39999999999999991</v>
      </c>
      <c r="AF34" s="44">
        <f t="shared" si="11"/>
        <v>0.19999999999999996</v>
      </c>
      <c r="AG34" s="44">
        <f t="shared" si="11"/>
        <v>0</v>
      </c>
      <c r="AH34" s="44">
        <f t="shared" si="11"/>
        <v>0.19999999999999996</v>
      </c>
      <c r="AI34" s="44">
        <f t="shared" si="11"/>
        <v>0.39999999999999991</v>
      </c>
      <c r="AJ34" s="44">
        <f t="shared" si="11"/>
        <v>0.60000000000000009</v>
      </c>
      <c r="AK34" s="44">
        <f t="shared" si="11"/>
        <v>0.8</v>
      </c>
      <c r="AL34" s="44">
        <f t="shared" si="11"/>
        <v>1</v>
      </c>
      <c r="AM34" s="44">
        <f t="shared" si="11"/>
        <v>0.93333333333333335</v>
      </c>
      <c r="AN34" s="44">
        <f t="shared" si="11"/>
        <v>0.8666666666666667</v>
      </c>
      <c r="AO34" s="44">
        <f t="shared" si="11"/>
        <v>0.8</v>
      </c>
      <c r="AP34" s="44">
        <f t="shared" si="11"/>
        <v>0.73333333333333339</v>
      </c>
      <c r="AQ34" s="44">
        <f t="shared" si="11"/>
        <v>0.66666666666666674</v>
      </c>
      <c r="AR34" s="44">
        <f t="shared" si="11"/>
        <v>0.59999999999999987</v>
      </c>
      <c r="AS34" s="44">
        <f t="shared" si="11"/>
        <v>0.53333333333333344</v>
      </c>
      <c r="AT34" s="44">
        <f t="shared" si="11"/>
        <v>0.46666666666666679</v>
      </c>
      <c r="AU34" s="44">
        <f t="shared" si="11"/>
        <v>0.39999999999999991</v>
      </c>
      <c r="AV34" s="44">
        <f t="shared" si="11"/>
        <v>0.33333333333333348</v>
      </c>
      <c r="AW34" s="44">
        <f t="shared" si="11"/>
        <v>0.26666666666666661</v>
      </c>
      <c r="AX34" s="44">
        <f t="shared" si="11"/>
        <v>0.19999999999999973</v>
      </c>
      <c r="AY34" s="44">
        <f t="shared" si="11"/>
        <v>0.1333333333333333</v>
      </c>
      <c r="AZ34" s="44">
        <f t="shared" si="11"/>
        <v>6.6666666666666874E-2</v>
      </c>
      <c r="BA34" s="44">
        <f t="shared" si="11"/>
        <v>0</v>
      </c>
      <c r="BB34" s="44">
        <f t="shared" si="11"/>
        <v>6.6666666666666652E-2</v>
      </c>
      <c r="BC34" s="44">
        <f t="shared" si="11"/>
        <v>0.13333333333333353</v>
      </c>
      <c r="BD34" s="44">
        <f t="shared" si="11"/>
        <v>0.19999999999999996</v>
      </c>
      <c r="BE34" s="44">
        <f t="shared" si="11"/>
        <v>0.26666666666666661</v>
      </c>
      <c r="BF34" s="44">
        <f t="shared" si="11"/>
        <v>0.33333333333333326</v>
      </c>
      <c r="BG34" s="44">
        <f t="shared" si="11"/>
        <v>0.40000000000000013</v>
      </c>
      <c r="BH34" s="44">
        <f t="shared" si="11"/>
        <v>0.46666666666666679</v>
      </c>
      <c r="BI34" s="44">
        <f t="shared" si="11"/>
        <v>0.53333333333333321</v>
      </c>
      <c r="BJ34" s="44">
        <f t="shared" si="11"/>
        <v>0.59999999999999987</v>
      </c>
      <c r="BK34" s="44">
        <f t="shared" si="11"/>
        <v>0.66666666666666674</v>
      </c>
      <c r="BL34" s="44">
        <f t="shared" si="11"/>
        <v>0.73333333333333339</v>
      </c>
      <c r="BM34" s="44">
        <f t="shared" si="11"/>
        <v>0.8</v>
      </c>
      <c r="BN34" s="44">
        <f t="shared" si="11"/>
        <v>0.86666666666666647</v>
      </c>
      <c r="BO34" s="44">
        <f t="shared" ref="BO34:BQ34" si="12">(IF(ISNUMBER(BO$26),(((IF(BO$26=BO$27, 1, IF(BO$25&lt;=((BO$26+(BO$27-BO$26)/2)), (1-(SQRT(((BO$25-BO$26)/(BO$27-BO$26))^2))), (SQRT(((BO$25-BO$26)/(BO$27-BO$26))^2)))))-0.5)*2),0))</f>
        <v>0.93333333333333335</v>
      </c>
      <c r="BP34" s="44">
        <f t="shared" si="12"/>
        <v>1</v>
      </c>
      <c r="BQ34" s="45">
        <f t="shared" si="12"/>
        <v>0</v>
      </c>
    </row>
    <row r="35" spans="1:69" x14ac:dyDescent="0.25">
      <c r="A35" s="65" t="s">
        <v>34</v>
      </c>
      <c r="B35" s="18">
        <f>(IF(B$26="OOR",0,(((B$32*(1-B$34))+((B$32+(B$33*B34))*B$34))*(1-((1-B$34)*(((B$27-B$26)/($B18-$B17))))))+((((B$32*(1-B$34))+((B$32+(B$33*B34))*B$34))*(1-((1-B$34)*(((B$27-B$26)/($B18-$B17))))))*((1-B$34)*((B$27-B$26)/($B$18-$B$17))))))</f>
        <v>0</v>
      </c>
      <c r="C35" s="44">
        <f t="shared" ref="C35:BN35" si="13">(IF(C$26="OOR",0,(((C$32*(1-C$34))+((C$32+(C$33*C34))*C$34))*(1-((1-C$34)*(((C$27-C$26)/($B18-$B17))))))+((((C$32*(1-C$34))+((C$32+(C$33*C34))*C$34))*(1-((1-C$34)*(((C$27-C$26)/($B18-$B17))))))*((1-C$34)*((C$27-C$26)/($B$18-$B$17))))))</f>
        <v>37.507811686367411</v>
      </c>
      <c r="D35" s="44">
        <f t="shared" si="13"/>
        <v>35.405971572937588</v>
      </c>
      <c r="E35" s="44">
        <f t="shared" si="13"/>
        <v>30.234246115069528</v>
      </c>
      <c r="F35" s="44">
        <f t="shared" si="13"/>
        <v>24.724852698549963</v>
      </c>
      <c r="G35" s="44">
        <f t="shared" si="13"/>
        <v>20.81285198512219</v>
      </c>
      <c r="H35" s="44">
        <f t="shared" si="13"/>
        <v>19.617885444581436</v>
      </c>
      <c r="I35" s="44">
        <f t="shared" si="13"/>
        <v>21.86827044278559</v>
      </c>
      <c r="J35" s="44">
        <f t="shared" si="13"/>
        <v>26.849893755580453</v>
      </c>
      <c r="K35" s="44">
        <f t="shared" si="13"/>
        <v>33.43702642386927</v>
      </c>
      <c r="L35" s="44">
        <f t="shared" si="13"/>
        <v>39.688520296607088</v>
      </c>
      <c r="M35" s="44">
        <f t="shared" si="13"/>
        <v>42.866070498705618</v>
      </c>
      <c r="N35" s="44">
        <f t="shared" si="13"/>
        <v>41.499060293739191</v>
      </c>
      <c r="O35" s="44">
        <f t="shared" si="13"/>
        <v>38.141923877661966</v>
      </c>
      <c r="P35" s="44">
        <f t="shared" si="13"/>
        <v>33.796652971013174</v>
      </c>
      <c r="Q35" s="44">
        <f t="shared" si="13"/>
        <v>29.301126595096314</v>
      </c>
      <c r="R35" s="44">
        <f t="shared" si="13"/>
        <v>25.317567388562704</v>
      </c>
      <c r="S35" s="44">
        <f t="shared" si="13"/>
        <v>22.325615397361737</v>
      </c>
      <c r="T35" s="44">
        <f t="shared" si="13"/>
        <v>20.620019338057567</v>
      </c>
      <c r="U35" s="44">
        <f t="shared" si="13"/>
        <v>20.620019338057563</v>
      </c>
      <c r="V35" s="44">
        <f t="shared" si="13"/>
        <v>22.325615397361734</v>
      </c>
      <c r="W35" s="44">
        <f t="shared" si="13"/>
        <v>25.317567388562704</v>
      </c>
      <c r="X35" s="44">
        <f t="shared" si="13"/>
        <v>29.301126595096314</v>
      </c>
      <c r="Y35" s="44">
        <f t="shared" si="13"/>
        <v>33.796652971013174</v>
      </c>
      <c r="Z35" s="44">
        <f t="shared" si="13"/>
        <v>38.141923877661966</v>
      </c>
      <c r="AA35" s="44">
        <f t="shared" si="13"/>
        <v>41.499060293739191</v>
      </c>
      <c r="AB35" s="44">
        <f t="shared" si="13"/>
        <v>42.866070498705618</v>
      </c>
      <c r="AC35" s="44">
        <f t="shared" si="13"/>
        <v>39.688520296607109</v>
      </c>
      <c r="AD35" s="44">
        <f t="shared" si="13"/>
        <v>33.437026423869277</v>
      </c>
      <c r="AE35" s="44">
        <f t="shared" si="13"/>
        <v>26.849893755580446</v>
      </c>
      <c r="AF35" s="44">
        <f t="shared" si="13"/>
        <v>21.86827044278558</v>
      </c>
      <c r="AG35" s="44">
        <f t="shared" si="13"/>
        <v>19.617885444581436</v>
      </c>
      <c r="AH35" s="44">
        <f t="shared" si="13"/>
        <v>20.812851985122187</v>
      </c>
      <c r="AI35" s="44">
        <f t="shared" si="13"/>
        <v>24.724852698549952</v>
      </c>
      <c r="AJ35" s="44">
        <f t="shared" si="13"/>
        <v>30.234246115069535</v>
      </c>
      <c r="AK35" s="44">
        <f t="shared" si="13"/>
        <v>35.405971572937595</v>
      </c>
      <c r="AL35" s="44">
        <f t="shared" si="13"/>
        <v>37.507811686367411</v>
      </c>
      <c r="AM35" s="44">
        <f t="shared" si="13"/>
        <v>36.536220774669012</v>
      </c>
      <c r="AN35" s="44">
        <f t="shared" si="13"/>
        <v>35.115652350324964</v>
      </c>
      <c r="AO35" s="44">
        <f t="shared" si="13"/>
        <v>33.341894184808659</v>
      </c>
      <c r="AP35" s="44">
        <f t="shared" si="13"/>
        <v>31.306578022946798</v>
      </c>
      <c r="AQ35" s="44">
        <f t="shared" si="13"/>
        <v>29.095826807519135</v>
      </c>
      <c r="AR35" s="44">
        <f t="shared" si="13"/>
        <v>26.789082273911426</v>
      </c>
      <c r="AS35" s="44">
        <f t="shared" si="13"/>
        <v>24.458112914821903</v>
      </c>
      <c r="AT35" s="44">
        <f t="shared" si="13"/>
        <v>22.166202315020971</v>
      </c>
      <c r="AU35" s="44">
        <f t="shared" si="13"/>
        <v>19.967517856164452</v>
      </c>
      <c r="AV35" s="44">
        <f t="shared" si="13"/>
        <v>17.906659791660147</v>
      </c>
      <c r="AW35" s="44">
        <f t="shared" si="13"/>
        <v>16.018390691587669</v>
      </c>
      <c r="AX35" s="44">
        <f t="shared" si="13"/>
        <v>14.32754525767186</v>
      </c>
      <c r="AY35" s="44">
        <f t="shared" si="13"/>
        <v>12.849120508309417</v>
      </c>
      <c r="AZ35" s="44">
        <f t="shared" si="13"/>
        <v>11.588546333648974</v>
      </c>
      <c r="BA35" s="44">
        <f t="shared" si="13"/>
        <v>10.542136420724569</v>
      </c>
      <c r="BB35" s="44">
        <f t="shared" si="13"/>
        <v>10.424821295494763</v>
      </c>
      <c r="BC35" s="44">
        <f t="shared" si="13"/>
        <v>10.448620560381903</v>
      </c>
      <c r="BD35" s="44">
        <f t="shared" si="13"/>
        <v>10.62533718075407</v>
      </c>
      <c r="BE35" s="44">
        <f t="shared" si="13"/>
        <v>10.957657918864749</v>
      </c>
      <c r="BF35" s="44">
        <f t="shared" si="13"/>
        <v>11.438702408719355</v>
      </c>
      <c r="BG35" s="44">
        <f t="shared" si="13"/>
        <v>12.051752600995201</v>
      </c>
      <c r="BH35" s="44">
        <f t="shared" si="13"/>
        <v>12.770162578014748</v>
      </c>
      <c r="BI35" s="44">
        <f t="shared" si="13"/>
        <v>13.557448738772353</v>
      </c>
      <c r="BJ35" s="44">
        <f t="shared" si="13"/>
        <v>14.367560354014319</v>
      </c>
      <c r="BK35" s="44">
        <f t="shared" si="13"/>
        <v>15.145330491372338</v>
      </c>
      <c r="BL35" s="44">
        <f t="shared" si="13"/>
        <v>15.827107310550304</v>
      </c>
      <c r="BM35" s="44">
        <f t="shared" si="13"/>
        <v>16.341565728564596</v>
      </c>
      <c r="BN35" s="44">
        <f t="shared" si="13"/>
        <v>16.610699455037583</v>
      </c>
      <c r="BO35" s="44">
        <f t="shared" ref="BO35:BQ35" si="14">(IF(BO$26="OOR",0,(((BO$32*(1-BO$34))+((BO$32+(BO$33*BO34))*BO$34))*(1-((1-BO$34)*(((BO$27-BO$26)/($B18-$B17))))))+((((BO$32*(1-BO$34))+((BO$32+(BO$33*BO34))*BO$34))*(1-((1-BO$34)*(((BO$27-BO$26)/($B18-$B17))))))*((1-BO$34)*((BO$27-BO$26)/($B$18-$B$17))))))</f>
        <v>16.550993397544683</v>
      </c>
      <c r="BP35" s="44">
        <f t="shared" si="14"/>
        <v>16.074776437014606</v>
      </c>
      <c r="BQ35" s="45">
        <f t="shared" si="14"/>
        <v>0</v>
      </c>
    </row>
    <row r="36" spans="1:69" x14ac:dyDescent="0.25">
      <c r="A36" s="65" t="s">
        <v>35</v>
      </c>
      <c r="B36" s="18">
        <f>(IF(B$35=0,0,(IF(B$35&lt;0,0,(IF(B$35&gt;50,50,B$35))))))</f>
        <v>0</v>
      </c>
      <c r="C36" s="44">
        <f t="shared" ref="C36:BN36" si="15">(IF(C$35=0,0,(IF(C$35&lt;0,0,(IF(C$35&gt;50,50,C$35))))))</f>
        <v>37.507811686367411</v>
      </c>
      <c r="D36" s="44">
        <f t="shared" si="15"/>
        <v>35.405971572937588</v>
      </c>
      <c r="E36" s="44">
        <f t="shared" si="15"/>
        <v>30.234246115069528</v>
      </c>
      <c r="F36" s="44">
        <f t="shared" si="15"/>
        <v>24.724852698549963</v>
      </c>
      <c r="G36" s="44">
        <f t="shared" si="15"/>
        <v>20.81285198512219</v>
      </c>
      <c r="H36" s="44">
        <f t="shared" si="15"/>
        <v>19.617885444581436</v>
      </c>
      <c r="I36" s="44">
        <f t="shared" si="15"/>
        <v>21.86827044278559</v>
      </c>
      <c r="J36" s="44">
        <f t="shared" si="15"/>
        <v>26.849893755580453</v>
      </c>
      <c r="K36" s="44">
        <f t="shared" si="15"/>
        <v>33.43702642386927</v>
      </c>
      <c r="L36" s="44">
        <f t="shared" si="15"/>
        <v>39.688520296607088</v>
      </c>
      <c r="M36" s="44">
        <f t="shared" si="15"/>
        <v>42.866070498705618</v>
      </c>
      <c r="N36" s="44">
        <f t="shared" si="15"/>
        <v>41.499060293739191</v>
      </c>
      <c r="O36" s="44">
        <f t="shared" si="15"/>
        <v>38.141923877661966</v>
      </c>
      <c r="P36" s="44">
        <f t="shared" si="15"/>
        <v>33.796652971013174</v>
      </c>
      <c r="Q36" s="44">
        <f t="shared" si="15"/>
        <v>29.301126595096314</v>
      </c>
      <c r="R36" s="44">
        <f t="shared" si="15"/>
        <v>25.317567388562704</v>
      </c>
      <c r="S36" s="44">
        <f t="shared" si="15"/>
        <v>22.325615397361737</v>
      </c>
      <c r="T36" s="44">
        <f t="shared" si="15"/>
        <v>20.620019338057567</v>
      </c>
      <c r="U36" s="44">
        <f t="shared" si="15"/>
        <v>20.620019338057563</v>
      </c>
      <c r="V36" s="44">
        <f t="shared" si="15"/>
        <v>22.325615397361734</v>
      </c>
      <c r="W36" s="44">
        <f t="shared" si="15"/>
        <v>25.317567388562704</v>
      </c>
      <c r="X36" s="44">
        <f t="shared" si="15"/>
        <v>29.301126595096314</v>
      </c>
      <c r="Y36" s="44">
        <f t="shared" si="15"/>
        <v>33.796652971013174</v>
      </c>
      <c r="Z36" s="44">
        <f t="shared" si="15"/>
        <v>38.141923877661966</v>
      </c>
      <c r="AA36" s="44">
        <f t="shared" si="15"/>
        <v>41.499060293739191</v>
      </c>
      <c r="AB36" s="44">
        <f t="shared" si="15"/>
        <v>42.866070498705618</v>
      </c>
      <c r="AC36" s="44">
        <f t="shared" si="15"/>
        <v>39.688520296607109</v>
      </c>
      <c r="AD36" s="44">
        <f t="shared" si="15"/>
        <v>33.437026423869277</v>
      </c>
      <c r="AE36" s="44">
        <f t="shared" si="15"/>
        <v>26.849893755580446</v>
      </c>
      <c r="AF36" s="44">
        <f t="shared" si="15"/>
        <v>21.86827044278558</v>
      </c>
      <c r="AG36" s="44">
        <f t="shared" si="15"/>
        <v>19.617885444581436</v>
      </c>
      <c r="AH36" s="44">
        <f t="shared" si="15"/>
        <v>20.812851985122187</v>
      </c>
      <c r="AI36" s="44">
        <f t="shared" si="15"/>
        <v>24.724852698549952</v>
      </c>
      <c r="AJ36" s="44">
        <f t="shared" si="15"/>
        <v>30.234246115069535</v>
      </c>
      <c r="AK36" s="44">
        <f t="shared" si="15"/>
        <v>35.405971572937595</v>
      </c>
      <c r="AL36" s="44">
        <f t="shared" si="15"/>
        <v>37.507811686367411</v>
      </c>
      <c r="AM36" s="44">
        <f t="shared" si="15"/>
        <v>36.536220774669012</v>
      </c>
      <c r="AN36" s="44">
        <f t="shared" si="15"/>
        <v>35.115652350324964</v>
      </c>
      <c r="AO36" s="44">
        <f t="shared" si="15"/>
        <v>33.341894184808659</v>
      </c>
      <c r="AP36" s="44">
        <f t="shared" si="15"/>
        <v>31.306578022946798</v>
      </c>
      <c r="AQ36" s="44">
        <f t="shared" si="15"/>
        <v>29.095826807519135</v>
      </c>
      <c r="AR36" s="44">
        <f t="shared" si="15"/>
        <v>26.789082273911426</v>
      </c>
      <c r="AS36" s="44">
        <f t="shared" si="15"/>
        <v>24.458112914821903</v>
      </c>
      <c r="AT36" s="44">
        <f t="shared" si="15"/>
        <v>22.166202315020971</v>
      </c>
      <c r="AU36" s="44">
        <f t="shared" si="15"/>
        <v>19.967517856164452</v>
      </c>
      <c r="AV36" s="44">
        <f t="shared" si="15"/>
        <v>17.906659791660147</v>
      </c>
      <c r="AW36" s="44">
        <f t="shared" si="15"/>
        <v>16.018390691587669</v>
      </c>
      <c r="AX36" s="44">
        <f t="shared" si="15"/>
        <v>14.32754525767186</v>
      </c>
      <c r="AY36" s="44">
        <f t="shared" si="15"/>
        <v>12.849120508309417</v>
      </c>
      <c r="AZ36" s="44">
        <f t="shared" si="15"/>
        <v>11.588546333648974</v>
      </c>
      <c r="BA36" s="44">
        <f t="shared" si="15"/>
        <v>10.542136420724569</v>
      </c>
      <c r="BB36" s="44">
        <f t="shared" si="15"/>
        <v>10.424821295494763</v>
      </c>
      <c r="BC36" s="44">
        <f t="shared" si="15"/>
        <v>10.448620560381903</v>
      </c>
      <c r="BD36" s="44">
        <f t="shared" si="15"/>
        <v>10.62533718075407</v>
      </c>
      <c r="BE36" s="44">
        <f t="shared" si="15"/>
        <v>10.957657918864749</v>
      </c>
      <c r="BF36" s="44">
        <f t="shared" si="15"/>
        <v>11.438702408719355</v>
      </c>
      <c r="BG36" s="44">
        <f t="shared" si="15"/>
        <v>12.051752600995201</v>
      </c>
      <c r="BH36" s="44">
        <f t="shared" si="15"/>
        <v>12.770162578014748</v>
      </c>
      <c r="BI36" s="44">
        <f t="shared" si="15"/>
        <v>13.557448738772353</v>
      </c>
      <c r="BJ36" s="44">
        <f t="shared" si="15"/>
        <v>14.367560354014319</v>
      </c>
      <c r="BK36" s="44">
        <f t="shared" si="15"/>
        <v>15.145330491372338</v>
      </c>
      <c r="BL36" s="44">
        <f t="shared" si="15"/>
        <v>15.827107310550304</v>
      </c>
      <c r="BM36" s="44">
        <f t="shared" si="15"/>
        <v>16.341565728564596</v>
      </c>
      <c r="BN36" s="44">
        <f t="shared" si="15"/>
        <v>16.610699455037583</v>
      </c>
      <c r="BO36" s="44">
        <f t="shared" ref="BO36:BQ36" si="16">(IF(BO$35=0,0,(IF(BO$35&lt;0,0,(IF(BO$35&gt;50,50,BO$35))))))</f>
        <v>16.550993397544683</v>
      </c>
      <c r="BP36" s="44">
        <f t="shared" si="16"/>
        <v>16.074776437014606</v>
      </c>
      <c r="BQ36" s="45">
        <f t="shared" si="16"/>
        <v>0</v>
      </c>
    </row>
    <row r="37" spans="1:69" ht="15.75" thickBot="1" x14ac:dyDescent="0.3">
      <c r="A37" s="66" t="s">
        <v>36</v>
      </c>
      <c r="B37" s="19">
        <f>(100-B$36)</f>
        <v>100</v>
      </c>
      <c r="C37" s="46">
        <f t="shared" ref="C37:BN37" si="17">(100-C$36)</f>
        <v>62.492188313632589</v>
      </c>
      <c r="D37" s="46">
        <f t="shared" si="17"/>
        <v>64.594028427062412</v>
      </c>
      <c r="E37" s="46">
        <f t="shared" si="17"/>
        <v>69.765753884930476</v>
      </c>
      <c r="F37" s="46">
        <f t="shared" si="17"/>
        <v>75.275147301450033</v>
      </c>
      <c r="G37" s="46">
        <f t="shared" si="17"/>
        <v>79.187148014877806</v>
      </c>
      <c r="H37" s="46">
        <f t="shared" si="17"/>
        <v>80.382114555418568</v>
      </c>
      <c r="I37" s="46">
        <f t="shared" si="17"/>
        <v>78.131729557214413</v>
      </c>
      <c r="J37" s="46">
        <f t="shared" si="17"/>
        <v>73.150106244419547</v>
      </c>
      <c r="K37" s="46">
        <f t="shared" si="17"/>
        <v>66.56297357613073</v>
      </c>
      <c r="L37" s="46">
        <f t="shared" si="17"/>
        <v>60.311479703392912</v>
      </c>
      <c r="M37" s="46">
        <f t="shared" si="17"/>
        <v>57.133929501294382</v>
      </c>
      <c r="N37" s="46">
        <f t="shared" si="17"/>
        <v>58.500939706260809</v>
      </c>
      <c r="O37" s="46">
        <f t="shared" si="17"/>
        <v>61.858076122338034</v>
      </c>
      <c r="P37" s="46">
        <f t="shared" si="17"/>
        <v>66.203347028986826</v>
      </c>
      <c r="Q37" s="46">
        <f t="shared" si="17"/>
        <v>70.698873404903679</v>
      </c>
      <c r="R37" s="46">
        <f t="shared" si="17"/>
        <v>74.682432611437292</v>
      </c>
      <c r="S37" s="46">
        <f t="shared" si="17"/>
        <v>77.67438460263827</v>
      </c>
      <c r="T37" s="46">
        <f t="shared" si="17"/>
        <v>79.379980661942426</v>
      </c>
      <c r="U37" s="46">
        <f t="shared" si="17"/>
        <v>79.37998066194244</v>
      </c>
      <c r="V37" s="46">
        <f t="shared" si="17"/>
        <v>77.67438460263827</v>
      </c>
      <c r="W37" s="46">
        <f t="shared" si="17"/>
        <v>74.682432611437292</v>
      </c>
      <c r="X37" s="46">
        <f t="shared" si="17"/>
        <v>70.698873404903679</v>
      </c>
      <c r="Y37" s="46">
        <f t="shared" si="17"/>
        <v>66.203347028986826</v>
      </c>
      <c r="Z37" s="46">
        <f t="shared" si="17"/>
        <v>61.858076122338034</v>
      </c>
      <c r="AA37" s="46">
        <f t="shared" si="17"/>
        <v>58.500939706260809</v>
      </c>
      <c r="AB37" s="46">
        <f t="shared" si="17"/>
        <v>57.133929501294382</v>
      </c>
      <c r="AC37" s="46">
        <f t="shared" si="17"/>
        <v>60.311479703392891</v>
      </c>
      <c r="AD37" s="46">
        <f t="shared" si="17"/>
        <v>66.56297357613073</v>
      </c>
      <c r="AE37" s="46">
        <f t="shared" si="17"/>
        <v>73.150106244419561</v>
      </c>
      <c r="AF37" s="46">
        <f t="shared" si="17"/>
        <v>78.131729557214413</v>
      </c>
      <c r="AG37" s="46">
        <f t="shared" si="17"/>
        <v>80.382114555418568</v>
      </c>
      <c r="AH37" s="46">
        <f t="shared" si="17"/>
        <v>79.187148014877806</v>
      </c>
      <c r="AI37" s="46">
        <f t="shared" si="17"/>
        <v>75.275147301450048</v>
      </c>
      <c r="AJ37" s="46">
        <f t="shared" si="17"/>
        <v>69.765753884930461</v>
      </c>
      <c r="AK37" s="46">
        <f t="shared" si="17"/>
        <v>64.594028427062398</v>
      </c>
      <c r="AL37" s="46">
        <f t="shared" si="17"/>
        <v>62.492188313632589</v>
      </c>
      <c r="AM37" s="46">
        <f t="shared" si="17"/>
        <v>63.463779225330988</v>
      </c>
      <c r="AN37" s="46">
        <f t="shared" si="17"/>
        <v>64.884347649675036</v>
      </c>
      <c r="AO37" s="46">
        <f t="shared" si="17"/>
        <v>66.658105815191334</v>
      </c>
      <c r="AP37" s="46">
        <f t="shared" si="17"/>
        <v>68.693421977053205</v>
      </c>
      <c r="AQ37" s="46">
        <f t="shared" si="17"/>
        <v>70.904173192480869</v>
      </c>
      <c r="AR37" s="46">
        <f t="shared" si="17"/>
        <v>73.210917726088582</v>
      </c>
      <c r="AS37" s="46">
        <f t="shared" si="17"/>
        <v>75.541887085178104</v>
      </c>
      <c r="AT37" s="46">
        <f t="shared" si="17"/>
        <v>77.833797684979032</v>
      </c>
      <c r="AU37" s="46">
        <f t="shared" si="17"/>
        <v>80.032482143835551</v>
      </c>
      <c r="AV37" s="46">
        <f t="shared" si="17"/>
        <v>82.093340208339853</v>
      </c>
      <c r="AW37" s="46">
        <f t="shared" si="17"/>
        <v>83.981609308412331</v>
      </c>
      <c r="AX37" s="46">
        <f t="shared" si="17"/>
        <v>85.672454742328142</v>
      </c>
      <c r="AY37" s="46">
        <f t="shared" si="17"/>
        <v>87.150879491690588</v>
      </c>
      <c r="AZ37" s="46">
        <f t="shared" si="17"/>
        <v>88.411453666351022</v>
      </c>
      <c r="BA37" s="46">
        <f t="shared" si="17"/>
        <v>89.457863579275426</v>
      </c>
      <c r="BB37" s="46">
        <f t="shared" si="17"/>
        <v>89.575178704505234</v>
      </c>
      <c r="BC37" s="46">
        <f t="shared" si="17"/>
        <v>89.551379439618103</v>
      </c>
      <c r="BD37" s="46">
        <f t="shared" si="17"/>
        <v>89.374662819245927</v>
      </c>
      <c r="BE37" s="46">
        <f t="shared" si="17"/>
        <v>89.042342081135246</v>
      </c>
      <c r="BF37" s="46">
        <f t="shared" si="17"/>
        <v>88.561297591280649</v>
      </c>
      <c r="BG37" s="46">
        <f t="shared" si="17"/>
        <v>87.948247399004799</v>
      </c>
      <c r="BH37" s="46">
        <f t="shared" si="17"/>
        <v>87.229837421985252</v>
      </c>
      <c r="BI37" s="46">
        <f t="shared" si="17"/>
        <v>86.442551261227649</v>
      </c>
      <c r="BJ37" s="46">
        <f t="shared" si="17"/>
        <v>85.632439645985684</v>
      </c>
      <c r="BK37" s="46">
        <f t="shared" si="17"/>
        <v>84.854669508627666</v>
      </c>
      <c r="BL37" s="46">
        <f t="shared" si="17"/>
        <v>84.172892689449696</v>
      </c>
      <c r="BM37" s="46">
        <f t="shared" si="17"/>
        <v>83.658434271435397</v>
      </c>
      <c r="BN37" s="46">
        <f t="shared" si="17"/>
        <v>83.389300544962424</v>
      </c>
      <c r="BO37" s="46">
        <f t="shared" ref="BO37:BQ37" si="18">(100-BO$36)</f>
        <v>83.449006602455313</v>
      </c>
      <c r="BP37" s="46">
        <f t="shared" si="18"/>
        <v>83.925223562985394</v>
      </c>
      <c r="BQ37" s="47">
        <f t="shared" si="18"/>
        <v>100</v>
      </c>
    </row>
    <row r="38" spans="1:69" x14ac:dyDescent="0.25">
      <c r="A38" s="17" t="s">
        <v>43</v>
      </c>
      <c r="B38" s="1"/>
      <c r="C38" s="1"/>
      <c r="D38" s="1"/>
      <c r="E38" s="1"/>
      <c r="F38" s="1"/>
      <c r="BK38" s="10"/>
      <c r="BL38" s="10"/>
      <c r="BM38" s="10"/>
      <c r="BN38" s="10"/>
      <c r="BO38" s="10"/>
    </row>
    <row r="39" spans="1:69" x14ac:dyDescent="0.25">
      <c r="B39" s="1"/>
      <c r="C39" s="1"/>
      <c r="D39" s="1"/>
      <c r="E39" s="1"/>
      <c r="BK39" s="10"/>
      <c r="BL39" s="10"/>
      <c r="BM39" s="10"/>
      <c r="BN39" s="10"/>
      <c r="BO39" s="10"/>
    </row>
    <row r="40" spans="1:69" x14ac:dyDescent="0.25">
      <c r="A40" s="1"/>
      <c r="B40" s="1"/>
      <c r="C40" s="1"/>
      <c r="D40" s="1"/>
      <c r="E40" s="1"/>
    </row>
    <row r="41" spans="1:69" x14ac:dyDescent="0.25">
      <c r="A41" s="2"/>
      <c r="B41" s="1"/>
      <c r="C41" s="1"/>
      <c r="D41" s="1"/>
      <c r="E41" s="1"/>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75"/>
    </row>
    <row r="42" spans="1:69" x14ac:dyDescent="0.25">
      <c r="A42" s="1"/>
      <c r="H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row>
    <row r="43" spans="1:69" x14ac:dyDescent="0.2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row>
    <row r="44" spans="1:69" x14ac:dyDescent="0.2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row>
    <row r="45" spans="1:69" x14ac:dyDescent="0.2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row>
    <row r="46" spans="1:69" x14ac:dyDescent="0.2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row>
    <row r="47" spans="1:69" x14ac:dyDescent="0.2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row>
    <row r="48" spans="1:69" x14ac:dyDescent="0.25">
      <c r="H48" s="15"/>
    </row>
    <row r="49" spans="1:15" x14ac:dyDescent="0.25">
      <c r="H49" s="15"/>
    </row>
    <row r="50" spans="1:15" x14ac:dyDescent="0.25">
      <c r="H50" s="15"/>
    </row>
    <row r="51" spans="1:15" x14ac:dyDescent="0.25">
      <c r="H51" s="15"/>
    </row>
    <row r="52" spans="1:15" x14ac:dyDescent="0.25">
      <c r="H52" s="15"/>
    </row>
    <row r="53" spans="1:15" x14ac:dyDescent="0.25">
      <c r="H53" s="15"/>
    </row>
    <row r="54" spans="1:15" x14ac:dyDescent="0.25">
      <c r="H54" s="15"/>
    </row>
    <row r="55" spans="1:15" x14ac:dyDescent="0.25">
      <c r="A55" s="17" t="s">
        <v>39</v>
      </c>
      <c r="H55" s="15"/>
    </row>
    <row r="56" spans="1:15" x14ac:dyDescent="0.25">
      <c r="A56" s="63"/>
      <c r="H56" s="15"/>
    </row>
    <row r="57" spans="1:15" ht="15.75" thickBot="1" x14ac:dyDescent="0.3"/>
    <row r="58" spans="1:15" ht="19.5" thickBot="1" x14ac:dyDescent="0.35">
      <c r="A58" s="93" t="s">
        <v>15</v>
      </c>
      <c r="B58" s="94"/>
      <c r="C58" s="94"/>
      <c r="D58" s="94"/>
      <c r="E58" s="94"/>
      <c r="F58" s="94"/>
      <c r="G58" s="94"/>
      <c r="H58" s="94"/>
      <c r="I58" s="94"/>
      <c r="J58" s="94"/>
      <c r="K58" s="94"/>
      <c r="L58" s="94"/>
      <c r="M58" s="94"/>
      <c r="N58" s="94"/>
      <c r="O58" s="95"/>
    </row>
    <row r="59" spans="1:15" x14ac:dyDescent="0.25">
      <c r="A59" s="90" t="s">
        <v>53</v>
      </c>
      <c r="B59" s="91"/>
      <c r="C59" s="91"/>
      <c r="D59" s="91"/>
      <c r="E59" s="91"/>
      <c r="F59" s="91"/>
      <c r="G59" s="91"/>
      <c r="H59" s="91"/>
      <c r="I59" s="91"/>
      <c r="J59" s="91"/>
      <c r="K59" s="91"/>
      <c r="L59" s="91"/>
      <c r="M59" s="91"/>
      <c r="N59" s="91"/>
      <c r="O59" s="92"/>
    </row>
    <row r="60" spans="1:15" ht="15" customHeight="1" x14ac:dyDescent="0.25">
      <c r="A60" s="79" t="s">
        <v>52</v>
      </c>
      <c r="B60" s="80"/>
      <c r="C60" s="80"/>
      <c r="D60" s="80"/>
      <c r="E60" s="80"/>
      <c r="F60" s="80"/>
      <c r="G60" s="80"/>
      <c r="H60" s="80"/>
      <c r="I60" s="80"/>
      <c r="J60" s="80"/>
      <c r="K60" s="80"/>
      <c r="L60" s="80"/>
      <c r="M60" s="80"/>
      <c r="N60" s="80"/>
      <c r="O60" s="81"/>
    </row>
    <row r="61" spans="1:15" ht="15" customHeight="1" x14ac:dyDescent="0.25">
      <c r="A61" s="79" t="s">
        <v>51</v>
      </c>
      <c r="B61" s="80"/>
      <c r="C61" s="80"/>
      <c r="D61" s="80"/>
      <c r="E61" s="80"/>
      <c r="F61" s="80"/>
      <c r="G61" s="80"/>
      <c r="H61" s="80"/>
      <c r="I61" s="80"/>
      <c r="J61" s="80"/>
      <c r="K61" s="80"/>
      <c r="L61" s="80"/>
      <c r="M61" s="80"/>
      <c r="N61" s="80"/>
      <c r="O61" s="81"/>
    </row>
    <row r="62" spans="1:15" ht="15" customHeight="1" x14ac:dyDescent="0.25">
      <c r="A62" s="79" t="s">
        <v>50</v>
      </c>
      <c r="B62" s="80"/>
      <c r="C62" s="80"/>
      <c r="D62" s="80"/>
      <c r="E62" s="80"/>
      <c r="F62" s="80"/>
      <c r="G62" s="80"/>
      <c r="H62" s="80"/>
      <c r="I62" s="80"/>
      <c r="J62" s="80"/>
      <c r="K62" s="80"/>
      <c r="L62" s="80"/>
      <c r="M62" s="80"/>
      <c r="N62" s="80"/>
      <c r="O62" s="81"/>
    </row>
    <row r="63" spans="1:15" x14ac:dyDescent="0.25">
      <c r="A63" s="79" t="s">
        <v>49</v>
      </c>
      <c r="B63" s="80"/>
      <c r="C63" s="80"/>
      <c r="D63" s="80"/>
      <c r="E63" s="80"/>
      <c r="F63" s="80"/>
      <c r="G63" s="80"/>
      <c r="H63" s="80"/>
      <c r="I63" s="80"/>
      <c r="J63" s="80"/>
      <c r="K63" s="80"/>
      <c r="L63" s="80"/>
      <c r="M63" s="80"/>
      <c r="N63" s="80"/>
      <c r="O63" s="81"/>
    </row>
    <row r="64" spans="1:15" x14ac:dyDescent="0.25">
      <c r="A64" s="79" t="s">
        <v>48</v>
      </c>
      <c r="B64" s="80"/>
      <c r="C64" s="80"/>
      <c r="D64" s="80"/>
      <c r="E64" s="80"/>
      <c r="F64" s="80"/>
      <c r="G64" s="80"/>
      <c r="H64" s="80"/>
      <c r="I64" s="80"/>
      <c r="J64" s="80"/>
      <c r="K64" s="80"/>
      <c r="L64" s="80"/>
      <c r="M64" s="80"/>
      <c r="N64" s="80"/>
      <c r="O64" s="81"/>
    </row>
    <row r="65" spans="1:15" ht="15" customHeight="1" x14ac:dyDescent="0.25">
      <c r="A65" s="79" t="s">
        <v>47</v>
      </c>
      <c r="B65" s="80"/>
      <c r="C65" s="80"/>
      <c r="D65" s="80"/>
      <c r="E65" s="80"/>
      <c r="F65" s="80"/>
      <c r="G65" s="80"/>
      <c r="H65" s="80"/>
      <c r="I65" s="80"/>
      <c r="J65" s="80"/>
      <c r="K65" s="80"/>
      <c r="L65" s="80"/>
      <c r="M65" s="80"/>
      <c r="N65" s="80"/>
      <c r="O65" s="81"/>
    </row>
    <row r="66" spans="1:15" ht="15" customHeight="1" x14ac:dyDescent="0.25">
      <c r="A66" s="79" t="s">
        <v>45</v>
      </c>
      <c r="B66" s="80"/>
      <c r="C66" s="80"/>
      <c r="D66" s="80"/>
      <c r="E66" s="80"/>
      <c r="F66" s="80"/>
      <c r="G66" s="80"/>
      <c r="H66" s="80"/>
      <c r="I66" s="80"/>
      <c r="J66" s="80"/>
      <c r="K66" s="80"/>
      <c r="L66" s="80"/>
      <c r="M66" s="80"/>
      <c r="N66" s="80"/>
      <c r="O66" s="81"/>
    </row>
    <row r="67" spans="1:15" ht="15" customHeight="1" x14ac:dyDescent="0.25">
      <c r="A67" s="79" t="s">
        <v>44</v>
      </c>
      <c r="B67" s="80"/>
      <c r="C67" s="80"/>
      <c r="D67" s="80"/>
      <c r="E67" s="80"/>
      <c r="F67" s="80"/>
      <c r="G67" s="80"/>
      <c r="H67" s="80"/>
      <c r="I67" s="80"/>
      <c r="J67" s="80"/>
      <c r="K67" s="80"/>
      <c r="L67" s="80"/>
      <c r="M67" s="80"/>
      <c r="N67" s="80"/>
      <c r="O67" s="81"/>
    </row>
    <row r="68" spans="1:15" ht="15.75" customHeight="1" thickBot="1" x14ac:dyDescent="0.3">
      <c r="A68" s="96" t="s">
        <v>46</v>
      </c>
      <c r="B68" s="97"/>
      <c r="C68" s="97"/>
      <c r="D68" s="97"/>
      <c r="E68" s="97"/>
      <c r="F68" s="97"/>
      <c r="G68" s="97"/>
      <c r="H68" s="97"/>
      <c r="I68" s="97"/>
      <c r="J68" s="97"/>
      <c r="K68" s="97"/>
      <c r="L68" s="97"/>
      <c r="M68" s="97"/>
      <c r="N68" s="97"/>
      <c r="O68" s="98"/>
    </row>
  </sheetData>
  <mergeCells count="15">
    <mergeCell ref="A67:O67"/>
    <mergeCell ref="A68:O68"/>
    <mergeCell ref="A66:O66"/>
    <mergeCell ref="A65:O65"/>
    <mergeCell ref="A64:O64"/>
    <mergeCell ref="A63:O63"/>
    <mergeCell ref="B7:D7"/>
    <mergeCell ref="E7:G7"/>
    <mergeCell ref="H7:J7"/>
    <mergeCell ref="B24:BQ24"/>
    <mergeCell ref="A62:O62"/>
    <mergeCell ref="A61:O61"/>
    <mergeCell ref="A60:O60"/>
    <mergeCell ref="A59:O59"/>
    <mergeCell ref="A58:O58"/>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2021-04-10T07:39:30Z</dcterms:modified>
</cp:coreProperties>
</file>