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ergio servantes\Documents\Modelo predictivo\"/>
    </mc:Choice>
  </mc:AlternateContent>
  <xr:revisionPtr revIDLastSave="0" documentId="13_ncr:1_{83410332-E53E-4DF4-B2F3-9DFFC51062B8}" xr6:coauthVersionLast="47" xr6:coauthVersionMax="47" xr10:uidLastSave="{00000000-0000-0000-0000-000000000000}"/>
  <bookViews>
    <workbookView xWindow="-110" yWindow="-110" windowWidth="19420" windowHeight="10300" activeTab="1" xr2:uid="{7E3AEF5E-4574-4DCD-91A8-FE2C03D6BC3B}"/>
  </bookViews>
  <sheets>
    <sheet name="sede_panama " sheetId="6" r:id="rId1"/>
    <sheet name="centro_regional " sheetId="5" r:id="rId2"/>
    <sheet name="Estimaciones " sheetId="8" r:id="rId3"/>
    <sheet name="TD " sheetId="4" r:id="rId4"/>
    <sheet name="TD sede " sheetId="2" r:id="rId5"/>
    <sheet name="Db_matricula_06-23 " sheetId="1" r:id="rId6"/>
  </sheets>
  <definedNames>
    <definedName name="_xlnm._FilterDatabase" localSheetId="5" hidden="1">'Db_matricula_06-23 '!$A$1:$N$235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8" l="1"/>
  <c r="D16" i="8"/>
  <c r="F16" i="8"/>
  <c r="G16" i="8"/>
  <c r="H16" i="8"/>
  <c r="B16" i="8"/>
  <c r="F13" i="8"/>
  <c r="B13" i="8"/>
  <c r="D21" i="5"/>
  <c r="H4" i="8"/>
  <c r="G4" i="8"/>
  <c r="H3" i="8"/>
  <c r="G3" i="8"/>
  <c r="I4" i="8"/>
  <c r="I3" i="8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  <c r="E5" i="6" l="1"/>
  <c r="E9" i="6"/>
  <c r="F9" i="6" s="1"/>
  <c r="I9" i="6" s="1"/>
  <c r="E14" i="6"/>
  <c r="F14" i="6" s="1"/>
  <c r="I14" i="6" s="1"/>
  <c r="E18" i="6"/>
  <c r="F18" i="6" s="1"/>
  <c r="I18" i="6" s="1"/>
  <c r="E4" i="5"/>
  <c r="F4" i="5" s="1"/>
  <c r="I4" i="5" s="1"/>
  <c r="E5" i="5"/>
  <c r="F5" i="5" s="1"/>
  <c r="I5" i="5" s="1"/>
  <c r="E6" i="5"/>
  <c r="F6" i="5" s="1"/>
  <c r="I6" i="5" s="1"/>
  <c r="E8" i="5"/>
  <c r="F8" i="5" s="1"/>
  <c r="I8" i="5" s="1"/>
  <c r="E9" i="5"/>
  <c r="F9" i="5" s="1"/>
  <c r="I9" i="5" s="1"/>
  <c r="E10" i="5"/>
  <c r="F10" i="5" s="1"/>
  <c r="I10" i="5" s="1"/>
  <c r="E12" i="5"/>
  <c r="F12" i="5" s="1"/>
  <c r="I12" i="5" s="1"/>
  <c r="E13" i="5"/>
  <c r="F13" i="5" s="1"/>
  <c r="I13" i="5" s="1"/>
  <c r="E14" i="5"/>
  <c r="F14" i="5" s="1"/>
  <c r="I14" i="5" s="1"/>
  <c r="E17" i="5"/>
  <c r="F17" i="5" s="1"/>
  <c r="I17" i="5" s="1"/>
  <c r="E18" i="5"/>
  <c r="F18" i="5" s="1"/>
  <c r="I18" i="5" s="1"/>
  <c r="E2" i="5"/>
  <c r="E3" i="5"/>
  <c r="E7" i="5"/>
  <c r="F7" i="5" s="1"/>
  <c r="I7" i="5" s="1"/>
  <c r="E11" i="5"/>
  <c r="F11" i="5" s="1"/>
  <c r="I11" i="5" s="1"/>
  <c r="E15" i="5"/>
  <c r="F15" i="5" s="1"/>
  <c r="I15" i="5" s="1"/>
  <c r="E16" i="5"/>
  <c r="F16" i="5" s="1"/>
  <c r="I16" i="5" s="1"/>
  <c r="E19" i="5"/>
  <c r="F19" i="5" s="1"/>
  <c r="I19" i="5" s="1"/>
  <c r="E3" i="6"/>
  <c r="F3" i="6" s="1"/>
  <c r="E4" i="6"/>
  <c r="F4" i="6" s="1"/>
  <c r="I4" i="6" s="1"/>
  <c r="E6" i="6"/>
  <c r="F6" i="6" s="1"/>
  <c r="I6" i="6" s="1"/>
  <c r="E7" i="6"/>
  <c r="F7" i="6"/>
  <c r="I7" i="6" s="1"/>
  <c r="E8" i="6"/>
  <c r="F8" i="6" s="1"/>
  <c r="I8" i="6" s="1"/>
  <c r="E10" i="6"/>
  <c r="F10" i="6" s="1"/>
  <c r="I10" i="6" s="1"/>
  <c r="E11" i="6"/>
  <c r="F11" i="6"/>
  <c r="I11" i="6" s="1"/>
  <c r="E12" i="6"/>
  <c r="F12" i="6" s="1"/>
  <c r="I12" i="6" s="1"/>
  <c r="E13" i="6"/>
  <c r="F13" i="6" s="1"/>
  <c r="I13" i="6" s="1"/>
  <c r="E15" i="6"/>
  <c r="F15" i="6"/>
  <c r="I15" i="6" s="1"/>
  <c r="E16" i="6"/>
  <c r="F16" i="6" s="1"/>
  <c r="I16" i="6" s="1"/>
  <c r="E17" i="6"/>
  <c r="F17" i="6" s="1"/>
  <c r="I17" i="6" s="1"/>
  <c r="E19" i="6"/>
  <c r="F19" i="6" s="1"/>
  <c r="I19" i="6" s="1"/>
  <c r="E20" i="6"/>
  <c r="E2" i="6"/>
  <c r="G3" i="6" s="1"/>
  <c r="G15" i="6" l="1"/>
  <c r="G19" i="6"/>
  <c r="F5" i="6"/>
  <c r="I5" i="6" s="1"/>
  <c r="G11" i="6"/>
  <c r="G17" i="6"/>
  <c r="G13" i="6"/>
  <c r="G16" i="6"/>
  <c r="G12" i="6"/>
  <c r="G18" i="6"/>
  <c r="G14" i="6"/>
  <c r="G10" i="6"/>
  <c r="G9" i="6"/>
  <c r="G8" i="6"/>
  <c r="G7" i="6"/>
  <c r="G6" i="6"/>
  <c r="G5" i="6"/>
  <c r="G4" i="6"/>
  <c r="G3" i="5"/>
  <c r="G5" i="5"/>
  <c r="G7" i="5"/>
  <c r="G10" i="5"/>
  <c r="G12" i="5"/>
  <c r="G14" i="5"/>
  <c r="G16" i="5"/>
  <c r="G19" i="5"/>
  <c r="F3" i="5"/>
  <c r="G4" i="5"/>
  <c r="G6" i="5"/>
  <c r="G8" i="5"/>
  <c r="G9" i="5"/>
  <c r="G11" i="5"/>
  <c r="G13" i="5"/>
  <c r="G15" i="5"/>
  <c r="G17" i="5"/>
  <c r="G18" i="5"/>
  <c r="G2" i="5"/>
  <c r="F2" i="5"/>
  <c r="I3" i="6"/>
  <c r="G2" i="6"/>
  <c r="F2" i="6"/>
  <c r="H16" i="6" s="1"/>
  <c r="K16" i="6" s="1"/>
  <c r="H9" i="6" l="1"/>
  <c r="K9" i="6" s="1"/>
  <c r="H3" i="6"/>
  <c r="K3" i="6" s="1"/>
  <c r="H13" i="6"/>
  <c r="K13" i="6" s="1"/>
  <c r="H17" i="6"/>
  <c r="K17" i="6" s="1"/>
  <c r="H5" i="6"/>
  <c r="K5" i="6" s="1"/>
  <c r="H10" i="6"/>
  <c r="K10" i="6" s="1"/>
  <c r="H18" i="6"/>
  <c r="K18" i="6" s="1"/>
  <c r="H7" i="6"/>
  <c r="K7" i="6" s="1"/>
  <c r="H11" i="6"/>
  <c r="K11" i="6" s="1"/>
  <c r="H15" i="6"/>
  <c r="K15" i="6" s="1"/>
  <c r="H19" i="6"/>
  <c r="K19" i="6" s="1"/>
  <c r="H6" i="6"/>
  <c r="K6" i="6" s="1"/>
  <c r="H14" i="6"/>
  <c r="K14" i="6" s="1"/>
  <c r="H4" i="6"/>
  <c r="K4" i="6" s="1"/>
  <c r="H8" i="6"/>
  <c r="K8" i="6" s="1"/>
  <c r="H12" i="6"/>
  <c r="K12" i="6" s="1"/>
  <c r="H3" i="5"/>
  <c r="K3" i="5" s="1"/>
  <c r="H4" i="5"/>
  <c r="K4" i="5" s="1"/>
  <c r="H5" i="5"/>
  <c r="K5" i="5" s="1"/>
  <c r="H6" i="5"/>
  <c r="K6" i="5" s="1"/>
  <c r="H7" i="5"/>
  <c r="K7" i="5" s="1"/>
  <c r="H8" i="5"/>
  <c r="K8" i="5" s="1"/>
  <c r="H9" i="5"/>
  <c r="K9" i="5" s="1"/>
  <c r="H10" i="5"/>
  <c r="K10" i="5" s="1"/>
  <c r="H11" i="5"/>
  <c r="K11" i="5" s="1"/>
  <c r="H12" i="5"/>
  <c r="K12" i="5" s="1"/>
  <c r="H13" i="5"/>
  <c r="K13" i="5" s="1"/>
  <c r="H14" i="5"/>
  <c r="K14" i="5" s="1"/>
  <c r="H15" i="5"/>
  <c r="K15" i="5" s="1"/>
  <c r="H16" i="5"/>
  <c r="K16" i="5" s="1"/>
  <c r="H17" i="5"/>
  <c r="K17" i="5" s="1"/>
  <c r="H18" i="5"/>
  <c r="K18" i="5" s="1"/>
  <c r="H19" i="5"/>
  <c r="K19" i="5" s="1"/>
  <c r="I3" i="5"/>
  <c r="I2" i="5"/>
  <c r="J2" i="5" s="1"/>
  <c r="H2" i="5"/>
  <c r="K2" i="5" s="1"/>
  <c r="I2" i="6"/>
  <c r="J2" i="6" s="1"/>
  <c r="H2" i="6"/>
  <c r="K2" i="6" s="1"/>
  <c r="J14" i="6" l="1"/>
  <c r="J6" i="6"/>
  <c r="J19" i="6"/>
  <c r="J11" i="6"/>
  <c r="J3" i="6"/>
  <c r="J18" i="6"/>
  <c r="J10" i="6"/>
  <c r="J15" i="6"/>
  <c r="J7" i="6"/>
  <c r="J17" i="6"/>
  <c r="J13" i="6"/>
  <c r="J9" i="6"/>
  <c r="J5" i="6"/>
  <c r="J16" i="6"/>
  <c r="J12" i="6"/>
  <c r="J8" i="6"/>
  <c r="J4" i="6"/>
  <c r="J11" i="5"/>
  <c r="J15" i="5"/>
  <c r="J18" i="5"/>
  <c r="J3" i="5"/>
  <c r="J4" i="5"/>
  <c r="J5" i="5"/>
  <c r="J6" i="5"/>
  <c r="J7" i="5"/>
  <c r="J8" i="5"/>
  <c r="J9" i="5"/>
  <c r="J10" i="5"/>
  <c r="J12" i="5"/>
  <c r="J13" i="5"/>
  <c r="J14" i="5"/>
  <c r="J16" i="5"/>
  <c r="J17" i="5"/>
  <c r="J19" i="5"/>
  <c r="H235" i="1" l="1"/>
  <c r="I235" i="1" s="1"/>
  <c r="L235" i="1" s="1"/>
  <c r="H234" i="1"/>
  <c r="I234" i="1" s="1"/>
  <c r="L234" i="1" s="1"/>
  <c r="L233" i="1"/>
  <c r="H233" i="1"/>
  <c r="I233" i="1" s="1"/>
  <c r="H232" i="1"/>
  <c r="I232" i="1" s="1"/>
  <c r="L232" i="1" s="1"/>
  <c r="I231" i="1"/>
  <c r="L231" i="1" s="1"/>
  <c r="H231" i="1"/>
  <c r="H230" i="1"/>
  <c r="I230" i="1" s="1"/>
  <c r="L230" i="1" s="1"/>
  <c r="H229" i="1"/>
  <c r="I229" i="1" s="1"/>
  <c r="L229" i="1" s="1"/>
  <c r="I228" i="1"/>
  <c r="L228" i="1" s="1"/>
  <c r="H228" i="1"/>
  <c r="H227" i="1"/>
  <c r="I227" i="1" s="1"/>
  <c r="L227" i="1" s="1"/>
  <c r="I226" i="1"/>
  <c r="L226" i="1" s="1"/>
  <c r="H226" i="1"/>
  <c r="H225" i="1"/>
  <c r="I225" i="1" s="1"/>
  <c r="L225" i="1" s="1"/>
  <c r="H224" i="1"/>
  <c r="I224" i="1" s="1"/>
  <c r="L224" i="1" s="1"/>
  <c r="H223" i="1"/>
  <c r="I223" i="1" s="1"/>
  <c r="L223" i="1" s="1"/>
  <c r="L222" i="1"/>
  <c r="I222" i="1"/>
  <c r="H222" i="1"/>
  <c r="H221" i="1"/>
  <c r="I221" i="1" s="1"/>
  <c r="L221" i="1" s="1"/>
  <c r="I220" i="1"/>
  <c r="L220" i="1" s="1"/>
  <c r="H220" i="1"/>
  <c r="H219" i="1"/>
  <c r="I219" i="1" s="1"/>
  <c r="L219" i="1" s="1"/>
  <c r="H218" i="1"/>
  <c r="I218" i="1" s="1"/>
  <c r="L218" i="1" s="1"/>
  <c r="H217" i="1"/>
  <c r="I217" i="1" s="1"/>
  <c r="L217" i="1" s="1"/>
  <c r="H216" i="1"/>
  <c r="I216" i="1" s="1"/>
  <c r="L216" i="1" s="1"/>
  <c r="H215" i="1"/>
  <c r="I215" i="1" s="1"/>
  <c r="L215" i="1" s="1"/>
  <c r="H214" i="1"/>
  <c r="I214" i="1" s="1"/>
  <c r="L214" i="1" s="1"/>
  <c r="H213" i="1"/>
  <c r="I213" i="1" s="1"/>
  <c r="L213" i="1" s="1"/>
  <c r="H212" i="1"/>
  <c r="I212" i="1" s="1"/>
  <c r="L212" i="1" s="1"/>
  <c r="H211" i="1"/>
  <c r="I211" i="1" s="1"/>
  <c r="L211" i="1" s="1"/>
  <c r="H210" i="1"/>
  <c r="I210" i="1" s="1"/>
  <c r="L210" i="1" s="1"/>
  <c r="H209" i="1"/>
  <c r="I209" i="1" s="1"/>
  <c r="L209" i="1" s="1"/>
  <c r="I208" i="1"/>
  <c r="L208" i="1" s="1"/>
  <c r="H208" i="1"/>
  <c r="H207" i="1"/>
  <c r="I207" i="1" s="1"/>
  <c r="L207" i="1" s="1"/>
  <c r="H206" i="1"/>
  <c r="I206" i="1" s="1"/>
  <c r="L206" i="1" s="1"/>
  <c r="H205" i="1"/>
  <c r="I205" i="1" s="1"/>
  <c r="L205" i="1" s="1"/>
  <c r="H204" i="1"/>
  <c r="I204" i="1" s="1"/>
  <c r="L204" i="1" s="1"/>
  <c r="H203" i="1"/>
  <c r="I203" i="1" s="1"/>
  <c r="L203" i="1" s="1"/>
  <c r="H202" i="1"/>
  <c r="I202" i="1" s="1"/>
  <c r="L202" i="1" s="1"/>
  <c r="H201" i="1"/>
  <c r="I201" i="1" s="1"/>
  <c r="L201" i="1" s="1"/>
  <c r="I200" i="1"/>
  <c r="L200" i="1" s="1"/>
  <c r="H200" i="1"/>
  <c r="H199" i="1"/>
  <c r="I199" i="1" s="1"/>
  <c r="L199" i="1" s="1"/>
  <c r="I198" i="1"/>
  <c r="L198" i="1" s="1"/>
  <c r="H198" i="1"/>
  <c r="H197" i="1"/>
  <c r="I197" i="1" s="1"/>
  <c r="L197" i="1" s="1"/>
  <c r="I196" i="1"/>
  <c r="L196" i="1" s="1"/>
  <c r="H196" i="1"/>
  <c r="H195" i="1"/>
  <c r="I195" i="1" s="1"/>
  <c r="L195" i="1" s="1"/>
  <c r="I194" i="1"/>
  <c r="L194" i="1" s="1"/>
  <c r="H194" i="1"/>
  <c r="H193" i="1"/>
  <c r="I193" i="1" s="1"/>
  <c r="L193" i="1" s="1"/>
  <c r="H192" i="1"/>
  <c r="I192" i="1" s="1"/>
  <c r="L192" i="1" s="1"/>
  <c r="I191" i="1"/>
  <c r="L191" i="1" s="1"/>
  <c r="H191" i="1"/>
  <c r="H190" i="1"/>
  <c r="I190" i="1" s="1"/>
  <c r="L190" i="1" s="1"/>
  <c r="L189" i="1"/>
  <c r="H189" i="1"/>
  <c r="I189" i="1" s="1"/>
  <c r="H188" i="1"/>
  <c r="I188" i="1" s="1"/>
  <c r="L188" i="1" s="1"/>
  <c r="I187" i="1"/>
  <c r="L187" i="1" s="1"/>
  <c r="H187" i="1"/>
  <c r="H186" i="1"/>
  <c r="I186" i="1" s="1"/>
  <c r="L186" i="1" s="1"/>
  <c r="H185" i="1"/>
  <c r="I185" i="1" s="1"/>
  <c r="L185" i="1" s="1"/>
  <c r="I184" i="1"/>
  <c r="L184" i="1" s="1"/>
  <c r="H184" i="1"/>
  <c r="I183" i="1"/>
  <c r="L183" i="1" s="1"/>
  <c r="H183" i="1"/>
  <c r="I182" i="1"/>
  <c r="L182" i="1" s="1"/>
  <c r="H182" i="1"/>
  <c r="L181" i="1"/>
  <c r="H181" i="1"/>
  <c r="I181" i="1" s="1"/>
  <c r="I180" i="1"/>
  <c r="L180" i="1" s="1"/>
  <c r="H180" i="1"/>
  <c r="L179" i="1"/>
  <c r="I179" i="1"/>
  <c r="H179" i="1"/>
  <c r="H178" i="1"/>
  <c r="I178" i="1" s="1"/>
  <c r="L178" i="1" s="1"/>
  <c r="I177" i="1"/>
  <c r="L177" i="1" s="1"/>
  <c r="H177" i="1"/>
  <c r="H176" i="1"/>
  <c r="I176" i="1" s="1"/>
  <c r="L176" i="1" s="1"/>
  <c r="I175" i="1"/>
  <c r="L175" i="1" s="1"/>
  <c r="H175" i="1"/>
  <c r="H174" i="1"/>
  <c r="I174" i="1" s="1"/>
  <c r="L174" i="1" s="1"/>
  <c r="L173" i="1"/>
  <c r="I173" i="1"/>
  <c r="H173" i="1"/>
  <c r="H172" i="1"/>
  <c r="I172" i="1" s="1"/>
  <c r="L172" i="1" s="1"/>
  <c r="I171" i="1"/>
  <c r="L171" i="1" s="1"/>
  <c r="H171" i="1"/>
  <c r="H170" i="1"/>
  <c r="I170" i="1" s="1"/>
  <c r="L170" i="1" s="1"/>
  <c r="H169" i="1"/>
  <c r="I169" i="1" s="1"/>
  <c r="L169" i="1" s="1"/>
  <c r="L168" i="1"/>
  <c r="H168" i="1"/>
  <c r="I168" i="1" s="1"/>
  <c r="H167" i="1"/>
  <c r="I167" i="1" s="1"/>
  <c r="L167" i="1" s="1"/>
  <c r="I166" i="1"/>
  <c r="L166" i="1" s="1"/>
  <c r="H166" i="1"/>
  <c r="H165" i="1"/>
  <c r="I165" i="1" s="1"/>
  <c r="L165" i="1" s="1"/>
  <c r="L164" i="1"/>
  <c r="H164" i="1"/>
  <c r="I164" i="1" s="1"/>
  <c r="H163" i="1"/>
  <c r="I163" i="1" s="1"/>
  <c r="L163" i="1" s="1"/>
  <c r="I162" i="1"/>
  <c r="L162" i="1" s="1"/>
  <c r="H162" i="1"/>
  <c r="H161" i="1"/>
  <c r="I161" i="1" s="1"/>
  <c r="L161" i="1" s="1"/>
  <c r="H160" i="1"/>
  <c r="I160" i="1" s="1"/>
  <c r="L160" i="1" s="1"/>
  <c r="I159" i="1"/>
  <c r="L159" i="1" s="1"/>
  <c r="H159" i="1"/>
  <c r="H158" i="1"/>
  <c r="I158" i="1" s="1"/>
  <c r="L158" i="1" s="1"/>
  <c r="I157" i="1"/>
  <c r="L157" i="1" s="1"/>
  <c r="H157" i="1"/>
  <c r="H156" i="1"/>
  <c r="I156" i="1" s="1"/>
  <c r="L156" i="1" s="1"/>
  <c r="H155" i="1"/>
  <c r="I155" i="1" s="1"/>
  <c r="L155" i="1" s="1"/>
  <c r="H154" i="1"/>
  <c r="I154" i="1" s="1"/>
  <c r="L154" i="1" s="1"/>
  <c r="H153" i="1"/>
  <c r="I153" i="1" s="1"/>
  <c r="L153" i="1" s="1"/>
  <c r="H152" i="1"/>
  <c r="I152" i="1" s="1"/>
  <c r="L152" i="1" s="1"/>
  <c r="L151" i="1"/>
  <c r="H151" i="1"/>
  <c r="I151" i="1" s="1"/>
  <c r="H150" i="1"/>
  <c r="I150" i="1" s="1"/>
  <c r="L150" i="1" s="1"/>
  <c r="H149" i="1"/>
  <c r="I149" i="1" s="1"/>
  <c r="L149" i="1" s="1"/>
  <c r="H148" i="1"/>
  <c r="I148" i="1" s="1"/>
  <c r="L148" i="1" s="1"/>
  <c r="H147" i="1"/>
  <c r="I147" i="1" s="1"/>
  <c r="L147" i="1" s="1"/>
  <c r="H146" i="1"/>
  <c r="I146" i="1" s="1"/>
  <c r="L146" i="1" s="1"/>
  <c r="I145" i="1"/>
  <c r="L145" i="1" s="1"/>
  <c r="H145" i="1"/>
  <c r="H144" i="1"/>
  <c r="I144" i="1" s="1"/>
  <c r="L144" i="1" s="1"/>
  <c r="L143" i="1"/>
  <c r="H143" i="1"/>
  <c r="I143" i="1" s="1"/>
  <c r="H142" i="1"/>
  <c r="I142" i="1" s="1"/>
  <c r="L142" i="1" s="1"/>
  <c r="H141" i="1"/>
  <c r="I141" i="1" s="1"/>
  <c r="L141" i="1" s="1"/>
  <c r="L140" i="1"/>
  <c r="H140" i="1"/>
  <c r="I140" i="1" s="1"/>
  <c r="H139" i="1"/>
  <c r="I139" i="1" s="1"/>
  <c r="L139" i="1" s="1"/>
  <c r="H138" i="1"/>
  <c r="I138" i="1" s="1"/>
  <c r="L138" i="1" s="1"/>
  <c r="H137" i="1"/>
  <c r="I137" i="1" s="1"/>
  <c r="L137" i="1" s="1"/>
  <c r="L136" i="1"/>
  <c r="I136" i="1"/>
  <c r="H136" i="1"/>
  <c r="H135" i="1"/>
  <c r="I135" i="1" s="1"/>
  <c r="L135" i="1" s="1"/>
  <c r="H134" i="1"/>
  <c r="I134" i="1" s="1"/>
  <c r="L134" i="1" s="1"/>
  <c r="H133" i="1"/>
  <c r="I133" i="1" s="1"/>
  <c r="L133" i="1" s="1"/>
  <c r="L132" i="1"/>
  <c r="I132" i="1"/>
  <c r="H132" i="1"/>
  <c r="H131" i="1"/>
  <c r="I131" i="1" s="1"/>
  <c r="L131" i="1" s="1"/>
  <c r="H130" i="1"/>
  <c r="I130" i="1" s="1"/>
  <c r="L130" i="1" s="1"/>
  <c r="H129" i="1"/>
  <c r="I129" i="1" s="1"/>
  <c r="L129" i="1" s="1"/>
  <c r="L128" i="1"/>
  <c r="I128" i="1"/>
  <c r="H128" i="1"/>
  <c r="H127" i="1"/>
  <c r="I127" i="1" s="1"/>
  <c r="L127" i="1" s="1"/>
  <c r="H126" i="1"/>
  <c r="I126" i="1" s="1"/>
  <c r="L126" i="1" s="1"/>
  <c r="H125" i="1"/>
  <c r="I125" i="1" s="1"/>
  <c r="L125" i="1" s="1"/>
  <c r="L124" i="1"/>
  <c r="I124" i="1"/>
  <c r="H124" i="1"/>
  <c r="H123" i="1"/>
  <c r="I123" i="1" s="1"/>
  <c r="L123" i="1" s="1"/>
  <c r="H122" i="1"/>
  <c r="I122" i="1" s="1"/>
  <c r="L122" i="1" s="1"/>
  <c r="I121" i="1"/>
  <c r="L121" i="1" s="1"/>
  <c r="H121" i="1"/>
  <c r="H120" i="1"/>
  <c r="I120" i="1" s="1"/>
  <c r="L120" i="1" s="1"/>
  <c r="I119" i="1"/>
  <c r="L119" i="1" s="1"/>
  <c r="H119" i="1"/>
  <c r="H118" i="1"/>
  <c r="I118" i="1" s="1"/>
  <c r="L118" i="1" s="1"/>
  <c r="I117" i="1"/>
  <c r="L117" i="1" s="1"/>
  <c r="H117" i="1"/>
  <c r="H116" i="1"/>
  <c r="I116" i="1" s="1"/>
  <c r="L116" i="1" s="1"/>
  <c r="H115" i="1"/>
  <c r="I115" i="1" s="1"/>
  <c r="L115" i="1" s="1"/>
  <c r="L114" i="1"/>
  <c r="H114" i="1"/>
  <c r="I114" i="1" s="1"/>
  <c r="H113" i="1"/>
  <c r="I113" i="1" s="1"/>
  <c r="L113" i="1" s="1"/>
  <c r="I112" i="1"/>
  <c r="L112" i="1" s="1"/>
  <c r="H112" i="1"/>
  <c r="H111" i="1"/>
  <c r="I111" i="1" s="1"/>
  <c r="L111" i="1" s="1"/>
  <c r="H110" i="1"/>
  <c r="I110" i="1" s="1"/>
  <c r="L110" i="1" s="1"/>
  <c r="I109" i="1"/>
  <c r="L109" i="1" s="1"/>
  <c r="H109" i="1"/>
  <c r="H108" i="1"/>
  <c r="I108" i="1" s="1"/>
  <c r="L108" i="1" s="1"/>
  <c r="I107" i="1"/>
  <c r="L107" i="1" s="1"/>
  <c r="H107" i="1"/>
  <c r="H106" i="1"/>
  <c r="I106" i="1" s="1"/>
  <c r="L106" i="1" s="1"/>
  <c r="I105" i="1"/>
  <c r="L105" i="1" s="1"/>
  <c r="H105" i="1"/>
  <c r="H104" i="1"/>
  <c r="I104" i="1" s="1"/>
  <c r="L104" i="1" s="1"/>
  <c r="L103" i="1"/>
  <c r="H103" i="1"/>
  <c r="I103" i="1" s="1"/>
  <c r="H102" i="1"/>
  <c r="I102" i="1" s="1"/>
  <c r="L102" i="1" s="1"/>
  <c r="I101" i="1"/>
  <c r="L101" i="1" s="1"/>
  <c r="H101" i="1"/>
  <c r="H100" i="1"/>
  <c r="I100" i="1" s="1"/>
  <c r="L100" i="1" s="1"/>
  <c r="H99" i="1"/>
  <c r="I99" i="1" s="1"/>
  <c r="L99" i="1" s="1"/>
  <c r="L98" i="1"/>
  <c r="H98" i="1"/>
  <c r="I98" i="1" s="1"/>
  <c r="H97" i="1"/>
  <c r="I97" i="1" s="1"/>
  <c r="L97" i="1" s="1"/>
  <c r="I96" i="1"/>
  <c r="L96" i="1" s="1"/>
  <c r="H96" i="1"/>
  <c r="H95" i="1"/>
  <c r="I95" i="1" s="1"/>
  <c r="L95" i="1" s="1"/>
  <c r="H94" i="1"/>
  <c r="I94" i="1" s="1"/>
  <c r="L94" i="1" s="1"/>
  <c r="I93" i="1"/>
  <c r="L93" i="1" s="1"/>
  <c r="H93" i="1"/>
  <c r="H92" i="1"/>
  <c r="I92" i="1" s="1"/>
  <c r="L92" i="1" s="1"/>
  <c r="I91" i="1"/>
  <c r="L91" i="1" s="1"/>
  <c r="H91" i="1"/>
  <c r="H90" i="1"/>
  <c r="I90" i="1" s="1"/>
  <c r="L90" i="1" s="1"/>
  <c r="I89" i="1"/>
  <c r="L89" i="1" s="1"/>
  <c r="H89" i="1"/>
  <c r="H88" i="1"/>
  <c r="I88" i="1" s="1"/>
  <c r="L88" i="1" s="1"/>
  <c r="L87" i="1"/>
  <c r="H87" i="1"/>
  <c r="I87" i="1" s="1"/>
  <c r="H86" i="1"/>
  <c r="I86" i="1" s="1"/>
  <c r="L86" i="1" s="1"/>
  <c r="I85" i="1"/>
  <c r="L85" i="1" s="1"/>
  <c r="H85" i="1"/>
  <c r="H84" i="1"/>
  <c r="I84" i="1" s="1"/>
  <c r="L84" i="1" s="1"/>
  <c r="H83" i="1"/>
  <c r="I83" i="1" s="1"/>
  <c r="L83" i="1" s="1"/>
  <c r="L82" i="1"/>
  <c r="H82" i="1"/>
  <c r="I82" i="1" s="1"/>
  <c r="H81" i="1"/>
  <c r="I81" i="1" s="1"/>
  <c r="L81" i="1" s="1"/>
  <c r="I80" i="1"/>
  <c r="L80" i="1" s="1"/>
  <c r="H80" i="1"/>
  <c r="H79" i="1"/>
  <c r="I79" i="1" s="1"/>
  <c r="L79" i="1" s="1"/>
  <c r="H78" i="1"/>
  <c r="I78" i="1" s="1"/>
  <c r="L78" i="1" s="1"/>
  <c r="I77" i="1"/>
  <c r="L77" i="1" s="1"/>
  <c r="H77" i="1"/>
  <c r="H76" i="1"/>
  <c r="I76" i="1" s="1"/>
  <c r="L76" i="1" s="1"/>
  <c r="I75" i="1"/>
  <c r="L75" i="1" s="1"/>
  <c r="H75" i="1"/>
  <c r="H74" i="1"/>
  <c r="I74" i="1" s="1"/>
  <c r="L74" i="1" s="1"/>
  <c r="I73" i="1"/>
  <c r="L73" i="1" s="1"/>
  <c r="H73" i="1"/>
  <c r="H72" i="1"/>
  <c r="I72" i="1" s="1"/>
  <c r="L72" i="1" s="1"/>
  <c r="L71" i="1"/>
  <c r="H71" i="1"/>
  <c r="I71" i="1" s="1"/>
  <c r="H70" i="1"/>
  <c r="I70" i="1" s="1"/>
  <c r="L70" i="1" s="1"/>
  <c r="I69" i="1"/>
  <c r="L69" i="1" s="1"/>
  <c r="H69" i="1"/>
  <c r="H68" i="1"/>
  <c r="I68" i="1" s="1"/>
  <c r="L68" i="1" s="1"/>
  <c r="H67" i="1"/>
  <c r="I67" i="1" s="1"/>
  <c r="L67" i="1" s="1"/>
  <c r="L66" i="1"/>
  <c r="H66" i="1"/>
  <c r="I66" i="1" s="1"/>
  <c r="H65" i="1"/>
  <c r="I65" i="1" s="1"/>
  <c r="L65" i="1" s="1"/>
  <c r="I64" i="1"/>
  <c r="L64" i="1" s="1"/>
  <c r="H64" i="1"/>
  <c r="H63" i="1"/>
  <c r="I63" i="1" s="1"/>
  <c r="L63" i="1" s="1"/>
  <c r="H62" i="1"/>
  <c r="I62" i="1" s="1"/>
  <c r="L62" i="1" s="1"/>
  <c r="I61" i="1"/>
  <c r="L61" i="1" s="1"/>
  <c r="H61" i="1"/>
  <c r="H60" i="1"/>
  <c r="I60" i="1" s="1"/>
  <c r="L60" i="1" s="1"/>
  <c r="I59" i="1"/>
  <c r="L59" i="1" s="1"/>
  <c r="H59" i="1"/>
  <c r="H58" i="1"/>
  <c r="I58" i="1" s="1"/>
  <c r="L58" i="1" s="1"/>
  <c r="I57" i="1"/>
  <c r="L57" i="1" s="1"/>
  <c r="H57" i="1"/>
  <c r="H56" i="1"/>
  <c r="I56" i="1" s="1"/>
  <c r="L56" i="1" s="1"/>
  <c r="L55" i="1"/>
  <c r="H55" i="1"/>
  <c r="I55" i="1" s="1"/>
  <c r="H54" i="1"/>
  <c r="I54" i="1" s="1"/>
  <c r="L54" i="1" s="1"/>
  <c r="I53" i="1"/>
  <c r="L53" i="1" s="1"/>
  <c r="H53" i="1"/>
  <c r="H52" i="1"/>
  <c r="I52" i="1" s="1"/>
  <c r="L52" i="1" s="1"/>
  <c r="H51" i="1"/>
  <c r="I51" i="1" s="1"/>
  <c r="L51" i="1" s="1"/>
  <c r="L50" i="1"/>
  <c r="H50" i="1"/>
  <c r="I50" i="1" s="1"/>
  <c r="H49" i="1"/>
  <c r="I49" i="1" s="1"/>
  <c r="L49" i="1" s="1"/>
  <c r="I48" i="1"/>
  <c r="L48" i="1" s="1"/>
  <c r="H48" i="1"/>
  <c r="H47" i="1"/>
  <c r="I47" i="1" s="1"/>
  <c r="L47" i="1" s="1"/>
  <c r="H46" i="1"/>
  <c r="I46" i="1" s="1"/>
  <c r="L46" i="1" s="1"/>
  <c r="I45" i="1"/>
  <c r="L45" i="1" s="1"/>
  <c r="H45" i="1"/>
  <c r="H44" i="1"/>
  <c r="I44" i="1" s="1"/>
  <c r="L44" i="1" s="1"/>
  <c r="I43" i="1"/>
  <c r="L43" i="1" s="1"/>
  <c r="H43" i="1"/>
  <c r="H42" i="1"/>
  <c r="I42" i="1" s="1"/>
  <c r="L42" i="1" s="1"/>
  <c r="I41" i="1"/>
  <c r="L41" i="1" s="1"/>
  <c r="H41" i="1"/>
  <c r="H40" i="1"/>
  <c r="I40" i="1" s="1"/>
  <c r="L40" i="1" s="1"/>
  <c r="L39" i="1"/>
  <c r="H39" i="1"/>
  <c r="I39" i="1" s="1"/>
  <c r="H38" i="1"/>
  <c r="I38" i="1" s="1"/>
  <c r="L38" i="1" s="1"/>
  <c r="H37" i="1"/>
  <c r="I37" i="1" s="1"/>
  <c r="L37" i="1" s="1"/>
  <c r="I36" i="1"/>
  <c r="L36" i="1" s="1"/>
  <c r="H36" i="1"/>
  <c r="H35" i="1"/>
  <c r="I35" i="1" s="1"/>
  <c r="L35" i="1" s="1"/>
  <c r="L34" i="1"/>
  <c r="H34" i="1"/>
  <c r="I34" i="1" s="1"/>
  <c r="H33" i="1"/>
  <c r="I33" i="1" s="1"/>
  <c r="L33" i="1" s="1"/>
  <c r="I32" i="1"/>
  <c r="L32" i="1" s="1"/>
  <c r="H32" i="1"/>
  <c r="H31" i="1"/>
  <c r="I31" i="1" s="1"/>
  <c r="L31" i="1" s="1"/>
  <c r="H30" i="1"/>
  <c r="I30" i="1" s="1"/>
  <c r="L30" i="1" s="1"/>
  <c r="I29" i="1"/>
  <c r="L29" i="1" s="1"/>
  <c r="H29" i="1"/>
  <c r="H28" i="1"/>
  <c r="I28" i="1" s="1"/>
  <c r="L28" i="1" s="1"/>
  <c r="H27" i="1"/>
  <c r="I27" i="1" s="1"/>
  <c r="L27" i="1" s="1"/>
  <c r="H26" i="1"/>
  <c r="I26" i="1" s="1"/>
  <c r="L26" i="1" s="1"/>
  <c r="H25" i="1"/>
  <c r="I25" i="1" s="1"/>
  <c r="L25" i="1" s="1"/>
  <c r="H24" i="1"/>
  <c r="I24" i="1" s="1"/>
  <c r="L24" i="1" s="1"/>
  <c r="H23" i="1"/>
  <c r="I23" i="1" s="1"/>
  <c r="L23" i="1" s="1"/>
  <c r="H22" i="1"/>
  <c r="I22" i="1" s="1"/>
  <c r="L22" i="1" s="1"/>
  <c r="I21" i="1"/>
  <c r="L21" i="1" s="1"/>
  <c r="H21" i="1"/>
  <c r="H20" i="1"/>
  <c r="I20" i="1" s="1"/>
  <c r="L20" i="1" s="1"/>
  <c r="H19" i="1"/>
  <c r="I19" i="1" s="1"/>
  <c r="L19" i="1" s="1"/>
  <c r="H18" i="1"/>
  <c r="I18" i="1" s="1"/>
  <c r="L18" i="1" s="1"/>
  <c r="H17" i="1"/>
  <c r="I17" i="1" s="1"/>
  <c r="L17" i="1" s="1"/>
  <c r="H16" i="1"/>
  <c r="I16" i="1" s="1"/>
  <c r="L16" i="1" s="1"/>
  <c r="L15" i="1"/>
  <c r="H15" i="1"/>
  <c r="I15" i="1" s="1"/>
  <c r="H14" i="1"/>
  <c r="I14" i="1" s="1"/>
  <c r="L14" i="1" s="1"/>
  <c r="I13" i="1"/>
  <c r="L13" i="1" s="1"/>
  <c r="H13" i="1"/>
  <c r="H12" i="1"/>
  <c r="I12" i="1" s="1"/>
  <c r="L12" i="1" s="1"/>
  <c r="H11" i="1"/>
  <c r="I11" i="1" s="1"/>
  <c r="L11" i="1" s="1"/>
  <c r="H10" i="1"/>
  <c r="I10" i="1" s="1"/>
  <c r="L10" i="1" s="1"/>
  <c r="H9" i="1"/>
  <c r="I9" i="1" s="1"/>
  <c r="L9" i="1" s="1"/>
  <c r="H8" i="1"/>
  <c r="I8" i="1" s="1"/>
  <c r="L8" i="1" s="1"/>
  <c r="L7" i="1"/>
  <c r="H7" i="1"/>
  <c r="I7" i="1" s="1"/>
  <c r="H6" i="1"/>
  <c r="I6" i="1" s="1"/>
  <c r="L6" i="1" s="1"/>
  <c r="I5" i="1"/>
  <c r="L5" i="1" s="1"/>
  <c r="H5" i="1"/>
  <c r="H4" i="1"/>
  <c r="H3" i="1"/>
  <c r="J2" i="1"/>
  <c r="H2" i="1"/>
  <c r="J10" i="1" l="1"/>
  <c r="J146" i="1"/>
  <c r="J22" i="1"/>
  <c r="J33" i="1"/>
  <c r="I3" i="1"/>
  <c r="L3" i="1" s="1"/>
  <c r="J155" i="1"/>
  <c r="J150" i="1"/>
  <c r="J108" i="1"/>
  <c r="J105" i="1"/>
  <c r="J76" i="1"/>
  <c r="J73" i="1"/>
  <c r="J57" i="1"/>
  <c r="J44" i="1"/>
  <c r="J25" i="1"/>
  <c r="J145" i="1"/>
  <c r="J133" i="1"/>
  <c r="J125" i="1"/>
  <c r="J92" i="1"/>
  <c r="J89" i="1"/>
  <c r="J60" i="1"/>
  <c r="J41" i="1"/>
  <c r="J29" i="1"/>
  <c r="J21" i="1"/>
  <c r="I4" i="1"/>
  <c r="L4" i="1" s="1"/>
  <c r="J134" i="1"/>
  <c r="J207" i="1"/>
  <c r="J36" i="1"/>
  <c r="J5" i="1"/>
  <c r="J6" i="1"/>
  <c r="J9" i="1"/>
  <c r="J13" i="1"/>
  <c r="J14" i="1"/>
  <c r="J17" i="1"/>
  <c r="J18" i="1"/>
  <c r="J26" i="1"/>
  <c r="J37" i="1"/>
  <c r="J40" i="1"/>
  <c r="J53" i="1"/>
  <c r="J56" i="1"/>
  <c r="J69" i="1"/>
  <c r="J72" i="1"/>
  <c r="J85" i="1"/>
  <c r="J88" i="1"/>
  <c r="J101" i="1"/>
  <c r="J104" i="1"/>
  <c r="J117" i="1"/>
  <c r="J126" i="1"/>
  <c r="J141" i="1"/>
  <c r="J233" i="1"/>
  <c r="J229" i="1"/>
  <c r="J225" i="1"/>
  <c r="J221" i="1"/>
  <c r="J217" i="1"/>
  <c r="J213" i="1"/>
  <c r="J209" i="1"/>
  <c r="J205" i="1"/>
  <c r="J201" i="1"/>
  <c r="J197" i="1"/>
  <c r="J193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235" i="1"/>
  <c r="J232" i="1"/>
  <c r="J219" i="1"/>
  <c r="J216" i="1"/>
  <c r="J203" i="1"/>
  <c r="J200" i="1"/>
  <c r="J189" i="1"/>
  <c r="J181" i="1"/>
  <c r="J176" i="1"/>
  <c r="J172" i="1"/>
  <c r="J168" i="1"/>
  <c r="J164" i="1"/>
  <c r="J160" i="1"/>
  <c r="J156" i="1"/>
  <c r="J231" i="1"/>
  <c r="J228" i="1"/>
  <c r="J215" i="1"/>
  <c r="J212" i="1"/>
  <c r="J199" i="1"/>
  <c r="J196" i="1"/>
  <c r="J191" i="1"/>
  <c r="J188" i="1"/>
  <c r="J183" i="1"/>
  <c r="J180" i="1"/>
  <c r="J177" i="1"/>
  <c r="J173" i="1"/>
  <c r="J169" i="1"/>
  <c r="J165" i="1"/>
  <c r="J161" i="1"/>
  <c r="J157" i="1"/>
  <c r="J153" i="1"/>
  <c r="J187" i="1"/>
  <c r="J179" i="1"/>
  <c r="J166" i="1"/>
  <c r="J163" i="1"/>
  <c r="J151" i="1"/>
  <c r="J147" i="1"/>
  <c r="J143" i="1"/>
  <c r="J139" i="1"/>
  <c r="J135" i="1"/>
  <c r="J131" i="1"/>
  <c r="J127" i="1"/>
  <c r="J123" i="1"/>
  <c r="J119" i="1"/>
  <c r="J204" i="1"/>
  <c r="J195" i="1"/>
  <c r="J178" i="1"/>
  <c r="J175" i="1"/>
  <c r="J162" i="1"/>
  <c r="J159" i="1"/>
  <c r="J148" i="1"/>
  <c r="J144" i="1"/>
  <c r="J140" i="1"/>
  <c r="J136" i="1"/>
  <c r="J132" i="1"/>
  <c r="J128" i="1"/>
  <c r="J124" i="1"/>
  <c r="J224" i="1"/>
  <c r="J223" i="1"/>
  <c r="J174" i="1"/>
  <c r="J171" i="1"/>
  <c r="J170" i="1"/>
  <c r="J15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27" i="1"/>
  <c r="J211" i="1"/>
  <c r="J185" i="1"/>
  <c r="J120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4" i="1"/>
  <c r="J8" i="1"/>
  <c r="J12" i="1"/>
  <c r="J16" i="1"/>
  <c r="J20" i="1"/>
  <c r="J24" i="1"/>
  <c r="J28" i="1"/>
  <c r="J45" i="1"/>
  <c r="J48" i="1"/>
  <c r="J61" i="1"/>
  <c r="J64" i="1"/>
  <c r="J77" i="1"/>
  <c r="J80" i="1"/>
  <c r="J93" i="1"/>
  <c r="J96" i="1"/>
  <c r="J109" i="1"/>
  <c r="J112" i="1"/>
  <c r="J122" i="1"/>
  <c r="J130" i="1"/>
  <c r="J138" i="1"/>
  <c r="J149" i="1"/>
  <c r="J154" i="1"/>
  <c r="J167" i="1"/>
  <c r="J184" i="1"/>
  <c r="J220" i="1"/>
  <c r="I2" i="1"/>
  <c r="J3" i="1"/>
  <c r="J7" i="1"/>
  <c r="J11" i="1"/>
  <c r="J15" i="1"/>
  <c r="J19" i="1"/>
  <c r="J23" i="1"/>
  <c r="J27" i="1"/>
  <c r="J32" i="1"/>
  <c r="J49" i="1"/>
  <c r="J52" i="1"/>
  <c r="J65" i="1"/>
  <c r="J68" i="1"/>
  <c r="J81" i="1"/>
  <c r="J84" i="1"/>
  <c r="J97" i="1"/>
  <c r="J100" i="1"/>
  <c r="J113" i="1"/>
  <c r="J116" i="1"/>
  <c r="J121" i="1"/>
  <c r="J129" i="1"/>
  <c r="J137" i="1"/>
  <c r="J142" i="1"/>
  <c r="J158" i="1"/>
  <c r="J192" i="1"/>
  <c r="J208" i="1"/>
  <c r="K234" i="1" l="1"/>
  <c r="N234" i="1" s="1"/>
  <c r="K230" i="1"/>
  <c r="N230" i="1" s="1"/>
  <c r="K226" i="1"/>
  <c r="N226" i="1" s="1"/>
  <c r="K222" i="1"/>
  <c r="N222" i="1" s="1"/>
  <c r="K218" i="1"/>
  <c r="N218" i="1" s="1"/>
  <c r="K214" i="1"/>
  <c r="N214" i="1" s="1"/>
  <c r="K210" i="1"/>
  <c r="N210" i="1" s="1"/>
  <c r="K206" i="1"/>
  <c r="N206" i="1" s="1"/>
  <c r="K202" i="1"/>
  <c r="N202" i="1" s="1"/>
  <c r="K198" i="1"/>
  <c r="N198" i="1" s="1"/>
  <c r="K194" i="1"/>
  <c r="N194" i="1" s="1"/>
  <c r="K235" i="1"/>
  <c r="N235" i="1" s="1"/>
  <c r="K231" i="1"/>
  <c r="N231" i="1" s="1"/>
  <c r="K227" i="1"/>
  <c r="N227" i="1" s="1"/>
  <c r="K223" i="1"/>
  <c r="N223" i="1" s="1"/>
  <c r="K219" i="1"/>
  <c r="N219" i="1" s="1"/>
  <c r="K215" i="1"/>
  <c r="N215" i="1" s="1"/>
  <c r="K211" i="1"/>
  <c r="N211" i="1" s="1"/>
  <c r="K207" i="1"/>
  <c r="N207" i="1" s="1"/>
  <c r="K203" i="1"/>
  <c r="N203" i="1" s="1"/>
  <c r="K199" i="1"/>
  <c r="N199" i="1" s="1"/>
  <c r="K195" i="1"/>
  <c r="N195" i="1" s="1"/>
  <c r="K191" i="1"/>
  <c r="N191" i="1" s="1"/>
  <c r="K187" i="1"/>
  <c r="N187" i="1" s="1"/>
  <c r="K183" i="1"/>
  <c r="N183" i="1" s="1"/>
  <c r="K179" i="1"/>
  <c r="N179" i="1" s="1"/>
  <c r="K233" i="1"/>
  <c r="N233" i="1" s="1"/>
  <c r="K228" i="1"/>
  <c r="N228" i="1" s="1"/>
  <c r="K217" i="1"/>
  <c r="N217" i="1" s="1"/>
  <c r="K212" i="1"/>
  <c r="N212" i="1" s="1"/>
  <c r="K201" i="1"/>
  <c r="N201" i="1" s="1"/>
  <c r="K196" i="1"/>
  <c r="N196" i="1" s="1"/>
  <c r="K188" i="1"/>
  <c r="N188" i="1" s="1"/>
  <c r="K186" i="1"/>
  <c r="N186" i="1" s="1"/>
  <c r="K180" i="1"/>
  <c r="N180" i="1" s="1"/>
  <c r="K177" i="1"/>
  <c r="N177" i="1" s="1"/>
  <c r="K173" i="1"/>
  <c r="N173" i="1" s="1"/>
  <c r="K169" i="1"/>
  <c r="N169" i="1" s="1"/>
  <c r="K165" i="1"/>
  <c r="N165" i="1" s="1"/>
  <c r="K161" i="1"/>
  <c r="N161" i="1" s="1"/>
  <c r="K157" i="1"/>
  <c r="N157" i="1" s="1"/>
  <c r="K229" i="1"/>
  <c r="N229" i="1" s="1"/>
  <c r="K224" i="1"/>
  <c r="N224" i="1" s="1"/>
  <c r="K213" i="1"/>
  <c r="N213" i="1" s="1"/>
  <c r="K208" i="1"/>
  <c r="N208" i="1" s="1"/>
  <c r="K197" i="1"/>
  <c r="N197" i="1" s="1"/>
  <c r="K185" i="1"/>
  <c r="N185" i="1" s="1"/>
  <c r="K178" i="1"/>
  <c r="N178" i="1" s="1"/>
  <c r="K174" i="1"/>
  <c r="N174" i="1" s="1"/>
  <c r="K170" i="1"/>
  <c r="N170" i="1" s="1"/>
  <c r="K166" i="1"/>
  <c r="N166" i="1" s="1"/>
  <c r="K162" i="1"/>
  <c r="N162" i="1" s="1"/>
  <c r="K158" i="1"/>
  <c r="N158" i="1" s="1"/>
  <c r="K154" i="1"/>
  <c r="N154" i="1" s="1"/>
  <c r="K209" i="1"/>
  <c r="N209" i="1" s="1"/>
  <c r="K204" i="1"/>
  <c r="N204" i="1" s="1"/>
  <c r="K175" i="1"/>
  <c r="N175" i="1" s="1"/>
  <c r="K164" i="1"/>
  <c r="N164" i="1" s="1"/>
  <c r="K159" i="1"/>
  <c r="N159" i="1" s="1"/>
  <c r="K153" i="1"/>
  <c r="N153" i="1" s="1"/>
  <c r="K148" i="1"/>
  <c r="N148" i="1" s="1"/>
  <c r="K144" i="1"/>
  <c r="N144" i="1" s="1"/>
  <c r="K140" i="1"/>
  <c r="N140" i="1" s="1"/>
  <c r="K136" i="1"/>
  <c r="N136" i="1" s="1"/>
  <c r="K132" i="1"/>
  <c r="N132" i="1" s="1"/>
  <c r="K128" i="1"/>
  <c r="N128" i="1" s="1"/>
  <c r="K124" i="1"/>
  <c r="N124" i="1" s="1"/>
  <c r="K120" i="1"/>
  <c r="N120" i="1" s="1"/>
  <c r="K225" i="1"/>
  <c r="N225" i="1" s="1"/>
  <c r="K220" i="1"/>
  <c r="N220" i="1" s="1"/>
  <c r="K200" i="1"/>
  <c r="N200" i="1" s="1"/>
  <c r="K192" i="1"/>
  <c r="N192" i="1" s="1"/>
  <c r="K190" i="1"/>
  <c r="N190" i="1" s="1"/>
  <c r="K189" i="1"/>
  <c r="N189" i="1" s="1"/>
  <c r="K184" i="1"/>
  <c r="N184" i="1" s="1"/>
  <c r="K182" i="1"/>
  <c r="N182" i="1" s="1"/>
  <c r="K181" i="1"/>
  <c r="N181" i="1" s="1"/>
  <c r="K176" i="1"/>
  <c r="N176" i="1" s="1"/>
  <c r="K171" i="1"/>
  <c r="N171" i="1" s="1"/>
  <c r="K160" i="1"/>
  <c r="N160" i="1" s="1"/>
  <c r="K155" i="1"/>
  <c r="N155" i="1" s="1"/>
  <c r="K152" i="1"/>
  <c r="N152" i="1" s="1"/>
  <c r="K149" i="1"/>
  <c r="N149" i="1" s="1"/>
  <c r="K145" i="1"/>
  <c r="N145" i="1" s="1"/>
  <c r="K141" i="1"/>
  <c r="N141" i="1" s="1"/>
  <c r="K137" i="1"/>
  <c r="N137" i="1" s="1"/>
  <c r="K133" i="1"/>
  <c r="N133" i="1" s="1"/>
  <c r="K129" i="1"/>
  <c r="N129" i="1" s="1"/>
  <c r="K125" i="1"/>
  <c r="N125" i="1" s="1"/>
  <c r="K221" i="1"/>
  <c r="N221" i="1" s="1"/>
  <c r="K193" i="1"/>
  <c r="N193" i="1" s="1"/>
  <c r="K156" i="1"/>
  <c r="N156" i="1" s="1"/>
  <c r="K123" i="1"/>
  <c r="N123" i="1" s="1"/>
  <c r="K115" i="1"/>
  <c r="N115" i="1" s="1"/>
  <c r="K111" i="1"/>
  <c r="N111" i="1" s="1"/>
  <c r="K107" i="1"/>
  <c r="N107" i="1" s="1"/>
  <c r="K103" i="1"/>
  <c r="N103" i="1" s="1"/>
  <c r="K99" i="1"/>
  <c r="N99" i="1" s="1"/>
  <c r="K95" i="1"/>
  <c r="N95" i="1" s="1"/>
  <c r="K91" i="1"/>
  <c r="N91" i="1" s="1"/>
  <c r="K87" i="1"/>
  <c r="N87" i="1" s="1"/>
  <c r="K83" i="1"/>
  <c r="N83" i="1" s="1"/>
  <c r="K79" i="1"/>
  <c r="N79" i="1" s="1"/>
  <c r="K75" i="1"/>
  <c r="N75" i="1" s="1"/>
  <c r="K71" i="1"/>
  <c r="N71" i="1" s="1"/>
  <c r="K67" i="1"/>
  <c r="N67" i="1" s="1"/>
  <c r="K63" i="1"/>
  <c r="N63" i="1" s="1"/>
  <c r="K59" i="1"/>
  <c r="N59" i="1" s="1"/>
  <c r="K55" i="1"/>
  <c r="N55" i="1" s="1"/>
  <c r="K51" i="1"/>
  <c r="N51" i="1" s="1"/>
  <c r="K47" i="1"/>
  <c r="N47" i="1" s="1"/>
  <c r="K43" i="1"/>
  <c r="N43" i="1" s="1"/>
  <c r="K39" i="1"/>
  <c r="N39" i="1" s="1"/>
  <c r="K35" i="1"/>
  <c r="N35" i="1" s="1"/>
  <c r="K31" i="1"/>
  <c r="N31" i="1" s="1"/>
  <c r="K205" i="1"/>
  <c r="N205" i="1" s="1"/>
  <c r="K167" i="1"/>
  <c r="N167" i="1" s="1"/>
  <c r="K122" i="1"/>
  <c r="N122" i="1" s="1"/>
  <c r="K116" i="1"/>
  <c r="N116" i="1" s="1"/>
  <c r="K112" i="1"/>
  <c r="N112" i="1" s="1"/>
  <c r="K108" i="1"/>
  <c r="N108" i="1" s="1"/>
  <c r="K104" i="1"/>
  <c r="N104" i="1" s="1"/>
  <c r="K100" i="1"/>
  <c r="N100" i="1" s="1"/>
  <c r="K96" i="1"/>
  <c r="N96" i="1" s="1"/>
  <c r="K92" i="1"/>
  <c r="N92" i="1" s="1"/>
  <c r="K88" i="1"/>
  <c r="N88" i="1" s="1"/>
  <c r="K84" i="1"/>
  <c r="N84" i="1" s="1"/>
  <c r="K80" i="1"/>
  <c r="N80" i="1" s="1"/>
  <c r="K76" i="1"/>
  <c r="N76" i="1" s="1"/>
  <c r="K72" i="1"/>
  <c r="N72" i="1" s="1"/>
  <c r="K68" i="1"/>
  <c r="N68" i="1" s="1"/>
  <c r="K64" i="1"/>
  <c r="N64" i="1" s="1"/>
  <c r="K60" i="1"/>
  <c r="N60" i="1" s="1"/>
  <c r="K56" i="1"/>
  <c r="N56" i="1" s="1"/>
  <c r="K52" i="1"/>
  <c r="N52" i="1" s="1"/>
  <c r="K48" i="1"/>
  <c r="N48" i="1" s="1"/>
  <c r="K44" i="1"/>
  <c r="N44" i="1" s="1"/>
  <c r="K40" i="1"/>
  <c r="N40" i="1" s="1"/>
  <c r="K36" i="1"/>
  <c r="N36" i="1" s="1"/>
  <c r="K32" i="1"/>
  <c r="N32" i="1" s="1"/>
  <c r="K147" i="1"/>
  <c r="N147" i="1" s="1"/>
  <c r="K138" i="1"/>
  <c r="N138" i="1" s="1"/>
  <c r="K135" i="1"/>
  <c r="N135" i="1" s="1"/>
  <c r="K130" i="1"/>
  <c r="N130" i="1" s="1"/>
  <c r="K127" i="1"/>
  <c r="N127" i="1" s="1"/>
  <c r="K114" i="1"/>
  <c r="N114" i="1" s="1"/>
  <c r="K109" i="1"/>
  <c r="N109" i="1" s="1"/>
  <c r="K98" i="1"/>
  <c r="N98" i="1" s="1"/>
  <c r="K93" i="1"/>
  <c r="N93" i="1" s="1"/>
  <c r="K82" i="1"/>
  <c r="N82" i="1" s="1"/>
  <c r="K77" i="1"/>
  <c r="N77" i="1" s="1"/>
  <c r="K66" i="1"/>
  <c r="N66" i="1" s="1"/>
  <c r="K61" i="1"/>
  <c r="N61" i="1" s="1"/>
  <c r="K50" i="1"/>
  <c r="N50" i="1" s="1"/>
  <c r="K45" i="1"/>
  <c r="N45" i="1" s="1"/>
  <c r="K30" i="1"/>
  <c r="N30" i="1" s="1"/>
  <c r="K28" i="1"/>
  <c r="N28" i="1" s="1"/>
  <c r="K24" i="1"/>
  <c r="N24" i="1" s="1"/>
  <c r="K20" i="1"/>
  <c r="N20" i="1" s="1"/>
  <c r="K16" i="1"/>
  <c r="N16" i="1" s="1"/>
  <c r="K12" i="1"/>
  <c r="N12" i="1" s="1"/>
  <c r="K8" i="1"/>
  <c r="N8" i="1" s="1"/>
  <c r="K4" i="1"/>
  <c r="N4" i="1" s="1"/>
  <c r="K163" i="1"/>
  <c r="N163" i="1" s="1"/>
  <c r="K146" i="1"/>
  <c r="N146" i="1" s="1"/>
  <c r="K139" i="1"/>
  <c r="N139" i="1" s="1"/>
  <c r="K134" i="1"/>
  <c r="N134" i="1" s="1"/>
  <c r="K126" i="1"/>
  <c r="N126" i="1" s="1"/>
  <c r="K101" i="1"/>
  <c r="N101" i="1" s="1"/>
  <c r="K90" i="1"/>
  <c r="N90" i="1" s="1"/>
  <c r="K85" i="1"/>
  <c r="N85" i="1" s="1"/>
  <c r="K69" i="1"/>
  <c r="N69" i="1" s="1"/>
  <c r="K53" i="1"/>
  <c r="N53" i="1" s="1"/>
  <c r="K42" i="1"/>
  <c r="N42" i="1" s="1"/>
  <c r="K37" i="1"/>
  <c r="N37" i="1" s="1"/>
  <c r="K33" i="1"/>
  <c r="N33" i="1" s="1"/>
  <c r="K26" i="1"/>
  <c r="N26" i="1" s="1"/>
  <c r="K22" i="1"/>
  <c r="N22" i="1" s="1"/>
  <c r="K216" i="1"/>
  <c r="N216" i="1" s="1"/>
  <c r="K172" i="1"/>
  <c r="N172" i="1" s="1"/>
  <c r="K150" i="1"/>
  <c r="N150" i="1" s="1"/>
  <c r="K143" i="1"/>
  <c r="N143" i="1" s="1"/>
  <c r="K110" i="1"/>
  <c r="N110" i="1" s="1"/>
  <c r="K105" i="1"/>
  <c r="N105" i="1" s="1"/>
  <c r="K94" i="1"/>
  <c r="N94" i="1" s="1"/>
  <c r="K89" i="1"/>
  <c r="N89" i="1" s="1"/>
  <c r="K78" i="1"/>
  <c r="N78" i="1" s="1"/>
  <c r="K73" i="1"/>
  <c r="N73" i="1" s="1"/>
  <c r="K62" i="1"/>
  <c r="N62" i="1" s="1"/>
  <c r="K57" i="1"/>
  <c r="N57" i="1" s="1"/>
  <c r="K46" i="1"/>
  <c r="N46" i="1" s="1"/>
  <c r="K41" i="1"/>
  <c r="N41" i="1" s="1"/>
  <c r="K29" i="1"/>
  <c r="N29" i="1" s="1"/>
  <c r="K25" i="1"/>
  <c r="N25" i="1" s="1"/>
  <c r="K21" i="1"/>
  <c r="N21" i="1" s="1"/>
  <c r="K17" i="1"/>
  <c r="N17" i="1" s="1"/>
  <c r="K13" i="1"/>
  <c r="N13" i="1" s="1"/>
  <c r="K9" i="1"/>
  <c r="N9" i="1" s="1"/>
  <c r="K5" i="1"/>
  <c r="N5" i="1" s="1"/>
  <c r="L2" i="1"/>
  <c r="K131" i="1"/>
  <c r="N131" i="1" s="1"/>
  <c r="K117" i="1"/>
  <c r="N117" i="1" s="1"/>
  <c r="K106" i="1"/>
  <c r="N106" i="1" s="1"/>
  <c r="K74" i="1"/>
  <c r="N74" i="1" s="1"/>
  <c r="K58" i="1"/>
  <c r="N58" i="1" s="1"/>
  <c r="K34" i="1"/>
  <c r="N34" i="1" s="1"/>
  <c r="K19" i="1"/>
  <c r="N19" i="1" s="1"/>
  <c r="K15" i="1"/>
  <c r="N15" i="1" s="1"/>
  <c r="K11" i="1"/>
  <c r="N11" i="1" s="1"/>
  <c r="K7" i="1"/>
  <c r="N7" i="1" s="1"/>
  <c r="K3" i="1"/>
  <c r="N3" i="1" s="1"/>
  <c r="K118" i="1"/>
  <c r="N118" i="1" s="1"/>
  <c r="K113" i="1"/>
  <c r="N113" i="1" s="1"/>
  <c r="K102" i="1"/>
  <c r="N102" i="1" s="1"/>
  <c r="K97" i="1"/>
  <c r="N97" i="1" s="1"/>
  <c r="K86" i="1"/>
  <c r="N86" i="1" s="1"/>
  <c r="K81" i="1"/>
  <c r="N81" i="1" s="1"/>
  <c r="K70" i="1"/>
  <c r="N70" i="1" s="1"/>
  <c r="K65" i="1"/>
  <c r="N65" i="1" s="1"/>
  <c r="K54" i="1"/>
  <c r="N54" i="1" s="1"/>
  <c r="K49" i="1"/>
  <c r="N49" i="1" s="1"/>
  <c r="K23" i="1"/>
  <c r="N23" i="1" s="1"/>
  <c r="K10" i="1"/>
  <c r="N10" i="1" s="1"/>
  <c r="K232" i="1"/>
  <c r="N232" i="1" s="1"/>
  <c r="K121" i="1"/>
  <c r="N121" i="1" s="1"/>
  <c r="K27" i="1"/>
  <c r="N27" i="1" s="1"/>
  <c r="K142" i="1"/>
  <c r="N142" i="1" s="1"/>
  <c r="K119" i="1"/>
  <c r="N119" i="1" s="1"/>
  <c r="K38" i="1"/>
  <c r="N38" i="1" s="1"/>
  <c r="K168" i="1"/>
  <c r="N168" i="1" s="1"/>
  <c r="K151" i="1"/>
  <c r="N151" i="1" s="1"/>
  <c r="K18" i="1"/>
  <c r="N18" i="1" s="1"/>
  <c r="K14" i="1"/>
  <c r="N14" i="1" s="1"/>
  <c r="K6" i="1"/>
  <c r="N6" i="1" s="1"/>
  <c r="K2" i="1"/>
  <c r="N2" i="1" s="1"/>
  <c r="M235" i="1" l="1"/>
  <c r="M232" i="1"/>
  <c r="M228" i="1"/>
  <c r="M224" i="1"/>
  <c r="M220" i="1"/>
  <c r="M216" i="1"/>
  <c r="M212" i="1"/>
  <c r="M208" i="1"/>
  <c r="M204" i="1"/>
  <c r="M200" i="1"/>
  <c r="M196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231" i="1"/>
  <c r="M230" i="1"/>
  <c r="M215" i="1"/>
  <c r="M214" i="1"/>
  <c r="M199" i="1"/>
  <c r="M198" i="1"/>
  <c r="M190" i="1"/>
  <c r="M182" i="1"/>
  <c r="M175" i="1"/>
  <c r="M171" i="1"/>
  <c r="M167" i="1"/>
  <c r="M163" i="1"/>
  <c r="M159" i="1"/>
  <c r="M155" i="1"/>
  <c r="M227" i="1"/>
  <c r="M226" i="1"/>
  <c r="M211" i="1"/>
  <c r="M210" i="1"/>
  <c r="M195" i="1"/>
  <c r="M194" i="1"/>
  <c r="M192" i="1"/>
  <c r="M187" i="1"/>
  <c r="M184" i="1"/>
  <c r="M179" i="1"/>
  <c r="M176" i="1"/>
  <c r="M172" i="1"/>
  <c r="M168" i="1"/>
  <c r="M164" i="1"/>
  <c r="M160" i="1"/>
  <c r="M156" i="1"/>
  <c r="M152" i="1"/>
  <c r="M202" i="1"/>
  <c r="M188" i="1"/>
  <c r="M180" i="1"/>
  <c r="M178" i="1"/>
  <c r="M177" i="1"/>
  <c r="M162" i="1"/>
  <c r="M161" i="1"/>
  <c r="M150" i="1"/>
  <c r="M146" i="1"/>
  <c r="M142" i="1"/>
  <c r="M138" i="1"/>
  <c r="M134" i="1"/>
  <c r="M130" i="1"/>
  <c r="M126" i="1"/>
  <c r="M122" i="1"/>
  <c r="M118" i="1"/>
  <c r="M218" i="1"/>
  <c r="M207" i="1"/>
  <c r="M206" i="1"/>
  <c r="M203" i="1"/>
  <c r="M174" i="1"/>
  <c r="M173" i="1"/>
  <c r="M158" i="1"/>
  <c r="M157" i="1"/>
  <c r="M151" i="1"/>
  <c r="M147" i="1"/>
  <c r="M143" i="1"/>
  <c r="M139" i="1"/>
  <c r="M135" i="1"/>
  <c r="M131" i="1"/>
  <c r="M127" i="1"/>
  <c r="M153" i="1"/>
  <c r="M119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19" i="1"/>
  <c r="M191" i="1"/>
  <c r="M165" i="1"/>
  <c r="M154" i="1"/>
  <c r="M121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23" i="1"/>
  <c r="M183" i="1"/>
  <c r="M169" i="1"/>
  <c r="M166" i="1"/>
  <c r="M149" i="1"/>
  <c r="M148" i="1"/>
  <c r="M120" i="1"/>
  <c r="M112" i="1"/>
  <c r="M111" i="1"/>
  <c r="M96" i="1"/>
  <c r="M95" i="1"/>
  <c r="M80" i="1"/>
  <c r="M79" i="1"/>
  <c r="M64" i="1"/>
  <c r="M63" i="1"/>
  <c r="M48" i="1"/>
  <c r="M47" i="1"/>
  <c r="M26" i="1"/>
  <c r="M22" i="1"/>
  <c r="M18" i="1"/>
  <c r="M14" i="1"/>
  <c r="M10" i="1"/>
  <c r="M6" i="1"/>
  <c r="M2" i="1"/>
  <c r="M234" i="1"/>
  <c r="M186" i="1"/>
  <c r="M141" i="1"/>
  <c r="M103" i="1"/>
  <c r="M88" i="1"/>
  <c r="M71" i="1"/>
  <c r="M55" i="1"/>
  <c r="M40" i="1"/>
  <c r="M35" i="1"/>
  <c r="M28" i="1"/>
  <c r="M170" i="1"/>
  <c r="M145" i="1"/>
  <c r="M144" i="1"/>
  <c r="M133" i="1"/>
  <c r="M132" i="1"/>
  <c r="M125" i="1"/>
  <c r="M124" i="1"/>
  <c r="M123" i="1"/>
  <c r="M108" i="1"/>
  <c r="M107" i="1"/>
  <c r="M92" i="1"/>
  <c r="M91" i="1"/>
  <c r="M76" i="1"/>
  <c r="M75" i="1"/>
  <c r="M60" i="1"/>
  <c r="M59" i="1"/>
  <c r="M44" i="1"/>
  <c r="M43" i="1"/>
  <c r="M27" i="1"/>
  <c r="M23" i="1"/>
  <c r="M19" i="1"/>
  <c r="M15" i="1"/>
  <c r="M11" i="1"/>
  <c r="M7" i="1"/>
  <c r="M3" i="1"/>
  <c r="M140" i="1"/>
  <c r="M104" i="1"/>
  <c r="M87" i="1"/>
  <c r="M72" i="1"/>
  <c r="M56" i="1"/>
  <c r="M39" i="1"/>
  <c r="M36" i="1"/>
  <c r="M24" i="1"/>
  <c r="M137" i="1"/>
  <c r="M31" i="1"/>
  <c r="M29" i="1"/>
  <c r="M21" i="1"/>
  <c r="M128" i="1"/>
  <c r="M222" i="1"/>
  <c r="M136" i="1"/>
  <c r="M129" i="1"/>
  <c r="M116" i="1"/>
  <c r="M100" i="1"/>
  <c r="M68" i="1"/>
  <c r="M17" i="1"/>
  <c r="M12" i="1"/>
  <c r="M8" i="1"/>
  <c r="M5" i="1"/>
  <c r="M32" i="1"/>
  <c r="M115" i="1"/>
  <c r="M99" i="1"/>
  <c r="M83" i="1"/>
  <c r="M67" i="1"/>
  <c r="M51" i="1"/>
  <c r="M25" i="1"/>
  <c r="M84" i="1"/>
  <c r="M52" i="1"/>
  <c r="M20" i="1"/>
  <c r="M16" i="1"/>
  <c r="M13" i="1"/>
  <c r="M9" i="1"/>
  <c r="M4" i="1"/>
</calcChain>
</file>

<file path=xl/sharedStrings.xml><?xml version="1.0" encoding="utf-8"?>
<sst xmlns="http://schemas.openxmlformats.org/spreadsheetml/2006/main" count="955" uniqueCount="84">
  <si>
    <t xml:space="preserve">Periodo </t>
  </si>
  <si>
    <t xml:space="preserve">Año </t>
  </si>
  <si>
    <t xml:space="preserve">Sede </t>
  </si>
  <si>
    <t xml:space="preserve">Facultad </t>
  </si>
  <si>
    <t xml:space="preserve">Centro </t>
  </si>
  <si>
    <t xml:space="preserve">Cantidad </t>
  </si>
  <si>
    <t xml:space="preserve">y gorrito </t>
  </si>
  <si>
    <t xml:space="preserve">Error Et </t>
  </si>
  <si>
    <t xml:space="preserve">Error absoluto </t>
  </si>
  <si>
    <t xml:space="preserve">Error cuadratico MSE </t>
  </si>
  <si>
    <t xml:space="preserve">Error cuadratico abs MSE </t>
  </si>
  <si>
    <t xml:space="preserve">% Error </t>
  </si>
  <si>
    <t xml:space="preserve">MAPE </t>
  </si>
  <si>
    <t xml:space="preserve">TSt </t>
  </si>
  <si>
    <t>Sede Panamá</t>
  </si>
  <si>
    <t>Facultad de Ingeniería Civil</t>
  </si>
  <si>
    <t>Facultad de Ingeniería Eléctrica</t>
  </si>
  <si>
    <t>Facultad de Ingeniería Industrial</t>
  </si>
  <si>
    <t>Facultad de Ingeniería Mecánica</t>
  </si>
  <si>
    <t xml:space="preserve">Facultad de Ingeniería de Sistemas Computacionales </t>
  </si>
  <si>
    <t>Facultad de Ciencias y Tecnología</t>
  </si>
  <si>
    <t>Azuero</t>
  </si>
  <si>
    <t>Centro Regional</t>
  </si>
  <si>
    <t>Bocas del Toro</t>
  </si>
  <si>
    <t>Coclé</t>
  </si>
  <si>
    <t>Colón</t>
  </si>
  <si>
    <t>Chiriquí</t>
  </si>
  <si>
    <t>Panamá Oeste</t>
  </si>
  <si>
    <t>Veraguas</t>
  </si>
  <si>
    <t>Etiquetas de fila</t>
  </si>
  <si>
    <t>Total general</t>
  </si>
  <si>
    <t>Etiquetas de columna</t>
  </si>
  <si>
    <t xml:space="preserve">Suma de Cantidad </t>
  </si>
  <si>
    <t xml:space="preserve">Holt </t>
  </si>
  <si>
    <t xml:space="preserve">Tendencia </t>
  </si>
  <si>
    <t xml:space="preserve">Regresión </t>
  </si>
  <si>
    <t xml:space="preserve">Poca tendencia </t>
  </si>
  <si>
    <t xml:space="preserve">Sede Panamá </t>
  </si>
  <si>
    <t xml:space="preserve">Periodo t </t>
  </si>
  <si>
    <t xml:space="preserve">Centros Regionales 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</si>
  <si>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</si>
  <si>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</si>
  <si>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</si>
  <si>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</si>
  <si>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</si>
  <si>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</si>
  <si>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</si>
  <si>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</si>
  <si>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</si>
  <si>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</si>
  <si>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</si>
  <si>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</si>
  <si>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</si>
  <si>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</si>
  <si>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</si>
  <si>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</si>
  <si>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</si>
  <si>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</si>
  <si>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</si>
  <si>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</si>
  <si>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</si>
  <si>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</si>
  <si>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</si>
  <si>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</si>
  <si>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</si>
  <si>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</si>
  <si>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 xml:space="preserve">Pronóstico Cantidad </t>
  </si>
  <si>
    <t>Residuos estándares</t>
  </si>
  <si>
    <t xml:space="preserve">Estimaciones de error de los pronóstico </t>
  </si>
  <si>
    <t xml:space="preserve">Método </t>
  </si>
  <si>
    <t xml:space="preserve">MAD </t>
  </si>
  <si>
    <t xml:space="preserve">Rango TS inf </t>
  </si>
  <si>
    <t xml:space="preserve">Rango TS sup </t>
  </si>
  <si>
    <t xml:space="preserve">Desv. Est. </t>
  </si>
  <si>
    <t xml:space="preserve">Predicción 2024 </t>
  </si>
  <si>
    <t xml:space="preserve">Predicción 2025 </t>
  </si>
  <si>
    <t xml:space="preserve">Sede Panamá - SPSS </t>
  </si>
  <si>
    <t xml:space="preserve">Centros Regionales - SPSS </t>
  </si>
  <si>
    <t xml:space="preserve">R cuadrado </t>
  </si>
  <si>
    <t xml:space="preserve">Limite inferior </t>
  </si>
  <si>
    <t xml:space="preserve">Limite superior </t>
  </si>
  <si>
    <t xml:space="preserve">TOTAL DE MATRÍCULA </t>
  </si>
  <si>
    <t xml:space="preserve">Resultados </t>
  </si>
  <si>
    <t xml:space="preserve">MAE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</si>
</sst>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#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4" xfId="0" applyNumberFormat="1" applyBorder="1"/>
    <xf numFmtId="0" fontId="0" fillId="4" borderId="1" xfId="0" applyFill="1" applyBorder="1"/>
    <xf numFmtId="0" fontId="0" fillId="4" borderId="2" xfId="0" applyFill="1" applyBorder="1"/>
    <xf numFmtId="164" fontId="0" fillId="4" borderId="2" xfId="0" applyNumberFormat="1" applyFill="1" applyBorder="1"/>
    <xf numFmtId="1" fontId="0" fillId="4" borderId="2" xfId="0" applyNumberFormat="1" applyFill="1" applyBorder="1"/>
    <xf numFmtId="1" fontId="0" fillId="4" borderId="3" xfId="0" applyNumberFormat="1" applyFill="1" applyBorder="1"/>
    <xf numFmtId="1" fontId="0" fillId="4" borderId="5" xfId="0" applyNumberFormat="1" applyFill="1" applyBorder="1"/>
    <xf numFmtId="1" fontId="0" fillId="4" borderId="4" xfId="0" applyNumberFormat="1" applyFill="1" applyBorder="1"/>
    <xf numFmtId="165" fontId="3" fillId="0" borderId="2" xfId="0" applyNumberFormat="1" applyFont="1" applyBorder="1"/>
    <xf numFmtId="165" fontId="3" fillId="4" borderId="2" xfId="0" applyNumberFormat="1" applyFont="1" applyFill="1" applyBorder="1"/>
    <xf numFmtId="3" fontId="3" fillId="0" borderId="2" xfId="0" applyNumberFormat="1" applyFont="1" applyBorder="1"/>
    <xf numFmtId="3" fontId="3" fillId="4" borderId="2" xfId="0" applyNumberFormat="1" applyFont="1" applyFill="1" applyBorder="1"/>
    <xf numFmtId="3" fontId="0" fillId="0" borderId="2" xfId="0" applyNumberFormat="1" applyBorder="1"/>
    <xf numFmtId="3" fontId="0" fillId="4" borderId="2" xfId="0" applyNumberFormat="1" applyFill="1" applyBorder="1"/>
    <xf numFmtId="0" fontId="0" fillId="4" borderId="6" xfId="0" applyFill="1" applyBorder="1"/>
    <xf numFmtId="0" fontId="0" fillId="4" borderId="7" xfId="0" applyFill="1" applyBorder="1"/>
    <xf numFmtId="3" fontId="0" fillId="4" borderId="7" xfId="0" applyNumberFormat="1" applyFill="1" applyBorder="1"/>
    <xf numFmtId="164" fontId="0" fillId="4" borderId="7" xfId="0" applyNumberFormat="1" applyFill="1" applyBorder="1"/>
    <xf numFmtId="1" fontId="0" fillId="4" borderId="7" xfId="0" applyNumberFormat="1" applyFill="1" applyBorder="1"/>
    <xf numFmtId="1" fontId="0" fillId="4" borderId="8" xfId="0" applyNumberFormat="1" applyFill="1" applyBorder="1"/>
    <xf numFmtId="1" fontId="0" fillId="4" borderId="9" xfId="0" applyNumberFormat="1" applyFill="1" applyBorder="1"/>
    <xf numFmtId="1" fontId="0" fillId="4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11" xfId="0" applyFont="1" applyFill="1" applyBorder="1"/>
    <xf numFmtId="0" fontId="0" fillId="0" borderId="10" xfId="0" applyBorder="1"/>
    <xf numFmtId="0" fontId="2" fillId="3" borderId="10" xfId="0" applyFont="1" applyFill="1" applyBorder="1" applyAlignment="1">
      <alignment horizontal="center" vertical="center" wrapText="1"/>
    </xf>
    <xf numFmtId="164" fontId="0" fillId="0" borderId="10" xfId="0" applyNumberFormat="1" applyBorder="1"/>
    <xf numFmtId="1" fontId="0" fillId="0" borderId="10" xfId="0" applyNumberFormat="1" applyBorder="1"/>
    <xf numFmtId="0" fontId="0" fillId="0" borderId="12" xfId="0" applyBorder="1"/>
    <xf numFmtId="0" fontId="4" fillId="0" borderId="14" xfId="0" applyFont="1" applyBorder="1" applyAlignment="1">
      <alignment horizontal="center"/>
    </xf>
    <xf numFmtId="1" fontId="2" fillId="3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1" fontId="0" fillId="5" borderId="10" xfId="0" applyNumberFormat="1" applyFill="1" applyBorder="1"/>
    <xf numFmtId="0" fontId="0" fillId="6" borderId="10" xfId="0" applyFill="1" applyBorder="1" applyAlignment="1">
      <alignment horizontal="center" vertical="center" wrapText="1"/>
    </xf>
    <xf numFmtId="1" fontId="2" fillId="5" borderId="10" xfId="0" applyNumberFormat="1" applyFont="1" applyFill="1" applyBorder="1"/>
    <xf numFmtId="1" fontId="2" fillId="0" borderId="10" xfId="0" applyNumberFormat="1" applyFont="1" applyBorder="1"/>
    <xf numFmtId="0" fontId="0" fillId="7" borderId="0" xfId="0" applyFill="1"/>
    <xf numFmtId="0" fontId="4" fillId="7" borderId="14" xfId="0" applyFont="1" applyFill="1" applyBorder="1" applyAlignment="1">
      <alignment horizontal="centerContinuous"/>
    </xf>
    <xf numFmtId="0" fontId="0" fillId="7" borderId="12" xfId="0" applyFill="1" applyBorder="1"/>
    <xf numFmtId="0" fontId="4" fillId="7" borderId="14" xfId="0" applyFont="1" applyFill="1" applyBorder="1" applyAlignment="1">
      <alignment horizontal="center"/>
    </xf>
    <xf numFmtId="0" fontId="2" fillId="5" borderId="10" xfId="0" applyFont="1" applyFill="1" applyBorder="1"/>
    <xf numFmtId="0" fontId="2" fillId="0" borderId="0" xfId="0" applyFont="1" applyAlignment="1">
      <alignment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03FA733-79E1-41E8-9F1F-6DCA48097F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[Semestral_Centros 1.xlsx]TD 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 '!$B$1:$B$2</c:f>
              <c:strCache>
                <c:ptCount val="1"/>
                <c:pt idx="0">
                  <c:v>Centro Regional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'TD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'!$B$3:$B$21</c:f>
              <c:numCache>
                <c:formatCode>General</c:formatCode>
                <c:ptCount val="18"/>
                <c:pt idx="0">
                  <c:v>4655</c:v>
                </c:pt>
                <c:pt idx="1">
                  <c:v>5058</c:v>
                </c:pt>
                <c:pt idx="2">
                  <c:v>5795</c:v>
                </c:pt>
                <c:pt idx="3">
                  <c:v>6078</c:v>
                </c:pt>
                <c:pt idx="4">
                  <c:v>6463</c:v>
                </c:pt>
                <c:pt idx="5">
                  <c:v>6562</c:v>
                </c:pt>
                <c:pt idx="6">
                  <c:v>6744</c:v>
                </c:pt>
                <c:pt idx="7">
                  <c:v>7105</c:v>
                </c:pt>
                <c:pt idx="8">
                  <c:v>7541</c:v>
                </c:pt>
                <c:pt idx="9">
                  <c:v>8098</c:v>
                </c:pt>
                <c:pt idx="10">
                  <c:v>8416</c:v>
                </c:pt>
                <c:pt idx="11">
                  <c:v>8901</c:v>
                </c:pt>
                <c:pt idx="12">
                  <c:v>9422</c:v>
                </c:pt>
                <c:pt idx="13">
                  <c:v>9486</c:v>
                </c:pt>
                <c:pt idx="14">
                  <c:v>8972</c:v>
                </c:pt>
                <c:pt idx="15">
                  <c:v>9742</c:v>
                </c:pt>
                <c:pt idx="16">
                  <c:v>9272</c:v>
                </c:pt>
                <c:pt idx="17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0-4526-830D-B3AF44BE8C5F}"/>
            </c:ext>
          </c:extLst>
        </c:ser>
        <c:ser>
          <c:idx val="1"/>
          <c:order val="1"/>
          <c:tx>
            <c:strRef>
              <c:f>'TD '!$C$1:$C$2</c:f>
              <c:strCache>
                <c:ptCount val="1"/>
                <c:pt idx="0">
                  <c:v>Sede Panamá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'TD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'!$C$3:$C$21</c:f>
              <c:numCache>
                <c:formatCode>General</c:formatCode>
                <c:ptCount val="18"/>
                <c:pt idx="0">
                  <c:v>9529</c:v>
                </c:pt>
                <c:pt idx="1">
                  <c:v>9649</c:v>
                </c:pt>
                <c:pt idx="2">
                  <c:v>10039</c:v>
                </c:pt>
                <c:pt idx="3">
                  <c:v>10088</c:v>
                </c:pt>
                <c:pt idx="4">
                  <c:v>10540</c:v>
                </c:pt>
                <c:pt idx="5">
                  <c:v>11104</c:v>
                </c:pt>
                <c:pt idx="6">
                  <c:v>11758</c:v>
                </c:pt>
                <c:pt idx="7">
                  <c:v>12475</c:v>
                </c:pt>
                <c:pt idx="8">
                  <c:v>12966</c:v>
                </c:pt>
                <c:pt idx="9">
                  <c:v>13372</c:v>
                </c:pt>
                <c:pt idx="10">
                  <c:v>13857</c:v>
                </c:pt>
                <c:pt idx="11">
                  <c:v>14693</c:v>
                </c:pt>
                <c:pt idx="12">
                  <c:v>15259</c:v>
                </c:pt>
                <c:pt idx="13">
                  <c:v>15657</c:v>
                </c:pt>
                <c:pt idx="14">
                  <c:v>15232</c:v>
                </c:pt>
                <c:pt idx="15">
                  <c:v>17468</c:v>
                </c:pt>
                <c:pt idx="16">
                  <c:v>17425</c:v>
                </c:pt>
                <c:pt idx="17">
                  <c:v>17082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20-4526-830D-B3AF44BE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241264"/>
        <c:axId val="683242344"/>
      </c:lineChart>
      <c:catAx>
        <c:axId val="6832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3242344"/>
        <c:crosses val="autoZero"/>
        <c:auto val="1"/>
        <c:lblAlgn val="ctr"/>
        <c:lblOffset val="100"/>
        <c:noMultiLvlLbl val="0"/>
      </c:catAx>
      <c:valAx>
        <c:axId val="6832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32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[Semestral_Centros 1.xlsx]TD sede 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 sede '!$B$1:$B$2</c:f>
              <c:strCache>
                <c:ptCount val="1"/>
                <c:pt idx="0">
                  <c:v>Azuero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'TD sede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'!$B$3:$B$21</c:f>
              <c:numCache>
                <c:formatCode>General</c:formatCode>
                <c:ptCount val="18"/>
                <c:pt idx="0">
                  <c:v>723</c:v>
                </c:pt>
                <c:pt idx="1">
                  <c:v>802</c:v>
                </c:pt>
                <c:pt idx="2">
                  <c:v>955</c:v>
                </c:pt>
                <c:pt idx="3">
                  <c:v>1059</c:v>
                </c:pt>
                <c:pt idx="4">
                  <c:v>1166</c:v>
                </c:pt>
                <c:pt idx="5">
                  <c:v>1128</c:v>
                </c:pt>
                <c:pt idx="6">
                  <c:v>1115</c:v>
                </c:pt>
                <c:pt idx="7">
                  <c:v>1180</c:v>
                </c:pt>
                <c:pt idx="8">
                  <c:v>1132</c:v>
                </c:pt>
                <c:pt idx="9">
                  <c:v>1192</c:v>
                </c:pt>
                <c:pt idx="10">
                  <c:v>1261</c:v>
                </c:pt>
                <c:pt idx="11">
                  <c:v>1300</c:v>
                </c:pt>
                <c:pt idx="12">
                  <c:v>1395</c:v>
                </c:pt>
                <c:pt idx="13">
                  <c:v>1379</c:v>
                </c:pt>
                <c:pt idx="14">
                  <c:v>1265</c:v>
                </c:pt>
                <c:pt idx="15">
                  <c:v>1354</c:v>
                </c:pt>
                <c:pt idx="16">
                  <c:v>1236</c:v>
                </c:pt>
                <c:pt idx="17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43-9BF9-37E4C303A7F3}"/>
            </c:ext>
          </c:extLst>
        </c:ser>
        <c:ser>
          <c:idx val="1"/>
          <c:order val="1"/>
          <c:tx>
            <c:strRef>
              <c:f>'TD sede '!$C$1:$C$2</c:f>
              <c:strCache>
                <c:ptCount val="1"/>
                <c:pt idx="0">
                  <c:v>Bocas del Toro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'TD sede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'!$C$3:$C$21</c:f>
              <c:numCache>
                <c:formatCode>General</c:formatCode>
                <c:ptCount val="18"/>
                <c:pt idx="0">
                  <c:v>124</c:v>
                </c:pt>
                <c:pt idx="1">
                  <c:v>93</c:v>
                </c:pt>
                <c:pt idx="2">
                  <c:v>155</c:v>
                </c:pt>
                <c:pt idx="3">
                  <c:v>158</c:v>
                </c:pt>
                <c:pt idx="4">
                  <c:v>209</c:v>
                </c:pt>
                <c:pt idx="5">
                  <c:v>207</c:v>
                </c:pt>
                <c:pt idx="6">
                  <c:v>222</c:v>
                </c:pt>
                <c:pt idx="7">
                  <c:v>203</c:v>
                </c:pt>
                <c:pt idx="8">
                  <c:v>214</c:v>
                </c:pt>
                <c:pt idx="9">
                  <c:v>266</c:v>
                </c:pt>
                <c:pt idx="10">
                  <c:v>253</c:v>
                </c:pt>
                <c:pt idx="11">
                  <c:v>220</c:v>
                </c:pt>
                <c:pt idx="12">
                  <c:v>215</c:v>
                </c:pt>
                <c:pt idx="13">
                  <c:v>212</c:v>
                </c:pt>
                <c:pt idx="14">
                  <c:v>224</c:v>
                </c:pt>
                <c:pt idx="15">
                  <c:v>269</c:v>
                </c:pt>
                <c:pt idx="16">
                  <c:v>301</c:v>
                </c:pt>
                <c:pt idx="17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0-45AC-8C38-AE3AAECEA112}"/>
            </c:ext>
          </c:extLst>
        </c:ser>
        <c:ser>
          <c:idx val="2"/>
          <c:order val="2"/>
          <c:tx>
            <c:strRef>
              <c:f>'TD sede '!$D$1:$D$2</c:f>
              <c:strCache>
                <c:ptCount val="1"/>
                <c:pt idx="0">
                  <c:v>Chiriquí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'TD sede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'!$D$3:$D$21</c:f>
              <c:numCache>
                <c:formatCode>General</c:formatCode>
                <c:ptCount val="18"/>
                <c:pt idx="0">
                  <c:v>1095</c:v>
                </c:pt>
                <c:pt idx="1">
                  <c:v>1434</c:v>
                </c:pt>
                <c:pt idx="2">
                  <c:v>1576</c:v>
                </c:pt>
                <c:pt idx="3">
                  <c:v>1722</c:v>
                </c:pt>
                <c:pt idx="4">
                  <c:v>1793</c:v>
                </c:pt>
                <c:pt idx="5">
                  <c:v>1899</c:v>
                </c:pt>
                <c:pt idx="6">
                  <c:v>1972</c:v>
                </c:pt>
                <c:pt idx="7">
                  <c:v>2160</c:v>
                </c:pt>
                <c:pt idx="8">
                  <c:v>2356</c:v>
                </c:pt>
                <c:pt idx="9">
                  <c:v>2464</c:v>
                </c:pt>
                <c:pt idx="10">
                  <c:v>2561</c:v>
                </c:pt>
                <c:pt idx="11">
                  <c:v>2705</c:v>
                </c:pt>
                <c:pt idx="12">
                  <c:v>2839</c:v>
                </c:pt>
                <c:pt idx="13">
                  <c:v>2733</c:v>
                </c:pt>
                <c:pt idx="14">
                  <c:v>2552</c:v>
                </c:pt>
                <c:pt idx="15">
                  <c:v>2656</c:v>
                </c:pt>
                <c:pt idx="16">
                  <c:v>2477</c:v>
                </c:pt>
                <c:pt idx="17">
                  <c:v>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0-45AC-8C38-AE3AAECEA112}"/>
            </c:ext>
          </c:extLst>
        </c:ser>
        <c:ser>
          <c:idx val="3"/>
          <c:order val="3"/>
          <c:tx>
            <c:strRef>
              <c:f>'TD sede '!$E$1:$E$2</c:f>
              <c:strCache>
                <c:ptCount val="1"/>
                <c:pt idx="0">
                  <c:v>Coclé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'TD sede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'!$E$3:$E$21</c:f>
              <c:numCache>
                <c:formatCode>General</c:formatCode>
                <c:ptCount val="18"/>
                <c:pt idx="0">
                  <c:v>529</c:v>
                </c:pt>
                <c:pt idx="1">
                  <c:v>557</c:v>
                </c:pt>
                <c:pt idx="2">
                  <c:v>591</c:v>
                </c:pt>
                <c:pt idx="3">
                  <c:v>610</c:v>
                </c:pt>
                <c:pt idx="4">
                  <c:v>608</c:v>
                </c:pt>
                <c:pt idx="5">
                  <c:v>652</c:v>
                </c:pt>
                <c:pt idx="6">
                  <c:v>700</c:v>
                </c:pt>
                <c:pt idx="7">
                  <c:v>681</c:v>
                </c:pt>
                <c:pt idx="8">
                  <c:v>777</c:v>
                </c:pt>
                <c:pt idx="9">
                  <c:v>820</c:v>
                </c:pt>
                <c:pt idx="10">
                  <c:v>901</c:v>
                </c:pt>
                <c:pt idx="11">
                  <c:v>924</c:v>
                </c:pt>
                <c:pt idx="12">
                  <c:v>935</c:v>
                </c:pt>
                <c:pt idx="13">
                  <c:v>1002</c:v>
                </c:pt>
                <c:pt idx="14">
                  <c:v>963</c:v>
                </c:pt>
                <c:pt idx="15">
                  <c:v>1096</c:v>
                </c:pt>
                <c:pt idx="16">
                  <c:v>961</c:v>
                </c:pt>
                <c:pt idx="17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0-45AC-8C38-AE3AAECEA112}"/>
            </c:ext>
          </c:extLst>
        </c:ser>
        <c:ser>
          <c:idx val="4"/>
          <c:order val="4"/>
          <c:tx>
            <c:strRef>
              <c:f>'TD sede '!$F$1:$F$2</c:f>
              <c:strCache>
                <c:ptCount val="1"/>
                <c:pt idx="0">
                  <c:v>Colón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'TD sede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'!$F$3:$F$21</c:f>
              <c:numCache>
                <c:formatCode>General</c:formatCode>
                <c:ptCount val="18"/>
                <c:pt idx="0">
                  <c:v>773</c:v>
                </c:pt>
                <c:pt idx="1">
                  <c:v>841</c:v>
                </c:pt>
                <c:pt idx="2">
                  <c:v>964</c:v>
                </c:pt>
                <c:pt idx="3">
                  <c:v>820</c:v>
                </c:pt>
                <c:pt idx="4">
                  <c:v>796</c:v>
                </c:pt>
                <c:pt idx="5">
                  <c:v>708</c:v>
                </c:pt>
                <c:pt idx="6">
                  <c:v>719</c:v>
                </c:pt>
                <c:pt idx="7">
                  <c:v>646</c:v>
                </c:pt>
                <c:pt idx="8">
                  <c:v>681</c:v>
                </c:pt>
                <c:pt idx="9">
                  <c:v>762</c:v>
                </c:pt>
                <c:pt idx="10">
                  <c:v>777</c:v>
                </c:pt>
                <c:pt idx="11">
                  <c:v>821</c:v>
                </c:pt>
                <c:pt idx="12">
                  <c:v>797</c:v>
                </c:pt>
                <c:pt idx="13">
                  <c:v>769</c:v>
                </c:pt>
                <c:pt idx="14">
                  <c:v>684</c:v>
                </c:pt>
                <c:pt idx="15">
                  <c:v>786</c:v>
                </c:pt>
                <c:pt idx="16">
                  <c:v>744</c:v>
                </c:pt>
                <c:pt idx="17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0-45AC-8C38-AE3AAECEA112}"/>
            </c:ext>
          </c:extLst>
        </c:ser>
        <c:ser>
          <c:idx val="5"/>
          <c:order val="5"/>
          <c:tx>
            <c:strRef>
              <c:f>'TD sede '!$G$1:$G$2</c:f>
              <c:strCache>
                <c:ptCount val="1"/>
                <c:pt idx="0">
                  <c:v>Panamá Oeste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'TD sede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'!$G$3:$G$21</c:f>
              <c:numCache>
                <c:formatCode>General</c:formatCode>
                <c:ptCount val="18"/>
                <c:pt idx="0">
                  <c:v>683</c:v>
                </c:pt>
                <c:pt idx="1">
                  <c:v>685</c:v>
                </c:pt>
                <c:pt idx="2">
                  <c:v>860</c:v>
                </c:pt>
                <c:pt idx="3">
                  <c:v>951</c:v>
                </c:pt>
                <c:pt idx="4">
                  <c:v>1045</c:v>
                </c:pt>
                <c:pt idx="5">
                  <c:v>1038</c:v>
                </c:pt>
                <c:pt idx="6">
                  <c:v>1054</c:v>
                </c:pt>
                <c:pt idx="7">
                  <c:v>1143</c:v>
                </c:pt>
                <c:pt idx="8">
                  <c:v>1242</c:v>
                </c:pt>
                <c:pt idx="9">
                  <c:v>1381</c:v>
                </c:pt>
                <c:pt idx="10">
                  <c:v>1382</c:v>
                </c:pt>
                <c:pt idx="11">
                  <c:v>1548</c:v>
                </c:pt>
                <c:pt idx="12">
                  <c:v>1778</c:v>
                </c:pt>
                <c:pt idx="13">
                  <c:v>1800</c:v>
                </c:pt>
                <c:pt idx="14">
                  <c:v>1816</c:v>
                </c:pt>
                <c:pt idx="15">
                  <c:v>2040</c:v>
                </c:pt>
                <c:pt idx="16">
                  <c:v>1988</c:v>
                </c:pt>
                <c:pt idx="17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0-45AC-8C38-AE3AAECEA112}"/>
            </c:ext>
          </c:extLst>
        </c:ser>
        <c:ser>
          <c:idx val="6"/>
          <c:order val="6"/>
          <c:tx>
            <c:strRef>
              <c:f>'TD sede '!$H$1:$H$2</c:f>
              <c:strCache>
                <c:ptCount val="1"/>
                <c:pt idx="0">
                  <c:v>Sede Panamá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'TD sede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'!$H$3:$H$21</c:f>
              <c:numCache>
                <c:formatCode>General</c:formatCode>
                <c:ptCount val="18"/>
                <c:pt idx="0">
                  <c:v>9529</c:v>
                </c:pt>
                <c:pt idx="1">
                  <c:v>9649</c:v>
                </c:pt>
                <c:pt idx="2">
                  <c:v>10039</c:v>
                </c:pt>
                <c:pt idx="3">
                  <c:v>10088</c:v>
                </c:pt>
                <c:pt idx="4">
                  <c:v>10540</c:v>
                </c:pt>
                <c:pt idx="5">
                  <c:v>11104</c:v>
                </c:pt>
                <c:pt idx="6">
                  <c:v>11758</c:v>
                </c:pt>
                <c:pt idx="7">
                  <c:v>12475</c:v>
                </c:pt>
                <c:pt idx="8">
                  <c:v>12966</c:v>
                </c:pt>
                <c:pt idx="9">
                  <c:v>13372</c:v>
                </c:pt>
                <c:pt idx="10">
                  <c:v>13857</c:v>
                </c:pt>
                <c:pt idx="11">
                  <c:v>14693</c:v>
                </c:pt>
                <c:pt idx="12">
                  <c:v>15259</c:v>
                </c:pt>
                <c:pt idx="13">
                  <c:v>15657</c:v>
                </c:pt>
                <c:pt idx="14">
                  <c:v>15232</c:v>
                </c:pt>
                <c:pt idx="15">
                  <c:v>17468</c:v>
                </c:pt>
                <c:pt idx="16">
                  <c:v>17425</c:v>
                </c:pt>
                <c:pt idx="17">
                  <c:v>17082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60-45AC-8C38-AE3AAECEA112}"/>
            </c:ext>
          </c:extLst>
        </c:ser>
        <c:ser>
          <c:idx val="7"/>
          <c:order val="7"/>
          <c:tx>
            <c:strRef>
              <c:f>'TD sede '!$I$1:$I$2</c:f>
              <c:strCache>
                <c:ptCount val="1"/>
                <c:pt idx="0">
                  <c:v>Veraguas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'TD sede '!$A$3:$A$21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'TD sede '!$I$3:$I$21</c:f>
              <c:numCache>
                <c:formatCode>General</c:formatCode>
                <c:ptCount val="18"/>
                <c:pt idx="0">
                  <c:v>728</c:v>
                </c:pt>
                <c:pt idx="1">
                  <c:v>646</c:v>
                </c:pt>
                <c:pt idx="2">
                  <c:v>694</c:v>
                </c:pt>
                <c:pt idx="3">
                  <c:v>758</c:v>
                </c:pt>
                <c:pt idx="4">
                  <c:v>846</c:v>
                </c:pt>
                <c:pt idx="5">
                  <c:v>930</c:v>
                </c:pt>
                <c:pt idx="6">
                  <c:v>962</c:v>
                </c:pt>
                <c:pt idx="7">
                  <c:v>1092</c:v>
                </c:pt>
                <c:pt idx="8">
                  <c:v>1139</c:v>
                </c:pt>
                <c:pt idx="9">
                  <c:v>1213</c:v>
                </c:pt>
                <c:pt idx="10">
                  <c:v>1281</c:v>
                </c:pt>
                <c:pt idx="11">
                  <c:v>1383</c:v>
                </c:pt>
                <c:pt idx="12">
                  <c:v>1463</c:v>
                </c:pt>
                <c:pt idx="13">
                  <c:v>1591</c:v>
                </c:pt>
                <c:pt idx="14">
                  <c:v>1468</c:v>
                </c:pt>
                <c:pt idx="15">
                  <c:v>1541</c:v>
                </c:pt>
                <c:pt idx="16">
                  <c:v>1565</c:v>
                </c:pt>
                <c:pt idx="17">
                  <c:v>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60-45AC-8C38-AE3AAECE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241264"/>
        <c:axId val="683242344"/>
      </c:lineChart>
      <c:catAx>
        <c:axId val="6832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3242344"/>
        <c:crosses val="autoZero"/>
        <c:auto val="1"/>
        <c:lblAlgn val="ctr"/>
        <c:lblOffset val="100"/>
        <c:noMultiLvlLbl val="0"/>
      </c:catAx>
      <c:valAx>
        <c:axId val="6832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32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614083</xdr:colOff>
      <xdr:row>1</xdr:row>
      <xdr:rowOff>175185</xdr:rowOff>
    </xdr:from>
    <xdr:to>
      <xdr:col>14</xdr:col>
      <xdr:colOff>22412</xdr:colOff>
      <xdr:row>19</xdr:row>
      <xdr:rowOff>179295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54B9F3-CBC1-42B4-8218-D5517819D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98612</xdr:colOff>
      <xdr:row>1</xdr:row>
      <xdr:rowOff>18302</xdr:rowOff>
    </xdr:from>
    <xdr:to>
      <xdr:col>17</xdr:col>
      <xdr:colOff>306294</xdr:colOff>
      <xdr:row>19</xdr:row>
      <xdr:rowOff>22412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84EAAF-F4EE-DACA-5022-B7D13D82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servantes" refreshedDate="45459.546775810188" createdVersion="8" refreshedVersion="8" minRefreshableVersion="3" recordCount="234" xr:uid="{5CAA2A09-E92D-4A25-A159-9B4D2FF15CEF}">
  <cacheSource type="worksheet">
    <worksheetSource ref="A1:N235" sheet="Db_matricula_06-23 "/>
  </cacheSource>
  <cacheFields count="14">
    <cacheField name="Periodo " numFmtId="0">
      <sharedItems containsSemiMixedTypes="0" containsString="0" containsNumber="1" containsInteger="1" minValue="1" maxValue="30"/>
    </cacheField>
    <cacheField name="Año " numFmtId="0">
      <sharedItems containsSemiMixedTypes="0" containsString="0" containsNumber="1" containsInteger="1" minValue="2006" maxValue="2023" count="18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ede " numFmtId="0">
      <sharedItems count="8">
        <s v="Sede Panamá"/>
        <s v="Azuero"/>
        <s v="Bocas del Toro"/>
        <s v="Coclé"/>
        <s v="Colón"/>
        <s v="Chiriquí"/>
        <s v="Panamá Oeste"/>
        <s v="Veraguas"/>
      </sharedItems>
    </cacheField>
    <cacheField name="Facultad " numFmtId="0">
      <sharedItems/>
    </cacheField>
    <cacheField name="Centro " numFmtId="0">
      <sharedItems count="2">
        <s v="Sede Panamá"/>
        <s v="Centro Regional"/>
      </sharedItems>
    </cacheField>
    <cacheField name="Cantidad " numFmtId="0">
      <sharedItems containsSemiMixedTypes="0" containsString="0" containsNumber="1" containsInteger="1" minValue="93" maxValue="4731"/>
    </cacheField>
    <cacheField name="y gorrito " numFmtId="0">
      <sharedItems containsNonDate="0" containsString="0" containsBlank="1"/>
    </cacheField>
    <cacheField name="Error Et " numFmtId="164">
      <sharedItems containsSemiMixedTypes="0" containsString="0" containsNumber="1" containsInteger="1" minValue="-4731" maxValue="-93"/>
    </cacheField>
    <cacheField name="Error absoluto " numFmtId="1">
      <sharedItems containsSemiMixedTypes="0" containsString="0" containsNumber="1" containsInteger="1" minValue="93" maxValue="4731"/>
    </cacheField>
    <cacheField name="Error cuadratico MSE " numFmtId="1">
      <sharedItems containsSemiMixedTypes="0" containsString="0" containsNumber="1" minValue="7398400" maxValue="35811631.833333336"/>
    </cacheField>
    <cacheField name="Error cuadratico abs MSE " numFmtId="1">
      <sharedItems containsSemiMixedTypes="0" containsString="0" containsNumber="1" minValue="2720" maxValue="17449.333333333332"/>
    </cacheField>
    <cacheField name="% Error " numFmtId="1">
      <sharedItems containsSemiMixedTypes="0" containsString="0" containsNumber="1" containsInteger="1" minValue="100" maxValue="100"/>
    </cacheField>
    <cacheField name="MAPE " numFmtId="1">
      <sharedItems containsSemiMixedTypes="0" containsString="0" containsNumber="1" containsInteger="1" minValue="100" maxValue="100"/>
    </cacheField>
    <cacheField name="TSt " numFmtId="1">
      <sharedItems containsSemiMixedTypes="0" containsString="0" containsNumber="1" minValue="-30.000000000000004" maxValue="-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1"/>
    <x v="0"/>
    <x v="0"/>
    <s v="Facultad de Ingeniería Civil"/>
    <x v="0"/>
    <n v="2720"/>
    <m/>
    <n v="-2720"/>
    <n v="2720"/>
    <n v="7398400"/>
    <n v="2720"/>
    <n v="100"/>
    <n v="100"/>
    <n v="-1"/>
  </r>
  <r>
    <n v="1"/>
    <x v="0"/>
    <x v="0"/>
    <s v="Facultad de Ingeniería Eléctrica"/>
    <x v="0"/>
    <n v="2030"/>
    <m/>
    <n v="-2030"/>
    <n v="2030"/>
    <n v="11519300"/>
    <n v="4750"/>
    <n v="100"/>
    <n v="100"/>
    <n v="-1"/>
  </r>
  <r>
    <n v="1"/>
    <x v="0"/>
    <x v="0"/>
    <s v="Facultad de Ingeniería Industrial"/>
    <x v="0"/>
    <n v="1715"/>
    <m/>
    <n v="-1715"/>
    <n v="1715"/>
    <n v="14460525"/>
    <n v="6465"/>
    <n v="100"/>
    <n v="100"/>
    <n v="-1"/>
  </r>
  <r>
    <n v="1"/>
    <x v="0"/>
    <x v="0"/>
    <s v="Facultad de Ingeniería Mecánica"/>
    <x v="0"/>
    <n v="820"/>
    <m/>
    <n v="-820"/>
    <n v="820"/>
    <n v="15132925"/>
    <n v="7285"/>
    <n v="100"/>
    <n v="100"/>
    <n v="-1"/>
  </r>
  <r>
    <n v="1"/>
    <x v="0"/>
    <x v="0"/>
    <s v="Facultad de Ingeniería de Sistemas Computacionales "/>
    <x v="0"/>
    <n v="2074"/>
    <m/>
    <n v="-2074"/>
    <n v="2074"/>
    <n v="19434401"/>
    <n v="9359"/>
    <n v="100"/>
    <n v="100"/>
    <n v="-1"/>
  </r>
  <r>
    <n v="1"/>
    <x v="0"/>
    <x v="0"/>
    <s v="Facultad de Ciencias y Tecnología"/>
    <x v="0"/>
    <n v="170"/>
    <m/>
    <n v="-170"/>
    <n v="170"/>
    <n v="19463301"/>
    <n v="9529"/>
    <n v="100"/>
    <n v="100"/>
    <n v="-1"/>
  </r>
  <r>
    <n v="1"/>
    <x v="0"/>
    <x v="1"/>
    <s v="Azuero"/>
    <x v="1"/>
    <n v="723"/>
    <m/>
    <n v="-723"/>
    <n v="723"/>
    <n v="19986030"/>
    <n v="10252"/>
    <n v="100"/>
    <n v="100"/>
    <n v="-1"/>
  </r>
  <r>
    <n v="1"/>
    <x v="0"/>
    <x v="2"/>
    <s v="Bocas del Toro"/>
    <x v="1"/>
    <n v="124"/>
    <m/>
    <n v="-124"/>
    <n v="124"/>
    <n v="20001406"/>
    <n v="10376"/>
    <n v="100"/>
    <n v="100"/>
    <n v="-1"/>
  </r>
  <r>
    <n v="1"/>
    <x v="0"/>
    <x v="3"/>
    <s v="Coclé"/>
    <x v="1"/>
    <n v="529"/>
    <m/>
    <n v="-529"/>
    <n v="529"/>
    <n v="20281247"/>
    <n v="10905"/>
    <n v="100"/>
    <n v="100"/>
    <n v="-1"/>
  </r>
  <r>
    <n v="1"/>
    <x v="0"/>
    <x v="4"/>
    <s v="Colón"/>
    <x v="1"/>
    <n v="773"/>
    <m/>
    <n v="-773"/>
    <n v="773"/>
    <n v="20878776"/>
    <n v="11678"/>
    <n v="100"/>
    <n v="100"/>
    <n v="-1"/>
  </r>
  <r>
    <n v="1"/>
    <x v="0"/>
    <x v="5"/>
    <s v="Chiriquí"/>
    <x v="1"/>
    <n v="1095"/>
    <m/>
    <n v="-1095"/>
    <n v="1095"/>
    <n v="22077801"/>
    <n v="12773"/>
    <n v="100"/>
    <n v="100"/>
    <n v="-1"/>
  </r>
  <r>
    <n v="1"/>
    <x v="0"/>
    <x v="6"/>
    <s v="Panamá Oeste"/>
    <x v="1"/>
    <n v="683"/>
    <m/>
    <n v="-683"/>
    <n v="683"/>
    <n v="22544290"/>
    <n v="13456"/>
    <n v="100"/>
    <n v="100"/>
    <n v="-1"/>
  </r>
  <r>
    <n v="2"/>
    <x v="0"/>
    <x v="7"/>
    <s v="Veraguas"/>
    <x v="1"/>
    <n v="728"/>
    <m/>
    <n v="-728"/>
    <n v="728"/>
    <n v="11537137"/>
    <n v="7092"/>
    <n v="100"/>
    <n v="100"/>
    <n v="-2"/>
  </r>
  <r>
    <n v="2"/>
    <x v="1"/>
    <x v="0"/>
    <s v="Facultad de Ingeniería Civil"/>
    <x v="0"/>
    <n v="2977"/>
    <m/>
    <n v="-2977"/>
    <n v="2977"/>
    <n v="15968401.5"/>
    <n v="8580.5"/>
    <n v="100"/>
    <n v="100"/>
    <n v="-2"/>
  </r>
  <r>
    <n v="2"/>
    <x v="1"/>
    <x v="0"/>
    <s v="Facultad de Ingeniería Eléctrica"/>
    <x v="0"/>
    <n v="1904"/>
    <m/>
    <n v="-1904"/>
    <n v="1904"/>
    <n v="17781009.5"/>
    <n v="9532.5"/>
    <n v="100"/>
    <n v="100"/>
    <n v="-2"/>
  </r>
  <r>
    <n v="2"/>
    <x v="1"/>
    <x v="0"/>
    <s v="Facultad de Ingeniería Industrial"/>
    <x v="0"/>
    <n v="1661"/>
    <m/>
    <n v="-1661"/>
    <n v="1661"/>
    <n v="19160470"/>
    <n v="10363"/>
    <n v="100"/>
    <n v="100"/>
    <n v="-2"/>
  </r>
  <r>
    <n v="2"/>
    <x v="1"/>
    <x v="0"/>
    <s v="Facultad de Ingeniería Mecánica"/>
    <x v="0"/>
    <n v="1016"/>
    <m/>
    <n v="-1016"/>
    <n v="1016"/>
    <n v="19676598"/>
    <n v="10871"/>
    <n v="100"/>
    <n v="100"/>
    <n v="-2"/>
  </r>
  <r>
    <n v="2"/>
    <x v="1"/>
    <x v="0"/>
    <s v="Facultad de Ingeniería de Sistemas Computacionales "/>
    <x v="0"/>
    <n v="1899"/>
    <m/>
    <n v="-1899"/>
    <n v="1899"/>
    <n v="21479698.5"/>
    <n v="11820.5"/>
    <n v="100"/>
    <n v="100"/>
    <n v="-2"/>
  </r>
  <r>
    <n v="2"/>
    <x v="1"/>
    <x v="0"/>
    <s v="Facultad de Ciencias y Tecnología"/>
    <x v="0"/>
    <n v="192"/>
    <m/>
    <n v="-192"/>
    <n v="192"/>
    <n v="21498130.5"/>
    <n v="11916.5"/>
    <n v="100"/>
    <n v="100"/>
    <n v="-2"/>
  </r>
  <r>
    <n v="2"/>
    <x v="1"/>
    <x v="1"/>
    <s v="Azuero"/>
    <x v="1"/>
    <n v="802"/>
    <m/>
    <n v="-802"/>
    <n v="802"/>
    <n v="21819732.5"/>
    <n v="12317.5"/>
    <n v="100"/>
    <n v="100"/>
    <n v="-2"/>
  </r>
  <r>
    <n v="2"/>
    <x v="1"/>
    <x v="2"/>
    <s v="Bocas del Toro"/>
    <x v="1"/>
    <n v="93"/>
    <m/>
    <n v="-93"/>
    <n v="93"/>
    <n v="21824057"/>
    <n v="12364"/>
    <n v="100"/>
    <n v="100"/>
    <n v="-2"/>
  </r>
  <r>
    <n v="2"/>
    <x v="1"/>
    <x v="3"/>
    <s v="Coclé"/>
    <x v="1"/>
    <n v="557"/>
    <m/>
    <n v="-557"/>
    <n v="557"/>
    <n v="21979181.5"/>
    <n v="12642.5"/>
    <n v="100"/>
    <n v="100"/>
    <n v="-2"/>
  </r>
  <r>
    <n v="2"/>
    <x v="1"/>
    <x v="4"/>
    <s v="Colón"/>
    <x v="1"/>
    <n v="841"/>
    <m/>
    <n v="-841"/>
    <n v="841"/>
    <n v="22332822"/>
    <n v="13063"/>
    <n v="100"/>
    <n v="100"/>
    <n v="-2"/>
  </r>
  <r>
    <n v="2"/>
    <x v="1"/>
    <x v="5"/>
    <s v="Chiriquí"/>
    <x v="1"/>
    <n v="1434"/>
    <m/>
    <n v="-1434"/>
    <n v="1434"/>
    <n v="23361000"/>
    <n v="13780"/>
    <n v="100"/>
    <n v="100"/>
    <n v="-2"/>
  </r>
  <r>
    <n v="3"/>
    <x v="1"/>
    <x v="6"/>
    <s v="Panamá Oeste"/>
    <x v="1"/>
    <n v="685"/>
    <m/>
    <n v="-685"/>
    <n v="685"/>
    <n v="15730408.333333334"/>
    <n v="9415"/>
    <n v="100"/>
    <n v="100"/>
    <n v="-3"/>
  </r>
  <r>
    <n v="3"/>
    <x v="1"/>
    <x v="7"/>
    <s v="Veraguas"/>
    <x v="1"/>
    <n v="646"/>
    <m/>
    <n v="-646"/>
    <n v="646"/>
    <n v="15869513.666666666"/>
    <n v="9630.3333333333339"/>
    <n v="100"/>
    <n v="100"/>
    <n v="-3"/>
  </r>
  <r>
    <n v="3"/>
    <x v="2"/>
    <x v="0"/>
    <s v="Facultad de Ingeniería Civil"/>
    <x v="0"/>
    <n v="2988"/>
    <m/>
    <n v="-2988"/>
    <n v="2988"/>
    <n v="18845561.666666668"/>
    <n v="10626.333333333334"/>
    <n v="100"/>
    <n v="100"/>
    <n v="-3"/>
  </r>
  <r>
    <n v="3"/>
    <x v="2"/>
    <x v="0"/>
    <s v="Facultad de Ingeniería Eléctrica"/>
    <x v="0"/>
    <n v="1916"/>
    <m/>
    <n v="-1916"/>
    <n v="1916"/>
    <n v="20069247"/>
    <n v="11265"/>
    <n v="100"/>
    <n v="100"/>
    <n v="-3"/>
  </r>
  <r>
    <n v="3"/>
    <x v="2"/>
    <x v="0"/>
    <s v="Facultad de Ingeniería Industrial"/>
    <x v="0"/>
    <n v="1806"/>
    <m/>
    <n v="-1806"/>
    <n v="1806"/>
    <n v="21156459"/>
    <n v="11867"/>
    <n v="100"/>
    <n v="100"/>
    <n v="-3"/>
  </r>
  <r>
    <n v="3"/>
    <x v="2"/>
    <x v="0"/>
    <s v="Facultad de Ingeniería Mecánica"/>
    <x v="0"/>
    <n v="1076"/>
    <m/>
    <n v="-1076"/>
    <n v="1076"/>
    <n v="21542384.333333332"/>
    <n v="12225.666666666666"/>
    <n v="100"/>
    <n v="100"/>
    <n v="-3"/>
  </r>
  <r>
    <n v="3"/>
    <x v="2"/>
    <x v="0"/>
    <s v="Facultad de Ingeniería de Sistemas Computacionales "/>
    <x v="0"/>
    <n v="1995"/>
    <m/>
    <n v="-1995"/>
    <n v="1995"/>
    <n v="22869059.333333332"/>
    <n v="12890.666666666666"/>
    <n v="100"/>
    <n v="100"/>
    <n v="-3"/>
  </r>
  <r>
    <n v="3"/>
    <x v="2"/>
    <x v="0"/>
    <s v="Facultad de Ciencias y Tecnología"/>
    <x v="0"/>
    <n v="258"/>
    <m/>
    <n v="-258"/>
    <n v="258"/>
    <n v="22891247.333333332"/>
    <n v="12976.666666666666"/>
    <n v="100"/>
    <n v="100"/>
    <n v="-3"/>
  </r>
  <r>
    <n v="3"/>
    <x v="2"/>
    <x v="1"/>
    <s v="Azuero"/>
    <x v="1"/>
    <n v="955"/>
    <m/>
    <n v="-955"/>
    <n v="955"/>
    <n v="23195255.666666668"/>
    <n v="13295"/>
    <n v="100"/>
    <n v="100"/>
    <n v="-3"/>
  </r>
  <r>
    <n v="3"/>
    <x v="2"/>
    <x v="2"/>
    <s v="Bocas del Toro"/>
    <x v="1"/>
    <n v="155"/>
    <m/>
    <n v="-155"/>
    <n v="155"/>
    <n v="23203264"/>
    <n v="13346.666666666666"/>
    <n v="100"/>
    <n v="100"/>
    <n v="-3"/>
  </r>
  <r>
    <n v="3"/>
    <x v="2"/>
    <x v="3"/>
    <s v="Coclé"/>
    <x v="1"/>
    <n v="591"/>
    <m/>
    <n v="-591"/>
    <n v="591"/>
    <n v="23319691"/>
    <n v="13543.666666666666"/>
    <n v="100"/>
    <n v="100"/>
    <n v="-3"/>
  </r>
  <r>
    <n v="3"/>
    <x v="2"/>
    <x v="4"/>
    <s v="Colón"/>
    <x v="1"/>
    <n v="964"/>
    <m/>
    <n v="-964"/>
    <n v="964"/>
    <n v="23629456.333333332"/>
    <n v="13865"/>
    <n v="100"/>
    <n v="100"/>
    <n v="-3"/>
  </r>
  <r>
    <n v="4"/>
    <x v="2"/>
    <x v="5"/>
    <s v="Chiriquí"/>
    <x v="1"/>
    <n v="1576"/>
    <m/>
    <n v="-1576"/>
    <n v="1576"/>
    <n v="18343036.25"/>
    <n v="10792.75"/>
    <n v="100"/>
    <n v="100"/>
    <n v="-4"/>
  </r>
  <r>
    <n v="4"/>
    <x v="2"/>
    <x v="6"/>
    <s v="Panamá Oeste"/>
    <x v="1"/>
    <n v="860"/>
    <m/>
    <n v="-860"/>
    <n v="860"/>
    <n v="18527936.25"/>
    <n v="11007.75"/>
    <n v="100"/>
    <n v="100"/>
    <n v="-4"/>
  </r>
  <r>
    <n v="4"/>
    <x v="2"/>
    <x v="7"/>
    <s v="Veraguas"/>
    <x v="1"/>
    <n v="694"/>
    <m/>
    <n v="-694"/>
    <n v="694"/>
    <n v="18648345.25"/>
    <n v="11181.25"/>
    <n v="100"/>
    <n v="100"/>
    <n v="-4"/>
  </r>
  <r>
    <n v="4"/>
    <x v="3"/>
    <x v="0"/>
    <s v="Facultad de Ingeniería Civil"/>
    <x v="0"/>
    <n v="3104"/>
    <m/>
    <n v="-3104"/>
    <n v="3104"/>
    <n v="21057049.25"/>
    <n v="11957.25"/>
    <n v="100"/>
    <n v="100"/>
    <n v="-4"/>
  </r>
  <r>
    <n v="4"/>
    <x v="3"/>
    <x v="0"/>
    <s v="Facultad de Ingeniería Eléctrica"/>
    <x v="0"/>
    <n v="1729"/>
    <m/>
    <n v="-1729"/>
    <n v="1729"/>
    <n v="21804409.5"/>
    <n v="12389.5"/>
    <n v="100"/>
    <n v="100"/>
    <n v="-4"/>
  </r>
  <r>
    <n v="4"/>
    <x v="3"/>
    <x v="0"/>
    <s v="Facultad de Ingeniería Industrial"/>
    <x v="0"/>
    <n v="2147"/>
    <m/>
    <n v="-2147"/>
    <n v="2147"/>
    <n v="22956811.75"/>
    <n v="12926.25"/>
    <n v="100"/>
    <n v="100"/>
    <n v="-4"/>
  </r>
  <r>
    <n v="4"/>
    <x v="3"/>
    <x v="0"/>
    <s v="Facultad de Ingeniería Mecánica"/>
    <x v="0"/>
    <n v="981"/>
    <m/>
    <n v="-981"/>
    <n v="981"/>
    <n v="23197402"/>
    <n v="13171.5"/>
    <n v="100"/>
    <n v="100"/>
    <n v="-4"/>
  </r>
  <r>
    <n v="4"/>
    <x v="3"/>
    <x v="0"/>
    <s v="Facultad de Ingeniería de Sistemas Computacionales "/>
    <x v="0"/>
    <n v="1877"/>
    <m/>
    <n v="-1877"/>
    <n v="1877"/>
    <n v="24078184.25"/>
    <n v="13640.75"/>
    <n v="100"/>
    <n v="100"/>
    <n v="-4"/>
  </r>
  <r>
    <n v="4"/>
    <x v="3"/>
    <x v="0"/>
    <s v="Facultad de Ciencias y Tecnología"/>
    <x v="0"/>
    <n v="250"/>
    <m/>
    <n v="-250"/>
    <n v="250"/>
    <n v="24093809.25"/>
    <n v="13703.25"/>
    <n v="100"/>
    <n v="100"/>
    <n v="-4"/>
  </r>
  <r>
    <n v="4"/>
    <x v="3"/>
    <x v="1"/>
    <s v="Azuero"/>
    <x v="1"/>
    <n v="1059"/>
    <m/>
    <n v="-1059"/>
    <n v="1059"/>
    <n v="24374179.5"/>
    <n v="13968"/>
    <n v="100"/>
    <n v="100"/>
    <n v="-4"/>
  </r>
  <r>
    <n v="4"/>
    <x v="3"/>
    <x v="2"/>
    <s v="Bocas del Toro"/>
    <x v="1"/>
    <n v="158"/>
    <m/>
    <n v="-158"/>
    <n v="158"/>
    <n v="24380420.5"/>
    <n v="14007.5"/>
    <n v="100"/>
    <n v="100"/>
    <n v="-4"/>
  </r>
  <r>
    <n v="4"/>
    <x v="3"/>
    <x v="3"/>
    <s v="Coclé"/>
    <x v="1"/>
    <n v="610"/>
    <m/>
    <n v="-610"/>
    <n v="610"/>
    <n v="24473445.5"/>
    <n v="14160"/>
    <n v="100"/>
    <n v="100"/>
    <n v="-4"/>
  </r>
  <r>
    <n v="5"/>
    <x v="3"/>
    <x v="4"/>
    <s v="Colón"/>
    <x v="1"/>
    <n v="820"/>
    <m/>
    <n v="-820"/>
    <n v="820"/>
    <n v="19713236.399999999"/>
    <n v="11492"/>
    <n v="100"/>
    <n v="100"/>
    <n v="-5"/>
  </r>
  <r>
    <n v="5"/>
    <x v="3"/>
    <x v="5"/>
    <s v="Chiriquí"/>
    <x v="1"/>
    <n v="1722"/>
    <m/>
    <n v="-1722"/>
    <n v="1722"/>
    <n v="20306293.199999999"/>
    <n v="11836.4"/>
    <n v="100"/>
    <n v="100"/>
    <n v="-5"/>
  </r>
  <r>
    <n v="5"/>
    <x v="3"/>
    <x v="6"/>
    <s v="Panamá Oeste"/>
    <x v="1"/>
    <n v="951"/>
    <m/>
    <n v="-951"/>
    <n v="951"/>
    <n v="20487173.399999999"/>
    <n v="12026.6"/>
    <n v="100"/>
    <n v="100"/>
    <n v="-5"/>
  </r>
  <r>
    <n v="5"/>
    <x v="3"/>
    <x v="7"/>
    <s v="Veraguas"/>
    <x v="1"/>
    <n v="758"/>
    <m/>
    <n v="-758"/>
    <n v="758"/>
    <n v="20602086.199999999"/>
    <n v="12178.2"/>
    <n v="100"/>
    <n v="100"/>
    <n v="-5"/>
  </r>
  <r>
    <n v="5"/>
    <x v="4"/>
    <x v="0"/>
    <s v="Facultad de Ingeniería Civil"/>
    <x v="0"/>
    <n v="3117"/>
    <m/>
    <n v="-3117"/>
    <n v="3117"/>
    <n v="22545224"/>
    <n v="12801.6"/>
    <n v="100"/>
    <n v="100"/>
    <n v="-5"/>
  </r>
  <r>
    <n v="5"/>
    <x v="4"/>
    <x v="0"/>
    <s v="Facultad de Ingeniería Eléctrica"/>
    <x v="0"/>
    <n v="1706"/>
    <m/>
    <n v="-1706"/>
    <n v="1706"/>
    <n v="23127311.199999999"/>
    <n v="13142.8"/>
    <n v="100"/>
    <n v="100"/>
    <n v="-5"/>
  </r>
  <r>
    <n v="5"/>
    <x v="4"/>
    <x v="0"/>
    <s v="Facultad de Ingeniería Industrial"/>
    <x v="0"/>
    <n v="2502"/>
    <m/>
    <n v="-2502"/>
    <n v="2502"/>
    <n v="24379312"/>
    <n v="13643.2"/>
    <n v="100"/>
    <n v="100"/>
    <n v="-5"/>
  </r>
  <r>
    <n v="5"/>
    <x v="4"/>
    <x v="0"/>
    <s v="Facultad de Ingeniería Mecánica"/>
    <x v="0"/>
    <n v="1011"/>
    <m/>
    <n v="-1011"/>
    <n v="1011"/>
    <n v="24583736.199999999"/>
    <n v="13845.4"/>
    <n v="100"/>
    <n v="100"/>
    <n v="-5"/>
  </r>
  <r>
    <n v="5"/>
    <x v="4"/>
    <x v="0"/>
    <s v="Facultad de Ingeniería de Sistemas Computacionales "/>
    <x v="0"/>
    <n v="1922"/>
    <m/>
    <n v="-1922"/>
    <n v="1922"/>
    <n v="25322553"/>
    <n v="14229.8"/>
    <n v="100"/>
    <n v="100"/>
    <n v="-5"/>
  </r>
  <r>
    <n v="5"/>
    <x v="4"/>
    <x v="0"/>
    <s v="Facultad de Ciencias y Tecnología"/>
    <x v="0"/>
    <n v="282"/>
    <m/>
    <n v="-282"/>
    <n v="282"/>
    <n v="25338457.800000001"/>
    <n v="14286.2"/>
    <n v="100"/>
    <n v="100"/>
    <n v="-5"/>
  </r>
  <r>
    <n v="5"/>
    <x v="4"/>
    <x v="1"/>
    <s v="Azuero"/>
    <x v="1"/>
    <n v="1166"/>
    <m/>
    <n v="-1166"/>
    <n v="1166"/>
    <n v="25610369"/>
    <n v="14519.4"/>
    <n v="100"/>
    <n v="100"/>
    <n v="-5"/>
  </r>
  <r>
    <n v="5"/>
    <x v="4"/>
    <x v="2"/>
    <s v="Bocas del Toro"/>
    <x v="1"/>
    <n v="209"/>
    <m/>
    <n v="-209"/>
    <n v="209"/>
    <n v="25619105.199999999"/>
    <n v="14561.2"/>
    <n v="100"/>
    <n v="100"/>
    <n v="-5"/>
  </r>
  <r>
    <n v="6"/>
    <x v="4"/>
    <x v="3"/>
    <s v="Coclé"/>
    <x v="1"/>
    <n v="608"/>
    <m/>
    <n v="-608"/>
    <n v="608"/>
    <n v="21410865"/>
    <n v="12235.666666666666"/>
    <n v="100"/>
    <n v="100"/>
    <n v="-6"/>
  </r>
  <r>
    <n v="6"/>
    <x v="4"/>
    <x v="4"/>
    <s v="Colón"/>
    <x v="1"/>
    <n v="796"/>
    <m/>
    <n v="-796"/>
    <n v="796"/>
    <n v="21516467.666666668"/>
    <n v="12368.333333333334"/>
    <n v="100"/>
    <n v="100"/>
    <n v="-6"/>
  </r>
  <r>
    <n v="6"/>
    <x v="4"/>
    <x v="5"/>
    <s v="Chiriquí"/>
    <x v="1"/>
    <n v="1793"/>
    <m/>
    <n v="-1793"/>
    <n v="1793"/>
    <n v="22052275.833333332"/>
    <n v="12667.166666666666"/>
    <n v="100"/>
    <n v="100"/>
    <n v="-6"/>
  </r>
  <r>
    <n v="6"/>
    <x v="4"/>
    <x v="6"/>
    <s v="Panamá Oeste"/>
    <x v="1"/>
    <n v="1045"/>
    <m/>
    <n v="-1045"/>
    <n v="1045"/>
    <n v="22234280"/>
    <n v="12841.333333333334"/>
    <n v="100"/>
    <n v="100"/>
    <n v="-6"/>
  </r>
  <r>
    <n v="6"/>
    <x v="4"/>
    <x v="7"/>
    <s v="Veraguas"/>
    <x v="1"/>
    <n v="846"/>
    <m/>
    <n v="-846"/>
    <n v="846"/>
    <n v="22353566"/>
    <n v="12982.333333333334"/>
    <n v="100"/>
    <n v="100"/>
    <n v="-6"/>
  </r>
  <r>
    <n v="6"/>
    <x v="5"/>
    <x v="0"/>
    <s v="Facultad de Ingeniería Civil"/>
    <x v="0"/>
    <n v="3122"/>
    <m/>
    <n v="-3122"/>
    <n v="3122"/>
    <n v="23978046.666666668"/>
    <n v="13502.666666666666"/>
    <n v="100"/>
    <n v="100"/>
    <n v="-6"/>
  </r>
  <r>
    <n v="6"/>
    <x v="5"/>
    <x v="0"/>
    <s v="Facultad de Ingeniería Eléctrica"/>
    <x v="0"/>
    <n v="1633"/>
    <m/>
    <n v="-1633"/>
    <n v="1633"/>
    <n v="24422494.833333332"/>
    <n v="13774.833333333334"/>
    <n v="100"/>
    <n v="100"/>
    <n v="-6"/>
  </r>
  <r>
    <n v="6"/>
    <x v="5"/>
    <x v="0"/>
    <s v="Facultad de Ingeniería Industrial"/>
    <x v="0"/>
    <n v="2847"/>
    <m/>
    <n v="-2847"/>
    <n v="2847"/>
    <n v="25773396.333333332"/>
    <n v="14249.333333333334"/>
    <n v="100"/>
    <n v="100"/>
    <n v="-6"/>
  </r>
  <r>
    <n v="6"/>
    <x v="5"/>
    <x v="0"/>
    <s v="Facultad de Ingeniería Mecánica"/>
    <x v="0"/>
    <n v="1180"/>
    <m/>
    <n v="-1180"/>
    <n v="1180"/>
    <n v="26005463"/>
    <n v="14446"/>
    <n v="100"/>
    <n v="100"/>
    <n v="-6"/>
  </r>
  <r>
    <n v="6"/>
    <x v="5"/>
    <x v="0"/>
    <s v="Facultad de Ingeniería de Sistemas Computacionales "/>
    <x v="0"/>
    <n v="2005"/>
    <m/>
    <n v="-2005"/>
    <n v="2005"/>
    <n v="26675467.166666668"/>
    <n v="14780.166666666666"/>
    <n v="100"/>
    <n v="100"/>
    <n v="-6"/>
  </r>
  <r>
    <n v="6"/>
    <x v="5"/>
    <x v="0"/>
    <s v="Facultad de Ciencias y Tecnología"/>
    <x v="0"/>
    <n v="317"/>
    <m/>
    <n v="-317"/>
    <n v="317"/>
    <n v="26692215.333333332"/>
    <n v="14833"/>
    <n v="100"/>
    <n v="100"/>
    <n v="-6"/>
  </r>
  <r>
    <n v="6"/>
    <x v="5"/>
    <x v="1"/>
    <s v="Azuero"/>
    <x v="1"/>
    <n v="1128"/>
    <m/>
    <n v="-1128"/>
    <n v="1128"/>
    <n v="26904279.333333332"/>
    <n v="15021"/>
    <n v="100"/>
    <n v="100"/>
    <n v="-6"/>
  </r>
  <r>
    <n v="7"/>
    <x v="5"/>
    <x v="2"/>
    <s v="Bocas del Toro"/>
    <x v="1"/>
    <n v="207"/>
    <m/>
    <n v="-207"/>
    <n v="207"/>
    <n v="23066932.142857142"/>
    <n v="12904.714285714286"/>
    <n v="100"/>
    <n v="100"/>
    <n v="-7"/>
  </r>
  <r>
    <n v="7"/>
    <x v="5"/>
    <x v="3"/>
    <s v="Coclé"/>
    <x v="1"/>
    <n v="652"/>
    <m/>
    <n v="-652"/>
    <n v="652"/>
    <n v="23127661.285714287"/>
    <n v="12997.857142857143"/>
    <n v="100"/>
    <n v="100"/>
    <n v="-7"/>
  </r>
  <r>
    <n v="7"/>
    <x v="5"/>
    <x v="4"/>
    <s v="Colón"/>
    <x v="1"/>
    <n v="708"/>
    <m/>
    <n v="-708"/>
    <n v="708"/>
    <n v="23199270.428571429"/>
    <n v="13099"/>
    <n v="100"/>
    <n v="100"/>
    <n v="-7"/>
  </r>
  <r>
    <n v="7"/>
    <x v="5"/>
    <x v="5"/>
    <s v="Chiriquí"/>
    <x v="1"/>
    <n v="1899"/>
    <m/>
    <n v="-1899"/>
    <n v="1899"/>
    <n v="23714442"/>
    <n v="13370.285714285714"/>
    <n v="100"/>
    <n v="100"/>
    <n v="-7"/>
  </r>
  <r>
    <n v="7"/>
    <x v="5"/>
    <x v="6"/>
    <s v="Panamá Oeste"/>
    <x v="1"/>
    <n v="1038"/>
    <m/>
    <n v="-1038"/>
    <n v="1038"/>
    <n v="23868362.571428571"/>
    <n v="13518.571428571429"/>
    <n v="100"/>
    <n v="100"/>
    <n v="-7"/>
  </r>
  <r>
    <n v="7"/>
    <x v="5"/>
    <x v="7"/>
    <s v="Veraguas"/>
    <x v="1"/>
    <n v="930"/>
    <m/>
    <n v="-930"/>
    <n v="930"/>
    <n v="23991919.714285713"/>
    <n v="13651.428571428571"/>
    <n v="100"/>
    <n v="100"/>
    <n v="-7"/>
  </r>
  <r>
    <n v="7"/>
    <x v="6"/>
    <x v="0"/>
    <s v="Facultad de Ingeniería Civil"/>
    <x v="0"/>
    <n v="3113"/>
    <m/>
    <n v="-3113"/>
    <n v="3113"/>
    <n v="25376315.285714287"/>
    <n v="14096.142857142857"/>
    <n v="100"/>
    <n v="100"/>
    <n v="-7"/>
  </r>
  <r>
    <n v="7"/>
    <x v="6"/>
    <x v="0"/>
    <s v="Facultad de Ingeniería Eléctrica"/>
    <x v="0"/>
    <n v="1690"/>
    <m/>
    <n v="-1690"/>
    <n v="1690"/>
    <n v="25784329.571428571"/>
    <n v="14337.571428571429"/>
    <n v="100"/>
    <n v="100"/>
    <n v="-7"/>
  </r>
  <r>
    <n v="7"/>
    <x v="6"/>
    <x v="0"/>
    <s v="Facultad de Ingeniería Industrial"/>
    <x v="0"/>
    <n v="3164"/>
    <m/>
    <n v="-3164"/>
    <n v="3164"/>
    <n v="27214457.571428571"/>
    <n v="14789.571428571429"/>
    <n v="100"/>
    <n v="100"/>
    <n v="-7"/>
  </r>
  <r>
    <n v="7"/>
    <x v="6"/>
    <x v="0"/>
    <s v="Facultad de Ingeniería Mecánica"/>
    <x v="0"/>
    <n v="1391"/>
    <m/>
    <n v="-1391"/>
    <n v="1391"/>
    <n v="27490869.142857142"/>
    <n v="14988.285714285714"/>
    <n v="100"/>
    <n v="100"/>
    <n v="-7"/>
  </r>
  <r>
    <n v="7"/>
    <x v="6"/>
    <x v="0"/>
    <s v="Facultad de Ingeniería de Sistemas Computacionales "/>
    <x v="0"/>
    <n v="2020"/>
    <m/>
    <n v="-2020"/>
    <n v="2020"/>
    <n v="28073783.428571429"/>
    <n v="15276.857142857143"/>
    <n v="100"/>
    <n v="100"/>
    <n v="-7"/>
  </r>
  <r>
    <n v="7"/>
    <x v="6"/>
    <x v="0"/>
    <s v="Facultad de Ciencias y Tecnología"/>
    <x v="0"/>
    <n v="380"/>
    <m/>
    <n v="-380"/>
    <n v="380"/>
    <n v="28094412"/>
    <n v="15331.142857142857"/>
    <n v="100"/>
    <n v="100"/>
    <n v="-7"/>
  </r>
  <r>
    <n v="8"/>
    <x v="6"/>
    <x v="1"/>
    <s v="Azuero"/>
    <x v="1"/>
    <n v="1115"/>
    <m/>
    <n v="-1115"/>
    <n v="1115"/>
    <n v="24738013.625"/>
    <n v="13554.125"/>
    <n v="100"/>
    <n v="100"/>
    <n v="-8"/>
  </r>
  <r>
    <n v="8"/>
    <x v="6"/>
    <x v="2"/>
    <s v="Bocas del Toro"/>
    <x v="1"/>
    <n v="222"/>
    <m/>
    <n v="-222"/>
    <n v="222"/>
    <n v="24744174.125"/>
    <n v="13581.875"/>
    <n v="100"/>
    <n v="100"/>
    <n v="-8"/>
  </r>
  <r>
    <n v="8"/>
    <x v="6"/>
    <x v="3"/>
    <s v="Coclé"/>
    <x v="1"/>
    <n v="700"/>
    <m/>
    <n v="-700"/>
    <n v="700"/>
    <n v="24805424.125"/>
    <n v="13669.375"/>
    <n v="100"/>
    <n v="100"/>
    <n v="-8"/>
  </r>
  <r>
    <n v="8"/>
    <x v="6"/>
    <x v="4"/>
    <s v="Colón"/>
    <x v="1"/>
    <n v="719"/>
    <m/>
    <n v="-719"/>
    <n v="719"/>
    <n v="24870044.25"/>
    <n v="13759.25"/>
    <n v="100"/>
    <n v="100"/>
    <n v="-8"/>
  </r>
  <r>
    <n v="8"/>
    <x v="6"/>
    <x v="5"/>
    <s v="Chiriquí"/>
    <x v="1"/>
    <n v="1972"/>
    <m/>
    <n v="-1972"/>
    <n v="1972"/>
    <n v="25356142.25"/>
    <n v="14005.75"/>
    <n v="100"/>
    <n v="100"/>
    <n v="-8"/>
  </r>
  <r>
    <n v="8"/>
    <x v="6"/>
    <x v="6"/>
    <s v="Panamá Oeste"/>
    <x v="1"/>
    <n v="1054"/>
    <m/>
    <n v="-1054"/>
    <n v="1054"/>
    <n v="25495006.75"/>
    <n v="14137.5"/>
    <n v="100"/>
    <n v="100"/>
    <n v="-8"/>
  </r>
  <r>
    <n v="8"/>
    <x v="6"/>
    <x v="7"/>
    <s v="Veraguas"/>
    <x v="1"/>
    <n v="962"/>
    <m/>
    <n v="-962"/>
    <n v="962"/>
    <n v="25610687.25"/>
    <n v="14257.75"/>
    <n v="100"/>
    <n v="100"/>
    <n v="-8"/>
  </r>
  <r>
    <n v="8"/>
    <x v="7"/>
    <x v="0"/>
    <s v="Facultad de Ingeniería Civil"/>
    <x v="0"/>
    <n v="3292"/>
    <m/>
    <n v="-3292"/>
    <n v="3292"/>
    <n v="26965345.25"/>
    <n v="14669.25"/>
    <n v="100"/>
    <n v="100"/>
    <n v="-8"/>
  </r>
  <r>
    <n v="8"/>
    <x v="7"/>
    <x v="0"/>
    <s v="Facultad de Ingeniería Eléctrica"/>
    <x v="0"/>
    <n v="1724"/>
    <m/>
    <n v="-1724"/>
    <n v="1724"/>
    <n v="27336867.25"/>
    <n v="14884.75"/>
    <n v="100"/>
    <n v="100"/>
    <n v="-8"/>
  </r>
  <r>
    <n v="8"/>
    <x v="7"/>
    <x v="0"/>
    <s v="Facultad de Ingeniería Industrial"/>
    <x v="0"/>
    <n v="3406"/>
    <m/>
    <n v="-3406"/>
    <n v="3406"/>
    <n v="28786971.75"/>
    <n v="15310.5"/>
    <n v="100"/>
    <n v="100"/>
    <n v="-8"/>
  </r>
  <r>
    <n v="8"/>
    <x v="7"/>
    <x v="0"/>
    <s v="Facultad de Ingeniería Mecánica"/>
    <x v="0"/>
    <n v="1527"/>
    <m/>
    <n v="-1527"/>
    <n v="1527"/>
    <n v="29078437.875"/>
    <n v="15501.375"/>
    <n v="100"/>
    <n v="100"/>
    <n v="-8"/>
  </r>
  <r>
    <n v="8"/>
    <x v="7"/>
    <x v="0"/>
    <s v="Facultad de Ingeniería de Sistemas Computacionales "/>
    <x v="0"/>
    <n v="2134"/>
    <m/>
    <n v="-2134"/>
    <n v="2134"/>
    <n v="29647682.375"/>
    <n v="15768.125"/>
    <n v="100"/>
    <n v="100"/>
    <n v="-8"/>
  </r>
  <r>
    <n v="9"/>
    <x v="7"/>
    <x v="0"/>
    <s v="Facultad de Ciencias y Tecnología"/>
    <x v="0"/>
    <n v="392"/>
    <m/>
    <n v="-392"/>
    <n v="392"/>
    <n v="26370569.222222224"/>
    <n v="14059.666666666666"/>
    <n v="100"/>
    <n v="100"/>
    <n v="-9"/>
  </r>
  <r>
    <n v="9"/>
    <x v="7"/>
    <x v="1"/>
    <s v="Azuero"/>
    <x v="1"/>
    <n v="1180"/>
    <m/>
    <n v="-1180"/>
    <n v="1180"/>
    <n v="26525280.333333332"/>
    <n v="14190.777777777777"/>
    <n v="100"/>
    <n v="100"/>
    <n v="-9"/>
  </r>
  <r>
    <n v="9"/>
    <x v="7"/>
    <x v="2"/>
    <s v="Bocas del Toro"/>
    <x v="1"/>
    <n v="203"/>
    <m/>
    <n v="-203"/>
    <n v="203"/>
    <n v="26529859.111111112"/>
    <n v="14213.333333333334"/>
    <n v="100"/>
    <n v="100"/>
    <n v="-9"/>
  </r>
  <r>
    <n v="9"/>
    <x v="7"/>
    <x v="3"/>
    <s v="Coclé"/>
    <x v="1"/>
    <n v="681"/>
    <m/>
    <n v="-681"/>
    <n v="681"/>
    <n v="26581388.111111112"/>
    <n v="14289"/>
    <n v="100"/>
    <n v="100"/>
    <n v="-9"/>
  </r>
  <r>
    <n v="9"/>
    <x v="7"/>
    <x v="4"/>
    <s v="Colón"/>
    <x v="1"/>
    <n v="646"/>
    <m/>
    <n v="-646"/>
    <n v="646"/>
    <n v="26627756.555555556"/>
    <n v="14360.777777777777"/>
    <n v="100"/>
    <n v="100"/>
    <n v="-9"/>
  </r>
  <r>
    <n v="9"/>
    <x v="7"/>
    <x v="5"/>
    <s v="Chiriquí"/>
    <x v="1"/>
    <n v="2160"/>
    <m/>
    <n v="-2160"/>
    <n v="2160"/>
    <n v="27146156.555555556"/>
    <n v="14600.777777777777"/>
    <n v="100"/>
    <n v="100"/>
    <n v="-9"/>
  </r>
  <r>
    <n v="9"/>
    <x v="7"/>
    <x v="6"/>
    <s v="Panamá Oeste"/>
    <x v="1"/>
    <n v="1143"/>
    <m/>
    <n v="-1143"/>
    <n v="1143"/>
    <n v="27291317.555555556"/>
    <n v="14727.777777777777"/>
    <n v="100"/>
    <n v="100"/>
    <n v="-9"/>
  </r>
  <r>
    <n v="9"/>
    <x v="7"/>
    <x v="7"/>
    <s v="Veraguas"/>
    <x v="1"/>
    <n v="1092"/>
    <m/>
    <n v="-1092"/>
    <n v="1092"/>
    <n v="27423813.555555556"/>
    <n v="14849.111111111111"/>
    <n v="100"/>
    <n v="100"/>
    <n v="-9"/>
  </r>
  <r>
    <n v="9"/>
    <x v="8"/>
    <x v="0"/>
    <s v="Facultad de Ingeniería Civil"/>
    <x v="0"/>
    <n v="3457"/>
    <m/>
    <n v="-3457"/>
    <n v="3457"/>
    <n v="28751685.666666668"/>
    <n v="15233.222222222223"/>
    <n v="100"/>
    <n v="100"/>
    <n v="-9"/>
  </r>
  <r>
    <n v="9"/>
    <x v="8"/>
    <x v="0"/>
    <s v="Facultad de Ingeniería Eléctrica"/>
    <x v="0"/>
    <n v="1709"/>
    <m/>
    <n v="-1709"/>
    <n v="1709"/>
    <n v="29076205.777777776"/>
    <n v="15423.111111111111"/>
    <n v="100"/>
    <n v="100"/>
    <n v="-9"/>
  </r>
  <r>
    <n v="9"/>
    <x v="8"/>
    <x v="0"/>
    <s v="Facultad de Ingeniería Industrial"/>
    <x v="0"/>
    <n v="3495"/>
    <m/>
    <n v="-3495"/>
    <n v="3495"/>
    <n v="30433430.777777776"/>
    <n v="15811.444444444445"/>
    <n v="100"/>
    <n v="100"/>
    <n v="-9"/>
  </r>
  <r>
    <n v="9"/>
    <x v="8"/>
    <x v="0"/>
    <s v="Facultad de Ingeniería Mecánica"/>
    <x v="0"/>
    <n v="1699"/>
    <m/>
    <n v="-1699"/>
    <n v="1699"/>
    <n v="30754164.222222224"/>
    <n v="16000.222222222223"/>
    <n v="100"/>
    <n v="100"/>
    <n v="-9"/>
  </r>
  <r>
    <n v="10"/>
    <x v="8"/>
    <x v="0"/>
    <s v="Facultad de Ingeniería de Sistemas Computacionales "/>
    <x v="0"/>
    <n v="2165"/>
    <m/>
    <n v="-2165"/>
    <n v="2165"/>
    <n v="28147470.300000001"/>
    <n v="14616.7"/>
    <n v="100"/>
    <n v="100"/>
    <n v="-10"/>
  </r>
  <r>
    <n v="10"/>
    <x v="8"/>
    <x v="0"/>
    <s v="Facultad de Ciencias y Tecnología"/>
    <x v="0"/>
    <n v="441"/>
    <m/>
    <n v="-441"/>
    <n v="441"/>
    <n v="28166918.399999999"/>
    <n v="14660.8"/>
    <n v="100"/>
    <n v="100"/>
    <n v="-10"/>
  </r>
  <r>
    <n v="10"/>
    <x v="8"/>
    <x v="1"/>
    <s v="Azuero"/>
    <x v="1"/>
    <n v="1132"/>
    <m/>
    <n v="-1132"/>
    <n v="1132"/>
    <n v="28295060.800000001"/>
    <n v="14774"/>
    <n v="100"/>
    <n v="100"/>
    <n v="-10"/>
  </r>
  <r>
    <n v="10"/>
    <x v="8"/>
    <x v="2"/>
    <s v="Bocas del Toro"/>
    <x v="1"/>
    <n v="214"/>
    <m/>
    <n v="-214"/>
    <n v="214"/>
    <n v="28299640.399999999"/>
    <n v="14795.4"/>
    <n v="100"/>
    <n v="100"/>
    <n v="-10"/>
  </r>
  <r>
    <n v="10"/>
    <x v="8"/>
    <x v="3"/>
    <s v="Coclé"/>
    <x v="1"/>
    <n v="777"/>
    <m/>
    <n v="-777"/>
    <n v="777"/>
    <n v="28360013.300000001"/>
    <n v="14873.1"/>
    <n v="100"/>
    <n v="100"/>
    <n v="-10"/>
  </r>
  <r>
    <n v="10"/>
    <x v="8"/>
    <x v="4"/>
    <s v="Colón"/>
    <x v="1"/>
    <n v="681"/>
    <m/>
    <n v="-681"/>
    <n v="681"/>
    <n v="28406389.399999999"/>
    <n v="14941.2"/>
    <n v="100"/>
    <n v="100"/>
    <n v="-10"/>
  </r>
  <r>
    <n v="10"/>
    <x v="8"/>
    <x v="5"/>
    <s v="Chiriquí"/>
    <x v="1"/>
    <n v="2356"/>
    <m/>
    <n v="-2356"/>
    <n v="2356"/>
    <n v="28961463"/>
    <n v="15176.8"/>
    <n v="100"/>
    <n v="100"/>
    <n v="-10"/>
  </r>
  <r>
    <n v="10"/>
    <x v="8"/>
    <x v="6"/>
    <s v="Panamá Oeste"/>
    <x v="1"/>
    <n v="1242"/>
    <m/>
    <n v="-1242"/>
    <n v="1242"/>
    <n v="29115719.399999999"/>
    <n v="15301"/>
    <n v="100"/>
    <n v="100"/>
    <n v="-10"/>
  </r>
  <r>
    <n v="10"/>
    <x v="8"/>
    <x v="7"/>
    <s v="Veraguas"/>
    <x v="1"/>
    <n v="1139"/>
    <m/>
    <n v="-1139"/>
    <n v="1139"/>
    <n v="29245451.5"/>
    <n v="15414.9"/>
    <n v="100"/>
    <n v="100"/>
    <n v="-10"/>
  </r>
  <r>
    <n v="10"/>
    <x v="9"/>
    <x v="0"/>
    <s v="Facultad de Ingeniería Civil"/>
    <x v="0"/>
    <n v="3545"/>
    <m/>
    <n v="-3545"/>
    <n v="3545"/>
    <n v="30502154"/>
    <n v="15769.4"/>
    <n v="100"/>
    <n v="100"/>
    <n v="-10"/>
  </r>
  <r>
    <n v="10"/>
    <x v="9"/>
    <x v="0"/>
    <s v="Facultad de Ingeniería Eléctrica"/>
    <x v="0"/>
    <n v="1651"/>
    <m/>
    <n v="-1651"/>
    <n v="1651"/>
    <n v="30774734.100000001"/>
    <n v="15934.5"/>
    <n v="100"/>
    <n v="100"/>
    <n v="-10"/>
  </r>
  <r>
    <n v="10"/>
    <x v="9"/>
    <x v="0"/>
    <s v="Facultad de Ingeniería Industrial"/>
    <x v="0"/>
    <n v="3536"/>
    <m/>
    <n v="-3536"/>
    <n v="3536"/>
    <n v="32025063.699999999"/>
    <n v="16288.1"/>
    <n v="100"/>
    <n v="100"/>
    <n v="-10"/>
  </r>
  <r>
    <n v="10"/>
    <x v="9"/>
    <x v="0"/>
    <s v="Facultad de Ingeniería Mecánica"/>
    <x v="0"/>
    <n v="1820"/>
    <m/>
    <n v="-1820"/>
    <n v="1820"/>
    <n v="32356303.699999999"/>
    <n v="16470.099999999999"/>
    <n v="100"/>
    <n v="100"/>
    <n v="-10"/>
  </r>
  <r>
    <n v="11"/>
    <x v="9"/>
    <x v="0"/>
    <s v="Facultad de Ingeniería de Sistemas Computacionales "/>
    <x v="0"/>
    <n v="2312"/>
    <m/>
    <n v="-2312"/>
    <n v="2312"/>
    <n v="29900761.90909091"/>
    <n v="15183"/>
    <n v="100"/>
    <n v="100"/>
    <n v="-11"/>
  </r>
  <r>
    <n v="11"/>
    <x v="9"/>
    <x v="0"/>
    <s v="Facultad de Ciencias y Tecnología"/>
    <x v="0"/>
    <n v="508"/>
    <m/>
    <n v="-508"/>
    <n v="508"/>
    <n v="29924222.272727273"/>
    <n v="15229.181818181818"/>
    <n v="100"/>
    <n v="100"/>
    <n v="-11"/>
  </r>
  <r>
    <n v="11"/>
    <x v="9"/>
    <x v="1"/>
    <s v="Azuero"/>
    <x v="1"/>
    <n v="1192"/>
    <m/>
    <n v="-1192"/>
    <n v="1192"/>
    <n v="30053391.727272727"/>
    <n v="15337.545454545454"/>
    <n v="100"/>
    <n v="100"/>
    <n v="-11"/>
  </r>
  <r>
    <n v="11"/>
    <x v="9"/>
    <x v="2"/>
    <s v="Bocas del Toro"/>
    <x v="1"/>
    <n v="266"/>
    <m/>
    <n v="-266"/>
    <n v="266"/>
    <n v="30059824.09090909"/>
    <n v="15361.727272727272"/>
    <n v="100"/>
    <n v="100"/>
    <n v="-11"/>
  </r>
  <r>
    <n v="11"/>
    <x v="9"/>
    <x v="3"/>
    <s v="Coclé"/>
    <x v="1"/>
    <n v="820"/>
    <m/>
    <n v="-820"/>
    <n v="820"/>
    <n v="30120951.363636363"/>
    <n v="15436.272727272728"/>
    <n v="100"/>
    <n v="100"/>
    <n v="-11"/>
  </r>
  <r>
    <n v="11"/>
    <x v="9"/>
    <x v="4"/>
    <s v="Colón"/>
    <x v="1"/>
    <n v="762"/>
    <m/>
    <n v="-762"/>
    <n v="762"/>
    <n v="30173737.181818184"/>
    <n v="15505.545454545454"/>
    <n v="100"/>
    <n v="100"/>
    <n v="-11"/>
  </r>
  <r>
    <n v="11"/>
    <x v="9"/>
    <x v="5"/>
    <s v="Chiriquí"/>
    <x v="1"/>
    <n v="2464"/>
    <m/>
    <n v="-2464"/>
    <n v="2464"/>
    <n v="30725673.181818184"/>
    <n v="15729.545454545454"/>
    <n v="100"/>
    <n v="100"/>
    <n v="-11"/>
  </r>
  <r>
    <n v="11"/>
    <x v="9"/>
    <x v="6"/>
    <s v="Panamá Oeste"/>
    <x v="1"/>
    <n v="1381"/>
    <m/>
    <n v="-1381"/>
    <n v="1381"/>
    <n v="30899051.454545453"/>
    <n v="15855.09090909091"/>
    <n v="100"/>
    <n v="100"/>
    <n v="-11"/>
  </r>
  <r>
    <n v="11"/>
    <x v="9"/>
    <x v="7"/>
    <s v="Veraguas"/>
    <x v="1"/>
    <n v="1213"/>
    <m/>
    <n v="-1213"/>
    <n v="1213"/>
    <n v="31032812.272727273"/>
    <n v="15965.363636363636"/>
    <n v="100"/>
    <n v="100"/>
    <n v="-11"/>
  </r>
  <r>
    <n v="11"/>
    <x v="10"/>
    <x v="0"/>
    <s v="Facultad de Ingeniería Civil"/>
    <x v="0"/>
    <n v="3600"/>
    <m/>
    <n v="-3600"/>
    <n v="3600"/>
    <n v="32210994.09090909"/>
    <n v="16292.636363636364"/>
    <n v="100"/>
    <n v="100"/>
    <n v="-11"/>
  </r>
  <r>
    <n v="11"/>
    <x v="10"/>
    <x v="0"/>
    <s v="Facultad de Ingeniería Eléctrica"/>
    <x v="0"/>
    <n v="1784"/>
    <m/>
    <n v="-1784"/>
    <n v="1784"/>
    <n v="32500326.454545453"/>
    <n v="16454.81818181818"/>
    <n v="100"/>
    <n v="100"/>
    <n v="-11.000000000000002"/>
  </r>
  <r>
    <n v="11"/>
    <x v="10"/>
    <x v="0"/>
    <s v="Facultad de Ingeniería Industrial"/>
    <x v="0"/>
    <n v="3575"/>
    <m/>
    <n v="-3575"/>
    <n v="3575"/>
    <n v="33662201.454545453"/>
    <n v="16779.81818181818"/>
    <n v="100"/>
    <n v="100"/>
    <n v="-11.000000000000002"/>
  </r>
  <r>
    <n v="11"/>
    <x v="10"/>
    <x v="0"/>
    <s v="Facultad de Ingeniería Mecánica"/>
    <x v="0"/>
    <n v="1927"/>
    <m/>
    <n v="-1927"/>
    <n v="1927"/>
    <n v="33999776.81818182"/>
    <n v="16955"/>
    <n v="100"/>
    <n v="100"/>
    <n v="-11"/>
  </r>
  <r>
    <n v="12"/>
    <x v="10"/>
    <x v="0"/>
    <s v="Facultad de Ingeniería de Sistemas Computacionales "/>
    <x v="0"/>
    <n v="2419"/>
    <m/>
    <n v="-2419"/>
    <n v="2419"/>
    <n v="31654092.166666668"/>
    <n v="15743.666666666666"/>
    <n v="100"/>
    <n v="100"/>
    <n v="-12"/>
  </r>
  <r>
    <n v="12"/>
    <x v="10"/>
    <x v="0"/>
    <s v="Facultad de Ciencias y Tecnología"/>
    <x v="0"/>
    <n v="552"/>
    <m/>
    <n v="-552"/>
    <n v="552"/>
    <n v="31679484.166666668"/>
    <n v="15789.666666666666"/>
    <n v="100"/>
    <n v="100"/>
    <n v="-12"/>
  </r>
  <r>
    <n v="12"/>
    <x v="10"/>
    <x v="1"/>
    <s v="Azuero"/>
    <x v="1"/>
    <n v="1261"/>
    <m/>
    <n v="-1261"/>
    <n v="1261"/>
    <n v="31811994.25"/>
    <n v="15894.75"/>
    <n v="100"/>
    <n v="100"/>
    <n v="-12"/>
  </r>
  <r>
    <n v="12"/>
    <x v="10"/>
    <x v="2"/>
    <s v="Bocas del Toro"/>
    <x v="1"/>
    <n v="253"/>
    <m/>
    <n v="-253"/>
    <n v="253"/>
    <n v="31817328.333333332"/>
    <n v="15915.833333333334"/>
    <n v="100"/>
    <n v="100"/>
    <n v="-12"/>
  </r>
  <r>
    <n v="12"/>
    <x v="10"/>
    <x v="3"/>
    <s v="Coclé"/>
    <x v="1"/>
    <n v="901"/>
    <m/>
    <n v="-901"/>
    <n v="901"/>
    <n v="31884978.416666668"/>
    <n v="15990.916666666666"/>
    <n v="100"/>
    <n v="100"/>
    <n v="-12"/>
  </r>
  <r>
    <n v="12"/>
    <x v="10"/>
    <x v="4"/>
    <s v="Colón"/>
    <x v="1"/>
    <n v="777"/>
    <m/>
    <n v="-777"/>
    <n v="777"/>
    <n v="31935289.166666668"/>
    <n v="16055.666666666666"/>
    <n v="100"/>
    <n v="100"/>
    <n v="-12"/>
  </r>
  <r>
    <n v="12"/>
    <x v="10"/>
    <x v="5"/>
    <s v="Chiriquí"/>
    <x v="1"/>
    <n v="2561"/>
    <m/>
    <n v="-2561"/>
    <n v="2561"/>
    <n v="32481849.25"/>
    <n v="16269.083333333334"/>
    <n v="100"/>
    <n v="100"/>
    <n v="-12"/>
  </r>
  <r>
    <n v="12"/>
    <x v="10"/>
    <x v="6"/>
    <s v="Panamá Oeste"/>
    <x v="1"/>
    <n v="1382"/>
    <m/>
    <n v="-1382"/>
    <n v="1382"/>
    <n v="32641009.583333332"/>
    <n v="16384.25"/>
    <n v="100"/>
    <n v="100"/>
    <n v="-12"/>
  </r>
  <r>
    <n v="12"/>
    <x v="10"/>
    <x v="7"/>
    <s v="Veraguas"/>
    <x v="1"/>
    <n v="1281"/>
    <m/>
    <n v="-1281"/>
    <n v="1281"/>
    <n v="32777756.333333332"/>
    <n v="16491"/>
    <n v="100"/>
    <n v="100"/>
    <n v="-12"/>
  </r>
  <r>
    <n v="12"/>
    <x v="11"/>
    <x v="0"/>
    <s v="Facultad de Ingeniería Civil"/>
    <x v="0"/>
    <n v="3611"/>
    <m/>
    <n v="-3611"/>
    <n v="3611"/>
    <n v="33864366.416666664"/>
    <n v="16791.916666666668"/>
    <n v="100"/>
    <n v="100"/>
    <n v="-12"/>
  </r>
  <r>
    <n v="12"/>
    <x v="11"/>
    <x v="0"/>
    <s v="Facultad de Ingeniería Eléctrica"/>
    <x v="0"/>
    <n v="1786"/>
    <m/>
    <n v="-1786"/>
    <n v="1786"/>
    <n v="34130182.75"/>
    <n v="16940.75"/>
    <n v="100"/>
    <n v="100"/>
    <n v="-12"/>
  </r>
  <r>
    <n v="12"/>
    <x v="11"/>
    <x v="0"/>
    <s v="Facultad de Ingeniería Industrial"/>
    <x v="0"/>
    <n v="3933"/>
    <m/>
    <n v="-3933"/>
    <n v="3933"/>
    <n v="35419223.5"/>
    <n v="17268.5"/>
    <n v="100"/>
    <n v="100"/>
    <n v="-12"/>
  </r>
  <r>
    <n v="12"/>
    <x v="11"/>
    <x v="0"/>
    <s v="Facultad de Ingeniería Mecánica"/>
    <x v="0"/>
    <n v="2170"/>
    <m/>
    <n v="-2170"/>
    <n v="2170"/>
    <n v="35811631.833333336"/>
    <n v="17449.333333333332"/>
    <n v="100"/>
    <n v="100"/>
    <n v="-12"/>
  </r>
  <r>
    <n v="24"/>
    <x v="11"/>
    <x v="0"/>
    <s v="Facultad de Ingeniería de Sistemas Computacionales "/>
    <x v="0"/>
    <n v="2569"/>
    <m/>
    <n v="-2569"/>
    <n v="2569"/>
    <n v="18180805.958333332"/>
    <n v="8831.7083333333339"/>
    <n v="100"/>
    <n v="100"/>
    <n v="-24"/>
  </r>
  <r>
    <n v="24"/>
    <x v="11"/>
    <x v="0"/>
    <s v="Facultad de Ciencias y Tecnología"/>
    <x v="0"/>
    <n v="624"/>
    <m/>
    <n v="-624"/>
    <n v="624"/>
    <n v="18197029.958333332"/>
    <n v="8857.7083333333339"/>
    <n v="100"/>
    <n v="100"/>
    <n v="-24"/>
  </r>
  <r>
    <n v="24"/>
    <x v="11"/>
    <x v="1"/>
    <s v="Azuero"/>
    <x v="1"/>
    <n v="1300"/>
    <m/>
    <n v="-1300"/>
    <n v="1300"/>
    <n v="18267446.625"/>
    <n v="8911.875"/>
    <n v="100"/>
    <n v="100"/>
    <n v="-24"/>
  </r>
  <r>
    <n v="24"/>
    <x v="11"/>
    <x v="2"/>
    <s v="Bocas del Toro"/>
    <x v="1"/>
    <n v="220"/>
    <m/>
    <n v="-220"/>
    <n v="220"/>
    <n v="18269463.291666668"/>
    <n v="8921.0416666666661"/>
    <n v="100"/>
    <n v="100"/>
    <n v="-24"/>
  </r>
  <r>
    <n v="24"/>
    <x v="11"/>
    <x v="3"/>
    <s v="Coclé"/>
    <x v="1"/>
    <n v="924"/>
    <m/>
    <n v="-924"/>
    <n v="924"/>
    <n v="18305037.291666668"/>
    <n v="8959.5416666666661"/>
    <n v="100"/>
    <n v="100"/>
    <n v="-24"/>
  </r>
  <r>
    <n v="24"/>
    <x v="11"/>
    <x v="4"/>
    <s v="Colón"/>
    <x v="1"/>
    <n v="821"/>
    <m/>
    <n v="-821"/>
    <n v="821"/>
    <n v="18333122.333333332"/>
    <n v="8993.75"/>
    <n v="100"/>
    <n v="100"/>
    <n v="-24"/>
  </r>
  <r>
    <n v="24"/>
    <x v="11"/>
    <x v="5"/>
    <s v="Chiriquí"/>
    <x v="1"/>
    <n v="2705"/>
    <m/>
    <n v="-2705"/>
    <n v="2705"/>
    <n v="18637998.375"/>
    <n v="9106.4583333333339"/>
    <n v="100"/>
    <n v="100"/>
    <n v="-24"/>
  </r>
  <r>
    <n v="24"/>
    <x v="11"/>
    <x v="6"/>
    <s v="Panamá Oeste"/>
    <x v="1"/>
    <n v="1548"/>
    <m/>
    <n v="-1548"/>
    <n v="1548"/>
    <n v="18737844.375"/>
    <n v="9170.9583333333339"/>
    <n v="100"/>
    <n v="100"/>
    <n v="-24"/>
  </r>
  <r>
    <n v="24"/>
    <x v="11"/>
    <x v="7"/>
    <s v="Veraguas"/>
    <x v="1"/>
    <n v="1383"/>
    <m/>
    <n v="-1383"/>
    <n v="1383"/>
    <n v="18817539.75"/>
    <n v="9228.5833333333339"/>
    <n v="100"/>
    <n v="100"/>
    <n v="-24"/>
  </r>
  <r>
    <n v="25"/>
    <x v="12"/>
    <x v="0"/>
    <s v="Facultad de Ingeniería Civil"/>
    <x v="0"/>
    <n v="3617"/>
    <m/>
    <n v="-3617"/>
    <n v="3617"/>
    <n v="18588145.719999999"/>
    <n v="9004.1200000000008"/>
    <n v="100"/>
    <n v="100"/>
    <n v="-24.999999999999996"/>
  </r>
  <r>
    <n v="25"/>
    <x v="12"/>
    <x v="0"/>
    <s v="Facultad de Ingeniería Eléctrica"/>
    <x v="0"/>
    <n v="1848"/>
    <m/>
    <n v="-1848"/>
    <n v="1848"/>
    <n v="18724749.879999999"/>
    <n v="9078.0400000000009"/>
    <n v="100"/>
    <n v="100"/>
    <n v="-24.999999999999996"/>
  </r>
  <r>
    <n v="25"/>
    <x v="12"/>
    <x v="0"/>
    <s v="Facultad de Ingeniería Industrial"/>
    <x v="0"/>
    <n v="4058"/>
    <m/>
    <n v="-4058"/>
    <n v="4058"/>
    <n v="19383444.440000001"/>
    <n v="9240.36"/>
    <n v="100"/>
    <n v="100"/>
    <n v="-25"/>
  </r>
  <r>
    <n v="25"/>
    <x v="12"/>
    <x v="0"/>
    <s v="Facultad de Ingeniería Mecánica"/>
    <x v="0"/>
    <n v="2367"/>
    <m/>
    <n v="-2367"/>
    <n v="2367"/>
    <n v="19607552"/>
    <n v="9335.0400000000009"/>
    <n v="100"/>
    <n v="100"/>
    <n v="-24.999999999999996"/>
  </r>
  <r>
    <n v="25"/>
    <x v="12"/>
    <x v="0"/>
    <s v="Facultad de Ingeniería de Sistemas Computacionales "/>
    <x v="0"/>
    <n v="2720"/>
    <m/>
    <n v="-2720"/>
    <n v="2720"/>
    <n v="19903488"/>
    <n v="9443.84"/>
    <n v="100"/>
    <n v="100"/>
    <n v="-25"/>
  </r>
  <r>
    <n v="25"/>
    <x v="12"/>
    <x v="0"/>
    <s v="Facultad de Ciencias y Tecnología"/>
    <x v="0"/>
    <n v="649"/>
    <m/>
    <n v="-649"/>
    <n v="649"/>
    <n v="19920336.039999999"/>
    <n v="9469.7999999999993"/>
    <n v="100"/>
    <n v="100"/>
    <n v="-25.000000000000004"/>
  </r>
  <r>
    <n v="25"/>
    <x v="12"/>
    <x v="1"/>
    <s v="Azuero"/>
    <x v="1"/>
    <n v="1395"/>
    <m/>
    <n v="-1395"/>
    <n v="1395"/>
    <n v="19998177.039999999"/>
    <n v="9525.6"/>
    <n v="100"/>
    <n v="100"/>
    <n v="-25"/>
  </r>
  <r>
    <n v="25"/>
    <x v="12"/>
    <x v="2"/>
    <s v="Bocas del Toro"/>
    <x v="1"/>
    <n v="215"/>
    <m/>
    <n v="-215"/>
    <n v="215"/>
    <n v="20000026.039999999"/>
    <n v="9534.2000000000007"/>
    <n v="100"/>
    <n v="100"/>
    <n v="-24.999999999999996"/>
  </r>
  <r>
    <n v="25"/>
    <x v="12"/>
    <x v="3"/>
    <s v="Coclé"/>
    <x v="1"/>
    <n v="935"/>
    <m/>
    <n v="-935"/>
    <n v="935"/>
    <n v="20034995.039999999"/>
    <n v="9571.6"/>
    <n v="100"/>
    <n v="100"/>
    <n v="-25"/>
  </r>
  <r>
    <n v="25"/>
    <x v="12"/>
    <x v="4"/>
    <s v="Colón"/>
    <x v="1"/>
    <n v="797"/>
    <m/>
    <n v="-797"/>
    <n v="797"/>
    <n v="20060403.399999999"/>
    <n v="9603.48"/>
    <n v="100"/>
    <n v="100"/>
    <n v="-25"/>
  </r>
  <r>
    <n v="25"/>
    <x v="12"/>
    <x v="5"/>
    <s v="Chiriquí"/>
    <x v="1"/>
    <n v="2839"/>
    <m/>
    <n v="-2839"/>
    <n v="2839"/>
    <n v="20382800.239999998"/>
    <n v="9717.0400000000009"/>
    <n v="100"/>
    <n v="100"/>
    <n v="-24.999999999999996"/>
  </r>
  <r>
    <n v="25"/>
    <x v="12"/>
    <x v="6"/>
    <s v="Panamá Oeste"/>
    <x v="1"/>
    <n v="1778"/>
    <m/>
    <n v="-1778"/>
    <n v="1778"/>
    <n v="20509251.600000001"/>
    <n v="9788.16"/>
    <n v="100"/>
    <n v="100"/>
    <n v="-25"/>
  </r>
  <r>
    <n v="25"/>
    <x v="12"/>
    <x v="7"/>
    <s v="Veraguas"/>
    <x v="1"/>
    <n v="1463"/>
    <m/>
    <n v="-1463"/>
    <n v="1463"/>
    <n v="20594866.359999999"/>
    <n v="9846.68"/>
    <n v="100"/>
    <n v="100"/>
    <n v="-25"/>
  </r>
  <r>
    <n v="26"/>
    <x v="13"/>
    <x v="0"/>
    <s v="Facultad de Ingeniería Civil"/>
    <x v="0"/>
    <n v="3603"/>
    <m/>
    <n v="-3603"/>
    <n v="3603"/>
    <n v="20302048.769230768"/>
    <n v="9606.538461538461"/>
    <n v="100"/>
    <n v="100"/>
    <n v="-26"/>
  </r>
  <r>
    <n v="26"/>
    <x v="13"/>
    <x v="0"/>
    <s v="Facultad de Ingeniería Eléctrica"/>
    <x v="0"/>
    <n v="1852"/>
    <m/>
    <n v="-1852"/>
    <n v="1852"/>
    <n v="20433968.153846152"/>
    <n v="9677.7692307692305"/>
    <n v="100"/>
    <n v="100"/>
    <n v="-26"/>
  </r>
  <r>
    <n v="26"/>
    <x v="13"/>
    <x v="0"/>
    <s v="Facultad de Ingeniería Industrial"/>
    <x v="0"/>
    <n v="4174"/>
    <m/>
    <n v="-4174"/>
    <n v="4174"/>
    <n v="21104055.692307692"/>
    <n v="9838.3076923076915"/>
    <n v="100"/>
    <n v="100"/>
    <n v="-26.000000000000004"/>
  </r>
  <r>
    <n v="26"/>
    <x v="13"/>
    <x v="0"/>
    <s v="Facultad de Ingeniería Mecánica"/>
    <x v="0"/>
    <n v="2420"/>
    <m/>
    <n v="-2420"/>
    <n v="2420"/>
    <n v="21329301.846153848"/>
    <n v="9931.3846153846152"/>
    <n v="100"/>
    <n v="100"/>
    <n v="-26"/>
  </r>
  <r>
    <n v="26"/>
    <x v="13"/>
    <x v="0"/>
    <s v="Facultad de Ingeniería de Sistemas Computacionales "/>
    <x v="0"/>
    <n v="2854"/>
    <m/>
    <n v="-2854"/>
    <n v="2854"/>
    <n v="21642583.230769232"/>
    <n v="10041.153846153846"/>
    <n v="100"/>
    <n v="100"/>
    <n v="-26"/>
  </r>
  <r>
    <n v="26"/>
    <x v="13"/>
    <x v="0"/>
    <s v="Facultad de Ciencias y Tecnología"/>
    <x v="0"/>
    <n v="754"/>
    <m/>
    <n v="-754"/>
    <n v="754"/>
    <n v="21664449.230769232"/>
    <n v="10070.153846153846"/>
    <n v="100"/>
    <n v="100"/>
    <n v="-26"/>
  </r>
  <r>
    <n v="26"/>
    <x v="13"/>
    <x v="1"/>
    <s v="Azuero"/>
    <x v="1"/>
    <n v="1379"/>
    <m/>
    <n v="-1379"/>
    <n v="1379"/>
    <n v="21737589.269230768"/>
    <n v="10123.192307692309"/>
    <n v="100"/>
    <n v="100"/>
    <n v="-25.999999999999996"/>
  </r>
  <r>
    <n v="26"/>
    <x v="13"/>
    <x v="2"/>
    <s v="Bocas del Toro"/>
    <x v="1"/>
    <n v="212"/>
    <m/>
    <n v="-212"/>
    <n v="212"/>
    <n v="21739317.884615384"/>
    <n v="10131.346153846154"/>
    <n v="100"/>
    <n v="100"/>
    <n v="-26"/>
  </r>
  <r>
    <n v="26"/>
    <x v="13"/>
    <x v="3"/>
    <s v="Coclé"/>
    <x v="1"/>
    <n v="1002"/>
    <m/>
    <n v="-1002"/>
    <n v="1002"/>
    <n v="21777933.423076924"/>
    <n v="10169.884615384615"/>
    <n v="100"/>
    <n v="100"/>
    <n v="-26"/>
  </r>
  <r>
    <n v="26"/>
    <x v="13"/>
    <x v="4"/>
    <s v="Colón"/>
    <x v="1"/>
    <n v="769"/>
    <m/>
    <n v="-769"/>
    <n v="769"/>
    <n v="21800678.076923076"/>
    <n v="10199.461538461539"/>
    <n v="100"/>
    <n v="100"/>
    <n v="-26"/>
  </r>
  <r>
    <n v="26"/>
    <x v="13"/>
    <x v="5"/>
    <s v="Chiriquí"/>
    <x v="1"/>
    <n v="2733"/>
    <m/>
    <n v="-2733"/>
    <n v="2733"/>
    <n v="22087958.423076924"/>
    <n v="10304.576923076924"/>
    <n v="100"/>
    <n v="100"/>
    <n v="-26"/>
  </r>
  <r>
    <n v="26"/>
    <x v="13"/>
    <x v="6"/>
    <s v="Panamá Oeste"/>
    <x v="1"/>
    <n v="1800"/>
    <m/>
    <n v="-1800"/>
    <n v="1800"/>
    <n v="22212573.807692308"/>
    <n v="10373.807692307691"/>
    <n v="100"/>
    <n v="100"/>
    <n v="-26.000000000000004"/>
  </r>
  <r>
    <n v="26"/>
    <x v="13"/>
    <x v="7"/>
    <s v="Veraguas"/>
    <x v="1"/>
    <n v="1591"/>
    <m/>
    <n v="-1591"/>
    <n v="1591"/>
    <n v="22309930.769230768"/>
    <n v="10435"/>
    <n v="100"/>
    <n v="100"/>
    <n v="-26"/>
  </r>
  <r>
    <n v="27"/>
    <x v="14"/>
    <x v="0"/>
    <s v="Facultad de Ingeniería Civil"/>
    <x v="0"/>
    <n v="3424"/>
    <m/>
    <n v="-3424"/>
    <n v="3424"/>
    <n v="21917850.962962963"/>
    <n v="10175.333333333334"/>
    <n v="100"/>
    <n v="100"/>
    <n v="-27"/>
  </r>
  <r>
    <n v="27"/>
    <x v="14"/>
    <x v="0"/>
    <s v="Facultad de Ingeniería Eléctrica"/>
    <x v="0"/>
    <n v="1725"/>
    <m/>
    <n v="-1725"/>
    <n v="1725"/>
    <n v="22028059.296296295"/>
    <n v="10239.222222222223"/>
    <n v="100"/>
    <n v="100"/>
    <n v="-27"/>
  </r>
  <r>
    <n v="27"/>
    <x v="14"/>
    <x v="0"/>
    <s v="Facultad de Ingeniería Industrial"/>
    <x v="0"/>
    <n v="4124"/>
    <m/>
    <n v="-4124"/>
    <n v="4124"/>
    <n v="22657962.111111112"/>
    <n v="10391.962962962964"/>
    <n v="100"/>
    <n v="100"/>
    <n v="-27"/>
  </r>
  <r>
    <n v="27"/>
    <x v="14"/>
    <x v="0"/>
    <s v="Facultad de Ingeniería Mecánica"/>
    <x v="0"/>
    <n v="2464"/>
    <m/>
    <n v="-2464"/>
    <n v="2464"/>
    <n v="22882824.925925925"/>
    <n v="10483.222222222223"/>
    <n v="100"/>
    <n v="100"/>
    <n v="-27"/>
  </r>
  <r>
    <n v="27"/>
    <x v="14"/>
    <x v="0"/>
    <s v="Facultad de Ingeniería de Sistemas Computacionales "/>
    <x v="0"/>
    <n v="2781"/>
    <m/>
    <n v="-2781"/>
    <n v="2781"/>
    <n v="23169267.925925925"/>
    <n v="10586.222222222223"/>
    <n v="100"/>
    <n v="100"/>
    <n v="-27"/>
  </r>
  <r>
    <n v="27"/>
    <x v="14"/>
    <x v="0"/>
    <s v="Facultad de Ciencias y Tecnología"/>
    <x v="0"/>
    <n v="714"/>
    <m/>
    <n v="-714"/>
    <n v="714"/>
    <n v="23188149.259259257"/>
    <n v="10612.666666666666"/>
    <n v="100"/>
    <n v="100"/>
    <n v="-27"/>
  </r>
  <r>
    <n v="27"/>
    <x v="14"/>
    <x v="1"/>
    <s v="Azuero"/>
    <x v="1"/>
    <n v="1265"/>
    <m/>
    <n v="-1265"/>
    <n v="1265"/>
    <n v="23247416.851851851"/>
    <n v="10659.518518518518"/>
    <n v="100"/>
    <n v="100"/>
    <n v="-27"/>
  </r>
  <r>
    <n v="27"/>
    <x v="14"/>
    <x v="2"/>
    <s v="Bocas del Toro"/>
    <x v="1"/>
    <n v="224"/>
    <m/>
    <n v="-224"/>
    <n v="224"/>
    <n v="23249275.222222224"/>
    <n v="10667.814814814816"/>
    <n v="100"/>
    <n v="100"/>
    <n v="-26.999999999999996"/>
  </r>
  <r>
    <n v="27"/>
    <x v="14"/>
    <x v="3"/>
    <s v="Coclé"/>
    <x v="1"/>
    <n v="963"/>
    <m/>
    <n v="-963"/>
    <n v="963"/>
    <n v="23283622.222222224"/>
    <n v="10703.481481481482"/>
    <n v="100"/>
    <n v="100"/>
    <n v="-27"/>
  </r>
  <r>
    <n v="27"/>
    <x v="14"/>
    <x v="4"/>
    <s v="Colón"/>
    <x v="1"/>
    <n v="684"/>
    <m/>
    <n v="-684"/>
    <n v="684"/>
    <n v="23300950.222222224"/>
    <n v="10728.814814814816"/>
    <n v="100"/>
    <n v="100"/>
    <n v="-26.999999999999996"/>
  </r>
  <r>
    <n v="27"/>
    <x v="14"/>
    <x v="5"/>
    <s v="Chiriquí"/>
    <x v="1"/>
    <n v="2552"/>
    <m/>
    <n v="-2552"/>
    <n v="2552"/>
    <n v="23542161.481481481"/>
    <n v="10823.333333333334"/>
    <n v="100"/>
    <n v="100"/>
    <n v="-27"/>
  </r>
  <r>
    <n v="27"/>
    <x v="14"/>
    <x v="6"/>
    <s v="Panamá Oeste"/>
    <x v="1"/>
    <n v="1816"/>
    <m/>
    <n v="-1816"/>
    <n v="1816"/>
    <n v="23664304.296296295"/>
    <n v="10890.592592592593"/>
    <n v="100"/>
    <n v="100"/>
    <n v="-27"/>
  </r>
  <r>
    <n v="27"/>
    <x v="14"/>
    <x v="7"/>
    <s v="Veraguas"/>
    <x v="1"/>
    <n v="1468"/>
    <m/>
    <n v="-1468"/>
    <n v="1468"/>
    <n v="23744120"/>
    <n v="10944.962962962964"/>
    <n v="100"/>
    <n v="100"/>
    <n v="-27"/>
  </r>
  <r>
    <n v="28"/>
    <x v="15"/>
    <x v="0"/>
    <s v="Facultad de Ingeniería Civil"/>
    <x v="0"/>
    <n v="3686"/>
    <m/>
    <n v="-3686"/>
    <n v="3686"/>
    <n v="23381351.285714287"/>
    <n v="10685.714285714286"/>
    <n v="100"/>
    <n v="100"/>
    <n v="-28"/>
  </r>
  <r>
    <n v="28"/>
    <x v="15"/>
    <x v="0"/>
    <s v="Facultad de Ingeniería Eléctrica"/>
    <x v="0"/>
    <n v="2003"/>
    <m/>
    <n v="-2003"/>
    <n v="2003"/>
    <n v="23524637.321428571"/>
    <n v="10757.25"/>
    <n v="100"/>
    <n v="100"/>
    <n v="-28"/>
  </r>
  <r>
    <n v="28"/>
    <x v="15"/>
    <x v="0"/>
    <s v="Facultad de Ingeniería Industrial"/>
    <x v="0"/>
    <n v="4731"/>
    <m/>
    <n v="-4731"/>
    <n v="4731"/>
    <n v="24324007.357142858"/>
    <n v="10926.214285714286"/>
    <n v="100"/>
    <n v="100"/>
    <n v="-28"/>
  </r>
  <r>
    <n v="28"/>
    <x v="15"/>
    <x v="0"/>
    <s v="Facultad de Ingeniería Mecánica"/>
    <x v="0"/>
    <n v="2861"/>
    <m/>
    <n v="-2861"/>
    <n v="2861"/>
    <n v="24616340.25"/>
    <n v="11028.392857142857"/>
    <n v="100"/>
    <n v="100"/>
    <n v="-28"/>
  </r>
  <r>
    <n v="28"/>
    <x v="15"/>
    <x v="0"/>
    <s v="Facultad de Ingeniería de Sistemas Computacionales "/>
    <x v="0"/>
    <n v="3377"/>
    <m/>
    <n v="-3377"/>
    <n v="3377"/>
    <n v="25023630.571428571"/>
    <n v="11149"/>
    <n v="100"/>
    <n v="100"/>
    <n v="-28"/>
  </r>
  <r>
    <n v="28"/>
    <x v="15"/>
    <x v="0"/>
    <s v="Facultad de Ciencias y Tecnología"/>
    <x v="0"/>
    <n v="810"/>
    <m/>
    <n v="-810"/>
    <n v="810"/>
    <n v="25047062.714285713"/>
    <n v="11177.928571428571"/>
    <n v="100"/>
    <n v="100"/>
    <n v="-28.000000000000004"/>
  </r>
  <r>
    <n v="28"/>
    <x v="15"/>
    <x v="1"/>
    <s v="Azuero"/>
    <x v="1"/>
    <n v="1354"/>
    <m/>
    <n v="-1354"/>
    <n v="1354"/>
    <n v="25112538.285714287"/>
    <n v="11226.285714285714"/>
    <n v="100"/>
    <n v="100"/>
    <n v="-28"/>
  </r>
  <r>
    <n v="28"/>
    <x v="15"/>
    <x v="2"/>
    <s v="Bocas del Toro"/>
    <x v="1"/>
    <n v="269"/>
    <m/>
    <n v="-269"/>
    <n v="269"/>
    <n v="25115122.607142858"/>
    <n v="11235.892857142857"/>
    <n v="100"/>
    <n v="100"/>
    <n v="-28"/>
  </r>
  <r>
    <n v="28"/>
    <x v="15"/>
    <x v="3"/>
    <s v="Coclé"/>
    <x v="1"/>
    <n v="1096"/>
    <m/>
    <n v="-1096"/>
    <n v="1096"/>
    <n v="25158023.178571429"/>
    <n v="11275.035714285714"/>
    <n v="100"/>
    <n v="100"/>
    <n v="-28"/>
  </r>
  <r>
    <n v="28"/>
    <x v="15"/>
    <x v="4"/>
    <s v="Colón"/>
    <x v="1"/>
    <n v="786"/>
    <m/>
    <n v="-786"/>
    <n v="786"/>
    <n v="25180087.321428571"/>
    <n v="11303.107142857143"/>
    <n v="100"/>
    <n v="100"/>
    <n v="-28"/>
  </r>
  <r>
    <n v="28"/>
    <x v="15"/>
    <x v="5"/>
    <s v="Chiriquí"/>
    <x v="1"/>
    <n v="2656"/>
    <m/>
    <n v="-2656"/>
    <n v="2656"/>
    <n v="25432027.892857142"/>
    <n v="11397.964285714286"/>
    <n v="100"/>
    <n v="100"/>
    <n v="-28"/>
  </r>
  <r>
    <n v="28"/>
    <x v="15"/>
    <x v="6"/>
    <s v="Panamá Oeste"/>
    <x v="1"/>
    <n v="2040"/>
    <m/>
    <n v="-2040"/>
    <n v="2040"/>
    <n v="25580656.464285713"/>
    <n v="11470.821428571429"/>
    <n v="100"/>
    <n v="100"/>
    <n v="-27.999999999999996"/>
  </r>
  <r>
    <n v="28"/>
    <x v="15"/>
    <x v="7"/>
    <s v="Veraguas"/>
    <x v="1"/>
    <n v="1541"/>
    <m/>
    <n v="-1541"/>
    <n v="1541"/>
    <n v="25665466.5"/>
    <n v="11525.857142857143"/>
    <n v="100"/>
    <n v="100"/>
    <n v="-28"/>
  </r>
  <r>
    <n v="29"/>
    <x v="16"/>
    <x v="0"/>
    <s v="Facultad de Ingeniería Civil"/>
    <x v="0"/>
    <n v="3441"/>
    <m/>
    <n v="-3441"/>
    <n v="3441"/>
    <n v="25188742.862068966"/>
    <n v="11247.068965517241"/>
    <n v="100"/>
    <n v="100"/>
    <n v="-29"/>
  </r>
  <r>
    <n v="29"/>
    <x v="16"/>
    <x v="0"/>
    <s v="Facultad de Ingeniería Eléctrica"/>
    <x v="0"/>
    <n v="1990"/>
    <m/>
    <n v="-1990"/>
    <n v="1990"/>
    <n v="25325298.034482758"/>
    <n v="11315.689655172413"/>
    <n v="100"/>
    <n v="100"/>
    <n v="-29.000000000000004"/>
  </r>
  <r>
    <n v="29"/>
    <x v="16"/>
    <x v="0"/>
    <s v="Facultad de Ingeniería Industrial"/>
    <x v="0"/>
    <n v="4677"/>
    <m/>
    <n v="-4677"/>
    <n v="4677"/>
    <n v="26079585.241379309"/>
    <n v="11476.965517241379"/>
    <n v="100"/>
    <n v="100"/>
    <n v="-29"/>
  </r>
  <r>
    <n v="29"/>
    <x v="16"/>
    <x v="0"/>
    <s v="Facultad de Ingeniería Mecánica"/>
    <x v="0"/>
    <n v="2795"/>
    <m/>
    <n v="-2795"/>
    <n v="2795"/>
    <n v="26348965.413793102"/>
    <n v="11573.344827586207"/>
    <n v="100"/>
    <n v="100"/>
    <n v="-29"/>
  </r>
  <r>
    <n v="29"/>
    <x v="16"/>
    <x v="0"/>
    <s v="Facultad de Ingeniería de Sistemas Computacionales "/>
    <x v="0"/>
    <n v="3772"/>
    <m/>
    <n v="-3772"/>
    <n v="3772"/>
    <n v="26839585.55172414"/>
    <n v="11703.413793103447"/>
    <n v="100"/>
    <n v="100"/>
    <n v="-29.000000000000004"/>
  </r>
  <r>
    <n v="29"/>
    <x v="16"/>
    <x v="0"/>
    <s v="Facultad de Ciencias y Tecnología"/>
    <x v="0"/>
    <n v="750"/>
    <m/>
    <n v="-750"/>
    <n v="750"/>
    <n v="26858982.103448275"/>
    <n v="11729.275862068966"/>
    <n v="100"/>
    <n v="100"/>
    <n v="-29"/>
  </r>
  <r>
    <n v="29"/>
    <x v="16"/>
    <x v="1"/>
    <s v="Azuero"/>
    <x v="1"/>
    <n v="1236"/>
    <m/>
    <n v="-1236"/>
    <n v="1236"/>
    <n v="26911661.275862068"/>
    <n v="11771.896551724138"/>
    <n v="100"/>
    <n v="100"/>
    <n v="-29"/>
  </r>
  <r>
    <n v="29"/>
    <x v="16"/>
    <x v="2"/>
    <s v="Bocas del Toro"/>
    <x v="1"/>
    <n v="301"/>
    <m/>
    <n v="-301"/>
    <n v="301"/>
    <n v="26914785.44827586"/>
    <n v="11782.275862068966"/>
    <n v="100"/>
    <n v="100"/>
    <n v="-29"/>
  </r>
  <r>
    <n v="29"/>
    <x v="16"/>
    <x v="3"/>
    <s v="Coclé"/>
    <x v="1"/>
    <n v="961"/>
    <m/>
    <n v="-961"/>
    <n v="961"/>
    <n v="26946631"/>
    <n v="11815.413793103447"/>
    <n v="100"/>
    <n v="100"/>
    <n v="-29.000000000000004"/>
  </r>
  <r>
    <n v="29"/>
    <x v="16"/>
    <x v="4"/>
    <s v="Colón"/>
    <x v="1"/>
    <n v="744"/>
    <m/>
    <n v="-744"/>
    <n v="744"/>
    <n v="26965718.44827586"/>
    <n v="11841.068965517241"/>
    <n v="100"/>
    <n v="100"/>
    <n v="-29"/>
  </r>
  <r>
    <n v="29"/>
    <x v="16"/>
    <x v="5"/>
    <s v="Chiriquí"/>
    <x v="1"/>
    <n v="2477"/>
    <m/>
    <n v="-2477"/>
    <n v="2477"/>
    <n v="27177288.413793102"/>
    <n v="11926.48275862069"/>
    <n v="100"/>
    <n v="100"/>
    <n v="-29"/>
  </r>
  <r>
    <n v="29"/>
    <x v="16"/>
    <x v="6"/>
    <s v="Panamá Oeste"/>
    <x v="1"/>
    <n v="1988"/>
    <m/>
    <n v="-1988"/>
    <n v="1988"/>
    <n v="27313569.241379309"/>
    <n v="11995.034482758621"/>
    <n v="100"/>
    <n v="100"/>
    <n v="-29"/>
  </r>
  <r>
    <n v="29"/>
    <x v="16"/>
    <x v="7"/>
    <s v="Veraguas"/>
    <x v="1"/>
    <n v="1565"/>
    <m/>
    <n v="-1565"/>
    <n v="1565"/>
    <n v="27398025.275862068"/>
    <n v="12049"/>
    <n v="100"/>
    <n v="100"/>
    <n v="-29"/>
  </r>
  <r>
    <n v="30"/>
    <x v="17"/>
    <x v="0"/>
    <s v="Facultad de Ingeniería Civil"/>
    <x v="0"/>
    <n v="3130"/>
    <m/>
    <n v="-3130"/>
    <n v="3130"/>
    <n v="26811321.100000001"/>
    <n v="11751.7"/>
    <n v="100"/>
    <n v="100"/>
    <n v="-29.999999999999996"/>
  </r>
  <r>
    <n v="30"/>
    <x v="17"/>
    <x v="0"/>
    <s v="Facultad de Ingeniería Eléctrica"/>
    <x v="0"/>
    <n v="1838"/>
    <m/>
    <n v="-1838"/>
    <n v="1838"/>
    <n v="26923929.233333334"/>
    <n v="11812.966666666667"/>
    <n v="100"/>
    <n v="100"/>
    <n v="-30"/>
  </r>
  <r>
    <n v="30"/>
    <x v="17"/>
    <x v="0"/>
    <s v="Facultad de Ingeniería Industrial"/>
    <x v="0"/>
    <n v="4678"/>
    <m/>
    <n v="-4678"/>
    <n v="4678"/>
    <n v="27653385.366666667"/>
    <n v="11968.9"/>
    <n v="100"/>
    <n v="100"/>
    <n v="-30"/>
  </r>
  <r>
    <n v="30"/>
    <x v="17"/>
    <x v="0"/>
    <s v="Facultad de Ingeniería Mecánica"/>
    <x v="0"/>
    <n v="2706"/>
    <m/>
    <n v="-2706"/>
    <n v="2706"/>
    <n v="27897466.566666666"/>
    <n v="12059.1"/>
    <n v="100"/>
    <n v="100"/>
    <n v="-30"/>
  </r>
  <r>
    <n v="30"/>
    <x v="17"/>
    <x v="0"/>
    <s v="Facultad de Ingeniería de Sistemas Computacionales "/>
    <x v="0"/>
    <n v="4026"/>
    <m/>
    <n v="-4026"/>
    <n v="4026"/>
    <n v="28437755.766666666"/>
    <n v="12193.3"/>
    <n v="100"/>
    <n v="100"/>
    <n v="-30.000000000000004"/>
  </r>
  <r>
    <n v="30"/>
    <x v="17"/>
    <x v="0"/>
    <s v="Facultad de Ciencias y Tecnología"/>
    <x v="0"/>
    <n v="704"/>
    <m/>
    <n v="-704"/>
    <n v="704"/>
    <n v="28454276.300000001"/>
    <n v="12216.766666666666"/>
    <n v="100"/>
    <n v="100"/>
    <n v="-30"/>
  </r>
  <r>
    <n v="30"/>
    <x v="17"/>
    <x v="1"/>
    <s v="Azuero"/>
    <x v="1"/>
    <n v="1069"/>
    <m/>
    <n v="-1069"/>
    <n v="1069"/>
    <n v="28492368.333333332"/>
    <n v="12252.4"/>
    <n v="100"/>
    <n v="100"/>
    <n v="-30"/>
  </r>
  <r>
    <n v="30"/>
    <x v="17"/>
    <x v="2"/>
    <s v="Bocas del Toro"/>
    <x v="1"/>
    <n v="339"/>
    <m/>
    <n v="-339"/>
    <n v="339"/>
    <n v="28496199.033333335"/>
    <n v="12263.7"/>
    <n v="100"/>
    <n v="100"/>
    <n v="-29.999999999999996"/>
  </r>
  <r>
    <n v="30"/>
    <x v="17"/>
    <x v="3"/>
    <s v="Coclé"/>
    <x v="1"/>
    <n v="948"/>
    <m/>
    <n v="-948"/>
    <n v="948"/>
    <n v="28526155.833333332"/>
    <n v="12295.3"/>
    <n v="100"/>
    <n v="100"/>
    <n v="-30"/>
  </r>
  <r>
    <n v="30"/>
    <x v="17"/>
    <x v="4"/>
    <s v="Colón"/>
    <x v="1"/>
    <n v="747"/>
    <m/>
    <n v="-747"/>
    <n v="747"/>
    <n v="28544756.133333333"/>
    <n v="12320.2"/>
    <n v="100"/>
    <n v="100"/>
    <n v="-30"/>
  </r>
  <r>
    <n v="30"/>
    <x v="17"/>
    <x v="5"/>
    <s v="Chiriquí"/>
    <x v="1"/>
    <n v="2333"/>
    <m/>
    <n v="-2333"/>
    <n v="2333"/>
    <n v="28726185.766666666"/>
    <n v="12397.966666666667"/>
    <n v="100"/>
    <n v="100"/>
    <n v="-30"/>
  </r>
  <r>
    <n v="30"/>
    <x v="17"/>
    <x v="6"/>
    <s v="Panamá Oeste"/>
    <x v="1"/>
    <n v="1763"/>
    <m/>
    <n v="-1763"/>
    <n v="1763"/>
    <n v="28829791.399999999"/>
    <n v="12456.733333333334"/>
    <n v="100"/>
    <n v="100"/>
    <n v="-30"/>
  </r>
  <r>
    <n v="30"/>
    <x v="17"/>
    <x v="7"/>
    <s v="Veraguas"/>
    <x v="1"/>
    <n v="1482"/>
    <m/>
    <n v="-1482"/>
    <n v="1482"/>
    <n v="28903002.199999999"/>
    <n v="12506.133333333333"/>
    <n v="100"/>
    <n v="100"/>
    <n v="-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1CD91-E397-43E5-A8D3-7EB434C060F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:D21" firstHeaderRow="1" firstDataRow="2" firstDataCol="1"/>
  <pivotFields count="14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9">
        <item h="1" x="1"/>
        <item h="1" x="2"/>
        <item h="1" x="5"/>
        <item h="1" x="3"/>
        <item h="1" x="4"/>
        <item h="1" x="6"/>
        <item h="1" x="0"/>
        <item x="7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Cantidad " fld="5" baseField="0" baseItem="0"/>
  </dataFields>
  <chartFormats count="3"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27D9C-2FCC-496E-8D1E-61B78BEABCB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J21" firstHeaderRow="1" firstDataRow="2" firstDataCol="1"/>
  <pivotFields count="14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9">
        <item x="1"/>
        <item x="2"/>
        <item x="5"/>
        <item x="3"/>
        <item x="4"/>
        <item x="6"/>
        <item x="0"/>
        <item x="7"/>
        <item t="default"/>
      </items>
    </pivotField>
    <pivotField showAll="0"/>
    <pivotField showAll="0"/>
    <pivotField dataField="1" showAll="0"/>
    <pivotField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Cantidad " fld="5" baseField="0" baseItem="0"/>
  </dataFields>
  <chartFormats count="1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550A-A705-4D6A-AF75-01D802C58C0C}">
  <dimension ref="A1:L67"/>
  <sheetViews>
    <sheetView workbookViewId="0">
      <selection activeCell="J19" sqref="J19"/>
    </sheetView>
  </sheetViews>
  <sheetFormatPr baseColWidth="10" defaultRowHeight="14.5" x14ac:dyDescent="0.35"/>
  <cols>
    <col min="1" max="1" width="29.08984375" customWidth="1"/>
    <col min="2" max="2" width="18.26953125" bestFit="1" customWidth="1"/>
    <col min="3" max="3" width="17.453125" bestFit="1" customWidth="1"/>
    <col min="4" max="4" width="23.453125" bestFit="1" customWidth="1"/>
    <col min="5" max="5" width="11.81640625" bestFit="1" customWidth="1"/>
    <col min="6" max="6" width="14.90625" bestFit="1" customWidth="1"/>
    <col min="7" max="7" width="12.453125" bestFit="1" customWidth="1"/>
    <col min="8" max="8" width="12.81640625" bestFit="1" customWidth="1"/>
    <col min="9" max="9" width="13.81640625" bestFit="1" customWidth="1"/>
  </cols>
  <sheetData>
    <row r="1" spans="1:12" ht="43.5" x14ac:dyDescent="0.35">
      <c r="A1" s="37" t="s">
        <v>38</v>
      </c>
      <c r="B1" s="37" t="s">
        <v>5</v>
      </c>
      <c r="C1" s="37" t="s">
        <v>1</v>
      </c>
      <c r="D1" s="37" t="s">
        <v>6</v>
      </c>
      <c r="E1" s="37" t="s">
        <v>7</v>
      </c>
      <c r="F1" s="37" t="s">
        <v>8</v>
      </c>
      <c r="G1" s="37" t="s">
        <v>9</v>
      </c>
      <c r="H1" s="37" t="s">
        <v>10</v>
      </c>
      <c r="I1" s="37" t="s">
        <v>11</v>
      </c>
      <c r="J1" s="37" t="s">
        <v>12</v>
      </c>
      <c r="K1" s="37" t="s">
        <v>13</v>
      </c>
      <c r="L1" s="37" t="s">
        <v>4</v>
      </c>
    </row>
    <row r="2" spans="1:12" x14ac:dyDescent="0.35">
      <c r="A2" s="36">
        <v>1</v>
      </c>
      <c r="B2" s="36">
        <v>9529</v>
      </c>
      <c r="C2" s="43">
        <v>2006</v>
      </c>
      <c r="D2" s="39">
        <f>(508.325077399381*(C2)) + $B$42</f>
        <v>8912.1812865500106</v>
      </c>
      <c r="E2" s="38">
        <f>D2-B2</f>
        <v>-616.81871344998945</v>
      </c>
      <c r="F2" s="39">
        <f>ABS(E2 )</f>
        <v>616.81871344998945</v>
      </c>
      <c r="G2" s="39">
        <f>SUMSQ(E2:$E$2)/A2</f>
        <v>380465.3252621002</v>
      </c>
      <c r="H2" s="39">
        <f>SUM(F2:$F$2)/A2</f>
        <v>616.81871344998945</v>
      </c>
      <c r="I2" s="39">
        <f>100*(F2/B2)</f>
        <v>6.4730686688003924</v>
      </c>
      <c r="J2" s="39">
        <f>AVERAGE(I2:$I$2 )</f>
        <v>6.4730686688003924</v>
      </c>
      <c r="K2" s="39">
        <f>SUM(E2:$E$2)/H2</f>
        <v>-1</v>
      </c>
      <c r="L2" s="36" t="s">
        <v>37</v>
      </c>
    </row>
    <row r="3" spans="1:12" x14ac:dyDescent="0.35">
      <c r="A3" s="36">
        <v>2</v>
      </c>
      <c r="B3" s="36">
        <v>9649</v>
      </c>
      <c r="C3" s="43">
        <v>2007</v>
      </c>
      <c r="D3" s="39">
        <f t="shared" ref="D3:D21" si="0">(508.325077399381*(C3)) + $B$42</f>
        <v>9420.5063639493892</v>
      </c>
      <c r="E3" s="38">
        <f t="shared" ref="E3:E19" si="1">D3-B3</f>
        <v>-228.4936360506108</v>
      </c>
      <c r="F3" s="39">
        <f t="shared" ref="F3:F19" si="2">ABS(E3 )</f>
        <v>228.4936360506108</v>
      </c>
      <c r="G3" s="39">
        <f>SUMSQ(E$2:$E3)/A3</f>
        <v>216337.33348886459</v>
      </c>
      <c r="H3" s="39">
        <f>SUM(F$2:$F3)/A3</f>
        <v>422.65617475030012</v>
      </c>
      <c r="I3" s="39">
        <f t="shared" ref="I3:I19" si="3">100*(F3/B3)</f>
        <v>2.3680550943166212</v>
      </c>
      <c r="J3" s="39">
        <f>AVERAGE(I$2:$I3 )</f>
        <v>4.4205618815585073</v>
      </c>
      <c r="K3" s="39">
        <f>SUM(E$2:$E3)/H3</f>
        <v>-2</v>
      </c>
      <c r="L3" s="36" t="s">
        <v>37</v>
      </c>
    </row>
    <row r="4" spans="1:12" x14ac:dyDescent="0.35">
      <c r="A4" s="36">
        <v>3</v>
      </c>
      <c r="B4" s="36">
        <v>10039</v>
      </c>
      <c r="C4" s="43">
        <v>2008</v>
      </c>
      <c r="D4" s="39">
        <f t="shared" si="0"/>
        <v>9928.8314413487678</v>
      </c>
      <c r="E4" s="38">
        <f t="shared" si="1"/>
        <v>-110.16855865123216</v>
      </c>
      <c r="F4" s="39">
        <f t="shared" si="2"/>
        <v>110.16855865123216</v>
      </c>
      <c r="G4" s="39">
        <f>SUMSQ(E$2:$E4)/A4</f>
        <v>148270.59276433973</v>
      </c>
      <c r="H4" s="39">
        <f>SUM(F$2:$F4)/A4</f>
        <v>318.4936360506108</v>
      </c>
      <c r="I4" s="39">
        <f t="shared" si="3"/>
        <v>1.0974057042656855</v>
      </c>
      <c r="J4" s="39">
        <f>AVERAGE(I$2:$I4 )</f>
        <v>3.3128431557942335</v>
      </c>
      <c r="K4" s="39">
        <f>SUM(E$2:$E4)/H4</f>
        <v>-3</v>
      </c>
      <c r="L4" s="36" t="s">
        <v>37</v>
      </c>
    </row>
    <row r="5" spans="1:12" x14ac:dyDescent="0.35">
      <c r="A5" s="36">
        <v>4</v>
      </c>
      <c r="B5" s="36">
        <v>10088</v>
      </c>
      <c r="C5" s="43">
        <v>2009</v>
      </c>
      <c r="D5" s="39">
        <f t="shared" si="0"/>
        <v>10437.156518748146</v>
      </c>
      <c r="E5" s="38">
        <f t="shared" si="1"/>
        <v>349.15651874814648</v>
      </c>
      <c r="F5" s="39">
        <f t="shared" si="2"/>
        <v>349.15651874814648</v>
      </c>
      <c r="G5" s="39">
        <f>SUMSQ(E$2:$E5)/A5</f>
        <v>141680.51321933599</v>
      </c>
      <c r="H5" s="39">
        <f>SUM(F$2:$F5)/A5</f>
        <v>326.15935672499472</v>
      </c>
      <c r="I5" s="39">
        <f t="shared" si="3"/>
        <v>3.4611074419919357</v>
      </c>
      <c r="J5" s="39">
        <f>AVERAGE(I$2:$I5 )</f>
        <v>3.3499092273436588</v>
      </c>
      <c r="K5" s="39">
        <f>SUM(E$2:$E5)/H5</f>
        <v>-1.8589820494247411</v>
      </c>
      <c r="L5" s="36" t="s">
        <v>37</v>
      </c>
    </row>
    <row r="6" spans="1:12" x14ac:dyDescent="0.35">
      <c r="A6" s="36">
        <v>5</v>
      </c>
      <c r="B6" s="36">
        <v>10540</v>
      </c>
      <c r="C6" s="43">
        <v>2010</v>
      </c>
      <c r="D6" s="39">
        <f t="shared" si="0"/>
        <v>10945.481596147525</v>
      </c>
      <c r="E6" s="38">
        <f t="shared" si="1"/>
        <v>405.48159614752512</v>
      </c>
      <c r="F6" s="39">
        <f t="shared" si="2"/>
        <v>405.48159614752512</v>
      </c>
      <c r="G6" s="39">
        <f>SUMSQ(E$2:$E6)/A6</f>
        <v>146227.47553833772</v>
      </c>
      <c r="H6" s="39">
        <f>SUM(F$2:$F6)/A6</f>
        <v>342.02380460950081</v>
      </c>
      <c r="I6" s="39">
        <f t="shared" si="3"/>
        <v>3.847073967244071</v>
      </c>
      <c r="J6" s="39">
        <f>AVERAGE(I$2:$I6 )</f>
        <v>3.4493421753237414</v>
      </c>
      <c r="K6" s="39">
        <f>SUM(E$2:$E6)/H6</f>
        <v>-0.58721875655838995</v>
      </c>
      <c r="L6" s="36" t="s">
        <v>37</v>
      </c>
    </row>
    <row r="7" spans="1:12" x14ac:dyDescent="0.35">
      <c r="A7" s="36">
        <v>6</v>
      </c>
      <c r="B7" s="36">
        <v>11104</v>
      </c>
      <c r="C7" s="43">
        <v>2011</v>
      </c>
      <c r="D7" s="39">
        <f t="shared" si="0"/>
        <v>11453.806673546904</v>
      </c>
      <c r="E7" s="38">
        <f t="shared" si="1"/>
        <v>349.80667354690377</v>
      </c>
      <c r="F7" s="39">
        <f t="shared" si="2"/>
        <v>349.80667354690377</v>
      </c>
      <c r="G7" s="39">
        <f>SUMSQ(E$2:$E7)/A7</f>
        <v>142250.3477582731</v>
      </c>
      <c r="H7" s="39">
        <f>SUM(F$2:$F7)/A7</f>
        <v>343.32094943240128</v>
      </c>
      <c r="I7" s="39">
        <f t="shared" si="3"/>
        <v>3.1502762387149117</v>
      </c>
      <c r="J7" s="39">
        <f>AVERAGE(I$2:$I7 )</f>
        <v>3.3994978525556032</v>
      </c>
      <c r="K7" s="39">
        <f>SUM(E$2:$E7)/H7</f>
        <v>0.43389102976972116</v>
      </c>
      <c r="L7" s="36" t="s">
        <v>37</v>
      </c>
    </row>
    <row r="8" spans="1:12" x14ac:dyDescent="0.35">
      <c r="A8" s="36">
        <v>7</v>
      </c>
      <c r="B8" s="36">
        <v>11758</v>
      </c>
      <c r="C8" s="43">
        <v>2012</v>
      </c>
      <c r="D8" s="39">
        <f t="shared" si="0"/>
        <v>11962.131750946282</v>
      </c>
      <c r="E8" s="38">
        <f t="shared" si="1"/>
        <v>204.13175094628241</v>
      </c>
      <c r="F8" s="39">
        <f t="shared" si="2"/>
        <v>204.13175094628241</v>
      </c>
      <c r="G8" s="39">
        <f>SUMSQ(E$2:$E8)/A8</f>
        <v>127881.6940420048</v>
      </c>
      <c r="H8" s="39">
        <f>SUM(F$2:$F8)/A8</f>
        <v>323.43677822009857</v>
      </c>
      <c r="I8" s="39">
        <f t="shared" si="3"/>
        <v>1.7361094654387006</v>
      </c>
      <c r="J8" s="39">
        <f>AVERAGE(I$2:$I8 )</f>
        <v>3.1618709401103318</v>
      </c>
      <c r="K8" s="39">
        <f>SUM(E$2:$E8)/H8</f>
        <v>1.0916990738658174</v>
      </c>
      <c r="L8" s="36" t="s">
        <v>37</v>
      </c>
    </row>
    <row r="9" spans="1:12" x14ac:dyDescent="0.35">
      <c r="A9" s="36">
        <v>8</v>
      </c>
      <c r="B9" s="36">
        <v>12475</v>
      </c>
      <c r="C9" s="43">
        <v>2013</v>
      </c>
      <c r="D9" s="39">
        <f t="shared" si="0"/>
        <v>12470.456828345661</v>
      </c>
      <c r="E9" s="38">
        <f t="shared" si="1"/>
        <v>-4.5431716543389484</v>
      </c>
      <c r="F9" s="39">
        <f t="shared" si="2"/>
        <v>4.5431716543389484</v>
      </c>
      <c r="G9" s="39">
        <f>SUMSQ(E$2:$E9)/A9</f>
        <v>111899.06233783931</v>
      </c>
      <c r="H9" s="39">
        <f>SUM(F$2:$F9)/A9</f>
        <v>283.57507739937864</v>
      </c>
      <c r="I9" s="39">
        <f t="shared" si="3"/>
        <v>3.6418209654019623E-2</v>
      </c>
      <c r="J9" s="39">
        <f>AVERAGE(I$2:$I9 )</f>
        <v>2.7711893488032926</v>
      </c>
      <c r="K9" s="39">
        <f>SUM(E$2:$E9)/H9</f>
        <v>1.2291364346232569</v>
      </c>
      <c r="L9" s="36" t="s">
        <v>37</v>
      </c>
    </row>
    <row r="10" spans="1:12" x14ac:dyDescent="0.35">
      <c r="A10" s="36">
        <v>9</v>
      </c>
      <c r="B10" s="36">
        <v>12966</v>
      </c>
      <c r="C10" s="43">
        <v>2014</v>
      </c>
      <c r="D10" s="39">
        <f t="shared" si="0"/>
        <v>12978.78190574504</v>
      </c>
      <c r="E10" s="38">
        <f t="shared" si="1"/>
        <v>12.781905745039694</v>
      </c>
      <c r="F10" s="39">
        <f t="shared" si="2"/>
        <v>12.781905745039694</v>
      </c>
      <c r="G10" s="39">
        <f>SUMSQ(E$2:$E10)/A10</f>
        <v>99483.986201909953</v>
      </c>
      <c r="H10" s="39">
        <f>SUM(F$2:$F10)/A10</f>
        <v>253.48694721556319</v>
      </c>
      <c r="I10" s="39">
        <f t="shared" si="3"/>
        <v>9.8580176963131996E-2</v>
      </c>
      <c r="J10" s="39">
        <f>AVERAGE(I$2:$I10 )</f>
        <v>2.4742327741543857</v>
      </c>
      <c r="K10" s="39">
        <f>SUM(E$2:$E10)/H10</f>
        <v>1.4254555088410543</v>
      </c>
      <c r="L10" s="36" t="s">
        <v>37</v>
      </c>
    </row>
    <row r="11" spans="1:12" x14ac:dyDescent="0.35">
      <c r="A11" s="36">
        <v>10</v>
      </c>
      <c r="B11" s="36">
        <v>13372</v>
      </c>
      <c r="C11" s="43">
        <v>2015</v>
      </c>
      <c r="D11" s="39">
        <f t="shared" si="0"/>
        <v>13487.106983144418</v>
      </c>
      <c r="E11" s="38">
        <f t="shared" si="1"/>
        <v>115.10698314441834</v>
      </c>
      <c r="F11" s="39">
        <f t="shared" si="2"/>
        <v>115.10698314441834</v>
      </c>
      <c r="G11" s="39">
        <f>SUMSQ(E$2:$E11)/A11</f>
        <v>90860.549338579905</v>
      </c>
      <c r="H11" s="39">
        <f>SUM(F$2:$F11)/A11</f>
        <v>239.64895080844872</v>
      </c>
      <c r="I11" s="39">
        <f t="shared" si="3"/>
        <v>0.86080603607850992</v>
      </c>
      <c r="J11" s="39">
        <f>AVERAGE(I$2:$I11 )</f>
        <v>2.3128901003467983</v>
      </c>
      <c r="K11" s="39">
        <f>SUM(E$2:$E11)/H11</f>
        <v>1.988080260167564</v>
      </c>
      <c r="L11" s="36" t="s">
        <v>37</v>
      </c>
    </row>
    <row r="12" spans="1:12" x14ac:dyDescent="0.35">
      <c r="A12" s="36">
        <v>11</v>
      </c>
      <c r="B12" s="36">
        <v>13857</v>
      </c>
      <c r="C12" s="43">
        <v>2016</v>
      </c>
      <c r="D12" s="39">
        <f t="shared" si="0"/>
        <v>13995.432060543797</v>
      </c>
      <c r="E12" s="38">
        <f t="shared" si="1"/>
        <v>138.43206054379698</v>
      </c>
      <c r="F12" s="39">
        <f t="shared" si="2"/>
        <v>138.43206054379698</v>
      </c>
      <c r="G12" s="39">
        <f>SUMSQ(E$2:$E12)/A12</f>
        <v>84342.629888381867</v>
      </c>
      <c r="H12" s="39">
        <f>SUM(F$2:$F12)/A12</f>
        <v>230.44741532984401</v>
      </c>
      <c r="I12" s="39">
        <f t="shared" si="3"/>
        <v>0.99900455036297153</v>
      </c>
      <c r="J12" s="39">
        <f>AVERAGE(I$2:$I12 )</f>
        <v>2.193445959439178</v>
      </c>
      <c r="K12" s="39">
        <f>SUM(E$2:$E12)/H12</f>
        <v>2.6681722949066744</v>
      </c>
      <c r="L12" s="36" t="s">
        <v>37</v>
      </c>
    </row>
    <row r="13" spans="1:12" x14ac:dyDescent="0.35">
      <c r="A13" s="36">
        <v>12</v>
      </c>
      <c r="B13" s="36">
        <v>14693</v>
      </c>
      <c r="C13" s="43">
        <v>2017</v>
      </c>
      <c r="D13" s="39">
        <f t="shared" si="0"/>
        <v>14503.757137943176</v>
      </c>
      <c r="E13" s="38">
        <f t="shared" si="1"/>
        <v>-189.24286205682438</v>
      </c>
      <c r="F13" s="39">
        <f t="shared" si="2"/>
        <v>189.24286205682438</v>
      </c>
      <c r="G13" s="39">
        <f>SUMSQ(E$2:$E13)/A13</f>
        <v>80298.482467638227</v>
      </c>
      <c r="H13" s="39">
        <f>SUM(F$2:$F13)/A13</f>
        <v>227.01370255709239</v>
      </c>
      <c r="I13" s="39">
        <f t="shared" si="3"/>
        <v>1.2879797322318409</v>
      </c>
      <c r="J13" s="39">
        <f>AVERAGE(I$2:$I13 )</f>
        <v>2.117990440505233</v>
      </c>
      <c r="K13" s="39">
        <f>SUM(E$2:$E13)/H13</f>
        <v>1.8749112593856483</v>
      </c>
      <c r="L13" s="36" t="s">
        <v>37</v>
      </c>
    </row>
    <row r="14" spans="1:12" x14ac:dyDescent="0.35">
      <c r="A14" s="36">
        <v>13</v>
      </c>
      <c r="B14" s="36">
        <v>15259</v>
      </c>
      <c r="C14" s="43">
        <v>2018</v>
      </c>
      <c r="D14" s="39">
        <f t="shared" si="0"/>
        <v>15012.082215342554</v>
      </c>
      <c r="E14" s="38">
        <f t="shared" si="1"/>
        <v>-246.91778465744574</v>
      </c>
      <c r="F14" s="39">
        <f t="shared" si="2"/>
        <v>246.91778465744574</v>
      </c>
      <c r="G14" s="39">
        <f>SUMSQ(E$2:$E14)/A14</f>
        <v>78811.552460907653</v>
      </c>
      <c r="H14" s="39">
        <f>SUM(F$2:$F14)/A14</f>
        <v>228.54478579558111</v>
      </c>
      <c r="I14" s="39">
        <f t="shared" si="3"/>
        <v>1.618178023838035</v>
      </c>
      <c r="J14" s="39">
        <f>AVERAGE(I$2:$I14 )</f>
        <v>2.0795433315308332</v>
      </c>
      <c r="K14" s="39">
        <f>SUM(E$2:$E14)/H14</f>
        <v>0.7819594819438086</v>
      </c>
      <c r="L14" s="36" t="s">
        <v>37</v>
      </c>
    </row>
    <row r="15" spans="1:12" x14ac:dyDescent="0.35">
      <c r="A15" s="36">
        <v>14</v>
      </c>
      <c r="B15" s="36">
        <v>15657</v>
      </c>
      <c r="C15" s="43">
        <v>2019</v>
      </c>
      <c r="D15" s="39">
        <f t="shared" si="0"/>
        <v>15520.407292741933</v>
      </c>
      <c r="E15" s="38">
        <f t="shared" si="1"/>
        <v>-136.59270725806709</v>
      </c>
      <c r="F15" s="39">
        <f t="shared" si="2"/>
        <v>136.59270725806709</v>
      </c>
      <c r="G15" s="39">
        <f>SUMSQ(E$2:$E15)/A15</f>
        <v>74514.839261991976</v>
      </c>
      <c r="H15" s="39">
        <f>SUM(F$2:$F15)/A15</f>
        <v>221.97678018575866</v>
      </c>
      <c r="I15" s="39">
        <f t="shared" si="3"/>
        <v>0.87240663765770643</v>
      </c>
      <c r="J15" s="39">
        <f>AVERAGE(I$2:$I15 )</f>
        <v>1.9933192819684671</v>
      </c>
      <c r="K15" s="39">
        <f>SUM(E$2:$E15)/H15</f>
        <v>0.18974982432106888</v>
      </c>
      <c r="L15" s="36" t="s">
        <v>37</v>
      </c>
    </row>
    <row r="16" spans="1:12" x14ac:dyDescent="0.35">
      <c r="A16" s="36">
        <v>15</v>
      </c>
      <c r="B16" s="36">
        <v>15232</v>
      </c>
      <c r="C16" s="43">
        <v>2020</v>
      </c>
      <c r="D16" s="39">
        <f t="shared" si="0"/>
        <v>16028.732370141312</v>
      </c>
      <c r="E16" s="38">
        <f t="shared" si="1"/>
        <v>796.73237014131155</v>
      </c>
      <c r="F16" s="39">
        <f t="shared" si="2"/>
        <v>796.73237014131155</v>
      </c>
      <c r="G16" s="39">
        <f>SUMSQ(E$2:$E16)/A16</f>
        <v>111866.01461992531</v>
      </c>
      <c r="H16" s="39">
        <f>SUM(F$2:$F16)/A16</f>
        <v>260.29381951612885</v>
      </c>
      <c r="I16" s="39">
        <f t="shared" si="3"/>
        <v>5.2306484384277283</v>
      </c>
      <c r="J16" s="39">
        <f>AVERAGE(I$2:$I16 )</f>
        <v>2.2091412257324179</v>
      </c>
      <c r="K16" s="39">
        <f>SUM(E$2:$E16)/H16</f>
        <v>3.2227135732392491</v>
      </c>
      <c r="L16" s="36" t="s">
        <v>37</v>
      </c>
    </row>
    <row r="17" spans="1:12" x14ac:dyDescent="0.35">
      <c r="A17" s="36">
        <v>16</v>
      </c>
      <c r="B17" s="36">
        <v>17468</v>
      </c>
      <c r="C17" s="43">
        <v>2021</v>
      </c>
      <c r="D17" s="39">
        <f t="shared" si="0"/>
        <v>16537.05744754069</v>
      </c>
      <c r="E17" s="38">
        <f t="shared" si="1"/>
        <v>-930.94255245930981</v>
      </c>
      <c r="F17" s="39">
        <f t="shared" si="2"/>
        <v>930.94255245930981</v>
      </c>
      <c r="G17" s="39">
        <f>SUMSQ(E$2:$E17)/A17</f>
        <v>159040.26595489591</v>
      </c>
      <c r="H17" s="39">
        <f>SUM(F$2:$F17)/A17</f>
        <v>302.20936532507767</v>
      </c>
      <c r="I17" s="39">
        <f t="shared" si="3"/>
        <v>5.3294169479007891</v>
      </c>
      <c r="J17" s="39">
        <f>AVERAGE(I$2:$I17 )</f>
        <v>2.4041584583679412</v>
      </c>
      <c r="K17" s="39">
        <f>SUM(E$2:$E17)/H17</f>
        <v>-0.30472294323286575</v>
      </c>
      <c r="L17" s="36" t="s">
        <v>37</v>
      </c>
    </row>
    <row r="18" spans="1:12" x14ac:dyDescent="0.35">
      <c r="A18" s="36">
        <v>17</v>
      </c>
      <c r="B18" s="36">
        <v>17425</v>
      </c>
      <c r="C18" s="43">
        <v>2022</v>
      </c>
      <c r="D18" s="39">
        <f t="shared" si="0"/>
        <v>17045.382524940069</v>
      </c>
      <c r="E18" s="38">
        <f t="shared" si="1"/>
        <v>-379.61747505993117</v>
      </c>
      <c r="F18" s="39">
        <f t="shared" si="2"/>
        <v>379.61747505993117</v>
      </c>
      <c r="G18" s="39">
        <f>SUMSQ(E$2:$E18)/A18</f>
        <v>158161.98133230658</v>
      </c>
      <c r="H18" s="39">
        <f>SUM(F$2:$F18)/A18</f>
        <v>306.76278354477495</v>
      </c>
      <c r="I18" s="39">
        <f t="shared" si="3"/>
        <v>2.1785794838446551</v>
      </c>
      <c r="J18" s="39">
        <f>AVERAGE(I$2:$I18 )</f>
        <v>2.3908891069253952</v>
      </c>
      <c r="K18" s="39">
        <f>SUM(E$2:$E18)/H18</f>
        <v>-1.5376950126855105</v>
      </c>
      <c r="L18" s="36" t="s">
        <v>37</v>
      </c>
    </row>
    <row r="19" spans="1:12" x14ac:dyDescent="0.35">
      <c r="A19" s="36">
        <v>18</v>
      </c>
      <c r="B19" s="36">
        <v>17082</v>
      </c>
      <c r="C19" s="43">
        <v>2023</v>
      </c>
      <c r="D19" s="39">
        <f t="shared" si="0"/>
        <v>17553.707602339447</v>
      </c>
      <c r="E19" s="38">
        <f t="shared" si="1"/>
        <v>471.70760233944748</v>
      </c>
      <c r="F19" s="39">
        <f t="shared" si="2"/>
        <v>471.70760233944748</v>
      </c>
      <c r="G19" s="39">
        <f>SUMSQ(E$2:$E19)/A19</f>
        <v>161736.76359744681</v>
      </c>
      <c r="H19" s="39">
        <f>SUM(F$2:$F19)/A19</f>
        <v>315.92638458892338</v>
      </c>
      <c r="I19" s="39">
        <f t="shared" si="3"/>
        <v>2.761430759509703</v>
      </c>
      <c r="J19" s="39">
        <f>AVERAGE(I$2:$I19 )</f>
        <v>2.4114747542911896</v>
      </c>
      <c r="K19" s="39">
        <f>SUM(E$2:$E19)/H19</f>
        <v>1.6213505456500965E-11</v>
      </c>
      <c r="L19" s="36" t="s">
        <v>37</v>
      </c>
    </row>
    <row r="20" spans="1:12" x14ac:dyDescent="0.35">
      <c r="A20" s="36">
        <v>19</v>
      </c>
      <c r="B20" s="36"/>
      <c r="C20" s="43">
        <v>2024</v>
      </c>
      <c r="D20" s="39">
        <f t="shared" si="0"/>
        <v>18062.032679738943</v>
      </c>
      <c r="E20" s="38">
        <f t="shared" ref="E20" si="4">D20-B20</f>
        <v>18062.032679738943</v>
      </c>
      <c r="F20" s="38"/>
      <c r="G20" s="36"/>
      <c r="H20" s="36"/>
      <c r="I20" s="36"/>
      <c r="J20" s="36"/>
      <c r="K20" s="36"/>
      <c r="L20" s="36"/>
    </row>
    <row r="21" spans="1:12" x14ac:dyDescent="0.35">
      <c r="A21" s="36">
        <v>20</v>
      </c>
      <c r="B21" s="36"/>
      <c r="C21" s="43">
        <v>2025</v>
      </c>
      <c r="D21" s="39">
        <f t="shared" si="0"/>
        <v>18570.357757138321</v>
      </c>
      <c r="E21" s="36"/>
      <c r="F21" s="38"/>
      <c r="G21" s="36"/>
      <c r="H21" s="36"/>
      <c r="I21" s="36"/>
      <c r="J21" s="36"/>
      <c r="K21" s="36"/>
      <c r="L21" s="36"/>
    </row>
    <row r="26" spans="1:12" x14ac:dyDescent="0.35">
      <c r="A26" s="48" t="s">
        <v>40</v>
      </c>
      <c r="B26" s="48"/>
      <c r="C26" s="48"/>
      <c r="D26" s="48"/>
      <c r="E26" s="48"/>
      <c r="F26" s="48"/>
      <c r="G26" s="48"/>
      <c r="H26" s="48"/>
      <c r="I26" s="48"/>
    </row>
    <row r="27" spans="1:12" ht="15" thickBot="1" x14ac:dyDescent="0.4">
      <c r="A27" s="48"/>
      <c r="B27" s="48"/>
      <c r="C27" s="48"/>
      <c r="D27" s="48"/>
      <c r="E27" s="48"/>
      <c r="F27" s="48"/>
      <c r="G27" s="48"/>
      <c r="H27" s="48"/>
      <c r="I27" s="48"/>
    </row>
    <row r="28" spans="1:12" x14ac:dyDescent="0.35">
      <c r="A28" s="49" t="s">
        <v>41</v>
      </c>
      <c r="B28" s="49"/>
      <c r="C28" s="48"/>
      <c r="D28" s="48"/>
      <c r="E28" s="48"/>
      <c r="F28" s="48"/>
      <c r="G28" s="48"/>
      <c r="H28" s="48"/>
      <c r="I28" s="48"/>
    </row>
    <row r="29" spans="1:12" x14ac:dyDescent="0.35">
      <c r="A29" s="48" t="s">
        <v>42</v>
      </c>
      <c r="B29" s="48">
        <v>0.98857175530544883</v>
      </c>
      <c r="C29" s="48"/>
      <c r="D29" s="48"/>
      <c r="E29" s="48"/>
      <c r="F29" s="48"/>
      <c r="G29" s="48"/>
      <c r="H29" s="48"/>
      <c r="I29" s="48"/>
    </row>
    <row r="30" spans="1:12" x14ac:dyDescent="0.35">
      <c r="A30" s="48" t="s">
        <v>43</v>
      </c>
      <c r="B30" s="48">
        <v>0.97727411538769626</v>
      </c>
      <c r="C30" s="48"/>
      <c r="D30" s="48"/>
      <c r="E30" s="48"/>
      <c r="F30" s="48"/>
      <c r="G30" s="48"/>
      <c r="H30" s="48"/>
      <c r="I30" s="48"/>
    </row>
    <row r="31" spans="1:12" x14ac:dyDescent="0.35">
      <c r="A31" s="48" t="s">
        <v>44</v>
      </c>
      <c r="B31" s="48">
        <v>0.97585374759942733</v>
      </c>
      <c r="C31" s="48"/>
      <c r="D31" s="48"/>
      <c r="E31" s="48"/>
      <c r="F31" s="48"/>
      <c r="G31" s="48"/>
      <c r="H31" s="48"/>
      <c r="I31" s="48"/>
    </row>
    <row r="32" spans="1:12" x14ac:dyDescent="0.35">
      <c r="A32" s="48" t="s">
        <v>45</v>
      </c>
      <c r="B32" s="48">
        <v>426.56049869523503</v>
      </c>
      <c r="C32" s="48"/>
      <c r="D32" s="48"/>
      <c r="E32" s="48"/>
      <c r="F32" s="48"/>
      <c r="G32" s="48"/>
      <c r="H32" s="48"/>
      <c r="I32" s="48"/>
    </row>
    <row r="33" spans="1:9" ht="15" thickBot="1" x14ac:dyDescent="0.4">
      <c r="A33" s="50" t="s">
        <v>46</v>
      </c>
      <c r="B33" s="50">
        <v>18</v>
      </c>
      <c r="C33" s="48"/>
      <c r="D33" s="48"/>
      <c r="E33" s="48"/>
      <c r="F33" s="48"/>
      <c r="G33" s="48"/>
      <c r="H33" s="48"/>
      <c r="I33" s="48"/>
    </row>
    <row r="34" spans="1:9" x14ac:dyDescent="0.35">
      <c r="A34" s="48"/>
      <c r="B34" s="48"/>
      <c r="C34" s="48"/>
      <c r="D34" s="48"/>
      <c r="E34" s="48"/>
      <c r="F34" s="48"/>
      <c r="G34" s="48"/>
      <c r="H34" s="48"/>
      <c r="I34" s="48"/>
    </row>
    <row r="35" spans="1:9" ht="15" thickBot="1" x14ac:dyDescent="0.4">
      <c r="A35" s="48" t="s">
        <v>47</v>
      </c>
      <c r="B35" s="48"/>
      <c r="C35" s="48"/>
      <c r="D35" s="48"/>
      <c r="E35" s="48"/>
      <c r="F35" s="48"/>
      <c r="G35" s="48"/>
      <c r="H35" s="48"/>
      <c r="I35" s="48"/>
    </row>
    <row r="36" spans="1:9" x14ac:dyDescent="0.35">
      <c r="A36" s="51"/>
      <c r="B36" s="51" t="s">
        <v>52</v>
      </c>
      <c r="C36" s="51" t="s">
        <v>53</v>
      </c>
      <c r="D36" s="51" t="s">
        <v>54</v>
      </c>
      <c r="E36" s="51" t="s">
        <v>55</v>
      </c>
      <c r="F36" s="51" t="s">
        <v>56</v>
      </c>
      <c r="G36" s="48"/>
      <c r="H36" s="48"/>
      <c r="I36" s="48"/>
    </row>
    <row r="37" spans="1:9" x14ac:dyDescent="0.35">
      <c r="A37" s="48" t="s">
        <v>48</v>
      </c>
      <c r="B37" s="48">
        <v>1</v>
      </c>
      <c r="C37" s="48">
        <v>125192079.19969039</v>
      </c>
      <c r="D37" s="48">
        <v>125192079.19969039</v>
      </c>
      <c r="E37" s="48">
        <v>688.04300087564809</v>
      </c>
      <c r="F37" s="48">
        <v>1.4115534056367133E-14</v>
      </c>
      <c r="G37" s="48"/>
      <c r="H37" s="48"/>
      <c r="I37" s="48"/>
    </row>
    <row r="38" spans="1:9" x14ac:dyDescent="0.35">
      <c r="A38" s="48" t="s">
        <v>49</v>
      </c>
      <c r="B38" s="48">
        <v>16</v>
      </c>
      <c r="C38" s="48">
        <v>2911261.744754042</v>
      </c>
      <c r="D38" s="48">
        <v>181953.85904712763</v>
      </c>
      <c r="E38" s="48"/>
      <c r="F38" s="48"/>
      <c r="G38" s="48"/>
      <c r="H38" s="48"/>
      <c r="I38" s="48"/>
    </row>
    <row r="39" spans="1:9" ht="15" thickBot="1" x14ac:dyDescent="0.4">
      <c r="A39" s="50" t="s">
        <v>50</v>
      </c>
      <c r="B39" s="50">
        <v>17</v>
      </c>
      <c r="C39" s="50">
        <v>128103340.94444443</v>
      </c>
      <c r="D39" s="50"/>
      <c r="E39" s="50"/>
      <c r="F39" s="50"/>
      <c r="G39" s="48"/>
      <c r="H39" s="48"/>
      <c r="I39" s="48"/>
    </row>
    <row r="40" spans="1:9" ht="15" thickBot="1" x14ac:dyDescent="0.4">
      <c r="A40" s="48"/>
      <c r="B40" s="48"/>
      <c r="C40" s="48"/>
      <c r="D40" s="48"/>
      <c r="E40" s="48"/>
      <c r="F40" s="48"/>
      <c r="G40" s="48"/>
      <c r="H40" s="48"/>
      <c r="I40" s="48"/>
    </row>
    <row r="41" spans="1:9" x14ac:dyDescent="0.35">
      <c r="A41" s="51"/>
      <c r="B41" s="51" t="s">
        <v>57</v>
      </c>
      <c r="C41" s="51" t="s">
        <v>45</v>
      </c>
      <c r="D41" s="51" t="s">
        <v>58</v>
      </c>
      <c r="E41" s="51" t="s">
        <v>59</v>
      </c>
      <c r="F41" s="51" t="s">
        <v>60</v>
      </c>
      <c r="G41" s="51" t="s">
        <v>61</v>
      </c>
      <c r="H41" s="51" t="s">
        <v>62</v>
      </c>
      <c r="I41" s="51" t="s">
        <v>63</v>
      </c>
    </row>
    <row r="42" spans="1:9" x14ac:dyDescent="0.35">
      <c r="A42" s="48" t="s">
        <v>51</v>
      </c>
      <c r="B42" s="48">
        <v>-1010787.9239766082</v>
      </c>
      <c r="C42" s="48">
        <v>39039.33909154727</v>
      </c>
      <c r="D42" s="48">
        <v>-25.891522436030744</v>
      </c>
      <c r="E42" s="48">
        <v>1.730354436630479E-14</v>
      </c>
      <c r="F42" s="48">
        <v>-1093547.6257948747</v>
      </c>
      <c r="G42" s="48">
        <v>-928028.22215834167</v>
      </c>
      <c r="H42" s="48">
        <v>-1093547.6257948747</v>
      </c>
      <c r="I42" s="48">
        <v>-928028.22215834167</v>
      </c>
    </row>
    <row r="43" spans="1:9" ht="15" thickBot="1" x14ac:dyDescent="0.4">
      <c r="A43" s="50" t="s">
        <v>1</v>
      </c>
      <c r="B43" s="50">
        <v>508.32507739938097</v>
      </c>
      <c r="C43" s="50">
        <v>19.379106291962639</v>
      </c>
      <c r="D43" s="50">
        <v>26.230573780907815</v>
      </c>
      <c r="E43" s="50">
        <v>1.4115534056367083E-14</v>
      </c>
      <c r="F43" s="50">
        <v>467.24320727687729</v>
      </c>
      <c r="G43" s="50">
        <v>549.40694752188438</v>
      </c>
      <c r="H43" s="50">
        <v>467.24320727687729</v>
      </c>
      <c r="I43" s="50">
        <v>549.40694752188438</v>
      </c>
    </row>
    <row r="47" spans="1:9" x14ac:dyDescent="0.35">
      <c r="A47" t="s">
        <v>64</v>
      </c>
    </row>
    <row r="48" spans="1:9" ht="15" thickBot="1" x14ac:dyDescent="0.4"/>
    <row r="49" spans="1:4" x14ac:dyDescent="0.35">
      <c r="A49" s="41" t="s">
        <v>65</v>
      </c>
      <c r="B49" s="41" t="s">
        <v>66</v>
      </c>
      <c r="C49" s="41" t="s">
        <v>49</v>
      </c>
      <c r="D49" s="41" t="s">
        <v>67</v>
      </c>
    </row>
    <row r="50" spans="1:4" x14ac:dyDescent="0.35">
      <c r="A50">
        <v>1</v>
      </c>
      <c r="B50">
        <v>8912.1812865497777</v>
      </c>
      <c r="C50">
        <v>616.81871345022228</v>
      </c>
      <c r="D50">
        <v>1.4905322429010812</v>
      </c>
    </row>
    <row r="51" spans="1:4" x14ac:dyDescent="0.35">
      <c r="A51">
        <v>2</v>
      </c>
      <c r="B51">
        <v>9420.5063639491564</v>
      </c>
      <c r="C51">
        <v>228.49363605084363</v>
      </c>
      <c r="D51">
        <v>0.55215110113382149</v>
      </c>
    </row>
    <row r="52" spans="1:4" x14ac:dyDescent="0.35">
      <c r="A52">
        <v>3</v>
      </c>
      <c r="B52">
        <v>9928.831441348535</v>
      </c>
      <c r="C52">
        <v>110.16855865146499</v>
      </c>
      <c r="D52">
        <v>0.26622050408527248</v>
      </c>
    </row>
    <row r="53" spans="1:4" x14ac:dyDescent="0.35">
      <c r="A53">
        <v>4</v>
      </c>
      <c r="B53">
        <v>10437.156518747914</v>
      </c>
      <c r="C53">
        <v>-349.15651874791365</v>
      </c>
      <c r="D53">
        <v>-0.84373096610801868</v>
      </c>
    </row>
    <row r="54" spans="1:4" x14ac:dyDescent="0.35">
      <c r="A54">
        <v>5</v>
      </c>
      <c r="B54">
        <v>10945.481596147292</v>
      </c>
      <c r="C54">
        <v>-405.48159614729229</v>
      </c>
      <c r="D54">
        <v>-0.97983958622115985</v>
      </c>
    </row>
    <row r="55" spans="1:4" x14ac:dyDescent="0.35">
      <c r="A55">
        <v>6</v>
      </c>
      <c r="B55">
        <v>11453.806673546671</v>
      </c>
      <c r="C55">
        <v>-349.80667354667094</v>
      </c>
      <c r="D55">
        <v>-0.84530205445098405</v>
      </c>
    </row>
    <row r="56" spans="1:4" x14ac:dyDescent="0.35">
      <c r="A56">
        <v>7</v>
      </c>
      <c r="B56">
        <v>11962.13175094605</v>
      </c>
      <c r="C56">
        <v>-204.13175094604958</v>
      </c>
      <c r="D56">
        <v>-0.49328100777457135</v>
      </c>
    </row>
    <row r="57" spans="1:4" x14ac:dyDescent="0.35">
      <c r="A57">
        <v>8</v>
      </c>
      <c r="B57">
        <v>12470.456828345428</v>
      </c>
      <c r="C57">
        <v>4.5431716545717791</v>
      </c>
      <c r="D57">
        <v>1.0978499336207275E-2</v>
      </c>
    </row>
    <row r="58" spans="1:4" x14ac:dyDescent="0.35">
      <c r="A58">
        <v>9</v>
      </c>
      <c r="B58">
        <v>12978.781905744807</v>
      </c>
      <c r="C58">
        <v>-12.781905744806863</v>
      </c>
      <c r="D58">
        <v>-3.0887264317564656E-2</v>
      </c>
    </row>
    <row r="59" spans="1:4" x14ac:dyDescent="0.35">
      <c r="A59">
        <v>10</v>
      </c>
      <c r="B59">
        <v>13487.106983144186</v>
      </c>
      <c r="C59">
        <v>-115.10698314418551</v>
      </c>
      <c r="D59">
        <v>-0.27815412538278261</v>
      </c>
    </row>
    <row r="60" spans="1:4" x14ac:dyDescent="0.35">
      <c r="A60">
        <v>11</v>
      </c>
      <c r="B60">
        <v>13995.432060543564</v>
      </c>
      <c r="C60">
        <v>-138.43206054356415</v>
      </c>
      <c r="D60">
        <v>-0.33451879003030366</v>
      </c>
    </row>
    <row r="61" spans="1:4" x14ac:dyDescent="0.35">
      <c r="A61">
        <v>12</v>
      </c>
      <c r="B61">
        <v>14503.757137942943</v>
      </c>
      <c r="C61">
        <v>189.24286205705721</v>
      </c>
      <c r="D61">
        <v>0.45730225345649939</v>
      </c>
    </row>
    <row r="62" spans="1:4" x14ac:dyDescent="0.35">
      <c r="A62">
        <v>13</v>
      </c>
      <c r="B62">
        <v>15012.082215342321</v>
      </c>
      <c r="C62">
        <v>246.91778465767857</v>
      </c>
      <c r="D62">
        <v>0.5966727522245916</v>
      </c>
    </row>
    <row r="63" spans="1:4" x14ac:dyDescent="0.35">
      <c r="A63">
        <v>14</v>
      </c>
      <c r="B63">
        <v>15520.4072927417</v>
      </c>
      <c r="C63">
        <v>136.59270725829992</v>
      </c>
      <c r="D63">
        <v>0.33007402316770812</v>
      </c>
    </row>
    <row r="64" spans="1:4" x14ac:dyDescent="0.35">
      <c r="A64">
        <v>15</v>
      </c>
      <c r="B64">
        <v>16028.732370141079</v>
      </c>
      <c r="C64">
        <v>-796.73237014107872</v>
      </c>
      <c r="D64">
        <v>-1.9252906255317643</v>
      </c>
    </row>
    <row r="65" spans="1:4" x14ac:dyDescent="0.35">
      <c r="A65">
        <v>16</v>
      </c>
      <c r="B65">
        <v>16537.057447540457</v>
      </c>
      <c r="C65">
        <v>930.94255245954264</v>
      </c>
      <c r="D65">
        <v>2.2496073164965025</v>
      </c>
    </row>
    <row r="66" spans="1:4" x14ac:dyDescent="0.35">
      <c r="A66">
        <v>17</v>
      </c>
      <c r="B66">
        <v>17045.382524939952</v>
      </c>
      <c r="C66">
        <v>379.61747506004758</v>
      </c>
      <c r="D66">
        <v>0.9173393643987765</v>
      </c>
    </row>
    <row r="67" spans="1:4" ht="15" thickBot="1" x14ac:dyDescent="0.4">
      <c r="A67" s="40">
        <v>18</v>
      </c>
      <c r="B67" s="40">
        <v>17553.707602339331</v>
      </c>
      <c r="C67" s="40">
        <v>-471.70760233933106</v>
      </c>
      <c r="D67" s="40">
        <v>-1.1398736373861245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9EA7-63D7-49F4-876D-D95E7E8C580F}">
  <dimension ref="A1:L67"/>
  <sheetViews>
    <sheetView tabSelected="1" workbookViewId="0"/>
  </sheetViews>
  <sheetFormatPr baseColWidth="10" defaultRowHeight="14.5" x14ac:dyDescent="0.35"/>
  <cols>
    <col min="1" max="1" width="29.26953125" bestFit="1" customWidth="1"/>
    <col min="2" max="2" width="18.26953125" bestFit="1" customWidth="1"/>
    <col min="3" max="3" width="17.453125" bestFit="1" customWidth="1"/>
    <col min="4" max="4" width="23.453125" bestFit="1" customWidth="1"/>
    <col min="5" max="5" width="11.81640625" bestFit="1" customWidth="1"/>
    <col min="6" max="6" width="14.90625" bestFit="1" customWidth="1"/>
    <col min="7" max="7" width="12.26953125" bestFit="1" customWidth="1"/>
    <col min="8" max="8" width="12.81640625" bestFit="1" customWidth="1"/>
    <col min="9" max="9" width="13.81640625" bestFit="1" customWidth="1"/>
  </cols>
  <sheetData>
    <row r="1" spans="1:12" ht="43.5" x14ac:dyDescent="0.35">
      <c r="A1" s="37" t="s">
        <v>38</v>
      </c>
      <c r="B1" s="37" t="s">
        <v>5</v>
      </c>
      <c r="C1" s="37" t="s">
        <v>1</v>
      </c>
      <c r="D1" s="42" t="s">
        <v>6</v>
      </c>
      <c r="E1" s="37" t="s">
        <v>7</v>
      </c>
      <c r="F1" s="37" t="s">
        <v>8</v>
      </c>
      <c r="G1" s="37" t="s">
        <v>9</v>
      </c>
      <c r="H1" s="37" t="s">
        <v>10</v>
      </c>
      <c r="I1" s="37" t="s">
        <v>11</v>
      </c>
      <c r="J1" s="37" t="s">
        <v>12</v>
      </c>
      <c r="K1" s="37" t="s">
        <v>13</v>
      </c>
      <c r="L1" s="37" t="s">
        <v>4</v>
      </c>
    </row>
    <row r="2" spans="1:12" x14ac:dyDescent="0.35">
      <c r="A2" s="36">
        <v>1</v>
      </c>
      <c r="B2" s="36">
        <v>4655</v>
      </c>
      <c r="C2" s="43">
        <v>2006</v>
      </c>
      <c r="D2" s="39">
        <f>($B$43 *(C2)) + $B$42</f>
        <v>5178.1637426904636</v>
      </c>
      <c r="E2" s="38">
        <f>D2-B2</f>
        <v>523.16374269046355</v>
      </c>
      <c r="F2" s="39">
        <f>ABS(E2 )</f>
        <v>523.16374269046355</v>
      </c>
      <c r="G2" s="39">
        <f>SUMSQ(E2:$E$2)/A2</f>
        <v>273700.30166589358</v>
      </c>
      <c r="H2" s="39">
        <f>SUM(F2:$F$2)/A2</f>
        <v>523.16374269046355</v>
      </c>
      <c r="I2" s="39">
        <f>100*(F2/B2)</f>
        <v>11.238748500332193</v>
      </c>
      <c r="J2" s="39">
        <f>AVERAGE(I2:$I$2 )</f>
        <v>11.238748500332193</v>
      </c>
      <c r="K2" s="39">
        <f>SUM(E2:$E$2)/H2</f>
        <v>1</v>
      </c>
      <c r="L2" s="36" t="s">
        <v>39</v>
      </c>
    </row>
    <row r="3" spans="1:12" x14ac:dyDescent="0.35">
      <c r="A3" s="36">
        <v>2</v>
      </c>
      <c r="B3" s="36">
        <v>5058</v>
      </c>
      <c r="C3" s="43">
        <v>2007</v>
      </c>
      <c r="D3" s="39">
        <f t="shared" ref="D3:D21" si="0">($B$43 *(C3)) + $B$42</f>
        <v>5464.3340213281335</v>
      </c>
      <c r="E3" s="38">
        <f t="shared" ref="E3:E19" si="1">D3-B3</f>
        <v>406.33402132813353</v>
      </c>
      <c r="F3" s="39">
        <f t="shared" ref="F3:F19" si="2">ABS(E3 )</f>
        <v>406.33402132813353</v>
      </c>
      <c r="G3" s="39">
        <f>SUMSQ(E$2:$E3)/A3</f>
        <v>219403.81927729282</v>
      </c>
      <c r="H3" s="39">
        <f>SUM(F$2:$F3)/A3</f>
        <v>464.74888200929854</v>
      </c>
      <c r="I3" s="39">
        <f t="shared" ref="I3:I19" si="3">100*(F3/B3)</f>
        <v>8.0334919202873376</v>
      </c>
      <c r="J3" s="39">
        <f>AVERAGE(I$2:$I3 )</f>
        <v>9.6361202103097661</v>
      </c>
      <c r="K3" s="39">
        <f>SUM(E$2:$E3)/H3</f>
        <v>2</v>
      </c>
      <c r="L3" s="36" t="s">
        <v>39</v>
      </c>
    </row>
    <row r="4" spans="1:12" x14ac:dyDescent="0.35">
      <c r="A4" s="36">
        <v>3</v>
      </c>
      <c r="B4" s="36">
        <v>5795</v>
      </c>
      <c r="C4" s="43">
        <v>2008</v>
      </c>
      <c r="D4" s="39">
        <f t="shared" si="0"/>
        <v>5750.5042999659199</v>
      </c>
      <c r="E4" s="38">
        <f t="shared" si="1"/>
        <v>-44.495700034080073</v>
      </c>
      <c r="F4" s="39">
        <f t="shared" si="2"/>
        <v>44.495700034080073</v>
      </c>
      <c r="G4" s="39">
        <f>SUMSQ(E$2:$E4)/A4</f>
        <v>146929.16862536949</v>
      </c>
      <c r="H4" s="39">
        <f>SUM(F$2:$F4)/A4</f>
        <v>324.66448801755905</v>
      </c>
      <c r="I4" s="39">
        <f t="shared" si="3"/>
        <v>0.76782916365970788</v>
      </c>
      <c r="J4" s="39">
        <f>AVERAGE(I$2:$I4 )</f>
        <v>6.6800231947597473</v>
      </c>
      <c r="K4" s="39">
        <f>SUM(E$2:$E4)/H4</f>
        <v>2.7258973390913419</v>
      </c>
      <c r="L4" s="36" t="s">
        <v>39</v>
      </c>
    </row>
    <row r="5" spans="1:12" x14ac:dyDescent="0.35">
      <c r="A5" s="36">
        <v>4</v>
      </c>
      <c r="B5" s="36">
        <v>6078</v>
      </c>
      <c r="C5" s="43">
        <v>2009</v>
      </c>
      <c r="D5" s="39">
        <f t="shared" si="0"/>
        <v>6036.6745786037063</v>
      </c>
      <c r="E5" s="38">
        <f t="shared" si="1"/>
        <v>-41.325421396293677</v>
      </c>
      <c r="F5" s="39">
        <f t="shared" si="2"/>
        <v>41.325421396293677</v>
      </c>
      <c r="G5" s="39">
        <f>SUMSQ(E$2:$E5)/A5</f>
        <v>110623.82408242243</v>
      </c>
      <c r="H5" s="39">
        <f>SUM(F$2:$F5)/A5</f>
        <v>253.82972136224271</v>
      </c>
      <c r="I5" s="39">
        <f t="shared" si="3"/>
        <v>0.67991808812592425</v>
      </c>
      <c r="J5" s="39">
        <f>AVERAGE(I$2:$I5 )</f>
        <v>5.179996918101291</v>
      </c>
      <c r="K5" s="39">
        <f>SUM(E$2:$E5)/H5</f>
        <v>3.3237898149216525</v>
      </c>
      <c r="L5" s="36" t="s">
        <v>39</v>
      </c>
    </row>
    <row r="6" spans="1:12" x14ac:dyDescent="0.35">
      <c r="A6" s="36">
        <v>5</v>
      </c>
      <c r="B6" s="36">
        <v>6463</v>
      </c>
      <c r="C6" s="43">
        <v>2010</v>
      </c>
      <c r="D6" s="39">
        <f t="shared" si="0"/>
        <v>6322.8448572414927</v>
      </c>
      <c r="E6" s="38">
        <f t="shared" si="1"/>
        <v>-140.15514275850728</v>
      </c>
      <c r="F6" s="39">
        <f t="shared" si="2"/>
        <v>140.15514275850728</v>
      </c>
      <c r="G6" s="39">
        <f>SUMSQ(E$2:$E6)/A6</f>
        <v>92427.752074269461</v>
      </c>
      <c r="H6" s="39">
        <f>SUM(F$2:$F6)/A6</f>
        <v>231.09480564149561</v>
      </c>
      <c r="I6" s="39">
        <f t="shared" si="3"/>
        <v>2.1685771740446742</v>
      </c>
      <c r="J6" s="39">
        <f>AVERAGE(I$2:$I6 )</f>
        <v>4.5777129692899674</v>
      </c>
      <c r="K6" s="39">
        <f>SUM(E$2:$E6)/H6</f>
        <v>3.0442981956120221</v>
      </c>
      <c r="L6" s="36" t="s">
        <v>39</v>
      </c>
    </row>
    <row r="7" spans="1:12" x14ac:dyDescent="0.35">
      <c r="A7" s="36">
        <v>6</v>
      </c>
      <c r="B7" s="36">
        <v>6562</v>
      </c>
      <c r="C7" s="43">
        <v>2011</v>
      </c>
      <c r="D7" s="39">
        <f t="shared" si="0"/>
        <v>6609.0151358792791</v>
      </c>
      <c r="E7" s="38">
        <f t="shared" si="1"/>
        <v>47.015135879279114</v>
      </c>
      <c r="F7" s="39">
        <f t="shared" si="2"/>
        <v>47.015135879279114</v>
      </c>
      <c r="G7" s="39">
        <f>SUMSQ(E$2:$E7)/A7</f>
        <v>77391.530562182394</v>
      </c>
      <c r="H7" s="39">
        <f>SUM(F$2:$F7)/A7</f>
        <v>200.41486068112621</v>
      </c>
      <c r="I7" s="39">
        <f t="shared" si="3"/>
        <v>0.71647570678572259</v>
      </c>
      <c r="J7" s="39">
        <f>AVERAGE(I$2:$I7 )</f>
        <v>3.9341734255392602</v>
      </c>
      <c r="K7" s="39">
        <f>SUM(E$2:$E7)/H7</f>
        <v>3.7449150884232605</v>
      </c>
      <c r="L7" s="36" t="s">
        <v>39</v>
      </c>
    </row>
    <row r="8" spans="1:12" x14ac:dyDescent="0.35">
      <c r="A8" s="36">
        <v>7</v>
      </c>
      <c r="B8" s="36">
        <v>6744</v>
      </c>
      <c r="C8" s="43">
        <v>2012</v>
      </c>
      <c r="D8" s="39">
        <f t="shared" si="0"/>
        <v>6895.1854145170655</v>
      </c>
      <c r="E8" s="38">
        <f t="shared" si="1"/>
        <v>151.18541451706551</v>
      </c>
      <c r="F8" s="39">
        <f t="shared" si="2"/>
        <v>151.18541451706551</v>
      </c>
      <c r="G8" s="39">
        <f>SUMSQ(E$2:$E8)/A8</f>
        <v>69600.887562255899</v>
      </c>
      <c r="H8" s="39">
        <f>SUM(F$2:$F8)/A8</f>
        <v>193.38208265768895</v>
      </c>
      <c r="I8" s="39">
        <f t="shared" si="3"/>
        <v>2.2417766090905324</v>
      </c>
      <c r="J8" s="39">
        <f>AVERAGE(I$2:$I8 )</f>
        <v>3.6924024517608705</v>
      </c>
      <c r="K8" s="39">
        <f>SUM(E$2:$E8)/H8</f>
        <v>4.6629038111158634</v>
      </c>
      <c r="L8" s="36" t="s">
        <v>39</v>
      </c>
    </row>
    <row r="9" spans="1:12" x14ac:dyDescent="0.35">
      <c r="A9" s="36">
        <v>8</v>
      </c>
      <c r="B9" s="36">
        <v>7105</v>
      </c>
      <c r="C9" s="43">
        <v>2013</v>
      </c>
      <c r="D9" s="39">
        <f t="shared" si="0"/>
        <v>7181.3556931548519</v>
      </c>
      <c r="E9" s="38">
        <f t="shared" si="1"/>
        <v>76.355693154851906</v>
      </c>
      <c r="F9" s="39">
        <f t="shared" si="2"/>
        <v>76.355693154851906</v>
      </c>
      <c r="G9" s="39">
        <f>SUMSQ(E$2:$E9)/A9</f>
        <v>61629.550601618648</v>
      </c>
      <c r="H9" s="39">
        <f>SUM(F$2:$F9)/A9</f>
        <v>178.75378396983433</v>
      </c>
      <c r="I9" s="39">
        <f t="shared" si="3"/>
        <v>1.0746754842343689</v>
      </c>
      <c r="J9" s="39">
        <f>AVERAGE(I$2:$I9 )</f>
        <v>3.3651865808200578</v>
      </c>
      <c r="K9" s="39">
        <f>SUM(E$2:$E9)/H9</f>
        <v>5.4716477696828418</v>
      </c>
      <c r="L9" s="36" t="s">
        <v>39</v>
      </c>
    </row>
    <row r="10" spans="1:12" x14ac:dyDescent="0.35">
      <c r="A10" s="36">
        <v>9</v>
      </c>
      <c r="B10" s="36">
        <v>7541</v>
      </c>
      <c r="C10" s="43">
        <v>2014</v>
      </c>
      <c r="D10" s="39">
        <f t="shared" si="0"/>
        <v>7467.5259717925219</v>
      </c>
      <c r="E10" s="38">
        <f t="shared" si="1"/>
        <v>-73.474028207478113</v>
      </c>
      <c r="F10" s="39">
        <f t="shared" si="2"/>
        <v>73.474028207478113</v>
      </c>
      <c r="G10" s="39">
        <f>SUMSQ(E$2:$E10)/A10</f>
        <v>55381.648625998052</v>
      </c>
      <c r="H10" s="39">
        <f>SUM(F$2:$F10)/A10</f>
        <v>167.05603332957253</v>
      </c>
      <c r="I10" s="39">
        <f t="shared" si="3"/>
        <v>0.97432738638745675</v>
      </c>
      <c r="J10" s="39">
        <f>AVERAGE(I$2:$I10 )</f>
        <v>3.0995355592164358</v>
      </c>
      <c r="K10" s="39">
        <f>SUM(E$2:$E10)/H10</f>
        <v>5.4149718339642874</v>
      </c>
      <c r="L10" s="36" t="s">
        <v>39</v>
      </c>
    </row>
    <row r="11" spans="1:12" x14ac:dyDescent="0.35">
      <c r="A11" s="36">
        <v>10</v>
      </c>
      <c r="B11" s="36">
        <v>8098</v>
      </c>
      <c r="C11" s="43">
        <v>2015</v>
      </c>
      <c r="D11" s="39">
        <f t="shared" si="0"/>
        <v>7753.6962504303083</v>
      </c>
      <c r="E11" s="38">
        <f t="shared" si="1"/>
        <v>-344.30374956969172</v>
      </c>
      <c r="F11" s="39">
        <f t="shared" si="2"/>
        <v>344.30374956969172</v>
      </c>
      <c r="G11" s="39">
        <f>SUMSQ(E$2:$E11)/A11</f>
        <v>61697.990960173149</v>
      </c>
      <c r="H11" s="39">
        <f>SUM(F$2:$F11)/A11</f>
        <v>184.78080495358444</v>
      </c>
      <c r="I11" s="39">
        <f t="shared" si="3"/>
        <v>4.2517133807074803</v>
      </c>
      <c r="J11" s="39">
        <f>AVERAGE(I$2:$I11 )</f>
        <v>3.2147533413655403</v>
      </c>
      <c r="K11" s="39">
        <f>SUM(E$2:$E11)/H11</f>
        <v>3.0322411775643361</v>
      </c>
      <c r="L11" s="36" t="s">
        <v>39</v>
      </c>
    </row>
    <row r="12" spans="1:12" x14ac:dyDescent="0.35">
      <c r="A12" s="36">
        <v>11</v>
      </c>
      <c r="B12" s="36">
        <v>8416</v>
      </c>
      <c r="C12" s="43">
        <v>2016</v>
      </c>
      <c r="D12" s="39">
        <f t="shared" si="0"/>
        <v>8039.8665290680947</v>
      </c>
      <c r="E12" s="38">
        <f t="shared" si="1"/>
        <v>-376.13347093190532</v>
      </c>
      <c r="F12" s="39">
        <f t="shared" si="2"/>
        <v>376.13347093190532</v>
      </c>
      <c r="G12" s="39">
        <f>SUMSQ(E$2:$E12)/A12</f>
        <v>68950.572505183081</v>
      </c>
      <c r="H12" s="39">
        <f>SUM(F$2:$F12)/A12</f>
        <v>202.17650186070452</v>
      </c>
      <c r="I12" s="39">
        <f t="shared" si="3"/>
        <v>4.4692665272327154</v>
      </c>
      <c r="J12" s="39">
        <f>AVERAGE(I$2:$I12 )</f>
        <v>3.3287999946261921</v>
      </c>
      <c r="K12" s="39">
        <f>SUM(E$2:$E12)/H12</f>
        <v>0.91091938468064093</v>
      </c>
      <c r="L12" s="36" t="s">
        <v>39</v>
      </c>
    </row>
    <row r="13" spans="1:12" x14ac:dyDescent="0.35">
      <c r="A13" s="36">
        <v>12</v>
      </c>
      <c r="B13" s="36">
        <v>8901</v>
      </c>
      <c r="C13" s="43">
        <v>2017</v>
      </c>
      <c r="D13" s="39">
        <f t="shared" si="0"/>
        <v>8326.0368077058811</v>
      </c>
      <c r="E13" s="38">
        <f t="shared" si="1"/>
        <v>-574.96319229411893</v>
      </c>
      <c r="F13" s="39">
        <f t="shared" si="2"/>
        <v>574.96319229411893</v>
      </c>
      <c r="G13" s="39">
        <f>SUMSQ(E$2:$E13)/A13</f>
        <v>90753.247504171493</v>
      </c>
      <c r="H13" s="39">
        <f>SUM(F$2:$F13)/A13</f>
        <v>233.24205939682238</v>
      </c>
      <c r="I13" s="39">
        <f t="shared" si="3"/>
        <v>6.4595347971477244</v>
      </c>
      <c r="J13" s="39">
        <f>AVERAGE(I$2:$I13 )</f>
        <v>3.5896945615029865</v>
      </c>
      <c r="K13" s="39">
        <f>SUM(E$2:$E13)/H13</f>
        <v>-1.6754984012442038</v>
      </c>
      <c r="L13" s="36" t="s">
        <v>39</v>
      </c>
    </row>
    <row r="14" spans="1:12" x14ac:dyDescent="0.35">
      <c r="A14" s="36">
        <v>13</v>
      </c>
      <c r="B14" s="36">
        <v>9422</v>
      </c>
      <c r="C14" s="43">
        <v>2018</v>
      </c>
      <c r="D14" s="39">
        <f t="shared" si="0"/>
        <v>8612.2070863436675</v>
      </c>
      <c r="E14" s="38">
        <f t="shared" si="1"/>
        <v>-809.79291365633253</v>
      </c>
      <c r="F14" s="39">
        <f t="shared" si="2"/>
        <v>809.79291365633253</v>
      </c>
      <c r="G14" s="39">
        <f>SUMSQ(E$2:$E14)/A14</f>
        <v>134215.65638908235</v>
      </c>
      <c r="H14" s="39">
        <f>SUM(F$2:$F14)/A14</f>
        <v>277.59212510909242</v>
      </c>
      <c r="I14" s="39">
        <f t="shared" si="3"/>
        <v>8.5947029681207017</v>
      </c>
      <c r="J14" s="39">
        <f>AVERAGE(I$2:$I14 )</f>
        <v>3.9746952081658877</v>
      </c>
      <c r="K14" s="39">
        <f>SUM(E$2:$E14)/H14</f>
        <v>-4.3250132214910195</v>
      </c>
      <c r="L14" s="36" t="s">
        <v>39</v>
      </c>
    </row>
    <row r="15" spans="1:12" x14ac:dyDescent="0.35">
      <c r="A15" s="36">
        <v>14</v>
      </c>
      <c r="B15" s="36">
        <v>9486</v>
      </c>
      <c r="C15" s="43">
        <v>2019</v>
      </c>
      <c r="D15" s="39">
        <f t="shared" si="0"/>
        <v>8898.3773649814539</v>
      </c>
      <c r="E15" s="38">
        <f t="shared" si="1"/>
        <v>-587.62263501854613</v>
      </c>
      <c r="F15" s="39">
        <f t="shared" si="2"/>
        <v>587.62263501854613</v>
      </c>
      <c r="G15" s="39">
        <f>SUMSQ(E$2:$E15)/A15</f>
        <v>149293.13530315785</v>
      </c>
      <c r="H15" s="39">
        <f>SUM(F$2:$F15)/A15</f>
        <v>299.73716153119625</v>
      </c>
      <c r="I15" s="39">
        <f t="shared" si="3"/>
        <v>6.1946303501849691</v>
      </c>
      <c r="J15" s="39">
        <f>AVERAGE(I$2:$I15 )</f>
        <v>4.1332620040243935</v>
      </c>
      <c r="K15" s="39">
        <f>SUM(E$2:$E15)/H15</f>
        <v>-5.9659344112092869</v>
      </c>
      <c r="L15" s="36" t="s">
        <v>39</v>
      </c>
    </row>
    <row r="16" spans="1:12" x14ac:dyDescent="0.35">
      <c r="A16" s="36">
        <v>15</v>
      </c>
      <c r="B16" s="36">
        <v>8972</v>
      </c>
      <c r="C16" s="43">
        <v>2020</v>
      </c>
      <c r="D16" s="39">
        <f t="shared" si="0"/>
        <v>9184.5476436192403</v>
      </c>
      <c r="E16" s="38">
        <f t="shared" si="1"/>
        <v>212.54764361924026</v>
      </c>
      <c r="F16" s="39">
        <f t="shared" si="2"/>
        <v>212.54764361924026</v>
      </c>
      <c r="G16" s="39">
        <f>SUMSQ(E$2:$E16)/A16</f>
        <v>142352.02633682007</v>
      </c>
      <c r="H16" s="39">
        <f>SUM(F$2:$F16)/A16</f>
        <v>293.92452700373252</v>
      </c>
      <c r="I16" s="39">
        <f t="shared" si="3"/>
        <v>2.3690107402946978</v>
      </c>
      <c r="J16" s="39">
        <f>AVERAGE(I$2:$I16 )</f>
        <v>4.0156452531090805</v>
      </c>
      <c r="K16" s="39">
        <f>SUM(E$2:$E16)/H16</f>
        <v>-5.3607795808680869</v>
      </c>
      <c r="L16" s="36" t="s">
        <v>39</v>
      </c>
    </row>
    <row r="17" spans="1:12" x14ac:dyDescent="0.35">
      <c r="A17" s="36">
        <v>16</v>
      </c>
      <c r="B17" s="36">
        <v>9742</v>
      </c>
      <c r="C17" s="43">
        <v>2021</v>
      </c>
      <c r="D17" s="39">
        <f t="shared" si="0"/>
        <v>9470.7179222570267</v>
      </c>
      <c r="E17" s="38">
        <f t="shared" si="1"/>
        <v>-271.28207774297334</v>
      </c>
      <c r="F17" s="39">
        <f t="shared" si="2"/>
        <v>271.28207774297334</v>
      </c>
      <c r="G17" s="39">
        <f>SUMSQ(E$2:$E17)/A17</f>
        <v>138054.64754730285</v>
      </c>
      <c r="H17" s="39">
        <f>SUM(F$2:$F17)/A17</f>
        <v>292.50937392493506</v>
      </c>
      <c r="I17" s="39">
        <f t="shared" si="3"/>
        <v>2.7846651379898719</v>
      </c>
      <c r="J17" s="39">
        <f>AVERAGE(I$2:$I17 )</f>
        <v>3.9387089959141295</v>
      </c>
      <c r="K17" s="39">
        <f>SUM(E$2:$E17)/H17</f>
        <v>-6.3141452721267806</v>
      </c>
      <c r="L17" s="36" t="s">
        <v>39</v>
      </c>
    </row>
    <row r="18" spans="1:12" x14ac:dyDescent="0.35">
      <c r="A18" s="36">
        <v>17</v>
      </c>
      <c r="B18" s="36">
        <v>9272</v>
      </c>
      <c r="C18" s="43">
        <v>2022</v>
      </c>
      <c r="D18" s="39">
        <f t="shared" si="0"/>
        <v>9756.8882008946966</v>
      </c>
      <c r="E18" s="38">
        <f t="shared" si="1"/>
        <v>484.88820089469664</v>
      </c>
      <c r="F18" s="39">
        <f t="shared" si="2"/>
        <v>484.88820089469664</v>
      </c>
      <c r="G18" s="39">
        <f>SUMSQ(E$2:$E18)/A18</f>
        <v>143764.17224257303</v>
      </c>
      <c r="H18" s="39">
        <f>SUM(F$2:$F18)/A18</f>
        <v>303.82577551139161</v>
      </c>
      <c r="I18" s="39">
        <f t="shared" si="3"/>
        <v>5.2295966446796447</v>
      </c>
      <c r="J18" s="39">
        <f>AVERAGE(I$2:$I18 )</f>
        <v>4.0146435634885709</v>
      </c>
      <c r="K18" s="39">
        <f>SUM(E$2:$E18)/H18</f>
        <v>-4.4830247770572305</v>
      </c>
      <c r="L18" s="36" t="s">
        <v>39</v>
      </c>
    </row>
    <row r="19" spans="1:12" x14ac:dyDescent="0.35">
      <c r="A19" s="36">
        <v>18</v>
      </c>
      <c r="B19" s="36">
        <v>8681</v>
      </c>
      <c r="C19" s="43">
        <v>2023</v>
      </c>
      <c r="D19" s="39">
        <f t="shared" si="0"/>
        <v>10043.058479532483</v>
      </c>
      <c r="E19" s="38">
        <f t="shared" si="1"/>
        <v>1362.058479532483</v>
      </c>
      <c r="F19" s="39">
        <f t="shared" si="2"/>
        <v>1362.058479532483</v>
      </c>
      <c r="G19" s="39">
        <f>SUMSQ(E$2:$E19)/A19</f>
        <v>238844.1238772267</v>
      </c>
      <c r="H19" s="39">
        <f>SUM(F$2:$F19)/A19</f>
        <v>362.61648129034114</v>
      </c>
      <c r="I19" s="39">
        <f t="shared" si="3"/>
        <v>15.690110350564257</v>
      </c>
      <c r="J19" s="39">
        <f>AVERAGE(I$2:$I19 )</f>
        <v>4.6632806072149977</v>
      </c>
      <c r="K19" s="39">
        <f>SUM(E$2:$E19)/H19</f>
        <v>1.7336297998052216E-11</v>
      </c>
      <c r="L19" s="36" t="s">
        <v>39</v>
      </c>
    </row>
    <row r="20" spans="1:12" x14ac:dyDescent="0.35">
      <c r="A20" s="36">
        <v>19</v>
      </c>
      <c r="B20" s="36"/>
      <c r="C20" s="43">
        <v>2024</v>
      </c>
      <c r="D20" s="39">
        <f t="shared" si="0"/>
        <v>10329.228758170269</v>
      </c>
      <c r="E20" s="36"/>
      <c r="F20" s="36"/>
      <c r="G20" s="36"/>
      <c r="H20" s="36"/>
      <c r="I20" s="36"/>
      <c r="J20" s="36"/>
      <c r="K20" s="36"/>
      <c r="L20" s="36"/>
    </row>
    <row r="21" spans="1:12" x14ac:dyDescent="0.35">
      <c r="A21" s="36">
        <v>20</v>
      </c>
      <c r="B21" s="36"/>
      <c r="C21" s="43">
        <v>2025</v>
      </c>
      <c r="D21" s="39">
        <f t="shared" si="0"/>
        <v>10615.399036808056</v>
      </c>
      <c r="E21" s="36"/>
      <c r="F21" s="36"/>
      <c r="G21" s="36"/>
      <c r="H21" s="36"/>
      <c r="I21" s="36"/>
      <c r="J21" s="36"/>
      <c r="K21" s="36"/>
      <c r="L21" s="36"/>
    </row>
    <row r="22" spans="1:12" x14ac:dyDescent="0.35">
      <c r="A22" s="34"/>
    </row>
    <row r="23" spans="1:12" x14ac:dyDescent="0.35">
      <c r="A23" s="34"/>
    </row>
    <row r="24" spans="1:12" x14ac:dyDescent="0.35">
      <c r="A24" s="34"/>
    </row>
    <row r="25" spans="1:12" x14ac:dyDescent="0.35">
      <c r="A25" s="34"/>
    </row>
    <row r="26" spans="1:12" x14ac:dyDescent="0.35">
      <c r="A26" s="48" t="s">
        <v>40</v>
      </c>
      <c r="B26" s="48"/>
      <c r="C26" s="48"/>
      <c r="D26" s="48"/>
      <c r="E26" s="48"/>
      <c r="F26" s="48"/>
      <c r="G26" s="48"/>
      <c r="H26" s="48"/>
      <c r="I26" s="48"/>
    </row>
    <row r="27" spans="1:12" ht="15" thickBot="1" x14ac:dyDescent="0.4">
      <c r="A27" s="48"/>
      <c r="B27" s="48"/>
      <c r="C27" s="48"/>
      <c r="D27" s="48"/>
      <c r="E27" s="48"/>
      <c r="F27" s="48"/>
      <c r="G27" s="48"/>
      <c r="H27" s="48"/>
      <c r="I27" s="48"/>
    </row>
    <row r="28" spans="1:12" x14ac:dyDescent="0.35">
      <c r="A28" s="49" t="s">
        <v>41</v>
      </c>
      <c r="B28" s="49"/>
      <c r="C28" s="48"/>
      <c r="D28" s="48"/>
      <c r="E28" s="48"/>
      <c r="F28" s="48"/>
      <c r="G28" s="48"/>
      <c r="H28" s="48"/>
      <c r="I28" s="48"/>
    </row>
    <row r="29" spans="1:12" x14ac:dyDescent="0.35">
      <c r="A29" s="48" t="s">
        <v>42</v>
      </c>
      <c r="B29" s="48">
        <v>0.9498626010521044</v>
      </c>
      <c r="C29" s="48"/>
      <c r="D29" s="48"/>
      <c r="E29" s="48"/>
      <c r="F29" s="48"/>
      <c r="G29" s="48"/>
      <c r="H29" s="48"/>
      <c r="I29" s="48"/>
    </row>
    <row r="30" spans="1:12" x14ac:dyDescent="0.35">
      <c r="A30" s="48" t="s">
        <v>43</v>
      </c>
      <c r="B30" s="48">
        <v>0.90223896087746935</v>
      </c>
      <c r="C30" s="48"/>
      <c r="D30" s="48"/>
      <c r="E30" s="48"/>
      <c r="F30" s="48"/>
      <c r="G30" s="48"/>
      <c r="H30" s="48"/>
      <c r="I30" s="48"/>
    </row>
    <row r="31" spans="1:12" x14ac:dyDescent="0.35">
      <c r="A31" s="48" t="s">
        <v>44</v>
      </c>
      <c r="B31" s="48">
        <v>0.89612889593231115</v>
      </c>
      <c r="C31" s="48"/>
      <c r="D31" s="48"/>
      <c r="E31" s="48"/>
      <c r="F31" s="48"/>
      <c r="G31" s="48"/>
      <c r="H31" s="48"/>
      <c r="I31" s="48"/>
    </row>
    <row r="32" spans="1:12" x14ac:dyDescent="0.35">
      <c r="A32" s="48" t="s">
        <v>45</v>
      </c>
      <c r="B32" s="48">
        <v>518.36245944501502</v>
      </c>
      <c r="C32" s="48"/>
      <c r="D32" s="48"/>
      <c r="E32" s="48"/>
      <c r="F32" s="48"/>
      <c r="G32" s="48"/>
      <c r="H32" s="48"/>
      <c r="I32" s="48"/>
    </row>
    <row r="33" spans="1:9" ht="15" thickBot="1" x14ac:dyDescent="0.4">
      <c r="A33" s="50" t="s">
        <v>46</v>
      </c>
      <c r="B33" s="50">
        <v>18</v>
      </c>
      <c r="C33" s="48"/>
      <c r="D33" s="48"/>
      <c r="E33" s="48"/>
      <c r="F33" s="48"/>
      <c r="G33" s="48"/>
      <c r="H33" s="48"/>
      <c r="I33" s="48"/>
    </row>
    <row r="34" spans="1:9" x14ac:dyDescent="0.35">
      <c r="A34" s="48"/>
      <c r="B34" s="48"/>
      <c r="C34" s="48"/>
      <c r="D34" s="48"/>
      <c r="E34" s="48"/>
      <c r="F34" s="48"/>
      <c r="G34" s="48"/>
      <c r="H34" s="48"/>
      <c r="I34" s="48"/>
    </row>
    <row r="35" spans="1:9" ht="15" thickBot="1" x14ac:dyDescent="0.4">
      <c r="A35" s="48" t="s">
        <v>47</v>
      </c>
      <c r="B35" s="48"/>
      <c r="C35" s="48"/>
      <c r="D35" s="48"/>
      <c r="E35" s="48"/>
      <c r="F35" s="48"/>
      <c r="G35" s="48"/>
      <c r="H35" s="48"/>
      <c r="I35" s="48"/>
    </row>
    <row r="36" spans="1:9" x14ac:dyDescent="0.35">
      <c r="A36" s="51"/>
      <c r="B36" s="51" t="s">
        <v>52</v>
      </c>
      <c r="C36" s="51" t="s">
        <v>53</v>
      </c>
      <c r="D36" s="51" t="s">
        <v>54</v>
      </c>
      <c r="E36" s="51" t="s">
        <v>55</v>
      </c>
      <c r="F36" s="51" t="s">
        <v>56</v>
      </c>
      <c r="G36" s="48"/>
      <c r="H36" s="48"/>
      <c r="I36" s="48"/>
    </row>
    <row r="37" spans="1:9" x14ac:dyDescent="0.35">
      <c r="A37" s="48" t="s">
        <v>48</v>
      </c>
      <c r="B37" s="48">
        <v>1</v>
      </c>
      <c r="C37" s="48">
        <v>39677366.04798761</v>
      </c>
      <c r="D37" s="48">
        <v>39677366.04798761</v>
      </c>
      <c r="E37" s="48">
        <v>147.66438147149918</v>
      </c>
      <c r="F37" s="48">
        <v>1.7146829202547854E-9</v>
      </c>
      <c r="G37" s="48"/>
      <c r="H37" s="48"/>
      <c r="I37" s="48"/>
    </row>
    <row r="38" spans="1:9" x14ac:dyDescent="0.35">
      <c r="A38" s="48" t="s">
        <v>49</v>
      </c>
      <c r="B38" s="48">
        <v>16</v>
      </c>
      <c r="C38" s="48">
        <v>4299194.2297901567</v>
      </c>
      <c r="D38" s="48">
        <v>268699.63936188479</v>
      </c>
      <c r="E38" s="48"/>
      <c r="F38" s="48"/>
      <c r="G38" s="48"/>
      <c r="H38" s="48"/>
      <c r="I38" s="48"/>
    </row>
    <row r="39" spans="1:9" ht="15" thickBot="1" x14ac:dyDescent="0.4">
      <c r="A39" s="50" t="s">
        <v>50</v>
      </c>
      <c r="B39" s="50">
        <v>17</v>
      </c>
      <c r="C39" s="50">
        <v>43976560.277777769</v>
      </c>
      <c r="D39" s="50"/>
      <c r="E39" s="50"/>
      <c r="F39" s="50"/>
      <c r="G39" s="48"/>
      <c r="H39" s="48"/>
      <c r="I39" s="48"/>
    </row>
    <row r="40" spans="1:9" ht="15" thickBot="1" x14ac:dyDescent="0.4">
      <c r="A40" s="48"/>
      <c r="B40" s="48"/>
      <c r="C40" s="48"/>
      <c r="D40" s="48"/>
      <c r="E40" s="48"/>
      <c r="F40" s="48"/>
      <c r="G40" s="48"/>
      <c r="H40" s="48"/>
      <c r="I40" s="48"/>
    </row>
    <row r="41" spans="1:9" x14ac:dyDescent="0.35">
      <c r="A41" s="51"/>
      <c r="B41" s="51" t="s">
        <v>57</v>
      </c>
      <c r="C41" s="51" t="s">
        <v>45</v>
      </c>
      <c r="D41" s="51" t="s">
        <v>58</v>
      </c>
      <c r="E41" s="51" t="s">
        <v>59</v>
      </c>
      <c r="F41" s="51" t="s">
        <v>60</v>
      </c>
      <c r="G41" s="51" t="s">
        <v>61</v>
      </c>
      <c r="H41" s="51" t="s">
        <v>62</v>
      </c>
      <c r="I41" s="51" t="s">
        <v>63</v>
      </c>
    </row>
    <row r="42" spans="1:9" x14ac:dyDescent="0.35">
      <c r="A42" s="48" t="s">
        <v>51</v>
      </c>
      <c r="B42" s="48">
        <v>-568879.4152046782</v>
      </c>
      <c r="C42" s="48">
        <v>47441.166935292735</v>
      </c>
      <c r="D42" s="48">
        <v>-11.991261007145965</v>
      </c>
      <c r="E42" s="48">
        <v>2.0792926343228456E-9</v>
      </c>
      <c r="F42" s="48">
        <v>-669450.19639204547</v>
      </c>
      <c r="G42" s="48">
        <v>-468308.63401731092</v>
      </c>
      <c r="H42" s="48">
        <v>-669450.19639204547</v>
      </c>
      <c r="I42" s="48">
        <v>-468308.63401731092</v>
      </c>
    </row>
    <row r="43" spans="1:9" ht="15" thickBot="1" x14ac:dyDescent="0.4">
      <c r="A43" s="50" t="s">
        <v>1</v>
      </c>
      <c r="B43" s="50">
        <v>286.17027863777099</v>
      </c>
      <c r="C43" s="50">
        <v>23.549768977847293</v>
      </c>
      <c r="D43" s="50">
        <v>12.151723395119689</v>
      </c>
      <c r="E43" s="50">
        <v>1.7146829202547854E-9</v>
      </c>
      <c r="F43" s="50">
        <v>236.24699858619601</v>
      </c>
      <c r="G43" s="50">
        <v>336.09355868934563</v>
      </c>
      <c r="H43" s="50">
        <v>236.24699858619601</v>
      </c>
      <c r="I43" s="50">
        <v>336.09355868934563</v>
      </c>
    </row>
    <row r="47" spans="1:9" x14ac:dyDescent="0.35">
      <c r="A47" t="s">
        <v>64</v>
      </c>
    </row>
    <row r="48" spans="1:9" ht="15" thickBot="1" x14ac:dyDescent="0.4"/>
    <row r="49" spans="1:4" x14ac:dyDescent="0.35">
      <c r="A49" s="41" t="s">
        <v>65</v>
      </c>
      <c r="B49" s="41" t="s">
        <v>66</v>
      </c>
      <c r="C49" s="41" t="s">
        <v>49</v>
      </c>
      <c r="D49" s="41" t="s">
        <v>67</v>
      </c>
    </row>
    <row r="50" spans="1:4" x14ac:dyDescent="0.35">
      <c r="A50">
        <v>1</v>
      </c>
      <c r="B50">
        <v>5178.1637426901143</v>
      </c>
      <c r="C50">
        <v>-523.1637426901143</v>
      </c>
      <c r="D50">
        <v>-1.0403238753604382</v>
      </c>
    </row>
    <row r="51" spans="1:4" x14ac:dyDescent="0.35">
      <c r="A51">
        <v>2</v>
      </c>
      <c r="B51">
        <v>5464.3340213277843</v>
      </c>
      <c r="C51">
        <v>-406.33402132778428</v>
      </c>
      <c r="D51">
        <v>-0.80800512203862851</v>
      </c>
    </row>
    <row r="52" spans="1:4" x14ac:dyDescent="0.35">
      <c r="A52">
        <v>3</v>
      </c>
      <c r="B52">
        <v>5750.5042999655707</v>
      </c>
      <c r="C52">
        <v>44.495700034429319</v>
      </c>
      <c r="D52">
        <v>8.8480785879139226E-2</v>
      </c>
    </row>
    <row r="53" spans="1:4" x14ac:dyDescent="0.35">
      <c r="A53">
        <v>4</v>
      </c>
      <c r="B53">
        <v>6036.6745786033571</v>
      </c>
      <c r="C53">
        <v>41.325421396642923</v>
      </c>
      <c r="D53">
        <v>8.2176609405679113E-2</v>
      </c>
    </row>
    <row r="54" spans="1:4" x14ac:dyDescent="0.35">
      <c r="A54">
        <v>5</v>
      </c>
      <c r="B54">
        <v>6322.8448572411435</v>
      </c>
      <c r="C54">
        <v>140.15514275885653</v>
      </c>
      <c r="D54">
        <v>0.27870192325800147</v>
      </c>
    </row>
    <row r="55" spans="1:4" x14ac:dyDescent="0.35">
      <c r="A55">
        <v>6</v>
      </c>
      <c r="B55">
        <v>6609.0151358789299</v>
      </c>
      <c r="C55">
        <v>-47.015135878929868</v>
      </c>
      <c r="D55">
        <v>-9.3490745567850531E-2</v>
      </c>
    </row>
    <row r="56" spans="1:4" x14ac:dyDescent="0.35">
      <c r="A56">
        <v>7</v>
      </c>
      <c r="B56">
        <v>6895.1854145167163</v>
      </c>
      <c r="C56">
        <v>-151.18541451671626</v>
      </c>
      <c r="D56">
        <v>-0.30063588795213447</v>
      </c>
    </row>
    <row r="57" spans="1:4" x14ac:dyDescent="0.35">
      <c r="A57">
        <v>8</v>
      </c>
      <c r="B57">
        <v>7181.3556931545027</v>
      </c>
      <c r="C57">
        <v>-76.35569315450266</v>
      </c>
      <c r="D57">
        <v>-0.15183516005881972</v>
      </c>
    </row>
    <row r="58" spans="1:4" x14ac:dyDescent="0.35">
      <c r="A58">
        <v>9</v>
      </c>
      <c r="B58">
        <v>7467.5259717922891</v>
      </c>
      <c r="C58">
        <v>73.474028207710944</v>
      </c>
      <c r="D58">
        <v>0.14610489895639389</v>
      </c>
    </row>
    <row r="59" spans="1:4" x14ac:dyDescent="0.35">
      <c r="A59">
        <v>10</v>
      </c>
      <c r="B59">
        <v>7753.696250429959</v>
      </c>
      <c r="C59">
        <v>344.30374957004096</v>
      </c>
      <c r="D59">
        <v>0.68465641218183582</v>
      </c>
    </row>
    <row r="60" spans="1:4" x14ac:dyDescent="0.35">
      <c r="A60">
        <v>11</v>
      </c>
      <c r="B60">
        <v>8039.8665290677454</v>
      </c>
      <c r="C60">
        <v>376.13347093225457</v>
      </c>
      <c r="D60">
        <v>0.74795059023192856</v>
      </c>
    </row>
    <row r="61" spans="1:4" x14ac:dyDescent="0.35">
      <c r="A61">
        <v>12</v>
      </c>
      <c r="B61">
        <v>8326.0368077055318</v>
      </c>
      <c r="C61">
        <v>574.96319229446817</v>
      </c>
      <c r="D61">
        <v>1.1433283455801162</v>
      </c>
    </row>
    <row r="62" spans="1:4" x14ac:dyDescent="0.35">
      <c r="A62">
        <v>13</v>
      </c>
      <c r="B62">
        <v>8612.2070863433182</v>
      </c>
      <c r="C62">
        <v>809.79291365668178</v>
      </c>
      <c r="D62">
        <v>1.6102929798668151</v>
      </c>
    </row>
    <row r="63" spans="1:4" x14ac:dyDescent="0.35">
      <c r="A63">
        <v>14</v>
      </c>
      <c r="B63">
        <v>8898.3773649811046</v>
      </c>
      <c r="C63">
        <v>587.62263501889538</v>
      </c>
      <c r="D63">
        <v>1.1685019565174102</v>
      </c>
    </row>
    <row r="64" spans="1:4" x14ac:dyDescent="0.35">
      <c r="A64">
        <v>15</v>
      </c>
      <c r="B64">
        <v>9184.547643618891</v>
      </c>
      <c r="C64">
        <v>-212.54764361889102</v>
      </c>
      <c r="D64">
        <v>-0.42265617867809524</v>
      </c>
    </row>
    <row r="65" spans="1:4" x14ac:dyDescent="0.35">
      <c r="A65">
        <v>16</v>
      </c>
      <c r="B65">
        <v>9470.7179222566774</v>
      </c>
      <c r="C65">
        <v>271.28207774332259</v>
      </c>
      <c r="D65">
        <v>0.53945103493330804</v>
      </c>
    </row>
    <row r="66" spans="1:4" x14ac:dyDescent="0.35">
      <c r="A66">
        <v>17</v>
      </c>
      <c r="B66">
        <v>9756.8882008943474</v>
      </c>
      <c r="C66">
        <v>-484.88820089434739</v>
      </c>
      <c r="D66">
        <v>-0.96421202600378531</v>
      </c>
    </row>
    <row r="67" spans="1:4" ht="15" thickBot="1" x14ac:dyDescent="0.4">
      <c r="A67" s="40">
        <v>18</v>
      </c>
      <c r="B67" s="40">
        <v>10043.058479532134</v>
      </c>
      <c r="C67" s="40">
        <v>-1362.0584795321338</v>
      </c>
      <c r="D67" s="40">
        <v>-2.7084865411511072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2C31-7376-413D-8293-1107A6192FB7}">
  <dimension ref="A1:R16"/>
  <sheetViews>
    <sheetView workbookViewId="0">
      <selection activeCell="A13" sqref="A13"/>
    </sheetView>
  </sheetViews>
  <sheetFormatPr baseColWidth="10" defaultRowHeight="14.5" x14ac:dyDescent="0.35"/>
  <cols>
    <col min="1" max="1" width="22.453125" bestFit="1" customWidth="1"/>
    <col min="2" max="2" width="13.08984375" customWidth="1"/>
    <col min="12" max="12" width="22.453125" bestFit="1" customWidth="1"/>
    <col min="13" max="13" width="12.453125" bestFit="1" customWidth="1"/>
  </cols>
  <sheetData>
    <row r="1" spans="1:18" ht="14.5" customHeight="1" x14ac:dyDescent="0.35">
      <c r="A1" s="55" t="s">
        <v>68</v>
      </c>
      <c r="B1" s="56"/>
      <c r="C1" s="56"/>
      <c r="D1" s="56"/>
      <c r="E1" s="56"/>
      <c r="F1" s="56"/>
      <c r="G1" s="56"/>
      <c r="H1" s="56"/>
      <c r="I1" s="57"/>
      <c r="L1" s="54" t="s">
        <v>68</v>
      </c>
      <c r="M1" s="54"/>
      <c r="N1" s="54"/>
      <c r="O1" s="54"/>
      <c r="P1" s="54"/>
      <c r="Q1" s="53"/>
    </row>
    <row r="2" spans="1:18" ht="29" x14ac:dyDescent="0.35">
      <c r="A2" s="45" t="s">
        <v>4</v>
      </c>
      <c r="B2" s="45" t="s">
        <v>69</v>
      </c>
      <c r="C2" s="45" t="s">
        <v>78</v>
      </c>
      <c r="D2" s="45" t="s">
        <v>70</v>
      </c>
      <c r="E2" s="45" t="s">
        <v>83</v>
      </c>
      <c r="F2" s="45" t="s">
        <v>12</v>
      </c>
      <c r="G2" s="45" t="s">
        <v>71</v>
      </c>
      <c r="H2" s="45" t="s">
        <v>72</v>
      </c>
      <c r="I2" s="45" t="s">
        <v>73</v>
      </c>
      <c r="L2" s="45" t="s">
        <v>4</v>
      </c>
      <c r="M2" s="45" t="s">
        <v>69</v>
      </c>
      <c r="N2" s="45" t="s">
        <v>78</v>
      </c>
      <c r="O2" s="45" t="s">
        <v>83</v>
      </c>
      <c r="P2" s="45" t="s">
        <v>12</v>
      </c>
    </row>
    <row r="3" spans="1:18" x14ac:dyDescent="0.35">
      <c r="A3" s="36" t="s">
        <v>37</v>
      </c>
      <c r="B3" s="36" t="s">
        <v>35</v>
      </c>
      <c r="C3" s="36">
        <v>0.97585374759942733</v>
      </c>
      <c r="D3" s="39">
        <v>316</v>
      </c>
      <c r="E3" s="39"/>
      <c r="F3" s="36">
        <v>2</v>
      </c>
      <c r="G3" s="38">
        <f>MIN('sede_panama '!K2:K19)</f>
        <v>-3</v>
      </c>
      <c r="H3" s="38">
        <f>MAX('sede_panama '!K2:K19)</f>
        <v>3.2227135732392491</v>
      </c>
      <c r="I3" s="36">
        <f>1.25*D3</f>
        <v>395</v>
      </c>
      <c r="L3" s="36" t="s">
        <v>76</v>
      </c>
      <c r="M3" s="36" t="s">
        <v>33</v>
      </c>
      <c r="N3" s="36">
        <v>0.97399999999999998</v>
      </c>
      <c r="O3" s="39">
        <v>330</v>
      </c>
      <c r="P3" s="36">
        <v>2.5</v>
      </c>
    </row>
    <row r="4" spans="1:18" x14ac:dyDescent="0.35">
      <c r="A4" s="36" t="s">
        <v>39</v>
      </c>
      <c r="B4" s="36" t="s">
        <v>35</v>
      </c>
      <c r="C4" s="36">
        <v>0.89612889593231115</v>
      </c>
      <c r="D4" s="39">
        <v>363</v>
      </c>
      <c r="E4" s="39"/>
      <c r="F4" s="36">
        <v>5</v>
      </c>
      <c r="G4" s="38">
        <f>MIN('centro_regional '!K2:K19)</f>
        <v>-6.3141452721267806</v>
      </c>
      <c r="H4" s="38">
        <f>MAX('centro_regional '!K2:K19)</f>
        <v>5.4716477696828418</v>
      </c>
      <c r="I4" s="39">
        <f>1.25*D4</f>
        <v>453.75</v>
      </c>
      <c r="L4" s="36" t="s">
        <v>77</v>
      </c>
      <c r="M4" s="36" t="s">
        <v>33</v>
      </c>
      <c r="N4" s="36">
        <v>0.92200000000000004</v>
      </c>
      <c r="O4" s="39">
        <v>392</v>
      </c>
      <c r="P4" s="36">
        <v>3.6</v>
      </c>
    </row>
    <row r="5" spans="1:18" x14ac:dyDescent="0.35">
      <c r="A5" s="36" t="s">
        <v>76</v>
      </c>
      <c r="B5" s="36" t="s">
        <v>33</v>
      </c>
      <c r="C5" s="36">
        <v>0.97399999999999998</v>
      </c>
      <c r="D5" s="39"/>
      <c r="E5" s="39">
        <v>330</v>
      </c>
      <c r="F5" s="36">
        <v>2.5</v>
      </c>
      <c r="G5" s="38"/>
      <c r="H5" s="38"/>
      <c r="I5" s="36"/>
    </row>
    <row r="6" spans="1:18" x14ac:dyDescent="0.35">
      <c r="A6" s="36" t="s">
        <v>77</v>
      </c>
      <c r="B6" s="36" t="s">
        <v>33</v>
      </c>
      <c r="C6" s="36">
        <v>0.94399999999999995</v>
      </c>
      <c r="D6" s="39"/>
      <c r="E6" s="39">
        <v>392</v>
      </c>
      <c r="F6" s="36">
        <v>3.6</v>
      </c>
      <c r="G6" s="38"/>
      <c r="H6" s="38"/>
      <c r="I6" s="39"/>
    </row>
    <row r="9" spans="1:18" x14ac:dyDescent="0.35">
      <c r="A9" s="54" t="s">
        <v>82</v>
      </c>
      <c r="B9" s="54"/>
      <c r="C9" s="54"/>
      <c r="D9" s="54"/>
      <c r="E9" s="54"/>
      <c r="F9" s="54"/>
      <c r="G9" s="54"/>
      <c r="H9" s="54"/>
      <c r="L9" s="54" t="s">
        <v>82</v>
      </c>
      <c r="M9" s="54"/>
      <c r="N9" s="54"/>
      <c r="O9" s="54"/>
      <c r="P9" s="54"/>
      <c r="Q9" s="54"/>
      <c r="R9" s="54"/>
    </row>
    <row r="10" spans="1:18" ht="29" x14ac:dyDescent="0.35">
      <c r="A10" s="45" t="s">
        <v>4</v>
      </c>
      <c r="B10" s="45" t="s">
        <v>74</v>
      </c>
      <c r="C10" s="45" t="s">
        <v>79</v>
      </c>
      <c r="D10" s="45" t="s">
        <v>80</v>
      </c>
      <c r="E10" s="45"/>
      <c r="F10" s="45" t="s">
        <v>75</v>
      </c>
      <c r="G10" s="45" t="s">
        <v>79</v>
      </c>
      <c r="H10" s="45" t="s">
        <v>80</v>
      </c>
      <c r="L10" s="45" t="s">
        <v>4</v>
      </c>
      <c r="M10" s="45" t="s">
        <v>74</v>
      </c>
      <c r="N10" s="45" t="s">
        <v>79</v>
      </c>
      <c r="O10" s="45" t="s">
        <v>80</v>
      </c>
      <c r="P10" s="45" t="s">
        <v>75</v>
      </c>
      <c r="Q10" s="45" t="s">
        <v>79</v>
      </c>
      <c r="R10" s="45" t="s">
        <v>80</v>
      </c>
    </row>
    <row r="11" spans="1:18" x14ac:dyDescent="0.35">
      <c r="A11" s="36" t="s">
        <v>37</v>
      </c>
      <c r="B11" s="44">
        <v>18062.032679738943</v>
      </c>
      <c r="C11" s="39"/>
      <c r="D11" s="39"/>
      <c r="E11" s="39"/>
      <c r="F11" s="44">
        <v>18570.357757138321</v>
      </c>
      <c r="G11" s="36"/>
      <c r="H11" s="36"/>
      <c r="L11" s="36" t="s">
        <v>76</v>
      </c>
      <c r="M11" s="44">
        <v>18064</v>
      </c>
      <c r="N11" s="39">
        <v>17105</v>
      </c>
      <c r="O11" s="39">
        <v>19023</v>
      </c>
      <c r="P11" s="44">
        <v>18572</v>
      </c>
      <c r="Q11" s="36">
        <v>17607</v>
      </c>
      <c r="R11" s="36">
        <v>19538</v>
      </c>
    </row>
    <row r="12" spans="1:18" x14ac:dyDescent="0.35">
      <c r="A12" s="36" t="s">
        <v>39</v>
      </c>
      <c r="B12" s="44">
        <v>10329.228758170269</v>
      </c>
      <c r="C12" s="39"/>
      <c r="D12" s="39"/>
      <c r="E12" s="39"/>
      <c r="F12" s="44">
        <v>10615.399036808056</v>
      </c>
      <c r="G12" s="36"/>
      <c r="H12" s="36"/>
      <c r="L12" s="36" t="s">
        <v>77</v>
      </c>
      <c r="M12" s="44">
        <v>8579</v>
      </c>
      <c r="N12" s="39">
        <v>7746</v>
      </c>
      <c r="O12" s="39">
        <v>9411</v>
      </c>
      <c r="P12" s="44">
        <v>8171</v>
      </c>
      <c r="Q12" s="36">
        <v>6993</v>
      </c>
      <c r="R12" s="36">
        <v>9348</v>
      </c>
    </row>
    <row r="13" spans="1:18" x14ac:dyDescent="0.35">
      <c r="A13" s="52" t="s">
        <v>81</v>
      </c>
      <c r="B13" s="46">
        <f>SUM(B11:B12)</f>
        <v>28391.261437909212</v>
      </c>
      <c r="C13" s="47"/>
      <c r="D13" s="47"/>
      <c r="E13" s="47"/>
      <c r="F13" s="46">
        <f>SUM(F11:F12)</f>
        <v>29185.756793946377</v>
      </c>
      <c r="G13" s="36"/>
      <c r="H13" s="36"/>
      <c r="L13" s="52" t="s">
        <v>81</v>
      </c>
      <c r="M13" s="46">
        <v>26982</v>
      </c>
      <c r="N13" s="44">
        <v>25153</v>
      </c>
      <c r="O13" s="44">
        <v>28811</v>
      </c>
      <c r="P13" s="46">
        <v>27727</v>
      </c>
      <c r="Q13" s="44">
        <v>25532</v>
      </c>
      <c r="R13" s="44">
        <v>29923</v>
      </c>
    </row>
    <row r="14" spans="1:18" x14ac:dyDescent="0.35">
      <c r="A14" s="36" t="s">
        <v>76</v>
      </c>
      <c r="B14" s="44">
        <v>18064</v>
      </c>
      <c r="C14" s="39">
        <v>17105</v>
      </c>
      <c r="D14" s="39">
        <v>19023</v>
      </c>
      <c r="E14" s="39"/>
      <c r="F14" s="44">
        <v>18572</v>
      </c>
      <c r="G14" s="36">
        <v>17607</v>
      </c>
      <c r="H14" s="36">
        <v>19538</v>
      </c>
    </row>
    <row r="15" spans="1:18" x14ac:dyDescent="0.35">
      <c r="A15" s="36" t="s">
        <v>77</v>
      </c>
      <c r="B15" s="44">
        <v>8579</v>
      </c>
      <c r="C15" s="39">
        <v>7746</v>
      </c>
      <c r="D15" s="39">
        <v>9411</v>
      </c>
      <c r="E15" s="39"/>
      <c r="F15" s="44">
        <v>8171</v>
      </c>
      <c r="G15" s="36">
        <v>6993</v>
      </c>
      <c r="H15" s="36">
        <v>9348</v>
      </c>
    </row>
    <row r="16" spans="1:18" x14ac:dyDescent="0.35">
      <c r="A16" s="52" t="s">
        <v>81</v>
      </c>
      <c r="B16" s="46">
        <f>SUM(B14:B15)</f>
        <v>26643</v>
      </c>
      <c r="C16" s="44">
        <f t="shared" ref="C16:H16" si="0">SUM(C14:C15)</f>
        <v>24851</v>
      </c>
      <c r="D16" s="44">
        <f t="shared" si="0"/>
        <v>28434</v>
      </c>
      <c r="E16" s="44"/>
      <c r="F16" s="46">
        <f t="shared" si="0"/>
        <v>26743</v>
      </c>
      <c r="G16" s="44">
        <f t="shared" si="0"/>
        <v>24600</v>
      </c>
      <c r="H16" s="44">
        <f t="shared" si="0"/>
        <v>28886</v>
      </c>
    </row>
  </sheetData>
  <mergeCells count="4">
    <mergeCell ref="A9:H9"/>
    <mergeCell ref="L9:R9"/>
    <mergeCell ref="A1:I1"/>
    <mergeCell ref="L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8C7C-154B-4923-A6C5-06D4E59292FB}">
  <dimension ref="A1:D30"/>
  <sheetViews>
    <sheetView zoomScale="85" zoomScaleNormal="85" workbookViewId="0"/>
  </sheetViews>
  <sheetFormatPr baseColWidth="10" defaultRowHeight="14.5" x14ac:dyDescent="0.35"/>
  <cols>
    <col min="1" max="1" width="17.08984375" bestFit="1" customWidth="1"/>
    <col min="2" max="2" width="21.81640625" bestFit="1" customWidth="1"/>
    <col min="3" max="3" width="12.1796875" bestFit="1" customWidth="1"/>
    <col min="4" max="4" width="11.7265625" bestFit="1" customWidth="1"/>
    <col min="5" max="6" width="5.81640625" bestFit="1" customWidth="1"/>
    <col min="7" max="7" width="12.81640625" bestFit="1" customWidth="1"/>
    <col min="8" max="8" width="8.453125" bestFit="1" customWidth="1"/>
    <col min="9" max="10" width="11.453125" bestFit="1" customWidth="1"/>
  </cols>
  <sheetData>
    <row r="1" spans="1:4" x14ac:dyDescent="0.35">
      <c r="A1" s="33" t="s">
        <v>32</v>
      </c>
      <c r="B1" s="33" t="s">
        <v>31</v>
      </c>
    </row>
    <row r="2" spans="1:4" x14ac:dyDescent="0.35">
      <c r="A2" s="33" t="s">
        <v>29</v>
      </c>
      <c r="B2" t="s">
        <v>22</v>
      </c>
      <c r="C2" t="s">
        <v>14</v>
      </c>
      <c r="D2" t="s">
        <v>30</v>
      </c>
    </row>
    <row r="3" spans="1:4" x14ac:dyDescent="0.35">
      <c r="A3" s="34">
        <v>2006</v>
      </c>
      <c r="B3">
        <v>4655</v>
      </c>
      <c r="C3">
        <v>9529</v>
      </c>
      <c r="D3">
        <v>14184</v>
      </c>
    </row>
    <row r="4" spans="1:4" x14ac:dyDescent="0.35">
      <c r="A4" s="34">
        <v>2007</v>
      </c>
      <c r="B4">
        <v>5058</v>
      </c>
      <c r="C4">
        <v>9649</v>
      </c>
      <c r="D4">
        <v>14707</v>
      </c>
    </row>
    <row r="5" spans="1:4" x14ac:dyDescent="0.35">
      <c r="A5" s="34">
        <v>2008</v>
      </c>
      <c r="B5">
        <v>5795</v>
      </c>
      <c r="C5">
        <v>10039</v>
      </c>
      <c r="D5">
        <v>15834</v>
      </c>
    </row>
    <row r="6" spans="1:4" x14ac:dyDescent="0.35">
      <c r="A6" s="34">
        <v>2009</v>
      </c>
      <c r="B6">
        <v>6078</v>
      </c>
      <c r="C6">
        <v>10088</v>
      </c>
      <c r="D6">
        <v>16166</v>
      </c>
    </row>
    <row r="7" spans="1:4" x14ac:dyDescent="0.35">
      <c r="A7" s="34">
        <v>2010</v>
      </c>
      <c r="B7">
        <v>6463</v>
      </c>
      <c r="C7">
        <v>10540</v>
      </c>
      <c r="D7">
        <v>17003</v>
      </c>
    </row>
    <row r="8" spans="1:4" x14ac:dyDescent="0.35">
      <c r="A8" s="34">
        <v>2011</v>
      </c>
      <c r="B8">
        <v>6562</v>
      </c>
      <c r="C8">
        <v>11104</v>
      </c>
      <c r="D8">
        <v>17666</v>
      </c>
    </row>
    <row r="9" spans="1:4" x14ac:dyDescent="0.35">
      <c r="A9" s="34">
        <v>2012</v>
      </c>
      <c r="B9">
        <v>6744</v>
      </c>
      <c r="C9">
        <v>11758</v>
      </c>
      <c r="D9">
        <v>18502</v>
      </c>
    </row>
    <row r="10" spans="1:4" x14ac:dyDescent="0.35">
      <c r="A10" s="34">
        <v>2013</v>
      </c>
      <c r="B10">
        <v>7105</v>
      </c>
      <c r="C10">
        <v>12475</v>
      </c>
      <c r="D10">
        <v>19580</v>
      </c>
    </row>
    <row r="11" spans="1:4" x14ac:dyDescent="0.35">
      <c r="A11" s="34">
        <v>2014</v>
      </c>
      <c r="B11">
        <v>7541</v>
      </c>
      <c r="C11">
        <v>12966</v>
      </c>
      <c r="D11">
        <v>20507</v>
      </c>
    </row>
    <row r="12" spans="1:4" x14ac:dyDescent="0.35">
      <c r="A12" s="34">
        <v>2015</v>
      </c>
      <c r="B12">
        <v>8098</v>
      </c>
      <c r="C12">
        <v>13372</v>
      </c>
      <c r="D12">
        <v>21470</v>
      </c>
    </row>
    <row r="13" spans="1:4" x14ac:dyDescent="0.35">
      <c r="A13" s="34">
        <v>2016</v>
      </c>
      <c r="B13">
        <v>8416</v>
      </c>
      <c r="C13">
        <v>13857</v>
      </c>
      <c r="D13">
        <v>22273</v>
      </c>
    </row>
    <row r="14" spans="1:4" x14ac:dyDescent="0.35">
      <c r="A14" s="34">
        <v>2017</v>
      </c>
      <c r="B14">
        <v>8901</v>
      </c>
      <c r="C14">
        <v>14693</v>
      </c>
      <c r="D14">
        <v>23594</v>
      </c>
    </row>
    <row r="15" spans="1:4" x14ac:dyDescent="0.35">
      <c r="A15" s="34">
        <v>2018</v>
      </c>
      <c r="B15">
        <v>9422</v>
      </c>
      <c r="C15">
        <v>15259</v>
      </c>
      <c r="D15">
        <v>24681</v>
      </c>
    </row>
    <row r="16" spans="1:4" x14ac:dyDescent="0.35">
      <c r="A16" s="34">
        <v>2019</v>
      </c>
      <c r="B16">
        <v>9486</v>
      </c>
      <c r="C16">
        <v>15657</v>
      </c>
      <c r="D16">
        <v>25143</v>
      </c>
    </row>
    <row r="17" spans="1:4" x14ac:dyDescent="0.35">
      <c r="A17" s="34">
        <v>2020</v>
      </c>
      <c r="B17">
        <v>8972</v>
      </c>
      <c r="C17">
        <v>15232</v>
      </c>
      <c r="D17">
        <v>24204</v>
      </c>
    </row>
    <row r="18" spans="1:4" x14ac:dyDescent="0.35">
      <c r="A18" s="34">
        <v>2021</v>
      </c>
      <c r="B18">
        <v>9742</v>
      </c>
      <c r="C18">
        <v>17468</v>
      </c>
      <c r="D18">
        <v>27210</v>
      </c>
    </row>
    <row r="19" spans="1:4" x14ac:dyDescent="0.35">
      <c r="A19" s="34">
        <v>2022</v>
      </c>
      <c r="B19">
        <v>9272</v>
      </c>
      <c r="C19">
        <v>17425</v>
      </c>
      <c r="D19">
        <v>26697</v>
      </c>
    </row>
    <row r="20" spans="1:4" x14ac:dyDescent="0.35">
      <c r="A20" s="34">
        <v>2023</v>
      </c>
      <c r="B20">
        <v>8681</v>
      </c>
      <c r="C20">
        <v>17082</v>
      </c>
      <c r="D20">
        <v>25763</v>
      </c>
    </row>
    <row r="21" spans="1:4" x14ac:dyDescent="0.35">
      <c r="A21" s="34" t="s">
        <v>30</v>
      </c>
      <c r="B21">
        <v>136991</v>
      </c>
      <c r="C21">
        <v>238193</v>
      </c>
      <c r="D21">
        <v>375184</v>
      </c>
    </row>
    <row r="23" spans="1:4" x14ac:dyDescent="0.35">
      <c r="A23" s="35" t="s">
        <v>21</v>
      </c>
      <c r="B23" t="s">
        <v>33</v>
      </c>
      <c r="C23" t="s">
        <v>34</v>
      </c>
    </row>
    <row r="24" spans="1:4" x14ac:dyDescent="0.35">
      <c r="A24" s="35" t="s">
        <v>23</v>
      </c>
      <c r="B24" t="s">
        <v>33</v>
      </c>
      <c r="C24" t="s">
        <v>34</v>
      </c>
    </row>
    <row r="25" spans="1:4" x14ac:dyDescent="0.35">
      <c r="A25" s="35" t="s">
        <v>26</v>
      </c>
      <c r="B25" t="s">
        <v>33</v>
      </c>
      <c r="C25" t="s">
        <v>34</v>
      </c>
    </row>
    <row r="26" spans="1:4" x14ac:dyDescent="0.35">
      <c r="A26" s="35" t="s">
        <v>24</v>
      </c>
      <c r="B26" t="s">
        <v>33</v>
      </c>
      <c r="C26" t="s">
        <v>34</v>
      </c>
    </row>
    <row r="27" spans="1:4" x14ac:dyDescent="0.35">
      <c r="A27" s="35" t="s">
        <v>25</v>
      </c>
      <c r="B27" t="s">
        <v>35</v>
      </c>
      <c r="C27" t="s">
        <v>36</v>
      </c>
    </row>
    <row r="28" spans="1:4" x14ac:dyDescent="0.35">
      <c r="A28" s="35" t="s">
        <v>27</v>
      </c>
      <c r="B28" t="s">
        <v>33</v>
      </c>
      <c r="C28" t="s">
        <v>34</v>
      </c>
    </row>
    <row r="29" spans="1:4" x14ac:dyDescent="0.35">
      <c r="A29" s="35" t="s">
        <v>28</v>
      </c>
      <c r="B29" t="s">
        <v>33</v>
      </c>
      <c r="C29" t="s">
        <v>34</v>
      </c>
    </row>
    <row r="30" spans="1:4" x14ac:dyDescent="0.35">
      <c r="A30" s="35" t="s">
        <v>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64A0-2159-450F-86C2-EA5FBAC882ED}">
  <dimension ref="A1:J30"/>
  <sheetViews>
    <sheetView zoomScale="85" zoomScaleNormal="85" workbookViewId="0"/>
  </sheetViews>
  <sheetFormatPr baseColWidth="10" defaultRowHeight="14.5" x14ac:dyDescent="0.35"/>
  <cols>
    <col min="1" max="1" width="17.08984375" bestFit="1" customWidth="1"/>
    <col min="2" max="2" width="21.81640625" bestFit="1" customWidth="1"/>
    <col min="3" max="3" width="13.1796875" bestFit="1" customWidth="1"/>
    <col min="4" max="4" width="7.7265625" bestFit="1" customWidth="1"/>
    <col min="5" max="6" width="6.26953125" bestFit="1" customWidth="1"/>
    <col min="7" max="7" width="13" bestFit="1" customWidth="1"/>
    <col min="8" max="8" width="12.1796875" bestFit="1" customWidth="1"/>
    <col min="9" max="9" width="8.6328125" bestFit="1" customWidth="1"/>
    <col min="10" max="10" width="11.7265625" bestFit="1" customWidth="1"/>
  </cols>
  <sheetData>
    <row r="1" spans="1:10" x14ac:dyDescent="0.35">
      <c r="A1" s="33" t="s">
        <v>32</v>
      </c>
      <c r="B1" s="33" t="s">
        <v>31</v>
      </c>
    </row>
    <row r="2" spans="1:10" x14ac:dyDescent="0.35">
      <c r="A2" s="33" t="s">
        <v>29</v>
      </c>
      <c r="B2" t="s">
        <v>21</v>
      </c>
      <c r="C2" t="s">
        <v>23</v>
      </c>
      <c r="D2" t="s">
        <v>26</v>
      </c>
      <c r="E2" t="s">
        <v>24</v>
      </c>
      <c r="F2" t="s">
        <v>25</v>
      </c>
      <c r="G2" t="s">
        <v>27</v>
      </c>
      <c r="H2" t="s">
        <v>14</v>
      </c>
      <c r="I2" t="s">
        <v>28</v>
      </c>
      <c r="J2" t="s">
        <v>30</v>
      </c>
    </row>
    <row r="3" spans="1:10" x14ac:dyDescent="0.35">
      <c r="A3" s="34">
        <v>2006</v>
      </c>
      <c r="B3" s="58">
        <v>723</v>
      </c>
      <c r="C3" s="58">
        <v>124</v>
      </c>
      <c r="D3" s="58">
        <v>1095</v>
      </c>
      <c r="E3" s="58">
        <v>529</v>
      </c>
      <c r="F3" s="58">
        <v>773</v>
      </c>
      <c r="G3" s="58">
        <v>683</v>
      </c>
      <c r="H3" s="58">
        <v>9529</v>
      </c>
      <c r="I3" s="58">
        <v>728</v>
      </c>
      <c r="J3" s="58">
        <v>14184</v>
      </c>
    </row>
    <row r="4" spans="1:10" x14ac:dyDescent="0.35">
      <c r="A4" s="34">
        <v>2007</v>
      </c>
      <c r="B4" s="58">
        <v>802</v>
      </c>
      <c r="C4" s="58">
        <v>93</v>
      </c>
      <c r="D4" s="58">
        <v>1434</v>
      </c>
      <c r="E4" s="58">
        <v>557</v>
      </c>
      <c r="F4" s="58">
        <v>841</v>
      </c>
      <c r="G4" s="58">
        <v>685</v>
      </c>
      <c r="H4" s="58">
        <v>9649</v>
      </c>
      <c r="I4" s="58">
        <v>646</v>
      </c>
      <c r="J4" s="58">
        <v>14707</v>
      </c>
    </row>
    <row r="5" spans="1:10" x14ac:dyDescent="0.35">
      <c r="A5" s="34">
        <v>2008</v>
      </c>
      <c r="B5" s="58">
        <v>955</v>
      </c>
      <c r="C5" s="58">
        <v>155</v>
      </c>
      <c r="D5" s="58">
        <v>1576</v>
      </c>
      <c r="E5" s="58">
        <v>591</v>
      </c>
      <c r="F5" s="58">
        <v>964</v>
      </c>
      <c r="G5" s="58">
        <v>860</v>
      </c>
      <c r="H5" s="58">
        <v>10039</v>
      </c>
      <c r="I5" s="58">
        <v>694</v>
      </c>
      <c r="J5" s="58">
        <v>15834</v>
      </c>
    </row>
    <row r="6" spans="1:10" x14ac:dyDescent="0.35">
      <c r="A6" s="34">
        <v>2009</v>
      </c>
      <c r="B6" s="58">
        <v>1059</v>
      </c>
      <c r="C6" s="58">
        <v>158</v>
      </c>
      <c r="D6" s="58">
        <v>1722</v>
      </c>
      <c r="E6" s="58">
        <v>610</v>
      </c>
      <c r="F6" s="58">
        <v>820</v>
      </c>
      <c r="G6" s="58">
        <v>951</v>
      </c>
      <c r="H6" s="58">
        <v>10088</v>
      </c>
      <c r="I6" s="58">
        <v>758</v>
      </c>
      <c r="J6" s="58">
        <v>16166</v>
      </c>
    </row>
    <row r="7" spans="1:10" x14ac:dyDescent="0.35">
      <c r="A7" s="34">
        <v>2010</v>
      </c>
      <c r="B7" s="58">
        <v>1166</v>
      </c>
      <c r="C7" s="58">
        <v>209</v>
      </c>
      <c r="D7" s="58">
        <v>1793</v>
      </c>
      <c r="E7" s="58">
        <v>608</v>
      </c>
      <c r="F7" s="58">
        <v>796</v>
      </c>
      <c r="G7" s="58">
        <v>1045</v>
      </c>
      <c r="H7" s="58">
        <v>10540</v>
      </c>
      <c r="I7" s="58">
        <v>846</v>
      </c>
      <c r="J7" s="58">
        <v>17003</v>
      </c>
    </row>
    <row r="8" spans="1:10" x14ac:dyDescent="0.35">
      <c r="A8" s="34">
        <v>2011</v>
      </c>
      <c r="B8" s="58">
        <v>1128</v>
      </c>
      <c r="C8" s="58">
        <v>207</v>
      </c>
      <c r="D8" s="58">
        <v>1899</v>
      </c>
      <c r="E8" s="58">
        <v>652</v>
      </c>
      <c r="F8" s="58">
        <v>708</v>
      </c>
      <c r="G8" s="58">
        <v>1038</v>
      </c>
      <c r="H8" s="58">
        <v>11104</v>
      </c>
      <c r="I8" s="58">
        <v>930</v>
      </c>
      <c r="J8" s="58">
        <v>17666</v>
      </c>
    </row>
    <row r="9" spans="1:10" x14ac:dyDescent="0.35">
      <c r="A9" s="34">
        <v>2012</v>
      </c>
      <c r="B9" s="58">
        <v>1115</v>
      </c>
      <c r="C9" s="58">
        <v>222</v>
      </c>
      <c r="D9" s="58">
        <v>1972</v>
      </c>
      <c r="E9" s="58">
        <v>700</v>
      </c>
      <c r="F9" s="58">
        <v>719</v>
      </c>
      <c r="G9" s="58">
        <v>1054</v>
      </c>
      <c r="H9" s="58">
        <v>11758</v>
      </c>
      <c r="I9" s="58">
        <v>962</v>
      </c>
      <c r="J9" s="58">
        <v>18502</v>
      </c>
    </row>
    <row r="10" spans="1:10" x14ac:dyDescent="0.35">
      <c r="A10" s="34">
        <v>2013</v>
      </c>
      <c r="B10" s="58">
        <v>1180</v>
      </c>
      <c r="C10" s="58">
        <v>203</v>
      </c>
      <c r="D10" s="58">
        <v>2160</v>
      </c>
      <c r="E10" s="58">
        <v>681</v>
      </c>
      <c r="F10" s="58">
        <v>646</v>
      </c>
      <c r="G10" s="58">
        <v>1143</v>
      </c>
      <c r="H10" s="58">
        <v>12475</v>
      </c>
      <c r="I10" s="58">
        <v>1092</v>
      </c>
      <c r="J10" s="58">
        <v>19580</v>
      </c>
    </row>
    <row r="11" spans="1:10" x14ac:dyDescent="0.35">
      <c r="A11" s="34">
        <v>2014</v>
      </c>
      <c r="B11" s="58">
        <v>1132</v>
      </c>
      <c r="C11" s="58">
        <v>214</v>
      </c>
      <c r="D11" s="58">
        <v>2356</v>
      </c>
      <c r="E11" s="58">
        <v>777</v>
      </c>
      <c r="F11" s="58">
        <v>681</v>
      </c>
      <c r="G11" s="58">
        <v>1242</v>
      </c>
      <c r="H11" s="58">
        <v>12966</v>
      </c>
      <c r="I11" s="58">
        <v>1139</v>
      </c>
      <c r="J11" s="58">
        <v>20507</v>
      </c>
    </row>
    <row r="12" spans="1:10" x14ac:dyDescent="0.35">
      <c r="A12" s="34">
        <v>2015</v>
      </c>
      <c r="B12" s="58">
        <v>1192</v>
      </c>
      <c r="C12" s="58">
        <v>266</v>
      </c>
      <c r="D12" s="58">
        <v>2464</v>
      </c>
      <c r="E12" s="58">
        <v>820</v>
      </c>
      <c r="F12" s="58">
        <v>762</v>
      </c>
      <c r="G12" s="58">
        <v>1381</v>
      </c>
      <c r="H12" s="58">
        <v>13372</v>
      </c>
      <c r="I12" s="58">
        <v>1213</v>
      </c>
      <c r="J12" s="58">
        <v>21470</v>
      </c>
    </row>
    <row r="13" spans="1:10" x14ac:dyDescent="0.35">
      <c r="A13" s="34">
        <v>2016</v>
      </c>
      <c r="B13" s="58">
        <v>1261</v>
      </c>
      <c r="C13" s="58">
        <v>253</v>
      </c>
      <c r="D13" s="58">
        <v>2561</v>
      </c>
      <c r="E13" s="58">
        <v>901</v>
      </c>
      <c r="F13" s="58">
        <v>777</v>
      </c>
      <c r="G13" s="58">
        <v>1382</v>
      </c>
      <c r="H13" s="58">
        <v>13857</v>
      </c>
      <c r="I13" s="58">
        <v>1281</v>
      </c>
      <c r="J13" s="58">
        <v>22273</v>
      </c>
    </row>
    <row r="14" spans="1:10" x14ac:dyDescent="0.35">
      <c r="A14" s="34">
        <v>2017</v>
      </c>
      <c r="B14" s="58">
        <v>1300</v>
      </c>
      <c r="C14" s="58">
        <v>220</v>
      </c>
      <c r="D14" s="58">
        <v>2705</v>
      </c>
      <c r="E14" s="58">
        <v>924</v>
      </c>
      <c r="F14" s="58">
        <v>821</v>
      </c>
      <c r="G14" s="58">
        <v>1548</v>
      </c>
      <c r="H14" s="58">
        <v>14693</v>
      </c>
      <c r="I14" s="58">
        <v>1383</v>
      </c>
      <c r="J14" s="58">
        <v>23594</v>
      </c>
    </row>
    <row r="15" spans="1:10" x14ac:dyDescent="0.35">
      <c r="A15" s="34">
        <v>2018</v>
      </c>
      <c r="B15" s="58">
        <v>1395</v>
      </c>
      <c r="C15" s="58">
        <v>215</v>
      </c>
      <c r="D15" s="58">
        <v>2839</v>
      </c>
      <c r="E15" s="58">
        <v>935</v>
      </c>
      <c r="F15" s="58">
        <v>797</v>
      </c>
      <c r="G15" s="58">
        <v>1778</v>
      </c>
      <c r="H15" s="58">
        <v>15259</v>
      </c>
      <c r="I15" s="58">
        <v>1463</v>
      </c>
      <c r="J15" s="58">
        <v>24681</v>
      </c>
    </row>
    <row r="16" spans="1:10" x14ac:dyDescent="0.35">
      <c r="A16" s="34">
        <v>2019</v>
      </c>
      <c r="B16" s="58">
        <v>1379</v>
      </c>
      <c r="C16" s="58">
        <v>212</v>
      </c>
      <c r="D16" s="58">
        <v>2733</v>
      </c>
      <c r="E16" s="58">
        <v>1002</v>
      </c>
      <c r="F16" s="58">
        <v>769</v>
      </c>
      <c r="G16" s="58">
        <v>1800</v>
      </c>
      <c r="H16" s="58">
        <v>15657</v>
      </c>
      <c r="I16" s="58">
        <v>1591</v>
      </c>
      <c r="J16" s="58">
        <v>25143</v>
      </c>
    </row>
    <row r="17" spans="1:10" x14ac:dyDescent="0.35">
      <c r="A17" s="34">
        <v>2020</v>
      </c>
      <c r="B17" s="58">
        <v>1265</v>
      </c>
      <c r="C17" s="58">
        <v>224</v>
      </c>
      <c r="D17" s="58">
        <v>2552</v>
      </c>
      <c r="E17" s="58">
        <v>963</v>
      </c>
      <c r="F17" s="58">
        <v>684</v>
      </c>
      <c r="G17" s="58">
        <v>1816</v>
      </c>
      <c r="H17" s="58">
        <v>15232</v>
      </c>
      <c r="I17" s="58">
        <v>1468</v>
      </c>
      <c r="J17" s="58">
        <v>24204</v>
      </c>
    </row>
    <row r="18" spans="1:10" x14ac:dyDescent="0.35">
      <c r="A18" s="34">
        <v>2021</v>
      </c>
      <c r="B18" s="58">
        <v>1354</v>
      </c>
      <c r="C18" s="58">
        <v>269</v>
      </c>
      <c r="D18" s="58">
        <v>2656</v>
      </c>
      <c r="E18" s="58">
        <v>1096</v>
      </c>
      <c r="F18" s="58">
        <v>786</v>
      </c>
      <c r="G18" s="58">
        <v>2040</v>
      </c>
      <c r="H18" s="58">
        <v>17468</v>
      </c>
      <c r="I18" s="58">
        <v>1541</v>
      </c>
      <c r="J18" s="58">
        <v>27210</v>
      </c>
    </row>
    <row r="19" spans="1:10" x14ac:dyDescent="0.35">
      <c r="A19" s="34">
        <v>2022</v>
      </c>
      <c r="B19" s="58">
        <v>1236</v>
      </c>
      <c r="C19" s="58">
        <v>301</v>
      </c>
      <c r="D19" s="58">
        <v>2477</v>
      </c>
      <c r="E19" s="58">
        <v>961</v>
      </c>
      <c r="F19" s="58">
        <v>744</v>
      </c>
      <c r="G19" s="58">
        <v>1988</v>
      </c>
      <c r="H19" s="58">
        <v>17425</v>
      </c>
      <c r="I19" s="58">
        <v>1565</v>
      </c>
      <c r="J19" s="58">
        <v>26697</v>
      </c>
    </row>
    <row r="20" spans="1:10" x14ac:dyDescent="0.35">
      <c r="A20" s="34">
        <v>2023</v>
      </c>
      <c r="B20" s="58">
        <v>1069</v>
      </c>
      <c r="C20" s="58">
        <v>339</v>
      </c>
      <c r="D20" s="58">
        <v>2333</v>
      </c>
      <c r="E20" s="58">
        <v>948</v>
      </c>
      <c r="F20" s="58">
        <v>747</v>
      </c>
      <c r="G20" s="58">
        <v>1763</v>
      </c>
      <c r="H20" s="58">
        <v>17082</v>
      </c>
      <c r="I20" s="58">
        <v>1482</v>
      </c>
      <c r="J20" s="58">
        <v>25763</v>
      </c>
    </row>
    <row r="21" spans="1:10" x14ac:dyDescent="0.35">
      <c r="A21" s="34" t="s">
        <v>30</v>
      </c>
      <c r="B21" s="58">
        <v>20711</v>
      </c>
      <c r="C21" s="58">
        <v>3884</v>
      </c>
      <c r="D21" s="58">
        <v>39327</v>
      </c>
      <c r="E21" s="58">
        <v>14255</v>
      </c>
      <c r="F21" s="58">
        <v>13835</v>
      </c>
      <c r="G21" s="58">
        <v>24197</v>
      </c>
      <c r="H21" s="58">
        <v>238193</v>
      </c>
      <c r="I21" s="58">
        <v>20782</v>
      </c>
      <c r="J21" s="58">
        <v>375184</v>
      </c>
    </row>
    <row r="23" spans="1:10" x14ac:dyDescent="0.35">
      <c r="A23" s="35" t="s">
        <v>21</v>
      </c>
      <c r="B23" t="s">
        <v>33</v>
      </c>
      <c r="C23" t="s">
        <v>34</v>
      </c>
    </row>
    <row r="24" spans="1:10" x14ac:dyDescent="0.35">
      <c r="A24" s="35" t="s">
        <v>23</v>
      </c>
      <c r="B24" t="s">
        <v>33</v>
      </c>
      <c r="C24" t="s">
        <v>34</v>
      </c>
    </row>
    <row r="25" spans="1:10" x14ac:dyDescent="0.35">
      <c r="A25" s="35" t="s">
        <v>26</v>
      </c>
      <c r="B25" t="s">
        <v>33</v>
      </c>
      <c r="C25" t="s">
        <v>34</v>
      </c>
    </row>
    <row r="26" spans="1:10" x14ac:dyDescent="0.35">
      <c r="A26" s="35" t="s">
        <v>24</v>
      </c>
      <c r="B26" t="s">
        <v>33</v>
      </c>
      <c r="C26" t="s">
        <v>34</v>
      </c>
    </row>
    <row r="27" spans="1:10" x14ac:dyDescent="0.35">
      <c r="A27" s="35" t="s">
        <v>25</v>
      </c>
      <c r="B27" t="s">
        <v>35</v>
      </c>
      <c r="C27" t="s">
        <v>36</v>
      </c>
    </row>
    <row r="28" spans="1:10" x14ac:dyDescent="0.35">
      <c r="A28" s="35" t="s">
        <v>27</v>
      </c>
      <c r="B28" t="s">
        <v>33</v>
      </c>
      <c r="C28" t="s">
        <v>34</v>
      </c>
    </row>
    <row r="29" spans="1:10" x14ac:dyDescent="0.35">
      <c r="A29" s="35" t="s">
        <v>28</v>
      </c>
      <c r="B29" t="s">
        <v>33</v>
      </c>
      <c r="C29" t="s">
        <v>34</v>
      </c>
    </row>
    <row r="30" spans="1:10" x14ac:dyDescent="0.35">
      <c r="A30" s="35" t="s">
        <v>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E901-07C1-4395-AD3D-F1F1D8C3601B}">
  <dimension ref="A1:N235"/>
  <sheetViews>
    <sheetView zoomScale="93" workbookViewId="0"/>
  </sheetViews>
  <sheetFormatPr baseColWidth="10" defaultRowHeight="14.5" x14ac:dyDescent="0.35"/>
  <cols>
    <col min="2" max="2" width="7.1796875" bestFit="1" customWidth="1"/>
    <col min="3" max="3" width="14" bestFit="1" customWidth="1"/>
    <col min="4" max="4" width="49" bestFit="1" customWidth="1"/>
    <col min="5" max="5" width="14.81640625" bestFit="1" customWidth="1"/>
    <col min="6" max="6" width="11.7265625" bestFit="1" customWidth="1"/>
  </cols>
  <sheetData>
    <row r="1" spans="1:14" ht="43.5" x14ac:dyDescent="0.3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</row>
    <row r="2" spans="1:14" x14ac:dyDescent="0.35">
      <c r="A2">
        <v>1</v>
      </c>
      <c r="B2" s="5">
        <v>2006</v>
      </c>
      <c r="C2" s="6" t="s">
        <v>14</v>
      </c>
      <c r="D2" s="6" t="s">
        <v>15</v>
      </c>
      <c r="E2" s="6" t="s">
        <v>14</v>
      </c>
      <c r="F2" s="6">
        <v>2720</v>
      </c>
      <c r="G2" s="6"/>
      <c r="H2" s="7">
        <f t="shared" ref="H2:H65" si="0">G2-F2</f>
        <v>-2720</v>
      </c>
      <c r="I2" s="8">
        <f t="shared" ref="I2:I65" si="1">ABS(H2 )</f>
        <v>2720</v>
      </c>
      <c r="J2" s="9">
        <f>SUMSQ(H$2:H2)/A2</f>
        <v>7398400</v>
      </c>
      <c r="K2" s="9">
        <f>SUM($I$2:I2)/A2</f>
        <v>2720</v>
      </c>
      <c r="L2" s="10">
        <f t="shared" ref="L2:L65" si="2">100*(I2/F2)</f>
        <v>100</v>
      </c>
      <c r="M2" s="9">
        <f>AVERAGE($L$2:L2 )</f>
        <v>100</v>
      </c>
      <c r="N2" s="11">
        <f>SUM($H$2:H2)/K2</f>
        <v>-1</v>
      </c>
    </row>
    <row r="3" spans="1:14" x14ac:dyDescent="0.35">
      <c r="A3">
        <v>1</v>
      </c>
      <c r="B3" s="12">
        <v>2006</v>
      </c>
      <c r="C3" s="13" t="s">
        <v>14</v>
      </c>
      <c r="D3" s="13" t="s">
        <v>16</v>
      </c>
      <c r="E3" s="13" t="s">
        <v>14</v>
      </c>
      <c r="F3" s="13">
        <v>2030</v>
      </c>
      <c r="G3" s="13"/>
      <c r="H3" s="14">
        <f t="shared" si="0"/>
        <v>-2030</v>
      </c>
      <c r="I3" s="15">
        <f t="shared" si="1"/>
        <v>2030</v>
      </c>
      <c r="J3" s="16">
        <f>SUMSQ(H$2:H3)/A3</f>
        <v>11519300</v>
      </c>
      <c r="K3" s="16">
        <f>SUM($I$2:I3)/A3</f>
        <v>4750</v>
      </c>
      <c r="L3" s="17">
        <f t="shared" si="2"/>
        <v>100</v>
      </c>
      <c r="M3" s="16">
        <f>AVERAGE($L$2:L3 )</f>
        <v>100</v>
      </c>
      <c r="N3" s="18">
        <f>SUM($H$2:H3)/K3</f>
        <v>-1</v>
      </c>
    </row>
    <row r="4" spans="1:14" x14ac:dyDescent="0.35">
      <c r="A4">
        <v>1</v>
      </c>
      <c r="B4" s="5">
        <v>2006</v>
      </c>
      <c r="C4" s="6" t="s">
        <v>14</v>
      </c>
      <c r="D4" s="6" t="s">
        <v>17</v>
      </c>
      <c r="E4" s="6" t="s">
        <v>14</v>
      </c>
      <c r="F4" s="6">
        <v>1715</v>
      </c>
      <c r="G4" s="6"/>
      <c r="H4" s="7">
        <f t="shared" si="0"/>
        <v>-1715</v>
      </c>
      <c r="I4" s="8">
        <f t="shared" si="1"/>
        <v>1715</v>
      </c>
      <c r="J4" s="9">
        <f>SUMSQ(H$2:H4)/A4</f>
        <v>14460525</v>
      </c>
      <c r="K4" s="9">
        <f>SUM($I$2:I4)/A4</f>
        <v>6465</v>
      </c>
      <c r="L4" s="10">
        <f t="shared" si="2"/>
        <v>100</v>
      </c>
      <c r="M4" s="9">
        <f>AVERAGE($L$2:L4 )</f>
        <v>100</v>
      </c>
      <c r="N4" s="11">
        <f>SUM($H$2:H4)/K4</f>
        <v>-1</v>
      </c>
    </row>
    <row r="5" spans="1:14" x14ac:dyDescent="0.35">
      <c r="A5">
        <v>1</v>
      </c>
      <c r="B5" s="12">
        <v>2006</v>
      </c>
      <c r="C5" s="13" t="s">
        <v>14</v>
      </c>
      <c r="D5" s="13" t="s">
        <v>18</v>
      </c>
      <c r="E5" s="13" t="s">
        <v>14</v>
      </c>
      <c r="F5" s="13">
        <v>820</v>
      </c>
      <c r="G5" s="13"/>
      <c r="H5" s="14">
        <f t="shared" si="0"/>
        <v>-820</v>
      </c>
      <c r="I5" s="15">
        <f t="shared" si="1"/>
        <v>820</v>
      </c>
      <c r="J5" s="16">
        <f>SUMSQ(H$2:H5)/A5</f>
        <v>15132925</v>
      </c>
      <c r="K5" s="16">
        <f>SUM($I$2:I5)/A5</f>
        <v>7285</v>
      </c>
      <c r="L5" s="17">
        <f t="shared" si="2"/>
        <v>100</v>
      </c>
      <c r="M5" s="16">
        <f>AVERAGE($L$2:L5 )</f>
        <v>100</v>
      </c>
      <c r="N5" s="18">
        <f>SUM($H$2:H5)/K5</f>
        <v>-1</v>
      </c>
    </row>
    <row r="6" spans="1:14" x14ac:dyDescent="0.35">
      <c r="A6">
        <v>1</v>
      </c>
      <c r="B6" s="5">
        <v>2006</v>
      </c>
      <c r="C6" s="6" t="s">
        <v>14</v>
      </c>
      <c r="D6" s="6" t="s">
        <v>19</v>
      </c>
      <c r="E6" s="6" t="s">
        <v>14</v>
      </c>
      <c r="F6" s="6">
        <v>2074</v>
      </c>
      <c r="G6" s="6"/>
      <c r="H6" s="7">
        <f t="shared" si="0"/>
        <v>-2074</v>
      </c>
      <c r="I6" s="8">
        <f t="shared" si="1"/>
        <v>2074</v>
      </c>
      <c r="J6" s="9">
        <f>SUMSQ(H$2:H6)/A6</f>
        <v>19434401</v>
      </c>
      <c r="K6" s="9">
        <f>SUM($I$2:I6)/A6</f>
        <v>9359</v>
      </c>
      <c r="L6" s="10">
        <f t="shared" si="2"/>
        <v>100</v>
      </c>
      <c r="M6" s="9">
        <f>AVERAGE($L$2:L6 )</f>
        <v>100</v>
      </c>
      <c r="N6" s="11">
        <f>SUM($H$2:H6)/K6</f>
        <v>-1</v>
      </c>
    </row>
    <row r="7" spans="1:14" x14ac:dyDescent="0.35">
      <c r="A7">
        <v>1</v>
      </c>
      <c r="B7" s="12">
        <v>2006</v>
      </c>
      <c r="C7" s="13" t="s">
        <v>14</v>
      </c>
      <c r="D7" s="13" t="s">
        <v>20</v>
      </c>
      <c r="E7" s="13" t="s">
        <v>14</v>
      </c>
      <c r="F7" s="13">
        <v>170</v>
      </c>
      <c r="G7" s="13"/>
      <c r="H7" s="14">
        <f t="shared" si="0"/>
        <v>-170</v>
      </c>
      <c r="I7" s="15">
        <f t="shared" si="1"/>
        <v>170</v>
      </c>
      <c r="J7" s="16">
        <f>SUMSQ(H$2:H7)/A7</f>
        <v>19463301</v>
      </c>
      <c r="K7" s="16">
        <f>SUM($I$2:I7)/A7</f>
        <v>9529</v>
      </c>
      <c r="L7" s="17">
        <f t="shared" si="2"/>
        <v>100</v>
      </c>
      <c r="M7" s="16">
        <f>AVERAGE($L$2:L7 )</f>
        <v>100</v>
      </c>
      <c r="N7" s="18">
        <f>SUM($H$2:H7)/K7</f>
        <v>-1</v>
      </c>
    </row>
    <row r="8" spans="1:14" x14ac:dyDescent="0.35">
      <c r="A8">
        <v>1</v>
      </c>
      <c r="B8" s="5">
        <v>2006</v>
      </c>
      <c r="C8" s="6" t="s">
        <v>21</v>
      </c>
      <c r="D8" s="6" t="s">
        <v>21</v>
      </c>
      <c r="E8" s="6" t="s">
        <v>22</v>
      </c>
      <c r="F8" s="6">
        <v>723</v>
      </c>
      <c r="G8" s="6"/>
      <c r="H8" s="7">
        <f t="shared" si="0"/>
        <v>-723</v>
      </c>
      <c r="I8" s="8">
        <f t="shared" si="1"/>
        <v>723</v>
      </c>
      <c r="J8" s="9">
        <f>SUMSQ(H$2:H8)/A8</f>
        <v>19986030</v>
      </c>
      <c r="K8" s="9">
        <f>SUM($I$2:I8)/A8</f>
        <v>10252</v>
      </c>
      <c r="L8" s="10">
        <f t="shared" si="2"/>
        <v>100</v>
      </c>
      <c r="M8" s="9">
        <f>AVERAGE($L$2:L8 )</f>
        <v>100</v>
      </c>
      <c r="N8" s="11">
        <f>SUM($H$2:H8)/K8</f>
        <v>-1</v>
      </c>
    </row>
    <row r="9" spans="1:14" x14ac:dyDescent="0.35">
      <c r="A9">
        <v>1</v>
      </c>
      <c r="B9" s="12">
        <v>2006</v>
      </c>
      <c r="C9" s="13" t="s">
        <v>23</v>
      </c>
      <c r="D9" s="13" t="s">
        <v>23</v>
      </c>
      <c r="E9" s="13" t="s">
        <v>22</v>
      </c>
      <c r="F9" s="13">
        <v>124</v>
      </c>
      <c r="G9" s="13"/>
      <c r="H9" s="14">
        <f t="shared" si="0"/>
        <v>-124</v>
      </c>
      <c r="I9" s="15">
        <f t="shared" si="1"/>
        <v>124</v>
      </c>
      <c r="J9" s="16">
        <f>SUMSQ(H$2:H9)/A9</f>
        <v>20001406</v>
      </c>
      <c r="K9" s="16">
        <f>SUM($I$2:I9)/A9</f>
        <v>10376</v>
      </c>
      <c r="L9" s="17">
        <f t="shared" si="2"/>
        <v>100</v>
      </c>
      <c r="M9" s="16">
        <f>AVERAGE($L$2:L9 )</f>
        <v>100</v>
      </c>
      <c r="N9" s="18">
        <f>SUM($H$2:H9)/K9</f>
        <v>-1</v>
      </c>
    </row>
    <row r="10" spans="1:14" x14ac:dyDescent="0.35">
      <c r="A10">
        <v>1</v>
      </c>
      <c r="B10" s="5">
        <v>2006</v>
      </c>
      <c r="C10" s="6" t="s">
        <v>24</v>
      </c>
      <c r="D10" s="6" t="s">
        <v>24</v>
      </c>
      <c r="E10" s="6" t="s">
        <v>22</v>
      </c>
      <c r="F10" s="6">
        <v>529</v>
      </c>
      <c r="G10" s="6"/>
      <c r="H10" s="7">
        <f t="shared" si="0"/>
        <v>-529</v>
      </c>
      <c r="I10" s="8">
        <f t="shared" si="1"/>
        <v>529</v>
      </c>
      <c r="J10" s="9">
        <f>SUMSQ(H$2:H10)/A10</f>
        <v>20281247</v>
      </c>
      <c r="K10" s="9">
        <f>SUM($I$2:I10)/A10</f>
        <v>10905</v>
      </c>
      <c r="L10" s="10">
        <f t="shared" si="2"/>
        <v>100</v>
      </c>
      <c r="M10" s="9">
        <f>AVERAGE($L$2:L10 )</f>
        <v>100</v>
      </c>
      <c r="N10" s="11">
        <f>SUM($H$2:H10)/K10</f>
        <v>-1</v>
      </c>
    </row>
    <row r="11" spans="1:14" x14ac:dyDescent="0.35">
      <c r="A11">
        <v>1</v>
      </c>
      <c r="B11" s="12">
        <v>2006</v>
      </c>
      <c r="C11" s="13" t="s">
        <v>25</v>
      </c>
      <c r="D11" s="13" t="s">
        <v>25</v>
      </c>
      <c r="E11" s="13" t="s">
        <v>22</v>
      </c>
      <c r="F11" s="13">
        <v>773</v>
      </c>
      <c r="G11" s="13"/>
      <c r="H11" s="14">
        <f t="shared" si="0"/>
        <v>-773</v>
      </c>
      <c r="I11" s="15">
        <f t="shared" si="1"/>
        <v>773</v>
      </c>
      <c r="J11" s="16">
        <f>SUMSQ(H$2:H11)/A11</f>
        <v>20878776</v>
      </c>
      <c r="K11" s="16">
        <f>SUM($I$2:I11)/A11</f>
        <v>11678</v>
      </c>
      <c r="L11" s="17">
        <f t="shared" si="2"/>
        <v>100</v>
      </c>
      <c r="M11" s="16">
        <f>AVERAGE($L$2:L11 )</f>
        <v>100</v>
      </c>
      <c r="N11" s="18">
        <f>SUM($H$2:H11)/K11</f>
        <v>-1</v>
      </c>
    </row>
    <row r="12" spans="1:14" x14ac:dyDescent="0.35">
      <c r="A12">
        <v>1</v>
      </c>
      <c r="B12" s="5">
        <v>2006</v>
      </c>
      <c r="C12" s="6" t="s">
        <v>26</v>
      </c>
      <c r="D12" s="6" t="s">
        <v>26</v>
      </c>
      <c r="E12" s="6" t="s">
        <v>22</v>
      </c>
      <c r="F12" s="6">
        <v>1095</v>
      </c>
      <c r="G12" s="6"/>
      <c r="H12" s="7">
        <f t="shared" si="0"/>
        <v>-1095</v>
      </c>
      <c r="I12" s="8">
        <f t="shared" si="1"/>
        <v>1095</v>
      </c>
      <c r="J12" s="9">
        <f>SUMSQ(H$2:H12)/A12</f>
        <v>22077801</v>
      </c>
      <c r="K12" s="9">
        <f>SUM($I$2:I12)/A12</f>
        <v>12773</v>
      </c>
      <c r="L12" s="10">
        <f t="shared" si="2"/>
        <v>100</v>
      </c>
      <c r="M12" s="9">
        <f>AVERAGE($L$2:L12 )</f>
        <v>100</v>
      </c>
      <c r="N12" s="11">
        <f>SUM($H$2:H12)/K12</f>
        <v>-1</v>
      </c>
    </row>
    <row r="13" spans="1:14" x14ac:dyDescent="0.35">
      <c r="A13">
        <v>1</v>
      </c>
      <c r="B13" s="12">
        <v>2006</v>
      </c>
      <c r="C13" s="13" t="s">
        <v>27</v>
      </c>
      <c r="D13" s="13" t="s">
        <v>27</v>
      </c>
      <c r="E13" s="13" t="s">
        <v>22</v>
      </c>
      <c r="F13" s="13">
        <v>683</v>
      </c>
      <c r="G13" s="13"/>
      <c r="H13" s="14">
        <f t="shared" si="0"/>
        <v>-683</v>
      </c>
      <c r="I13" s="15">
        <f t="shared" si="1"/>
        <v>683</v>
      </c>
      <c r="J13" s="16">
        <f>SUMSQ(H$2:H13)/A13</f>
        <v>22544290</v>
      </c>
      <c r="K13" s="16">
        <f>SUM($I$2:I13)/A13</f>
        <v>13456</v>
      </c>
      <c r="L13" s="17">
        <f t="shared" si="2"/>
        <v>100</v>
      </c>
      <c r="M13" s="16">
        <f>AVERAGE($L$2:L13 )</f>
        <v>100</v>
      </c>
      <c r="N13" s="18">
        <f>SUM($H$2:H13)/K13</f>
        <v>-1</v>
      </c>
    </row>
    <row r="14" spans="1:14" x14ac:dyDescent="0.35">
      <c r="A14">
        <v>2</v>
      </c>
      <c r="B14" s="5">
        <v>2006</v>
      </c>
      <c r="C14" s="6" t="s">
        <v>28</v>
      </c>
      <c r="D14" s="6" t="s">
        <v>28</v>
      </c>
      <c r="E14" s="6" t="s">
        <v>22</v>
      </c>
      <c r="F14" s="6">
        <v>728</v>
      </c>
      <c r="G14" s="6"/>
      <c r="H14" s="7">
        <f t="shared" si="0"/>
        <v>-728</v>
      </c>
      <c r="I14" s="8">
        <f t="shared" si="1"/>
        <v>728</v>
      </c>
      <c r="J14" s="9">
        <f>SUMSQ(H$2:H14)/A14</f>
        <v>11537137</v>
      </c>
      <c r="K14" s="9">
        <f>SUM($I$2:I14)/A14</f>
        <v>7092</v>
      </c>
      <c r="L14" s="10">
        <f t="shared" si="2"/>
        <v>100</v>
      </c>
      <c r="M14" s="9">
        <f>AVERAGE($L$2:L14 )</f>
        <v>100</v>
      </c>
      <c r="N14" s="11">
        <f>SUM($H$2:H14)/K14</f>
        <v>-2</v>
      </c>
    </row>
    <row r="15" spans="1:14" x14ac:dyDescent="0.35">
      <c r="A15">
        <v>2</v>
      </c>
      <c r="B15" s="12">
        <v>2007</v>
      </c>
      <c r="C15" s="13" t="s">
        <v>14</v>
      </c>
      <c r="D15" s="13" t="s">
        <v>15</v>
      </c>
      <c r="E15" s="13" t="s">
        <v>14</v>
      </c>
      <c r="F15" s="13">
        <v>2977</v>
      </c>
      <c r="G15" s="13"/>
      <c r="H15" s="14">
        <f t="shared" si="0"/>
        <v>-2977</v>
      </c>
      <c r="I15" s="15">
        <f t="shared" si="1"/>
        <v>2977</v>
      </c>
      <c r="J15" s="16">
        <f>SUMSQ(H$2:H15)/A15</f>
        <v>15968401.5</v>
      </c>
      <c r="K15" s="16">
        <f>SUM($I$2:I15)/A15</f>
        <v>8580.5</v>
      </c>
      <c r="L15" s="17">
        <f t="shared" si="2"/>
        <v>100</v>
      </c>
      <c r="M15" s="16">
        <f>AVERAGE($L$2:L15 )</f>
        <v>100</v>
      </c>
      <c r="N15" s="18">
        <f>SUM($H$2:H15)/K15</f>
        <v>-2</v>
      </c>
    </row>
    <row r="16" spans="1:14" x14ac:dyDescent="0.35">
      <c r="A16">
        <v>2</v>
      </c>
      <c r="B16" s="5">
        <v>2007</v>
      </c>
      <c r="C16" s="6" t="s">
        <v>14</v>
      </c>
      <c r="D16" s="6" t="s">
        <v>16</v>
      </c>
      <c r="E16" s="6" t="s">
        <v>14</v>
      </c>
      <c r="F16" s="6">
        <v>1904</v>
      </c>
      <c r="G16" s="6"/>
      <c r="H16" s="7">
        <f t="shared" si="0"/>
        <v>-1904</v>
      </c>
      <c r="I16" s="8">
        <f t="shared" si="1"/>
        <v>1904</v>
      </c>
      <c r="J16" s="9">
        <f>SUMSQ(H$2:H16)/A16</f>
        <v>17781009.5</v>
      </c>
      <c r="K16" s="9">
        <f>SUM($I$2:I16)/A16</f>
        <v>9532.5</v>
      </c>
      <c r="L16" s="10">
        <f t="shared" si="2"/>
        <v>100</v>
      </c>
      <c r="M16" s="9">
        <f>AVERAGE($L$2:L16 )</f>
        <v>100</v>
      </c>
      <c r="N16" s="11">
        <f>SUM($H$2:H16)/K16</f>
        <v>-2</v>
      </c>
    </row>
    <row r="17" spans="1:14" x14ac:dyDescent="0.35">
      <c r="A17">
        <v>2</v>
      </c>
      <c r="B17" s="12">
        <v>2007</v>
      </c>
      <c r="C17" s="13" t="s">
        <v>14</v>
      </c>
      <c r="D17" s="13" t="s">
        <v>17</v>
      </c>
      <c r="E17" s="13" t="s">
        <v>14</v>
      </c>
      <c r="F17" s="13">
        <v>1661</v>
      </c>
      <c r="G17" s="13"/>
      <c r="H17" s="14">
        <f t="shared" si="0"/>
        <v>-1661</v>
      </c>
      <c r="I17" s="15">
        <f t="shared" si="1"/>
        <v>1661</v>
      </c>
      <c r="J17" s="16">
        <f>SUMSQ(H$2:H17)/A17</f>
        <v>19160470</v>
      </c>
      <c r="K17" s="16">
        <f>SUM($I$2:I17)/A17</f>
        <v>10363</v>
      </c>
      <c r="L17" s="17">
        <f t="shared" si="2"/>
        <v>100</v>
      </c>
      <c r="M17" s="16">
        <f>AVERAGE($L$2:L17 )</f>
        <v>100</v>
      </c>
      <c r="N17" s="18">
        <f>SUM($H$2:H17)/K17</f>
        <v>-2</v>
      </c>
    </row>
    <row r="18" spans="1:14" x14ac:dyDescent="0.35">
      <c r="A18">
        <v>2</v>
      </c>
      <c r="B18" s="5">
        <v>2007</v>
      </c>
      <c r="C18" s="6" t="s">
        <v>14</v>
      </c>
      <c r="D18" s="6" t="s">
        <v>18</v>
      </c>
      <c r="E18" s="6" t="s">
        <v>14</v>
      </c>
      <c r="F18" s="6">
        <v>1016</v>
      </c>
      <c r="G18" s="6"/>
      <c r="H18" s="7">
        <f t="shared" si="0"/>
        <v>-1016</v>
      </c>
      <c r="I18" s="8">
        <f t="shared" si="1"/>
        <v>1016</v>
      </c>
      <c r="J18" s="9">
        <f>SUMSQ(H$2:H18)/A18</f>
        <v>19676598</v>
      </c>
      <c r="K18" s="9">
        <f>SUM($I$2:I18)/A18</f>
        <v>10871</v>
      </c>
      <c r="L18" s="10">
        <f t="shared" si="2"/>
        <v>100</v>
      </c>
      <c r="M18" s="9">
        <f>AVERAGE($L$2:L18 )</f>
        <v>100</v>
      </c>
      <c r="N18" s="11">
        <f>SUM($H$2:H18)/K18</f>
        <v>-2</v>
      </c>
    </row>
    <row r="19" spans="1:14" x14ac:dyDescent="0.35">
      <c r="A19">
        <v>2</v>
      </c>
      <c r="B19" s="12">
        <v>2007</v>
      </c>
      <c r="C19" s="13" t="s">
        <v>14</v>
      </c>
      <c r="D19" s="13" t="s">
        <v>19</v>
      </c>
      <c r="E19" s="13" t="s">
        <v>14</v>
      </c>
      <c r="F19" s="13">
        <v>1899</v>
      </c>
      <c r="G19" s="13"/>
      <c r="H19" s="14">
        <f t="shared" si="0"/>
        <v>-1899</v>
      </c>
      <c r="I19" s="15">
        <f t="shared" si="1"/>
        <v>1899</v>
      </c>
      <c r="J19" s="16">
        <f>SUMSQ(H$2:H19)/A19</f>
        <v>21479698.5</v>
      </c>
      <c r="K19" s="16">
        <f>SUM($I$2:I19)/A19</f>
        <v>11820.5</v>
      </c>
      <c r="L19" s="17">
        <f t="shared" si="2"/>
        <v>100</v>
      </c>
      <c r="M19" s="16">
        <f>AVERAGE($L$2:L19 )</f>
        <v>100</v>
      </c>
      <c r="N19" s="18">
        <f>SUM($H$2:H19)/K19</f>
        <v>-2</v>
      </c>
    </row>
    <row r="20" spans="1:14" x14ac:dyDescent="0.35">
      <c r="A20">
        <v>2</v>
      </c>
      <c r="B20" s="5">
        <v>2007</v>
      </c>
      <c r="C20" s="6" t="s">
        <v>14</v>
      </c>
      <c r="D20" s="6" t="s">
        <v>20</v>
      </c>
      <c r="E20" s="6" t="s">
        <v>14</v>
      </c>
      <c r="F20" s="6">
        <v>192</v>
      </c>
      <c r="G20" s="6"/>
      <c r="H20" s="7">
        <f t="shared" si="0"/>
        <v>-192</v>
      </c>
      <c r="I20" s="8">
        <f t="shared" si="1"/>
        <v>192</v>
      </c>
      <c r="J20" s="9">
        <f>SUMSQ(H$2:H20)/A20</f>
        <v>21498130.5</v>
      </c>
      <c r="K20" s="9">
        <f>SUM($I$2:I20)/A20</f>
        <v>11916.5</v>
      </c>
      <c r="L20" s="10">
        <f t="shared" si="2"/>
        <v>100</v>
      </c>
      <c r="M20" s="9">
        <f>AVERAGE($L$2:L20 )</f>
        <v>100</v>
      </c>
      <c r="N20" s="11">
        <f>SUM($H$2:H20)/K20</f>
        <v>-2</v>
      </c>
    </row>
    <row r="21" spans="1:14" x14ac:dyDescent="0.35">
      <c r="A21">
        <v>2</v>
      </c>
      <c r="B21" s="12">
        <v>2007</v>
      </c>
      <c r="C21" s="13" t="s">
        <v>21</v>
      </c>
      <c r="D21" s="13" t="s">
        <v>21</v>
      </c>
      <c r="E21" s="13" t="s">
        <v>22</v>
      </c>
      <c r="F21" s="13">
        <v>802</v>
      </c>
      <c r="G21" s="13"/>
      <c r="H21" s="14">
        <f t="shared" si="0"/>
        <v>-802</v>
      </c>
      <c r="I21" s="15">
        <f t="shared" si="1"/>
        <v>802</v>
      </c>
      <c r="J21" s="16">
        <f>SUMSQ(H$2:H21)/A21</f>
        <v>21819732.5</v>
      </c>
      <c r="K21" s="16">
        <f>SUM($I$2:I21)/A21</f>
        <v>12317.5</v>
      </c>
      <c r="L21" s="17">
        <f t="shared" si="2"/>
        <v>100</v>
      </c>
      <c r="M21" s="16">
        <f>AVERAGE($L$2:L21 )</f>
        <v>100</v>
      </c>
      <c r="N21" s="18">
        <f>SUM($H$2:H21)/K21</f>
        <v>-2</v>
      </c>
    </row>
    <row r="22" spans="1:14" x14ac:dyDescent="0.35">
      <c r="A22">
        <v>2</v>
      </c>
      <c r="B22" s="5">
        <v>2007</v>
      </c>
      <c r="C22" s="6" t="s">
        <v>23</v>
      </c>
      <c r="D22" s="6" t="s">
        <v>23</v>
      </c>
      <c r="E22" s="6" t="s">
        <v>22</v>
      </c>
      <c r="F22" s="6">
        <v>93</v>
      </c>
      <c r="G22" s="6"/>
      <c r="H22" s="7">
        <f t="shared" si="0"/>
        <v>-93</v>
      </c>
      <c r="I22" s="8">
        <f t="shared" si="1"/>
        <v>93</v>
      </c>
      <c r="J22" s="9">
        <f>SUMSQ(H$2:H22)/A22</f>
        <v>21824057</v>
      </c>
      <c r="K22" s="9">
        <f>SUM($I$2:I22)/A22</f>
        <v>12364</v>
      </c>
      <c r="L22" s="10">
        <f t="shared" si="2"/>
        <v>100</v>
      </c>
      <c r="M22" s="9">
        <f>AVERAGE($L$2:L22 )</f>
        <v>100</v>
      </c>
      <c r="N22" s="11">
        <f>SUM($H$2:H22)/K22</f>
        <v>-2</v>
      </c>
    </row>
    <row r="23" spans="1:14" x14ac:dyDescent="0.35">
      <c r="A23">
        <v>2</v>
      </c>
      <c r="B23" s="12">
        <v>2007</v>
      </c>
      <c r="C23" s="13" t="s">
        <v>24</v>
      </c>
      <c r="D23" s="13" t="s">
        <v>24</v>
      </c>
      <c r="E23" s="13" t="s">
        <v>22</v>
      </c>
      <c r="F23" s="13">
        <v>557</v>
      </c>
      <c r="G23" s="13"/>
      <c r="H23" s="14">
        <f t="shared" si="0"/>
        <v>-557</v>
      </c>
      <c r="I23" s="15">
        <f t="shared" si="1"/>
        <v>557</v>
      </c>
      <c r="J23" s="16">
        <f>SUMSQ(H$2:H23)/A23</f>
        <v>21979181.5</v>
      </c>
      <c r="K23" s="16">
        <f>SUM($I$2:I23)/A23</f>
        <v>12642.5</v>
      </c>
      <c r="L23" s="17">
        <f t="shared" si="2"/>
        <v>100</v>
      </c>
      <c r="M23" s="16">
        <f>AVERAGE($L$2:L23 )</f>
        <v>100</v>
      </c>
      <c r="N23" s="18">
        <f>SUM($H$2:H23)/K23</f>
        <v>-2</v>
      </c>
    </row>
    <row r="24" spans="1:14" x14ac:dyDescent="0.35">
      <c r="A24">
        <v>2</v>
      </c>
      <c r="B24" s="5">
        <v>2007</v>
      </c>
      <c r="C24" s="6" t="s">
        <v>25</v>
      </c>
      <c r="D24" s="6" t="s">
        <v>25</v>
      </c>
      <c r="E24" s="6" t="s">
        <v>22</v>
      </c>
      <c r="F24" s="6">
        <v>841</v>
      </c>
      <c r="G24" s="6"/>
      <c r="H24" s="7">
        <f t="shared" si="0"/>
        <v>-841</v>
      </c>
      <c r="I24" s="8">
        <f t="shared" si="1"/>
        <v>841</v>
      </c>
      <c r="J24" s="9">
        <f>SUMSQ(H$2:H24)/A24</f>
        <v>22332822</v>
      </c>
      <c r="K24" s="9">
        <f>SUM($I$2:I24)/A24</f>
        <v>13063</v>
      </c>
      <c r="L24" s="10">
        <f t="shared" si="2"/>
        <v>100</v>
      </c>
      <c r="M24" s="9">
        <f>AVERAGE($L$2:L24 )</f>
        <v>100</v>
      </c>
      <c r="N24" s="11">
        <f>SUM($H$2:H24)/K24</f>
        <v>-2</v>
      </c>
    </row>
    <row r="25" spans="1:14" x14ac:dyDescent="0.35">
      <c r="A25">
        <v>2</v>
      </c>
      <c r="B25" s="12">
        <v>2007</v>
      </c>
      <c r="C25" s="13" t="s">
        <v>26</v>
      </c>
      <c r="D25" s="13" t="s">
        <v>26</v>
      </c>
      <c r="E25" s="13" t="s">
        <v>22</v>
      </c>
      <c r="F25" s="13">
        <v>1434</v>
      </c>
      <c r="G25" s="13"/>
      <c r="H25" s="14">
        <f t="shared" si="0"/>
        <v>-1434</v>
      </c>
      <c r="I25" s="15">
        <f t="shared" si="1"/>
        <v>1434</v>
      </c>
      <c r="J25" s="16">
        <f>SUMSQ(H$2:H25)/A25</f>
        <v>23361000</v>
      </c>
      <c r="K25" s="16">
        <f>SUM($I$2:I25)/A25</f>
        <v>13780</v>
      </c>
      <c r="L25" s="17">
        <f t="shared" si="2"/>
        <v>100</v>
      </c>
      <c r="M25" s="16">
        <f>AVERAGE($L$2:L25 )</f>
        <v>100</v>
      </c>
      <c r="N25" s="18">
        <f>SUM($H$2:H25)/K25</f>
        <v>-2</v>
      </c>
    </row>
    <row r="26" spans="1:14" x14ac:dyDescent="0.35">
      <c r="A26">
        <v>3</v>
      </c>
      <c r="B26" s="5">
        <v>2007</v>
      </c>
      <c r="C26" s="6" t="s">
        <v>27</v>
      </c>
      <c r="D26" s="6" t="s">
        <v>27</v>
      </c>
      <c r="E26" s="6" t="s">
        <v>22</v>
      </c>
      <c r="F26" s="6">
        <v>685</v>
      </c>
      <c r="G26" s="6"/>
      <c r="H26" s="7">
        <f t="shared" si="0"/>
        <v>-685</v>
      </c>
      <c r="I26" s="8">
        <f t="shared" si="1"/>
        <v>685</v>
      </c>
      <c r="J26" s="9">
        <f>SUMSQ(H$2:H26)/A26</f>
        <v>15730408.333333334</v>
      </c>
      <c r="K26" s="9">
        <f>SUM($I$2:I26)/A26</f>
        <v>9415</v>
      </c>
      <c r="L26" s="10">
        <f t="shared" si="2"/>
        <v>100</v>
      </c>
      <c r="M26" s="9">
        <f>AVERAGE($L$2:L26 )</f>
        <v>100</v>
      </c>
      <c r="N26" s="11">
        <f>SUM($H$2:H26)/K26</f>
        <v>-3</v>
      </c>
    </row>
    <row r="27" spans="1:14" x14ac:dyDescent="0.35">
      <c r="A27">
        <v>3</v>
      </c>
      <c r="B27" s="12">
        <v>2007</v>
      </c>
      <c r="C27" s="13" t="s">
        <v>28</v>
      </c>
      <c r="D27" s="13" t="s">
        <v>28</v>
      </c>
      <c r="E27" s="13" t="s">
        <v>22</v>
      </c>
      <c r="F27" s="13">
        <v>646</v>
      </c>
      <c r="G27" s="13"/>
      <c r="H27" s="14">
        <f t="shared" si="0"/>
        <v>-646</v>
      </c>
      <c r="I27" s="15">
        <f t="shared" si="1"/>
        <v>646</v>
      </c>
      <c r="J27" s="16">
        <f>SUMSQ(H$2:H27)/A27</f>
        <v>15869513.666666666</v>
      </c>
      <c r="K27" s="16">
        <f>SUM($I$2:I27)/A27</f>
        <v>9630.3333333333339</v>
      </c>
      <c r="L27" s="17">
        <f t="shared" si="2"/>
        <v>100</v>
      </c>
      <c r="M27" s="16">
        <f>AVERAGE($L$2:L27 )</f>
        <v>100</v>
      </c>
      <c r="N27" s="18">
        <f>SUM($H$2:H27)/K27</f>
        <v>-3</v>
      </c>
    </row>
    <row r="28" spans="1:14" x14ac:dyDescent="0.35">
      <c r="A28">
        <v>3</v>
      </c>
      <c r="B28" s="5">
        <v>2008</v>
      </c>
      <c r="C28" s="6" t="s">
        <v>14</v>
      </c>
      <c r="D28" s="6" t="s">
        <v>15</v>
      </c>
      <c r="E28" s="6" t="s">
        <v>14</v>
      </c>
      <c r="F28" s="6">
        <v>2988</v>
      </c>
      <c r="G28" s="6"/>
      <c r="H28" s="7">
        <f t="shared" si="0"/>
        <v>-2988</v>
      </c>
      <c r="I28" s="8">
        <f t="shared" si="1"/>
        <v>2988</v>
      </c>
      <c r="J28" s="9">
        <f>SUMSQ(H$2:H28)/A28</f>
        <v>18845561.666666668</v>
      </c>
      <c r="K28" s="9">
        <f>SUM($I$2:I28)/A28</f>
        <v>10626.333333333334</v>
      </c>
      <c r="L28" s="10">
        <f t="shared" si="2"/>
        <v>100</v>
      </c>
      <c r="M28" s="9">
        <f>AVERAGE($L$2:L28 )</f>
        <v>100</v>
      </c>
      <c r="N28" s="11">
        <f>SUM($H$2:H28)/K28</f>
        <v>-3</v>
      </c>
    </row>
    <row r="29" spans="1:14" x14ac:dyDescent="0.35">
      <c r="A29">
        <v>3</v>
      </c>
      <c r="B29" s="12">
        <v>2008</v>
      </c>
      <c r="C29" s="13" t="s">
        <v>14</v>
      </c>
      <c r="D29" s="13" t="s">
        <v>16</v>
      </c>
      <c r="E29" s="13" t="s">
        <v>14</v>
      </c>
      <c r="F29" s="13">
        <v>1916</v>
      </c>
      <c r="G29" s="13"/>
      <c r="H29" s="14">
        <f t="shared" si="0"/>
        <v>-1916</v>
      </c>
      <c r="I29" s="15">
        <f t="shared" si="1"/>
        <v>1916</v>
      </c>
      <c r="J29" s="16">
        <f>SUMSQ(H$2:H29)/A29</f>
        <v>20069247</v>
      </c>
      <c r="K29" s="16">
        <f>SUM($I$2:I29)/A29</f>
        <v>11265</v>
      </c>
      <c r="L29" s="17">
        <f t="shared" si="2"/>
        <v>100</v>
      </c>
      <c r="M29" s="16">
        <f>AVERAGE($L$2:L29 )</f>
        <v>100</v>
      </c>
      <c r="N29" s="18">
        <f>SUM($H$2:H29)/K29</f>
        <v>-3</v>
      </c>
    </row>
    <row r="30" spans="1:14" x14ac:dyDescent="0.35">
      <c r="A30">
        <v>3</v>
      </c>
      <c r="B30" s="5">
        <v>2008</v>
      </c>
      <c r="C30" s="6" t="s">
        <v>14</v>
      </c>
      <c r="D30" s="6" t="s">
        <v>17</v>
      </c>
      <c r="E30" s="6" t="s">
        <v>14</v>
      </c>
      <c r="F30" s="6">
        <v>1806</v>
      </c>
      <c r="G30" s="6"/>
      <c r="H30" s="7">
        <f t="shared" si="0"/>
        <v>-1806</v>
      </c>
      <c r="I30" s="8">
        <f t="shared" si="1"/>
        <v>1806</v>
      </c>
      <c r="J30" s="9">
        <f>SUMSQ(H$2:H30)/A30</f>
        <v>21156459</v>
      </c>
      <c r="K30" s="9">
        <f>SUM($I$2:I30)/A30</f>
        <v>11867</v>
      </c>
      <c r="L30" s="10">
        <f t="shared" si="2"/>
        <v>100</v>
      </c>
      <c r="M30" s="9">
        <f>AVERAGE($L$2:L30 )</f>
        <v>100</v>
      </c>
      <c r="N30" s="11">
        <f>SUM($H$2:H30)/K30</f>
        <v>-3</v>
      </c>
    </row>
    <row r="31" spans="1:14" x14ac:dyDescent="0.35">
      <c r="A31">
        <v>3</v>
      </c>
      <c r="B31" s="12">
        <v>2008</v>
      </c>
      <c r="C31" s="13" t="s">
        <v>14</v>
      </c>
      <c r="D31" s="13" t="s">
        <v>18</v>
      </c>
      <c r="E31" s="13" t="s">
        <v>14</v>
      </c>
      <c r="F31" s="13">
        <v>1076</v>
      </c>
      <c r="G31" s="13"/>
      <c r="H31" s="14">
        <f t="shared" si="0"/>
        <v>-1076</v>
      </c>
      <c r="I31" s="15">
        <f t="shared" si="1"/>
        <v>1076</v>
      </c>
      <c r="J31" s="16">
        <f>SUMSQ(H$2:H31)/A31</f>
        <v>21542384.333333332</v>
      </c>
      <c r="K31" s="16">
        <f>SUM($I$2:I31)/A31</f>
        <v>12225.666666666666</v>
      </c>
      <c r="L31" s="17">
        <f t="shared" si="2"/>
        <v>100</v>
      </c>
      <c r="M31" s="16">
        <f>AVERAGE($L$2:L31 )</f>
        <v>100</v>
      </c>
      <c r="N31" s="18">
        <f>SUM($H$2:H31)/K31</f>
        <v>-3</v>
      </c>
    </row>
    <row r="32" spans="1:14" x14ac:dyDescent="0.35">
      <c r="A32">
        <v>3</v>
      </c>
      <c r="B32" s="5">
        <v>2008</v>
      </c>
      <c r="C32" s="6" t="s">
        <v>14</v>
      </c>
      <c r="D32" s="6" t="s">
        <v>19</v>
      </c>
      <c r="E32" s="6" t="s">
        <v>14</v>
      </c>
      <c r="F32" s="6">
        <v>1995</v>
      </c>
      <c r="G32" s="6"/>
      <c r="H32" s="7">
        <f t="shared" si="0"/>
        <v>-1995</v>
      </c>
      <c r="I32" s="8">
        <f t="shared" si="1"/>
        <v>1995</v>
      </c>
      <c r="J32" s="9">
        <f>SUMSQ(H$2:H32)/A32</f>
        <v>22869059.333333332</v>
      </c>
      <c r="K32" s="9">
        <f>SUM($I$2:I32)/A32</f>
        <v>12890.666666666666</v>
      </c>
      <c r="L32" s="10">
        <f t="shared" si="2"/>
        <v>100</v>
      </c>
      <c r="M32" s="9">
        <f>AVERAGE($L$2:L32 )</f>
        <v>100</v>
      </c>
      <c r="N32" s="11">
        <f>SUM($H$2:H32)/K32</f>
        <v>-3</v>
      </c>
    </row>
    <row r="33" spans="1:14" x14ac:dyDescent="0.35">
      <c r="A33">
        <v>3</v>
      </c>
      <c r="B33" s="12">
        <v>2008</v>
      </c>
      <c r="C33" s="13" t="s">
        <v>14</v>
      </c>
      <c r="D33" s="13" t="s">
        <v>20</v>
      </c>
      <c r="E33" s="13" t="s">
        <v>14</v>
      </c>
      <c r="F33" s="13">
        <v>258</v>
      </c>
      <c r="G33" s="13"/>
      <c r="H33" s="14">
        <f t="shared" si="0"/>
        <v>-258</v>
      </c>
      <c r="I33" s="15">
        <f t="shared" si="1"/>
        <v>258</v>
      </c>
      <c r="J33" s="16">
        <f>SUMSQ(H$2:H33)/A33</f>
        <v>22891247.333333332</v>
      </c>
      <c r="K33" s="16">
        <f>SUM($I$2:I33)/A33</f>
        <v>12976.666666666666</v>
      </c>
      <c r="L33" s="17">
        <f t="shared" si="2"/>
        <v>100</v>
      </c>
      <c r="M33" s="16">
        <f>AVERAGE($L$2:L33 )</f>
        <v>100</v>
      </c>
      <c r="N33" s="18">
        <f>SUM($H$2:H33)/K33</f>
        <v>-3</v>
      </c>
    </row>
    <row r="34" spans="1:14" x14ac:dyDescent="0.35">
      <c r="A34">
        <v>3</v>
      </c>
      <c r="B34" s="5">
        <v>2008</v>
      </c>
      <c r="C34" s="6" t="s">
        <v>21</v>
      </c>
      <c r="D34" s="6" t="s">
        <v>21</v>
      </c>
      <c r="E34" s="6" t="s">
        <v>22</v>
      </c>
      <c r="F34" s="6">
        <v>955</v>
      </c>
      <c r="G34" s="6"/>
      <c r="H34" s="7">
        <f t="shared" si="0"/>
        <v>-955</v>
      </c>
      <c r="I34" s="8">
        <f t="shared" si="1"/>
        <v>955</v>
      </c>
      <c r="J34" s="9">
        <f>SUMSQ(H$2:H34)/A34</f>
        <v>23195255.666666668</v>
      </c>
      <c r="K34" s="9">
        <f>SUM($I$2:I34)/A34</f>
        <v>13295</v>
      </c>
      <c r="L34" s="10">
        <f t="shared" si="2"/>
        <v>100</v>
      </c>
      <c r="M34" s="9">
        <f>AVERAGE($L$2:L34 )</f>
        <v>100</v>
      </c>
      <c r="N34" s="11">
        <f>SUM($H$2:H34)/K34</f>
        <v>-3</v>
      </c>
    </row>
    <row r="35" spans="1:14" x14ac:dyDescent="0.35">
      <c r="A35">
        <v>3</v>
      </c>
      <c r="B35" s="12">
        <v>2008</v>
      </c>
      <c r="C35" s="13" t="s">
        <v>23</v>
      </c>
      <c r="D35" s="13" t="s">
        <v>23</v>
      </c>
      <c r="E35" s="13" t="s">
        <v>22</v>
      </c>
      <c r="F35" s="13">
        <v>155</v>
      </c>
      <c r="G35" s="13"/>
      <c r="H35" s="14">
        <f t="shared" si="0"/>
        <v>-155</v>
      </c>
      <c r="I35" s="15">
        <f t="shared" si="1"/>
        <v>155</v>
      </c>
      <c r="J35" s="16">
        <f>SUMSQ(H$2:H35)/A35</f>
        <v>23203264</v>
      </c>
      <c r="K35" s="16">
        <f>SUM($I$2:I35)/A35</f>
        <v>13346.666666666666</v>
      </c>
      <c r="L35" s="17">
        <f t="shared" si="2"/>
        <v>100</v>
      </c>
      <c r="M35" s="16">
        <f>AVERAGE($L$2:L35 )</f>
        <v>100</v>
      </c>
      <c r="N35" s="18">
        <f>SUM($H$2:H35)/K35</f>
        <v>-3</v>
      </c>
    </row>
    <row r="36" spans="1:14" x14ac:dyDescent="0.35">
      <c r="A36">
        <v>3</v>
      </c>
      <c r="B36" s="5">
        <v>2008</v>
      </c>
      <c r="C36" s="6" t="s">
        <v>24</v>
      </c>
      <c r="D36" s="6" t="s">
        <v>24</v>
      </c>
      <c r="E36" s="6" t="s">
        <v>22</v>
      </c>
      <c r="F36" s="6">
        <v>591</v>
      </c>
      <c r="G36" s="6"/>
      <c r="H36" s="7">
        <f t="shared" si="0"/>
        <v>-591</v>
      </c>
      <c r="I36" s="8">
        <f t="shared" si="1"/>
        <v>591</v>
      </c>
      <c r="J36" s="9">
        <f>SUMSQ(H$2:H36)/A36</f>
        <v>23319691</v>
      </c>
      <c r="K36" s="9">
        <f>SUM($I$2:I36)/A36</f>
        <v>13543.666666666666</v>
      </c>
      <c r="L36" s="10">
        <f t="shared" si="2"/>
        <v>100</v>
      </c>
      <c r="M36" s="9">
        <f>AVERAGE($L$2:L36 )</f>
        <v>100</v>
      </c>
      <c r="N36" s="11">
        <f>SUM($H$2:H36)/K36</f>
        <v>-3</v>
      </c>
    </row>
    <row r="37" spans="1:14" x14ac:dyDescent="0.35">
      <c r="A37">
        <v>3</v>
      </c>
      <c r="B37" s="12">
        <v>2008</v>
      </c>
      <c r="C37" s="13" t="s">
        <v>25</v>
      </c>
      <c r="D37" s="13" t="s">
        <v>25</v>
      </c>
      <c r="E37" s="13" t="s">
        <v>22</v>
      </c>
      <c r="F37" s="13">
        <v>964</v>
      </c>
      <c r="G37" s="13"/>
      <c r="H37" s="14">
        <f t="shared" si="0"/>
        <v>-964</v>
      </c>
      <c r="I37" s="15">
        <f t="shared" si="1"/>
        <v>964</v>
      </c>
      <c r="J37" s="16">
        <f>SUMSQ(H$2:H37)/A37</f>
        <v>23629456.333333332</v>
      </c>
      <c r="K37" s="16">
        <f>SUM($I$2:I37)/A37</f>
        <v>13865</v>
      </c>
      <c r="L37" s="17">
        <f t="shared" si="2"/>
        <v>100</v>
      </c>
      <c r="M37" s="16">
        <f>AVERAGE($L$2:L37 )</f>
        <v>100</v>
      </c>
      <c r="N37" s="18">
        <f>SUM($H$2:H37)/K37</f>
        <v>-3</v>
      </c>
    </row>
    <row r="38" spans="1:14" x14ac:dyDescent="0.35">
      <c r="A38">
        <v>4</v>
      </c>
      <c r="B38" s="5">
        <v>2008</v>
      </c>
      <c r="C38" s="6" t="s">
        <v>26</v>
      </c>
      <c r="D38" s="6" t="s">
        <v>26</v>
      </c>
      <c r="E38" s="6" t="s">
        <v>22</v>
      </c>
      <c r="F38" s="6">
        <v>1576</v>
      </c>
      <c r="G38" s="6"/>
      <c r="H38" s="7">
        <f t="shared" si="0"/>
        <v>-1576</v>
      </c>
      <c r="I38" s="8">
        <f t="shared" si="1"/>
        <v>1576</v>
      </c>
      <c r="J38" s="9">
        <f>SUMSQ(H$2:H38)/A38</f>
        <v>18343036.25</v>
      </c>
      <c r="K38" s="9">
        <f>SUM($I$2:I38)/A38</f>
        <v>10792.75</v>
      </c>
      <c r="L38" s="10">
        <f t="shared" si="2"/>
        <v>100</v>
      </c>
      <c r="M38" s="9">
        <f>AVERAGE($L$2:L38 )</f>
        <v>100</v>
      </c>
      <c r="N38" s="11">
        <f>SUM($H$2:H38)/K38</f>
        <v>-4</v>
      </c>
    </row>
    <row r="39" spans="1:14" x14ac:dyDescent="0.35">
      <c r="A39">
        <v>4</v>
      </c>
      <c r="B39" s="12">
        <v>2008</v>
      </c>
      <c r="C39" s="13" t="s">
        <v>27</v>
      </c>
      <c r="D39" s="13" t="s">
        <v>27</v>
      </c>
      <c r="E39" s="13" t="s">
        <v>22</v>
      </c>
      <c r="F39" s="13">
        <v>860</v>
      </c>
      <c r="G39" s="13"/>
      <c r="H39" s="14">
        <f t="shared" si="0"/>
        <v>-860</v>
      </c>
      <c r="I39" s="15">
        <f t="shared" si="1"/>
        <v>860</v>
      </c>
      <c r="J39" s="16">
        <f>SUMSQ(H$2:H39)/A39</f>
        <v>18527936.25</v>
      </c>
      <c r="K39" s="16">
        <f>SUM($I$2:I39)/A39</f>
        <v>11007.75</v>
      </c>
      <c r="L39" s="17">
        <f t="shared" si="2"/>
        <v>100</v>
      </c>
      <c r="M39" s="16">
        <f>AVERAGE($L$2:L39 )</f>
        <v>100</v>
      </c>
      <c r="N39" s="18">
        <f>SUM($H$2:H39)/K39</f>
        <v>-4</v>
      </c>
    </row>
    <row r="40" spans="1:14" x14ac:dyDescent="0.35">
      <c r="A40">
        <v>4</v>
      </c>
      <c r="B40" s="5">
        <v>2008</v>
      </c>
      <c r="C40" s="6" t="s">
        <v>28</v>
      </c>
      <c r="D40" s="6" t="s">
        <v>28</v>
      </c>
      <c r="E40" s="6" t="s">
        <v>22</v>
      </c>
      <c r="F40" s="6">
        <v>694</v>
      </c>
      <c r="G40" s="6"/>
      <c r="H40" s="7">
        <f t="shared" si="0"/>
        <v>-694</v>
      </c>
      <c r="I40" s="8">
        <f t="shared" si="1"/>
        <v>694</v>
      </c>
      <c r="J40" s="9">
        <f>SUMSQ(H$2:H40)/A40</f>
        <v>18648345.25</v>
      </c>
      <c r="K40" s="9">
        <f>SUM($I$2:I40)/A40</f>
        <v>11181.25</v>
      </c>
      <c r="L40" s="10">
        <f t="shared" si="2"/>
        <v>100</v>
      </c>
      <c r="M40" s="9">
        <f>AVERAGE($L$2:L40 )</f>
        <v>100</v>
      </c>
      <c r="N40" s="11">
        <f>SUM($H$2:H40)/K40</f>
        <v>-4</v>
      </c>
    </row>
    <row r="41" spans="1:14" x14ac:dyDescent="0.35">
      <c r="A41">
        <v>4</v>
      </c>
      <c r="B41" s="12">
        <v>2009</v>
      </c>
      <c r="C41" s="13" t="s">
        <v>14</v>
      </c>
      <c r="D41" s="13" t="s">
        <v>15</v>
      </c>
      <c r="E41" s="13" t="s">
        <v>14</v>
      </c>
      <c r="F41" s="13">
        <v>3104</v>
      </c>
      <c r="G41" s="13"/>
      <c r="H41" s="14">
        <f t="shared" si="0"/>
        <v>-3104</v>
      </c>
      <c r="I41" s="15">
        <f t="shared" si="1"/>
        <v>3104</v>
      </c>
      <c r="J41" s="16">
        <f>SUMSQ(H$2:H41)/A41</f>
        <v>21057049.25</v>
      </c>
      <c r="K41" s="16">
        <f>SUM($I$2:I41)/A41</f>
        <v>11957.25</v>
      </c>
      <c r="L41" s="17">
        <f t="shared" si="2"/>
        <v>100</v>
      </c>
      <c r="M41" s="16">
        <f>AVERAGE($L$2:L41 )</f>
        <v>100</v>
      </c>
      <c r="N41" s="18">
        <f>SUM($H$2:H41)/K41</f>
        <v>-4</v>
      </c>
    </row>
    <row r="42" spans="1:14" x14ac:dyDescent="0.35">
      <c r="A42">
        <v>4</v>
      </c>
      <c r="B42" s="5">
        <v>2009</v>
      </c>
      <c r="C42" s="6" t="s">
        <v>14</v>
      </c>
      <c r="D42" s="6" t="s">
        <v>16</v>
      </c>
      <c r="E42" s="6" t="s">
        <v>14</v>
      </c>
      <c r="F42" s="6">
        <v>1729</v>
      </c>
      <c r="G42" s="6"/>
      <c r="H42" s="7">
        <f t="shared" si="0"/>
        <v>-1729</v>
      </c>
      <c r="I42" s="8">
        <f t="shared" si="1"/>
        <v>1729</v>
      </c>
      <c r="J42" s="9">
        <f>SUMSQ(H$2:H42)/A42</f>
        <v>21804409.5</v>
      </c>
      <c r="K42" s="9">
        <f>SUM($I$2:I42)/A42</f>
        <v>12389.5</v>
      </c>
      <c r="L42" s="10">
        <f t="shared" si="2"/>
        <v>100</v>
      </c>
      <c r="M42" s="9">
        <f>AVERAGE($L$2:L42 )</f>
        <v>100</v>
      </c>
      <c r="N42" s="11">
        <f>SUM($H$2:H42)/K42</f>
        <v>-4</v>
      </c>
    </row>
    <row r="43" spans="1:14" x14ac:dyDescent="0.35">
      <c r="A43">
        <v>4</v>
      </c>
      <c r="B43" s="12">
        <v>2009</v>
      </c>
      <c r="C43" s="13" t="s">
        <v>14</v>
      </c>
      <c r="D43" s="13" t="s">
        <v>17</v>
      </c>
      <c r="E43" s="13" t="s">
        <v>14</v>
      </c>
      <c r="F43" s="13">
        <v>2147</v>
      </c>
      <c r="G43" s="13"/>
      <c r="H43" s="14">
        <f t="shared" si="0"/>
        <v>-2147</v>
      </c>
      <c r="I43" s="15">
        <f t="shared" si="1"/>
        <v>2147</v>
      </c>
      <c r="J43" s="16">
        <f>SUMSQ(H$2:H43)/A43</f>
        <v>22956811.75</v>
      </c>
      <c r="K43" s="16">
        <f>SUM($I$2:I43)/A43</f>
        <v>12926.25</v>
      </c>
      <c r="L43" s="17">
        <f t="shared" si="2"/>
        <v>100</v>
      </c>
      <c r="M43" s="16">
        <f>AVERAGE($L$2:L43 )</f>
        <v>100</v>
      </c>
      <c r="N43" s="18">
        <f>SUM($H$2:H43)/K43</f>
        <v>-4</v>
      </c>
    </row>
    <row r="44" spans="1:14" x14ac:dyDescent="0.35">
      <c r="A44">
        <v>4</v>
      </c>
      <c r="B44" s="5">
        <v>2009</v>
      </c>
      <c r="C44" s="6" t="s">
        <v>14</v>
      </c>
      <c r="D44" s="6" t="s">
        <v>18</v>
      </c>
      <c r="E44" s="6" t="s">
        <v>14</v>
      </c>
      <c r="F44" s="6">
        <v>981</v>
      </c>
      <c r="G44" s="6"/>
      <c r="H44" s="7">
        <f t="shared" si="0"/>
        <v>-981</v>
      </c>
      <c r="I44" s="8">
        <f t="shared" si="1"/>
        <v>981</v>
      </c>
      <c r="J44" s="9">
        <f>SUMSQ(H$2:H44)/A44</f>
        <v>23197402</v>
      </c>
      <c r="K44" s="9">
        <f>SUM($I$2:I44)/A44</f>
        <v>13171.5</v>
      </c>
      <c r="L44" s="10">
        <f t="shared" si="2"/>
        <v>100</v>
      </c>
      <c r="M44" s="9">
        <f>AVERAGE($L$2:L44 )</f>
        <v>100</v>
      </c>
      <c r="N44" s="11">
        <f>SUM($H$2:H44)/K44</f>
        <v>-4</v>
      </c>
    </row>
    <row r="45" spans="1:14" x14ac:dyDescent="0.35">
      <c r="A45">
        <v>4</v>
      </c>
      <c r="B45" s="12">
        <v>2009</v>
      </c>
      <c r="C45" s="13" t="s">
        <v>14</v>
      </c>
      <c r="D45" s="13" t="s">
        <v>19</v>
      </c>
      <c r="E45" s="13" t="s">
        <v>14</v>
      </c>
      <c r="F45" s="13">
        <v>1877</v>
      </c>
      <c r="G45" s="13"/>
      <c r="H45" s="14">
        <f t="shared" si="0"/>
        <v>-1877</v>
      </c>
      <c r="I45" s="15">
        <f t="shared" si="1"/>
        <v>1877</v>
      </c>
      <c r="J45" s="16">
        <f>SUMSQ(H$2:H45)/A45</f>
        <v>24078184.25</v>
      </c>
      <c r="K45" s="16">
        <f>SUM($I$2:I45)/A45</f>
        <v>13640.75</v>
      </c>
      <c r="L45" s="17">
        <f t="shared" si="2"/>
        <v>100</v>
      </c>
      <c r="M45" s="16">
        <f>AVERAGE($L$2:L45 )</f>
        <v>100</v>
      </c>
      <c r="N45" s="18">
        <f>SUM($H$2:H45)/K45</f>
        <v>-4</v>
      </c>
    </row>
    <row r="46" spans="1:14" x14ac:dyDescent="0.35">
      <c r="A46">
        <v>4</v>
      </c>
      <c r="B46" s="5">
        <v>2009</v>
      </c>
      <c r="C46" s="6" t="s">
        <v>14</v>
      </c>
      <c r="D46" s="6" t="s">
        <v>20</v>
      </c>
      <c r="E46" s="6" t="s">
        <v>14</v>
      </c>
      <c r="F46" s="6">
        <v>250</v>
      </c>
      <c r="G46" s="6"/>
      <c r="H46" s="7">
        <f t="shared" si="0"/>
        <v>-250</v>
      </c>
      <c r="I46" s="8">
        <f t="shared" si="1"/>
        <v>250</v>
      </c>
      <c r="J46" s="9">
        <f>SUMSQ(H$2:H46)/A46</f>
        <v>24093809.25</v>
      </c>
      <c r="K46" s="9">
        <f>SUM($I$2:I46)/A46</f>
        <v>13703.25</v>
      </c>
      <c r="L46" s="10">
        <f t="shared" si="2"/>
        <v>100</v>
      </c>
      <c r="M46" s="9">
        <f>AVERAGE($L$2:L46 )</f>
        <v>100</v>
      </c>
      <c r="N46" s="11">
        <f>SUM($H$2:H46)/K46</f>
        <v>-4</v>
      </c>
    </row>
    <row r="47" spans="1:14" x14ac:dyDescent="0.35">
      <c r="A47">
        <v>4</v>
      </c>
      <c r="B47" s="12">
        <v>2009</v>
      </c>
      <c r="C47" s="13" t="s">
        <v>21</v>
      </c>
      <c r="D47" s="13" t="s">
        <v>21</v>
      </c>
      <c r="E47" s="13" t="s">
        <v>22</v>
      </c>
      <c r="F47" s="13">
        <v>1059</v>
      </c>
      <c r="G47" s="13"/>
      <c r="H47" s="14">
        <f t="shared" si="0"/>
        <v>-1059</v>
      </c>
      <c r="I47" s="15">
        <f t="shared" si="1"/>
        <v>1059</v>
      </c>
      <c r="J47" s="16">
        <f>SUMSQ(H$2:H47)/A47</f>
        <v>24374179.5</v>
      </c>
      <c r="K47" s="16">
        <f>SUM($I$2:I47)/A47</f>
        <v>13968</v>
      </c>
      <c r="L47" s="17">
        <f t="shared" si="2"/>
        <v>100</v>
      </c>
      <c r="M47" s="16">
        <f>AVERAGE($L$2:L47 )</f>
        <v>100</v>
      </c>
      <c r="N47" s="18">
        <f>SUM($H$2:H47)/K47</f>
        <v>-4</v>
      </c>
    </row>
    <row r="48" spans="1:14" x14ac:dyDescent="0.35">
      <c r="A48">
        <v>4</v>
      </c>
      <c r="B48" s="5">
        <v>2009</v>
      </c>
      <c r="C48" s="6" t="s">
        <v>23</v>
      </c>
      <c r="D48" s="6" t="s">
        <v>23</v>
      </c>
      <c r="E48" s="6" t="s">
        <v>22</v>
      </c>
      <c r="F48" s="6">
        <v>158</v>
      </c>
      <c r="G48" s="6"/>
      <c r="H48" s="7">
        <f t="shared" si="0"/>
        <v>-158</v>
      </c>
      <c r="I48" s="8">
        <f t="shared" si="1"/>
        <v>158</v>
      </c>
      <c r="J48" s="9">
        <f>SUMSQ(H$2:H48)/A48</f>
        <v>24380420.5</v>
      </c>
      <c r="K48" s="9">
        <f>SUM($I$2:I48)/A48</f>
        <v>14007.5</v>
      </c>
      <c r="L48" s="10">
        <f t="shared" si="2"/>
        <v>100</v>
      </c>
      <c r="M48" s="9">
        <f>AVERAGE($L$2:L48 )</f>
        <v>100</v>
      </c>
      <c r="N48" s="11">
        <f>SUM($H$2:H48)/K48</f>
        <v>-4</v>
      </c>
    </row>
    <row r="49" spans="1:14" x14ac:dyDescent="0.35">
      <c r="A49">
        <v>4</v>
      </c>
      <c r="B49" s="12">
        <v>2009</v>
      </c>
      <c r="C49" s="13" t="s">
        <v>24</v>
      </c>
      <c r="D49" s="13" t="s">
        <v>24</v>
      </c>
      <c r="E49" s="13" t="s">
        <v>22</v>
      </c>
      <c r="F49" s="13">
        <v>610</v>
      </c>
      <c r="G49" s="13"/>
      <c r="H49" s="14">
        <f t="shared" si="0"/>
        <v>-610</v>
      </c>
      <c r="I49" s="15">
        <f t="shared" si="1"/>
        <v>610</v>
      </c>
      <c r="J49" s="16">
        <f>SUMSQ(H$2:H49)/A49</f>
        <v>24473445.5</v>
      </c>
      <c r="K49" s="16">
        <f>SUM($I$2:I49)/A49</f>
        <v>14160</v>
      </c>
      <c r="L49" s="17">
        <f t="shared" si="2"/>
        <v>100</v>
      </c>
      <c r="M49" s="16">
        <f>AVERAGE($L$2:L49 )</f>
        <v>100</v>
      </c>
      <c r="N49" s="18">
        <f>SUM($H$2:H49)/K49</f>
        <v>-4</v>
      </c>
    </row>
    <row r="50" spans="1:14" x14ac:dyDescent="0.35">
      <c r="A50">
        <v>5</v>
      </c>
      <c r="B50" s="5">
        <v>2009</v>
      </c>
      <c r="C50" s="6" t="s">
        <v>25</v>
      </c>
      <c r="D50" s="6" t="s">
        <v>25</v>
      </c>
      <c r="E50" s="6" t="s">
        <v>22</v>
      </c>
      <c r="F50" s="6">
        <v>820</v>
      </c>
      <c r="G50" s="6"/>
      <c r="H50" s="7">
        <f t="shared" si="0"/>
        <v>-820</v>
      </c>
      <c r="I50" s="8">
        <f t="shared" si="1"/>
        <v>820</v>
      </c>
      <c r="J50" s="9">
        <f>SUMSQ(H$2:H50)/A50</f>
        <v>19713236.399999999</v>
      </c>
      <c r="K50" s="9">
        <f>SUM($I$2:I50)/A50</f>
        <v>11492</v>
      </c>
      <c r="L50" s="10">
        <f t="shared" si="2"/>
        <v>100</v>
      </c>
      <c r="M50" s="9">
        <f>AVERAGE($L$2:L50 )</f>
        <v>100</v>
      </c>
      <c r="N50" s="11">
        <f>SUM($H$2:H50)/K50</f>
        <v>-5</v>
      </c>
    </row>
    <row r="51" spans="1:14" x14ac:dyDescent="0.35">
      <c r="A51">
        <v>5</v>
      </c>
      <c r="B51" s="12">
        <v>2009</v>
      </c>
      <c r="C51" s="13" t="s">
        <v>26</v>
      </c>
      <c r="D51" s="13" t="s">
        <v>26</v>
      </c>
      <c r="E51" s="13" t="s">
        <v>22</v>
      </c>
      <c r="F51" s="13">
        <v>1722</v>
      </c>
      <c r="G51" s="13"/>
      <c r="H51" s="14">
        <f t="shared" si="0"/>
        <v>-1722</v>
      </c>
      <c r="I51" s="15">
        <f t="shared" si="1"/>
        <v>1722</v>
      </c>
      <c r="J51" s="16">
        <f>SUMSQ(H$2:H51)/A51</f>
        <v>20306293.199999999</v>
      </c>
      <c r="K51" s="16">
        <f>SUM($I$2:I51)/A51</f>
        <v>11836.4</v>
      </c>
      <c r="L51" s="17">
        <f t="shared" si="2"/>
        <v>100</v>
      </c>
      <c r="M51" s="16">
        <f>AVERAGE($L$2:L51 )</f>
        <v>100</v>
      </c>
      <c r="N51" s="18">
        <f>SUM($H$2:H51)/K51</f>
        <v>-5</v>
      </c>
    </row>
    <row r="52" spans="1:14" x14ac:dyDescent="0.35">
      <c r="A52">
        <v>5</v>
      </c>
      <c r="B52" s="5">
        <v>2009</v>
      </c>
      <c r="C52" s="6" t="s">
        <v>27</v>
      </c>
      <c r="D52" s="6" t="s">
        <v>27</v>
      </c>
      <c r="E52" s="6" t="s">
        <v>22</v>
      </c>
      <c r="F52" s="6">
        <v>951</v>
      </c>
      <c r="G52" s="6"/>
      <c r="H52" s="7">
        <f t="shared" si="0"/>
        <v>-951</v>
      </c>
      <c r="I52" s="8">
        <f t="shared" si="1"/>
        <v>951</v>
      </c>
      <c r="J52" s="9">
        <f>SUMSQ(H$2:H52)/A52</f>
        <v>20487173.399999999</v>
      </c>
      <c r="K52" s="9">
        <f>SUM($I$2:I52)/A52</f>
        <v>12026.6</v>
      </c>
      <c r="L52" s="10">
        <f t="shared" si="2"/>
        <v>100</v>
      </c>
      <c r="M52" s="9">
        <f>AVERAGE($L$2:L52 )</f>
        <v>100</v>
      </c>
      <c r="N52" s="11">
        <f>SUM($H$2:H52)/K52</f>
        <v>-5</v>
      </c>
    </row>
    <row r="53" spans="1:14" x14ac:dyDescent="0.35">
      <c r="A53">
        <v>5</v>
      </c>
      <c r="B53" s="12">
        <v>2009</v>
      </c>
      <c r="C53" s="13" t="s">
        <v>28</v>
      </c>
      <c r="D53" s="13" t="s">
        <v>28</v>
      </c>
      <c r="E53" s="13" t="s">
        <v>22</v>
      </c>
      <c r="F53" s="13">
        <v>758</v>
      </c>
      <c r="G53" s="13"/>
      <c r="H53" s="14">
        <f t="shared" si="0"/>
        <v>-758</v>
      </c>
      <c r="I53" s="15">
        <f t="shared" si="1"/>
        <v>758</v>
      </c>
      <c r="J53" s="16">
        <f>SUMSQ(H$2:H53)/A53</f>
        <v>20602086.199999999</v>
      </c>
      <c r="K53" s="16">
        <f>SUM($I$2:I53)/A53</f>
        <v>12178.2</v>
      </c>
      <c r="L53" s="17">
        <f t="shared" si="2"/>
        <v>100</v>
      </c>
      <c r="M53" s="16">
        <f>AVERAGE($L$2:L53 )</f>
        <v>100</v>
      </c>
      <c r="N53" s="18">
        <f>SUM($H$2:H53)/K53</f>
        <v>-5</v>
      </c>
    </row>
    <row r="54" spans="1:14" x14ac:dyDescent="0.35">
      <c r="A54">
        <v>5</v>
      </c>
      <c r="B54" s="5">
        <v>2010</v>
      </c>
      <c r="C54" s="6" t="s">
        <v>14</v>
      </c>
      <c r="D54" s="6" t="s">
        <v>15</v>
      </c>
      <c r="E54" s="6" t="s">
        <v>14</v>
      </c>
      <c r="F54" s="6">
        <v>3117</v>
      </c>
      <c r="G54" s="6"/>
      <c r="H54" s="7">
        <f t="shared" si="0"/>
        <v>-3117</v>
      </c>
      <c r="I54" s="8">
        <f t="shared" si="1"/>
        <v>3117</v>
      </c>
      <c r="J54" s="9">
        <f>SUMSQ(H$2:H54)/A54</f>
        <v>22545224</v>
      </c>
      <c r="K54" s="9">
        <f>SUM($I$2:I54)/A54</f>
        <v>12801.6</v>
      </c>
      <c r="L54" s="10">
        <f t="shared" si="2"/>
        <v>100</v>
      </c>
      <c r="M54" s="9">
        <f>AVERAGE($L$2:L54 )</f>
        <v>100</v>
      </c>
      <c r="N54" s="11">
        <f>SUM($H$2:H54)/K54</f>
        <v>-5</v>
      </c>
    </row>
    <row r="55" spans="1:14" x14ac:dyDescent="0.35">
      <c r="A55">
        <v>5</v>
      </c>
      <c r="B55" s="12">
        <v>2010</v>
      </c>
      <c r="C55" s="13" t="s">
        <v>14</v>
      </c>
      <c r="D55" s="13" t="s">
        <v>16</v>
      </c>
      <c r="E55" s="13" t="s">
        <v>14</v>
      </c>
      <c r="F55" s="13">
        <v>1706</v>
      </c>
      <c r="G55" s="13"/>
      <c r="H55" s="14">
        <f t="shared" si="0"/>
        <v>-1706</v>
      </c>
      <c r="I55" s="15">
        <f t="shared" si="1"/>
        <v>1706</v>
      </c>
      <c r="J55" s="16">
        <f>SUMSQ(H$2:H55)/A55</f>
        <v>23127311.199999999</v>
      </c>
      <c r="K55" s="16">
        <f>SUM($I$2:I55)/A55</f>
        <v>13142.8</v>
      </c>
      <c r="L55" s="17">
        <f t="shared" si="2"/>
        <v>100</v>
      </c>
      <c r="M55" s="16">
        <f>AVERAGE($L$2:L55 )</f>
        <v>100</v>
      </c>
      <c r="N55" s="18">
        <f>SUM($H$2:H55)/K55</f>
        <v>-5</v>
      </c>
    </row>
    <row r="56" spans="1:14" x14ac:dyDescent="0.35">
      <c r="A56">
        <v>5</v>
      </c>
      <c r="B56" s="5">
        <v>2010</v>
      </c>
      <c r="C56" s="6" t="s">
        <v>14</v>
      </c>
      <c r="D56" s="6" t="s">
        <v>17</v>
      </c>
      <c r="E56" s="6" t="s">
        <v>14</v>
      </c>
      <c r="F56" s="6">
        <v>2502</v>
      </c>
      <c r="G56" s="6"/>
      <c r="H56" s="7">
        <f t="shared" si="0"/>
        <v>-2502</v>
      </c>
      <c r="I56" s="8">
        <f t="shared" si="1"/>
        <v>2502</v>
      </c>
      <c r="J56" s="9">
        <f>SUMSQ(H$2:H56)/A56</f>
        <v>24379312</v>
      </c>
      <c r="K56" s="9">
        <f>SUM($I$2:I56)/A56</f>
        <v>13643.2</v>
      </c>
      <c r="L56" s="10">
        <f t="shared" si="2"/>
        <v>100</v>
      </c>
      <c r="M56" s="9">
        <f>AVERAGE($L$2:L56 )</f>
        <v>100</v>
      </c>
      <c r="N56" s="11">
        <f>SUM($H$2:H56)/K56</f>
        <v>-5</v>
      </c>
    </row>
    <row r="57" spans="1:14" x14ac:dyDescent="0.35">
      <c r="A57">
        <v>5</v>
      </c>
      <c r="B57" s="12">
        <v>2010</v>
      </c>
      <c r="C57" s="13" t="s">
        <v>14</v>
      </c>
      <c r="D57" s="13" t="s">
        <v>18</v>
      </c>
      <c r="E57" s="13" t="s">
        <v>14</v>
      </c>
      <c r="F57" s="13">
        <v>1011</v>
      </c>
      <c r="G57" s="13"/>
      <c r="H57" s="14">
        <f t="shared" si="0"/>
        <v>-1011</v>
      </c>
      <c r="I57" s="15">
        <f t="shared" si="1"/>
        <v>1011</v>
      </c>
      <c r="J57" s="16">
        <f>SUMSQ(H$2:H57)/A57</f>
        <v>24583736.199999999</v>
      </c>
      <c r="K57" s="16">
        <f>SUM($I$2:I57)/A57</f>
        <v>13845.4</v>
      </c>
      <c r="L57" s="17">
        <f t="shared" si="2"/>
        <v>100</v>
      </c>
      <c r="M57" s="16">
        <f>AVERAGE($L$2:L57 )</f>
        <v>100</v>
      </c>
      <c r="N57" s="18">
        <f>SUM($H$2:H57)/K57</f>
        <v>-5</v>
      </c>
    </row>
    <row r="58" spans="1:14" x14ac:dyDescent="0.35">
      <c r="A58">
        <v>5</v>
      </c>
      <c r="B58" s="5">
        <v>2010</v>
      </c>
      <c r="C58" s="6" t="s">
        <v>14</v>
      </c>
      <c r="D58" s="6" t="s">
        <v>19</v>
      </c>
      <c r="E58" s="6" t="s">
        <v>14</v>
      </c>
      <c r="F58" s="6">
        <v>1922</v>
      </c>
      <c r="G58" s="6"/>
      <c r="H58" s="7">
        <f t="shared" si="0"/>
        <v>-1922</v>
      </c>
      <c r="I58" s="8">
        <f t="shared" si="1"/>
        <v>1922</v>
      </c>
      <c r="J58" s="9">
        <f>SUMSQ(H$2:H58)/A58</f>
        <v>25322553</v>
      </c>
      <c r="K58" s="9">
        <f>SUM($I$2:I58)/A58</f>
        <v>14229.8</v>
      </c>
      <c r="L58" s="10">
        <f t="shared" si="2"/>
        <v>100</v>
      </c>
      <c r="M58" s="9">
        <f>AVERAGE($L$2:L58 )</f>
        <v>100</v>
      </c>
      <c r="N58" s="11">
        <f>SUM($H$2:H58)/K58</f>
        <v>-5</v>
      </c>
    </row>
    <row r="59" spans="1:14" x14ac:dyDescent="0.35">
      <c r="A59">
        <v>5</v>
      </c>
      <c r="B59" s="12">
        <v>2010</v>
      </c>
      <c r="C59" s="13" t="s">
        <v>14</v>
      </c>
      <c r="D59" s="13" t="s">
        <v>20</v>
      </c>
      <c r="E59" s="13" t="s">
        <v>14</v>
      </c>
      <c r="F59" s="13">
        <v>282</v>
      </c>
      <c r="G59" s="13"/>
      <c r="H59" s="14">
        <f t="shared" si="0"/>
        <v>-282</v>
      </c>
      <c r="I59" s="15">
        <f t="shared" si="1"/>
        <v>282</v>
      </c>
      <c r="J59" s="16">
        <f>SUMSQ(H$2:H59)/A59</f>
        <v>25338457.800000001</v>
      </c>
      <c r="K59" s="16">
        <f>SUM($I$2:I59)/A59</f>
        <v>14286.2</v>
      </c>
      <c r="L59" s="17">
        <f t="shared" si="2"/>
        <v>100</v>
      </c>
      <c r="M59" s="16">
        <f>AVERAGE($L$2:L59 )</f>
        <v>100</v>
      </c>
      <c r="N59" s="18">
        <f>SUM($H$2:H59)/K59</f>
        <v>-5</v>
      </c>
    </row>
    <row r="60" spans="1:14" x14ac:dyDescent="0.35">
      <c r="A60">
        <v>5</v>
      </c>
      <c r="B60" s="5">
        <v>2010</v>
      </c>
      <c r="C60" s="6" t="s">
        <v>21</v>
      </c>
      <c r="D60" s="6" t="s">
        <v>21</v>
      </c>
      <c r="E60" s="6" t="s">
        <v>22</v>
      </c>
      <c r="F60" s="6">
        <v>1166</v>
      </c>
      <c r="G60" s="6"/>
      <c r="H60" s="7">
        <f t="shared" si="0"/>
        <v>-1166</v>
      </c>
      <c r="I60" s="8">
        <f t="shared" si="1"/>
        <v>1166</v>
      </c>
      <c r="J60" s="9">
        <f>SUMSQ(H$2:H60)/A60</f>
        <v>25610369</v>
      </c>
      <c r="K60" s="9">
        <f>SUM($I$2:I60)/A60</f>
        <v>14519.4</v>
      </c>
      <c r="L60" s="10">
        <f t="shared" si="2"/>
        <v>100</v>
      </c>
      <c r="M60" s="9">
        <f>AVERAGE($L$2:L60 )</f>
        <v>100</v>
      </c>
      <c r="N60" s="11">
        <f>SUM($H$2:H60)/K60</f>
        <v>-5</v>
      </c>
    </row>
    <row r="61" spans="1:14" x14ac:dyDescent="0.35">
      <c r="A61">
        <v>5</v>
      </c>
      <c r="B61" s="12">
        <v>2010</v>
      </c>
      <c r="C61" s="13" t="s">
        <v>23</v>
      </c>
      <c r="D61" s="13" t="s">
        <v>23</v>
      </c>
      <c r="E61" s="13" t="s">
        <v>22</v>
      </c>
      <c r="F61" s="13">
        <v>209</v>
      </c>
      <c r="G61" s="13"/>
      <c r="H61" s="14">
        <f t="shared" si="0"/>
        <v>-209</v>
      </c>
      <c r="I61" s="15">
        <f t="shared" si="1"/>
        <v>209</v>
      </c>
      <c r="J61" s="16">
        <f>SUMSQ(H$2:H61)/A61</f>
        <v>25619105.199999999</v>
      </c>
      <c r="K61" s="16">
        <f>SUM($I$2:I61)/A61</f>
        <v>14561.2</v>
      </c>
      <c r="L61" s="17">
        <f t="shared" si="2"/>
        <v>100</v>
      </c>
      <c r="M61" s="16">
        <f>AVERAGE($L$2:L61 )</f>
        <v>100</v>
      </c>
      <c r="N61" s="18">
        <f>SUM($H$2:H61)/K61</f>
        <v>-5</v>
      </c>
    </row>
    <row r="62" spans="1:14" x14ac:dyDescent="0.35">
      <c r="A62">
        <v>6</v>
      </c>
      <c r="B62" s="5">
        <v>2010</v>
      </c>
      <c r="C62" s="6" t="s">
        <v>24</v>
      </c>
      <c r="D62" s="6" t="s">
        <v>24</v>
      </c>
      <c r="E62" s="6" t="s">
        <v>22</v>
      </c>
      <c r="F62" s="6">
        <v>608</v>
      </c>
      <c r="G62" s="6"/>
      <c r="H62" s="7">
        <f t="shared" si="0"/>
        <v>-608</v>
      </c>
      <c r="I62" s="8">
        <f t="shared" si="1"/>
        <v>608</v>
      </c>
      <c r="J62" s="9">
        <f>SUMSQ(H$2:H62)/A62</f>
        <v>21410865</v>
      </c>
      <c r="K62" s="9">
        <f>SUM($I$2:I62)/A62</f>
        <v>12235.666666666666</v>
      </c>
      <c r="L62" s="10">
        <f t="shared" si="2"/>
        <v>100</v>
      </c>
      <c r="M62" s="9">
        <f>AVERAGE($L$2:L62 )</f>
        <v>100</v>
      </c>
      <c r="N62" s="11">
        <f>SUM($H$2:H62)/K62</f>
        <v>-6</v>
      </c>
    </row>
    <row r="63" spans="1:14" x14ac:dyDescent="0.35">
      <c r="A63">
        <v>6</v>
      </c>
      <c r="B63" s="12">
        <v>2010</v>
      </c>
      <c r="C63" s="13" t="s">
        <v>25</v>
      </c>
      <c r="D63" s="13" t="s">
        <v>25</v>
      </c>
      <c r="E63" s="13" t="s">
        <v>22</v>
      </c>
      <c r="F63" s="13">
        <v>796</v>
      </c>
      <c r="G63" s="13"/>
      <c r="H63" s="14">
        <f t="shared" si="0"/>
        <v>-796</v>
      </c>
      <c r="I63" s="15">
        <f t="shared" si="1"/>
        <v>796</v>
      </c>
      <c r="J63" s="16">
        <f>SUMSQ(H$2:H63)/A63</f>
        <v>21516467.666666668</v>
      </c>
      <c r="K63" s="16">
        <f>SUM($I$2:I63)/A63</f>
        <v>12368.333333333334</v>
      </c>
      <c r="L63" s="17">
        <f t="shared" si="2"/>
        <v>100</v>
      </c>
      <c r="M63" s="16">
        <f>AVERAGE($L$2:L63 )</f>
        <v>100</v>
      </c>
      <c r="N63" s="18">
        <f>SUM($H$2:H63)/K63</f>
        <v>-6</v>
      </c>
    </row>
    <row r="64" spans="1:14" x14ac:dyDescent="0.35">
      <c r="A64">
        <v>6</v>
      </c>
      <c r="B64" s="5">
        <v>2010</v>
      </c>
      <c r="C64" s="6" t="s">
        <v>26</v>
      </c>
      <c r="D64" s="6" t="s">
        <v>26</v>
      </c>
      <c r="E64" s="6" t="s">
        <v>22</v>
      </c>
      <c r="F64" s="6">
        <v>1793</v>
      </c>
      <c r="G64" s="6"/>
      <c r="H64" s="7">
        <f t="shared" si="0"/>
        <v>-1793</v>
      </c>
      <c r="I64" s="8">
        <f t="shared" si="1"/>
        <v>1793</v>
      </c>
      <c r="J64" s="9">
        <f>SUMSQ(H$2:H64)/A64</f>
        <v>22052275.833333332</v>
      </c>
      <c r="K64" s="9">
        <f>SUM($I$2:I64)/A64</f>
        <v>12667.166666666666</v>
      </c>
      <c r="L64" s="10">
        <f t="shared" si="2"/>
        <v>100</v>
      </c>
      <c r="M64" s="9">
        <f>AVERAGE($L$2:L64 )</f>
        <v>100</v>
      </c>
      <c r="N64" s="11">
        <f>SUM($H$2:H64)/K64</f>
        <v>-6</v>
      </c>
    </row>
    <row r="65" spans="1:14" x14ac:dyDescent="0.35">
      <c r="A65">
        <v>6</v>
      </c>
      <c r="B65" s="12">
        <v>2010</v>
      </c>
      <c r="C65" s="13" t="s">
        <v>27</v>
      </c>
      <c r="D65" s="13" t="s">
        <v>27</v>
      </c>
      <c r="E65" s="13" t="s">
        <v>22</v>
      </c>
      <c r="F65" s="13">
        <v>1045</v>
      </c>
      <c r="G65" s="13"/>
      <c r="H65" s="14">
        <f t="shared" si="0"/>
        <v>-1045</v>
      </c>
      <c r="I65" s="15">
        <f t="shared" si="1"/>
        <v>1045</v>
      </c>
      <c r="J65" s="16">
        <f>SUMSQ(H$2:H65)/A65</f>
        <v>22234280</v>
      </c>
      <c r="K65" s="16">
        <f>SUM($I$2:I65)/A65</f>
        <v>12841.333333333334</v>
      </c>
      <c r="L65" s="17">
        <f t="shared" si="2"/>
        <v>100</v>
      </c>
      <c r="M65" s="16">
        <f>AVERAGE($L$2:L65 )</f>
        <v>100</v>
      </c>
      <c r="N65" s="18">
        <f>SUM($H$2:H65)/K65</f>
        <v>-6</v>
      </c>
    </row>
    <row r="66" spans="1:14" x14ac:dyDescent="0.35">
      <c r="A66">
        <v>6</v>
      </c>
      <c r="B66" s="5">
        <v>2010</v>
      </c>
      <c r="C66" s="6" t="s">
        <v>28</v>
      </c>
      <c r="D66" s="6" t="s">
        <v>28</v>
      </c>
      <c r="E66" s="6" t="s">
        <v>22</v>
      </c>
      <c r="F66" s="6">
        <v>846</v>
      </c>
      <c r="G66" s="6"/>
      <c r="H66" s="7">
        <f t="shared" ref="H66:H129" si="3">G66-F66</f>
        <v>-846</v>
      </c>
      <c r="I66" s="8">
        <f t="shared" ref="I66:I129" si="4">ABS(H66 )</f>
        <v>846</v>
      </c>
      <c r="J66" s="9">
        <f>SUMSQ(H$2:H66)/A66</f>
        <v>22353566</v>
      </c>
      <c r="K66" s="9">
        <f>SUM($I$2:I66)/A66</f>
        <v>12982.333333333334</v>
      </c>
      <c r="L66" s="10">
        <f t="shared" ref="L66:L129" si="5">100*(I66/F66)</f>
        <v>100</v>
      </c>
      <c r="M66" s="9">
        <f>AVERAGE($L$2:L66 )</f>
        <v>100</v>
      </c>
      <c r="N66" s="11">
        <f>SUM($H$2:H66)/K66</f>
        <v>-6</v>
      </c>
    </row>
    <row r="67" spans="1:14" x14ac:dyDescent="0.35">
      <c r="A67">
        <v>6</v>
      </c>
      <c r="B67" s="12">
        <v>2011</v>
      </c>
      <c r="C67" s="13" t="s">
        <v>14</v>
      </c>
      <c r="D67" s="13" t="s">
        <v>15</v>
      </c>
      <c r="E67" s="13" t="s">
        <v>14</v>
      </c>
      <c r="F67" s="13">
        <v>3122</v>
      </c>
      <c r="G67" s="13"/>
      <c r="H67" s="14">
        <f t="shared" si="3"/>
        <v>-3122</v>
      </c>
      <c r="I67" s="15">
        <f t="shared" si="4"/>
        <v>3122</v>
      </c>
      <c r="J67" s="16">
        <f>SUMSQ(H$2:H67)/A67</f>
        <v>23978046.666666668</v>
      </c>
      <c r="K67" s="16">
        <f>SUM($I$2:I67)/A67</f>
        <v>13502.666666666666</v>
      </c>
      <c r="L67" s="17">
        <f t="shared" si="5"/>
        <v>100</v>
      </c>
      <c r="M67" s="16">
        <f>AVERAGE($L$2:L67 )</f>
        <v>100</v>
      </c>
      <c r="N67" s="18">
        <f>SUM($H$2:H67)/K67</f>
        <v>-6</v>
      </c>
    </row>
    <row r="68" spans="1:14" x14ac:dyDescent="0.35">
      <c r="A68">
        <v>6</v>
      </c>
      <c r="B68" s="5">
        <v>2011</v>
      </c>
      <c r="C68" s="6" t="s">
        <v>14</v>
      </c>
      <c r="D68" s="6" t="s">
        <v>16</v>
      </c>
      <c r="E68" s="6" t="s">
        <v>14</v>
      </c>
      <c r="F68" s="6">
        <v>1633</v>
      </c>
      <c r="G68" s="6"/>
      <c r="H68" s="7">
        <f t="shared" si="3"/>
        <v>-1633</v>
      </c>
      <c r="I68" s="8">
        <f t="shared" si="4"/>
        <v>1633</v>
      </c>
      <c r="J68" s="9">
        <f>SUMSQ(H$2:H68)/A68</f>
        <v>24422494.833333332</v>
      </c>
      <c r="K68" s="9">
        <f>SUM($I$2:I68)/A68</f>
        <v>13774.833333333334</v>
      </c>
      <c r="L68" s="10">
        <f t="shared" si="5"/>
        <v>100</v>
      </c>
      <c r="M68" s="9">
        <f>AVERAGE($L$2:L68 )</f>
        <v>100</v>
      </c>
      <c r="N68" s="11">
        <f>SUM($H$2:H68)/K68</f>
        <v>-6</v>
      </c>
    </row>
    <row r="69" spans="1:14" x14ac:dyDescent="0.35">
      <c r="A69">
        <v>6</v>
      </c>
      <c r="B69" s="12">
        <v>2011</v>
      </c>
      <c r="C69" s="13" t="s">
        <v>14</v>
      </c>
      <c r="D69" s="13" t="s">
        <v>17</v>
      </c>
      <c r="E69" s="13" t="s">
        <v>14</v>
      </c>
      <c r="F69" s="13">
        <v>2847</v>
      </c>
      <c r="G69" s="13"/>
      <c r="H69" s="14">
        <f t="shared" si="3"/>
        <v>-2847</v>
      </c>
      <c r="I69" s="15">
        <f t="shared" si="4"/>
        <v>2847</v>
      </c>
      <c r="J69" s="16">
        <f>SUMSQ(H$2:H69)/A69</f>
        <v>25773396.333333332</v>
      </c>
      <c r="K69" s="16">
        <f>SUM($I$2:I69)/A69</f>
        <v>14249.333333333334</v>
      </c>
      <c r="L69" s="17">
        <f t="shared" si="5"/>
        <v>100</v>
      </c>
      <c r="M69" s="16">
        <f>AVERAGE($L$2:L69 )</f>
        <v>100</v>
      </c>
      <c r="N69" s="18">
        <f>SUM($H$2:H69)/K69</f>
        <v>-6</v>
      </c>
    </row>
    <row r="70" spans="1:14" x14ac:dyDescent="0.35">
      <c r="A70">
        <v>6</v>
      </c>
      <c r="B70" s="5">
        <v>2011</v>
      </c>
      <c r="C70" s="6" t="s">
        <v>14</v>
      </c>
      <c r="D70" s="6" t="s">
        <v>18</v>
      </c>
      <c r="E70" s="6" t="s">
        <v>14</v>
      </c>
      <c r="F70" s="6">
        <v>1180</v>
      </c>
      <c r="G70" s="6"/>
      <c r="H70" s="7">
        <f t="shared" si="3"/>
        <v>-1180</v>
      </c>
      <c r="I70" s="8">
        <f t="shared" si="4"/>
        <v>1180</v>
      </c>
      <c r="J70" s="9">
        <f>SUMSQ(H$2:H70)/A70</f>
        <v>26005463</v>
      </c>
      <c r="K70" s="9">
        <f>SUM($I$2:I70)/A70</f>
        <v>14446</v>
      </c>
      <c r="L70" s="10">
        <f t="shared" si="5"/>
        <v>100</v>
      </c>
      <c r="M70" s="9">
        <f>AVERAGE($L$2:L70 )</f>
        <v>100</v>
      </c>
      <c r="N70" s="11">
        <f>SUM($H$2:H70)/K70</f>
        <v>-6</v>
      </c>
    </row>
    <row r="71" spans="1:14" x14ac:dyDescent="0.35">
      <c r="A71">
        <v>6</v>
      </c>
      <c r="B71" s="12">
        <v>2011</v>
      </c>
      <c r="C71" s="13" t="s">
        <v>14</v>
      </c>
      <c r="D71" s="13" t="s">
        <v>19</v>
      </c>
      <c r="E71" s="13" t="s">
        <v>14</v>
      </c>
      <c r="F71" s="13">
        <v>2005</v>
      </c>
      <c r="G71" s="13"/>
      <c r="H71" s="14">
        <f t="shared" si="3"/>
        <v>-2005</v>
      </c>
      <c r="I71" s="15">
        <f t="shared" si="4"/>
        <v>2005</v>
      </c>
      <c r="J71" s="16">
        <f>SUMSQ(H$2:H71)/A71</f>
        <v>26675467.166666668</v>
      </c>
      <c r="K71" s="16">
        <f>SUM($I$2:I71)/A71</f>
        <v>14780.166666666666</v>
      </c>
      <c r="L71" s="17">
        <f t="shared" si="5"/>
        <v>100</v>
      </c>
      <c r="M71" s="16">
        <f>AVERAGE($L$2:L71 )</f>
        <v>100</v>
      </c>
      <c r="N71" s="18">
        <f>SUM($H$2:H71)/K71</f>
        <v>-6</v>
      </c>
    </row>
    <row r="72" spans="1:14" x14ac:dyDescent="0.35">
      <c r="A72">
        <v>6</v>
      </c>
      <c r="B72" s="5">
        <v>2011</v>
      </c>
      <c r="C72" s="6" t="s">
        <v>14</v>
      </c>
      <c r="D72" s="6" t="s">
        <v>20</v>
      </c>
      <c r="E72" s="6" t="s">
        <v>14</v>
      </c>
      <c r="F72" s="6">
        <v>317</v>
      </c>
      <c r="G72" s="6"/>
      <c r="H72" s="7">
        <f t="shared" si="3"/>
        <v>-317</v>
      </c>
      <c r="I72" s="8">
        <f t="shared" si="4"/>
        <v>317</v>
      </c>
      <c r="J72" s="9">
        <f>SUMSQ(H$2:H72)/A72</f>
        <v>26692215.333333332</v>
      </c>
      <c r="K72" s="9">
        <f>SUM($I$2:I72)/A72</f>
        <v>14833</v>
      </c>
      <c r="L72" s="10">
        <f t="shared" si="5"/>
        <v>100</v>
      </c>
      <c r="M72" s="9">
        <f>AVERAGE($L$2:L72 )</f>
        <v>100</v>
      </c>
      <c r="N72" s="11">
        <f>SUM($H$2:H72)/K72</f>
        <v>-6</v>
      </c>
    </row>
    <row r="73" spans="1:14" x14ac:dyDescent="0.35">
      <c r="A73">
        <v>6</v>
      </c>
      <c r="B73" s="12">
        <v>2011</v>
      </c>
      <c r="C73" s="13" t="s">
        <v>21</v>
      </c>
      <c r="D73" s="13" t="s">
        <v>21</v>
      </c>
      <c r="E73" s="13" t="s">
        <v>22</v>
      </c>
      <c r="F73" s="13">
        <v>1128</v>
      </c>
      <c r="G73" s="13"/>
      <c r="H73" s="14">
        <f t="shared" si="3"/>
        <v>-1128</v>
      </c>
      <c r="I73" s="15">
        <f t="shared" si="4"/>
        <v>1128</v>
      </c>
      <c r="J73" s="16">
        <f>SUMSQ(H$2:H73)/A73</f>
        <v>26904279.333333332</v>
      </c>
      <c r="K73" s="16">
        <f>SUM($I$2:I73)/A73</f>
        <v>15021</v>
      </c>
      <c r="L73" s="17">
        <f t="shared" si="5"/>
        <v>100</v>
      </c>
      <c r="M73" s="16">
        <f>AVERAGE($L$2:L73 )</f>
        <v>100</v>
      </c>
      <c r="N73" s="18">
        <f>SUM($H$2:H73)/K73</f>
        <v>-6</v>
      </c>
    </row>
    <row r="74" spans="1:14" x14ac:dyDescent="0.35">
      <c r="A74">
        <v>7</v>
      </c>
      <c r="B74" s="5">
        <v>2011</v>
      </c>
      <c r="C74" s="6" t="s">
        <v>23</v>
      </c>
      <c r="D74" s="6" t="s">
        <v>23</v>
      </c>
      <c r="E74" s="6" t="s">
        <v>22</v>
      </c>
      <c r="F74" s="6">
        <v>207</v>
      </c>
      <c r="G74" s="6"/>
      <c r="H74" s="7">
        <f t="shared" si="3"/>
        <v>-207</v>
      </c>
      <c r="I74" s="8">
        <f t="shared" si="4"/>
        <v>207</v>
      </c>
      <c r="J74" s="9">
        <f>SUMSQ(H$2:H74)/A74</f>
        <v>23066932.142857142</v>
      </c>
      <c r="K74" s="9">
        <f>SUM($I$2:I74)/A74</f>
        <v>12904.714285714286</v>
      </c>
      <c r="L74" s="10">
        <f t="shared" si="5"/>
        <v>100</v>
      </c>
      <c r="M74" s="9">
        <f>AVERAGE($L$2:L74 )</f>
        <v>100</v>
      </c>
      <c r="N74" s="11">
        <f>SUM($H$2:H74)/K74</f>
        <v>-7</v>
      </c>
    </row>
    <row r="75" spans="1:14" x14ac:dyDescent="0.35">
      <c r="A75">
        <v>7</v>
      </c>
      <c r="B75" s="12">
        <v>2011</v>
      </c>
      <c r="C75" s="13" t="s">
        <v>24</v>
      </c>
      <c r="D75" s="13" t="s">
        <v>24</v>
      </c>
      <c r="E75" s="13" t="s">
        <v>22</v>
      </c>
      <c r="F75" s="13">
        <v>652</v>
      </c>
      <c r="G75" s="13"/>
      <c r="H75" s="14">
        <f t="shared" si="3"/>
        <v>-652</v>
      </c>
      <c r="I75" s="15">
        <f t="shared" si="4"/>
        <v>652</v>
      </c>
      <c r="J75" s="16">
        <f>SUMSQ(H$2:H75)/A75</f>
        <v>23127661.285714287</v>
      </c>
      <c r="K75" s="16">
        <f>SUM($I$2:I75)/A75</f>
        <v>12997.857142857143</v>
      </c>
      <c r="L75" s="17">
        <f t="shared" si="5"/>
        <v>100</v>
      </c>
      <c r="M75" s="16">
        <f>AVERAGE($L$2:L75 )</f>
        <v>100</v>
      </c>
      <c r="N75" s="18">
        <f>SUM($H$2:H75)/K75</f>
        <v>-7</v>
      </c>
    </row>
    <row r="76" spans="1:14" x14ac:dyDescent="0.35">
      <c r="A76">
        <v>7</v>
      </c>
      <c r="B76" s="5">
        <v>2011</v>
      </c>
      <c r="C76" s="6" t="s">
        <v>25</v>
      </c>
      <c r="D76" s="6" t="s">
        <v>25</v>
      </c>
      <c r="E76" s="6" t="s">
        <v>22</v>
      </c>
      <c r="F76" s="6">
        <v>708</v>
      </c>
      <c r="G76" s="6"/>
      <c r="H76" s="7">
        <f t="shared" si="3"/>
        <v>-708</v>
      </c>
      <c r="I76" s="8">
        <f t="shared" si="4"/>
        <v>708</v>
      </c>
      <c r="J76" s="9">
        <f>SUMSQ(H$2:H76)/A76</f>
        <v>23199270.428571429</v>
      </c>
      <c r="K76" s="9">
        <f>SUM($I$2:I76)/A76</f>
        <v>13099</v>
      </c>
      <c r="L76" s="10">
        <f t="shared" si="5"/>
        <v>100</v>
      </c>
      <c r="M76" s="9">
        <f>AVERAGE($L$2:L76 )</f>
        <v>100</v>
      </c>
      <c r="N76" s="11">
        <f>SUM($H$2:H76)/K76</f>
        <v>-7</v>
      </c>
    </row>
    <row r="77" spans="1:14" x14ac:dyDescent="0.35">
      <c r="A77">
        <v>7</v>
      </c>
      <c r="B77" s="12">
        <v>2011</v>
      </c>
      <c r="C77" s="13" t="s">
        <v>26</v>
      </c>
      <c r="D77" s="13" t="s">
        <v>26</v>
      </c>
      <c r="E77" s="13" t="s">
        <v>22</v>
      </c>
      <c r="F77" s="13">
        <v>1899</v>
      </c>
      <c r="G77" s="13"/>
      <c r="H77" s="14">
        <f t="shared" si="3"/>
        <v>-1899</v>
      </c>
      <c r="I77" s="15">
        <f t="shared" si="4"/>
        <v>1899</v>
      </c>
      <c r="J77" s="16">
        <f>SUMSQ(H$2:H77)/A77</f>
        <v>23714442</v>
      </c>
      <c r="K77" s="16">
        <f>SUM($I$2:I77)/A77</f>
        <v>13370.285714285714</v>
      </c>
      <c r="L77" s="17">
        <f t="shared" si="5"/>
        <v>100</v>
      </c>
      <c r="M77" s="16">
        <f>AVERAGE($L$2:L77 )</f>
        <v>100</v>
      </c>
      <c r="N77" s="18">
        <f>SUM($H$2:H77)/K77</f>
        <v>-7</v>
      </c>
    </row>
    <row r="78" spans="1:14" x14ac:dyDescent="0.35">
      <c r="A78">
        <v>7</v>
      </c>
      <c r="B78" s="5">
        <v>2011</v>
      </c>
      <c r="C78" s="6" t="s">
        <v>27</v>
      </c>
      <c r="D78" s="6" t="s">
        <v>27</v>
      </c>
      <c r="E78" s="6" t="s">
        <v>22</v>
      </c>
      <c r="F78" s="6">
        <v>1038</v>
      </c>
      <c r="G78" s="6"/>
      <c r="H78" s="7">
        <f t="shared" si="3"/>
        <v>-1038</v>
      </c>
      <c r="I78" s="8">
        <f t="shared" si="4"/>
        <v>1038</v>
      </c>
      <c r="J78" s="9">
        <f>SUMSQ(H$2:H78)/A78</f>
        <v>23868362.571428571</v>
      </c>
      <c r="K78" s="9">
        <f>SUM($I$2:I78)/A78</f>
        <v>13518.571428571429</v>
      </c>
      <c r="L78" s="10">
        <f t="shared" si="5"/>
        <v>100</v>
      </c>
      <c r="M78" s="9">
        <f>AVERAGE($L$2:L78 )</f>
        <v>100</v>
      </c>
      <c r="N78" s="11">
        <f>SUM($H$2:H78)/K78</f>
        <v>-7</v>
      </c>
    </row>
    <row r="79" spans="1:14" x14ac:dyDescent="0.35">
      <c r="A79">
        <v>7</v>
      </c>
      <c r="B79" s="12">
        <v>2011</v>
      </c>
      <c r="C79" s="13" t="s">
        <v>28</v>
      </c>
      <c r="D79" s="13" t="s">
        <v>28</v>
      </c>
      <c r="E79" s="13" t="s">
        <v>22</v>
      </c>
      <c r="F79" s="13">
        <v>930</v>
      </c>
      <c r="G79" s="13"/>
      <c r="H79" s="14">
        <f t="shared" si="3"/>
        <v>-930</v>
      </c>
      <c r="I79" s="15">
        <f t="shared" si="4"/>
        <v>930</v>
      </c>
      <c r="J79" s="16">
        <f>SUMSQ(H$2:H79)/A79</f>
        <v>23991919.714285713</v>
      </c>
      <c r="K79" s="16">
        <f>SUM($I$2:I79)/A79</f>
        <v>13651.428571428571</v>
      </c>
      <c r="L79" s="17">
        <f t="shared" si="5"/>
        <v>100</v>
      </c>
      <c r="M79" s="16">
        <f>AVERAGE($L$2:L79 )</f>
        <v>100</v>
      </c>
      <c r="N79" s="18">
        <f>SUM($H$2:H79)/K79</f>
        <v>-7</v>
      </c>
    </row>
    <row r="80" spans="1:14" x14ac:dyDescent="0.35">
      <c r="A80">
        <v>7</v>
      </c>
      <c r="B80" s="5">
        <v>2012</v>
      </c>
      <c r="C80" s="6" t="s">
        <v>14</v>
      </c>
      <c r="D80" s="6" t="s">
        <v>15</v>
      </c>
      <c r="E80" s="6" t="s">
        <v>14</v>
      </c>
      <c r="F80" s="6">
        <v>3113</v>
      </c>
      <c r="G80" s="6"/>
      <c r="H80" s="7">
        <f t="shared" si="3"/>
        <v>-3113</v>
      </c>
      <c r="I80" s="8">
        <f t="shared" si="4"/>
        <v>3113</v>
      </c>
      <c r="J80" s="9">
        <f>SUMSQ(H$2:H80)/A80</f>
        <v>25376315.285714287</v>
      </c>
      <c r="K80" s="9">
        <f>SUM($I$2:I80)/A80</f>
        <v>14096.142857142857</v>
      </c>
      <c r="L80" s="10">
        <f t="shared" si="5"/>
        <v>100</v>
      </c>
      <c r="M80" s="9">
        <f>AVERAGE($L$2:L80 )</f>
        <v>100</v>
      </c>
      <c r="N80" s="11">
        <f>SUM($H$2:H80)/K80</f>
        <v>-7</v>
      </c>
    </row>
    <row r="81" spans="1:14" x14ac:dyDescent="0.35">
      <c r="A81">
        <v>7</v>
      </c>
      <c r="B81" s="12">
        <v>2012</v>
      </c>
      <c r="C81" s="13" t="s">
        <v>14</v>
      </c>
      <c r="D81" s="13" t="s">
        <v>16</v>
      </c>
      <c r="E81" s="13" t="s">
        <v>14</v>
      </c>
      <c r="F81" s="13">
        <v>1690</v>
      </c>
      <c r="G81" s="13"/>
      <c r="H81" s="14">
        <f t="shared" si="3"/>
        <v>-1690</v>
      </c>
      <c r="I81" s="15">
        <f t="shared" si="4"/>
        <v>1690</v>
      </c>
      <c r="J81" s="16">
        <f>SUMSQ(H$2:H81)/A81</f>
        <v>25784329.571428571</v>
      </c>
      <c r="K81" s="16">
        <f>SUM($I$2:I81)/A81</f>
        <v>14337.571428571429</v>
      </c>
      <c r="L81" s="17">
        <f t="shared" si="5"/>
        <v>100</v>
      </c>
      <c r="M81" s="16">
        <f>AVERAGE($L$2:L81 )</f>
        <v>100</v>
      </c>
      <c r="N81" s="18">
        <f>SUM($H$2:H81)/K81</f>
        <v>-7</v>
      </c>
    </row>
    <row r="82" spans="1:14" x14ac:dyDescent="0.35">
      <c r="A82">
        <v>7</v>
      </c>
      <c r="B82" s="5">
        <v>2012</v>
      </c>
      <c r="C82" s="6" t="s">
        <v>14</v>
      </c>
      <c r="D82" s="6" t="s">
        <v>17</v>
      </c>
      <c r="E82" s="6" t="s">
        <v>14</v>
      </c>
      <c r="F82" s="6">
        <v>3164</v>
      </c>
      <c r="G82" s="6"/>
      <c r="H82" s="7">
        <f t="shared" si="3"/>
        <v>-3164</v>
      </c>
      <c r="I82" s="8">
        <f t="shared" si="4"/>
        <v>3164</v>
      </c>
      <c r="J82" s="9">
        <f>SUMSQ(H$2:H82)/A82</f>
        <v>27214457.571428571</v>
      </c>
      <c r="K82" s="9">
        <f>SUM($I$2:I82)/A82</f>
        <v>14789.571428571429</v>
      </c>
      <c r="L82" s="10">
        <f t="shared" si="5"/>
        <v>100</v>
      </c>
      <c r="M82" s="9">
        <f>AVERAGE($L$2:L82 )</f>
        <v>100</v>
      </c>
      <c r="N82" s="11">
        <f>SUM($H$2:H82)/K82</f>
        <v>-7</v>
      </c>
    </row>
    <row r="83" spans="1:14" x14ac:dyDescent="0.35">
      <c r="A83">
        <v>7</v>
      </c>
      <c r="B83" s="12">
        <v>2012</v>
      </c>
      <c r="C83" s="13" t="s">
        <v>14</v>
      </c>
      <c r="D83" s="13" t="s">
        <v>18</v>
      </c>
      <c r="E83" s="13" t="s">
        <v>14</v>
      </c>
      <c r="F83" s="13">
        <v>1391</v>
      </c>
      <c r="G83" s="13"/>
      <c r="H83" s="14">
        <f t="shared" si="3"/>
        <v>-1391</v>
      </c>
      <c r="I83" s="15">
        <f t="shared" si="4"/>
        <v>1391</v>
      </c>
      <c r="J83" s="16">
        <f>SUMSQ(H$2:H83)/A83</f>
        <v>27490869.142857142</v>
      </c>
      <c r="K83" s="16">
        <f>SUM($I$2:I83)/A83</f>
        <v>14988.285714285714</v>
      </c>
      <c r="L83" s="17">
        <f t="shared" si="5"/>
        <v>100</v>
      </c>
      <c r="M83" s="16">
        <f>AVERAGE($L$2:L83 )</f>
        <v>100</v>
      </c>
      <c r="N83" s="18">
        <f>SUM($H$2:H83)/K83</f>
        <v>-7</v>
      </c>
    </row>
    <row r="84" spans="1:14" x14ac:dyDescent="0.35">
      <c r="A84">
        <v>7</v>
      </c>
      <c r="B84" s="5">
        <v>2012</v>
      </c>
      <c r="C84" s="6" t="s">
        <v>14</v>
      </c>
      <c r="D84" s="6" t="s">
        <v>19</v>
      </c>
      <c r="E84" s="6" t="s">
        <v>14</v>
      </c>
      <c r="F84" s="6">
        <v>2020</v>
      </c>
      <c r="G84" s="6"/>
      <c r="H84" s="7">
        <f t="shared" si="3"/>
        <v>-2020</v>
      </c>
      <c r="I84" s="8">
        <f t="shared" si="4"/>
        <v>2020</v>
      </c>
      <c r="J84" s="9">
        <f>SUMSQ(H$2:H84)/A84</f>
        <v>28073783.428571429</v>
      </c>
      <c r="K84" s="9">
        <f>SUM($I$2:I84)/A84</f>
        <v>15276.857142857143</v>
      </c>
      <c r="L84" s="10">
        <f t="shared" si="5"/>
        <v>100</v>
      </c>
      <c r="M84" s="9">
        <f>AVERAGE($L$2:L84 )</f>
        <v>100</v>
      </c>
      <c r="N84" s="11">
        <f>SUM($H$2:H84)/K84</f>
        <v>-7</v>
      </c>
    </row>
    <row r="85" spans="1:14" x14ac:dyDescent="0.35">
      <c r="A85">
        <v>7</v>
      </c>
      <c r="B85" s="12">
        <v>2012</v>
      </c>
      <c r="C85" s="13" t="s">
        <v>14</v>
      </c>
      <c r="D85" s="13" t="s">
        <v>20</v>
      </c>
      <c r="E85" s="13" t="s">
        <v>14</v>
      </c>
      <c r="F85" s="13">
        <v>380</v>
      </c>
      <c r="G85" s="13"/>
      <c r="H85" s="14">
        <f t="shared" si="3"/>
        <v>-380</v>
      </c>
      <c r="I85" s="15">
        <f t="shared" si="4"/>
        <v>380</v>
      </c>
      <c r="J85" s="16">
        <f>SUMSQ(H$2:H85)/A85</f>
        <v>28094412</v>
      </c>
      <c r="K85" s="16">
        <f>SUM($I$2:I85)/A85</f>
        <v>15331.142857142857</v>
      </c>
      <c r="L85" s="17">
        <f t="shared" si="5"/>
        <v>100</v>
      </c>
      <c r="M85" s="16">
        <f>AVERAGE($L$2:L85 )</f>
        <v>100</v>
      </c>
      <c r="N85" s="18">
        <f>SUM($H$2:H85)/K85</f>
        <v>-7</v>
      </c>
    </row>
    <row r="86" spans="1:14" x14ac:dyDescent="0.35">
      <c r="A86">
        <v>8</v>
      </c>
      <c r="B86" s="5">
        <v>2012</v>
      </c>
      <c r="C86" s="6" t="s">
        <v>21</v>
      </c>
      <c r="D86" s="6" t="s">
        <v>21</v>
      </c>
      <c r="E86" s="6" t="s">
        <v>22</v>
      </c>
      <c r="F86" s="6">
        <v>1115</v>
      </c>
      <c r="G86" s="6"/>
      <c r="H86" s="7">
        <f t="shared" si="3"/>
        <v>-1115</v>
      </c>
      <c r="I86" s="8">
        <f t="shared" si="4"/>
        <v>1115</v>
      </c>
      <c r="J86" s="9">
        <f>SUMSQ(H$2:H86)/A86</f>
        <v>24738013.625</v>
      </c>
      <c r="K86" s="9">
        <f>SUM($I$2:I86)/A86</f>
        <v>13554.125</v>
      </c>
      <c r="L86" s="10">
        <f t="shared" si="5"/>
        <v>100</v>
      </c>
      <c r="M86" s="9">
        <f>AVERAGE($L$2:L86 )</f>
        <v>100</v>
      </c>
      <c r="N86" s="11">
        <f>SUM($H$2:H86)/K86</f>
        <v>-8</v>
      </c>
    </row>
    <row r="87" spans="1:14" x14ac:dyDescent="0.35">
      <c r="A87">
        <v>8</v>
      </c>
      <c r="B87" s="12">
        <v>2012</v>
      </c>
      <c r="C87" s="13" t="s">
        <v>23</v>
      </c>
      <c r="D87" s="13" t="s">
        <v>23</v>
      </c>
      <c r="E87" s="13" t="s">
        <v>22</v>
      </c>
      <c r="F87" s="13">
        <v>222</v>
      </c>
      <c r="G87" s="13"/>
      <c r="H87" s="14">
        <f t="shared" si="3"/>
        <v>-222</v>
      </c>
      <c r="I87" s="15">
        <f t="shared" si="4"/>
        <v>222</v>
      </c>
      <c r="J87" s="16">
        <f>SUMSQ(H$2:H87)/A87</f>
        <v>24744174.125</v>
      </c>
      <c r="K87" s="16">
        <f>SUM($I$2:I87)/A87</f>
        <v>13581.875</v>
      </c>
      <c r="L87" s="17">
        <f t="shared" si="5"/>
        <v>100</v>
      </c>
      <c r="M87" s="16">
        <f>AVERAGE($L$2:L87 )</f>
        <v>100</v>
      </c>
      <c r="N87" s="18">
        <f>SUM($H$2:H87)/K87</f>
        <v>-8</v>
      </c>
    </row>
    <row r="88" spans="1:14" x14ac:dyDescent="0.35">
      <c r="A88">
        <v>8</v>
      </c>
      <c r="B88" s="5">
        <v>2012</v>
      </c>
      <c r="C88" s="6" t="s">
        <v>24</v>
      </c>
      <c r="D88" s="6" t="s">
        <v>24</v>
      </c>
      <c r="E88" s="6" t="s">
        <v>22</v>
      </c>
      <c r="F88" s="6">
        <v>700</v>
      </c>
      <c r="G88" s="6"/>
      <c r="H88" s="7">
        <f t="shared" si="3"/>
        <v>-700</v>
      </c>
      <c r="I88" s="8">
        <f t="shared" si="4"/>
        <v>700</v>
      </c>
      <c r="J88" s="9">
        <f>SUMSQ(H$2:H88)/A88</f>
        <v>24805424.125</v>
      </c>
      <c r="K88" s="9">
        <f>SUM($I$2:I88)/A88</f>
        <v>13669.375</v>
      </c>
      <c r="L88" s="10">
        <f t="shared" si="5"/>
        <v>100</v>
      </c>
      <c r="M88" s="9">
        <f>AVERAGE($L$2:L88 )</f>
        <v>100</v>
      </c>
      <c r="N88" s="11">
        <f>SUM($H$2:H88)/K88</f>
        <v>-8</v>
      </c>
    </row>
    <row r="89" spans="1:14" x14ac:dyDescent="0.35">
      <c r="A89">
        <v>8</v>
      </c>
      <c r="B89" s="12">
        <v>2012</v>
      </c>
      <c r="C89" s="13" t="s">
        <v>25</v>
      </c>
      <c r="D89" s="13" t="s">
        <v>25</v>
      </c>
      <c r="E89" s="13" t="s">
        <v>22</v>
      </c>
      <c r="F89" s="13">
        <v>719</v>
      </c>
      <c r="G89" s="13"/>
      <c r="H89" s="14">
        <f t="shared" si="3"/>
        <v>-719</v>
      </c>
      <c r="I89" s="15">
        <f t="shared" si="4"/>
        <v>719</v>
      </c>
      <c r="J89" s="16">
        <f>SUMSQ(H$2:H89)/A89</f>
        <v>24870044.25</v>
      </c>
      <c r="K89" s="16">
        <f>SUM($I$2:I89)/A89</f>
        <v>13759.25</v>
      </c>
      <c r="L89" s="17">
        <f t="shared" si="5"/>
        <v>100</v>
      </c>
      <c r="M89" s="16">
        <f>AVERAGE($L$2:L89 )</f>
        <v>100</v>
      </c>
      <c r="N89" s="18">
        <f>SUM($H$2:H89)/K89</f>
        <v>-8</v>
      </c>
    </row>
    <row r="90" spans="1:14" x14ac:dyDescent="0.35">
      <c r="A90">
        <v>8</v>
      </c>
      <c r="B90" s="5">
        <v>2012</v>
      </c>
      <c r="C90" s="6" t="s">
        <v>26</v>
      </c>
      <c r="D90" s="6" t="s">
        <v>26</v>
      </c>
      <c r="E90" s="6" t="s">
        <v>22</v>
      </c>
      <c r="F90" s="6">
        <v>1972</v>
      </c>
      <c r="G90" s="6"/>
      <c r="H90" s="7">
        <f t="shared" si="3"/>
        <v>-1972</v>
      </c>
      <c r="I90" s="8">
        <f t="shared" si="4"/>
        <v>1972</v>
      </c>
      <c r="J90" s="9">
        <f>SUMSQ(H$2:H90)/A90</f>
        <v>25356142.25</v>
      </c>
      <c r="K90" s="9">
        <f>SUM($I$2:I90)/A90</f>
        <v>14005.75</v>
      </c>
      <c r="L90" s="10">
        <f t="shared" si="5"/>
        <v>100</v>
      </c>
      <c r="M90" s="9">
        <f>AVERAGE($L$2:L90 )</f>
        <v>100</v>
      </c>
      <c r="N90" s="11">
        <f>SUM($H$2:H90)/K90</f>
        <v>-8</v>
      </c>
    </row>
    <row r="91" spans="1:14" x14ac:dyDescent="0.35">
      <c r="A91">
        <v>8</v>
      </c>
      <c r="B91" s="12">
        <v>2012</v>
      </c>
      <c r="C91" s="13" t="s">
        <v>27</v>
      </c>
      <c r="D91" s="13" t="s">
        <v>27</v>
      </c>
      <c r="E91" s="13" t="s">
        <v>22</v>
      </c>
      <c r="F91" s="13">
        <v>1054</v>
      </c>
      <c r="G91" s="13"/>
      <c r="H91" s="14">
        <f t="shared" si="3"/>
        <v>-1054</v>
      </c>
      <c r="I91" s="15">
        <f t="shared" si="4"/>
        <v>1054</v>
      </c>
      <c r="J91" s="16">
        <f>SUMSQ(H$2:H91)/A91</f>
        <v>25495006.75</v>
      </c>
      <c r="K91" s="16">
        <f>SUM($I$2:I91)/A91</f>
        <v>14137.5</v>
      </c>
      <c r="L91" s="17">
        <f t="shared" si="5"/>
        <v>100</v>
      </c>
      <c r="M91" s="16">
        <f>AVERAGE($L$2:L91 )</f>
        <v>100</v>
      </c>
      <c r="N91" s="18">
        <f>SUM($H$2:H91)/K91</f>
        <v>-8</v>
      </c>
    </row>
    <row r="92" spans="1:14" x14ac:dyDescent="0.35">
      <c r="A92">
        <v>8</v>
      </c>
      <c r="B92" s="5">
        <v>2012</v>
      </c>
      <c r="C92" s="6" t="s">
        <v>28</v>
      </c>
      <c r="D92" s="6" t="s">
        <v>28</v>
      </c>
      <c r="E92" s="6" t="s">
        <v>22</v>
      </c>
      <c r="F92" s="6">
        <v>962</v>
      </c>
      <c r="G92" s="6"/>
      <c r="H92" s="7">
        <f t="shared" si="3"/>
        <v>-962</v>
      </c>
      <c r="I92" s="8">
        <f t="shared" si="4"/>
        <v>962</v>
      </c>
      <c r="J92" s="9">
        <f>SUMSQ(H$2:H92)/A92</f>
        <v>25610687.25</v>
      </c>
      <c r="K92" s="9">
        <f>SUM($I$2:I92)/A92</f>
        <v>14257.75</v>
      </c>
      <c r="L92" s="10">
        <f t="shared" si="5"/>
        <v>100</v>
      </c>
      <c r="M92" s="9">
        <f>AVERAGE($L$2:L92 )</f>
        <v>100</v>
      </c>
      <c r="N92" s="11">
        <f>SUM($H$2:H92)/K92</f>
        <v>-8</v>
      </c>
    </row>
    <row r="93" spans="1:14" x14ac:dyDescent="0.35">
      <c r="A93">
        <v>8</v>
      </c>
      <c r="B93" s="12">
        <v>2013</v>
      </c>
      <c r="C93" s="13" t="s">
        <v>14</v>
      </c>
      <c r="D93" s="13" t="s">
        <v>15</v>
      </c>
      <c r="E93" s="13" t="s">
        <v>14</v>
      </c>
      <c r="F93" s="13">
        <v>3292</v>
      </c>
      <c r="G93" s="13"/>
      <c r="H93" s="14">
        <f t="shared" si="3"/>
        <v>-3292</v>
      </c>
      <c r="I93" s="15">
        <f t="shared" si="4"/>
        <v>3292</v>
      </c>
      <c r="J93" s="16">
        <f>SUMSQ(H$2:H93)/A93</f>
        <v>26965345.25</v>
      </c>
      <c r="K93" s="16">
        <f>SUM($I$2:I93)/A93</f>
        <v>14669.25</v>
      </c>
      <c r="L93" s="17">
        <f t="shared" si="5"/>
        <v>100</v>
      </c>
      <c r="M93" s="16">
        <f>AVERAGE($L$2:L93 )</f>
        <v>100</v>
      </c>
      <c r="N93" s="18">
        <f>SUM($H$2:H93)/K93</f>
        <v>-8</v>
      </c>
    </row>
    <row r="94" spans="1:14" x14ac:dyDescent="0.35">
      <c r="A94">
        <v>8</v>
      </c>
      <c r="B94" s="5">
        <v>2013</v>
      </c>
      <c r="C94" s="6" t="s">
        <v>14</v>
      </c>
      <c r="D94" s="6" t="s">
        <v>16</v>
      </c>
      <c r="E94" s="6" t="s">
        <v>14</v>
      </c>
      <c r="F94" s="6">
        <v>1724</v>
      </c>
      <c r="G94" s="6"/>
      <c r="H94" s="7">
        <f t="shared" si="3"/>
        <v>-1724</v>
      </c>
      <c r="I94" s="8">
        <f t="shared" si="4"/>
        <v>1724</v>
      </c>
      <c r="J94" s="9">
        <f>SUMSQ(H$2:H94)/A94</f>
        <v>27336867.25</v>
      </c>
      <c r="K94" s="9">
        <f>SUM($I$2:I94)/A94</f>
        <v>14884.75</v>
      </c>
      <c r="L94" s="10">
        <f t="shared" si="5"/>
        <v>100</v>
      </c>
      <c r="M94" s="9">
        <f>AVERAGE($L$2:L94 )</f>
        <v>100</v>
      </c>
      <c r="N94" s="11">
        <f>SUM($H$2:H94)/K94</f>
        <v>-8</v>
      </c>
    </row>
    <row r="95" spans="1:14" x14ac:dyDescent="0.35">
      <c r="A95">
        <v>8</v>
      </c>
      <c r="B95" s="12">
        <v>2013</v>
      </c>
      <c r="C95" s="13" t="s">
        <v>14</v>
      </c>
      <c r="D95" s="13" t="s">
        <v>17</v>
      </c>
      <c r="E95" s="13" t="s">
        <v>14</v>
      </c>
      <c r="F95" s="13">
        <v>3406</v>
      </c>
      <c r="G95" s="13"/>
      <c r="H95" s="14">
        <f t="shared" si="3"/>
        <v>-3406</v>
      </c>
      <c r="I95" s="15">
        <f t="shared" si="4"/>
        <v>3406</v>
      </c>
      <c r="J95" s="16">
        <f>SUMSQ(H$2:H95)/A95</f>
        <v>28786971.75</v>
      </c>
      <c r="K95" s="16">
        <f>SUM($I$2:I95)/A95</f>
        <v>15310.5</v>
      </c>
      <c r="L95" s="17">
        <f t="shared" si="5"/>
        <v>100</v>
      </c>
      <c r="M95" s="16">
        <f>AVERAGE($L$2:L95 )</f>
        <v>100</v>
      </c>
      <c r="N95" s="18">
        <f>SUM($H$2:H95)/K95</f>
        <v>-8</v>
      </c>
    </row>
    <row r="96" spans="1:14" x14ac:dyDescent="0.35">
      <c r="A96">
        <v>8</v>
      </c>
      <c r="B96" s="5">
        <v>2013</v>
      </c>
      <c r="C96" s="6" t="s">
        <v>14</v>
      </c>
      <c r="D96" s="6" t="s">
        <v>18</v>
      </c>
      <c r="E96" s="6" t="s">
        <v>14</v>
      </c>
      <c r="F96" s="6">
        <v>1527</v>
      </c>
      <c r="G96" s="6"/>
      <c r="H96" s="7">
        <f t="shared" si="3"/>
        <v>-1527</v>
      </c>
      <c r="I96" s="8">
        <f t="shared" si="4"/>
        <v>1527</v>
      </c>
      <c r="J96" s="9">
        <f>SUMSQ(H$2:H96)/A96</f>
        <v>29078437.875</v>
      </c>
      <c r="K96" s="9">
        <f>SUM($I$2:I96)/A96</f>
        <v>15501.375</v>
      </c>
      <c r="L96" s="10">
        <f t="shared" si="5"/>
        <v>100</v>
      </c>
      <c r="M96" s="9">
        <f>AVERAGE($L$2:L96 )</f>
        <v>100</v>
      </c>
      <c r="N96" s="11">
        <f>SUM($H$2:H96)/K96</f>
        <v>-8</v>
      </c>
    </row>
    <row r="97" spans="1:14" x14ac:dyDescent="0.35">
      <c r="A97">
        <v>8</v>
      </c>
      <c r="B97" s="12">
        <v>2013</v>
      </c>
      <c r="C97" s="13" t="s">
        <v>14</v>
      </c>
      <c r="D97" s="13" t="s">
        <v>19</v>
      </c>
      <c r="E97" s="13" t="s">
        <v>14</v>
      </c>
      <c r="F97" s="13">
        <v>2134</v>
      </c>
      <c r="G97" s="13"/>
      <c r="H97" s="14">
        <f t="shared" si="3"/>
        <v>-2134</v>
      </c>
      <c r="I97" s="15">
        <f t="shared" si="4"/>
        <v>2134</v>
      </c>
      <c r="J97" s="16">
        <f>SUMSQ(H$2:H97)/A97</f>
        <v>29647682.375</v>
      </c>
      <c r="K97" s="16">
        <f>SUM($I$2:I97)/A97</f>
        <v>15768.125</v>
      </c>
      <c r="L97" s="17">
        <f t="shared" si="5"/>
        <v>100</v>
      </c>
      <c r="M97" s="16">
        <f>AVERAGE($L$2:L97 )</f>
        <v>100</v>
      </c>
      <c r="N97" s="18">
        <f>SUM($H$2:H97)/K97</f>
        <v>-8</v>
      </c>
    </row>
    <row r="98" spans="1:14" x14ac:dyDescent="0.35">
      <c r="A98">
        <v>9</v>
      </c>
      <c r="B98" s="5">
        <v>2013</v>
      </c>
      <c r="C98" s="6" t="s">
        <v>14</v>
      </c>
      <c r="D98" s="6" t="s">
        <v>20</v>
      </c>
      <c r="E98" s="6" t="s">
        <v>14</v>
      </c>
      <c r="F98" s="6">
        <v>392</v>
      </c>
      <c r="G98" s="6"/>
      <c r="H98" s="7">
        <f t="shared" si="3"/>
        <v>-392</v>
      </c>
      <c r="I98" s="8">
        <f t="shared" si="4"/>
        <v>392</v>
      </c>
      <c r="J98" s="9">
        <f>SUMSQ(H$2:H98)/A98</f>
        <v>26370569.222222224</v>
      </c>
      <c r="K98" s="9">
        <f>SUM($I$2:I98)/A98</f>
        <v>14059.666666666666</v>
      </c>
      <c r="L98" s="10">
        <f t="shared" si="5"/>
        <v>100</v>
      </c>
      <c r="M98" s="9">
        <f>AVERAGE($L$2:L98 )</f>
        <v>100</v>
      </c>
      <c r="N98" s="11">
        <f>SUM($H$2:H98)/K98</f>
        <v>-9</v>
      </c>
    </row>
    <row r="99" spans="1:14" x14ac:dyDescent="0.35">
      <c r="A99">
        <v>9</v>
      </c>
      <c r="B99" s="12">
        <v>2013</v>
      </c>
      <c r="C99" s="13" t="s">
        <v>21</v>
      </c>
      <c r="D99" s="13" t="s">
        <v>21</v>
      </c>
      <c r="E99" s="13" t="s">
        <v>22</v>
      </c>
      <c r="F99" s="13">
        <v>1180</v>
      </c>
      <c r="G99" s="13"/>
      <c r="H99" s="14">
        <f t="shared" si="3"/>
        <v>-1180</v>
      </c>
      <c r="I99" s="15">
        <f t="shared" si="4"/>
        <v>1180</v>
      </c>
      <c r="J99" s="16">
        <f>SUMSQ(H$2:H99)/A99</f>
        <v>26525280.333333332</v>
      </c>
      <c r="K99" s="16">
        <f>SUM($I$2:I99)/A99</f>
        <v>14190.777777777777</v>
      </c>
      <c r="L99" s="17">
        <f t="shared" si="5"/>
        <v>100</v>
      </c>
      <c r="M99" s="16">
        <f>AVERAGE($L$2:L99 )</f>
        <v>100</v>
      </c>
      <c r="N99" s="18">
        <f>SUM($H$2:H99)/K99</f>
        <v>-9</v>
      </c>
    </row>
    <row r="100" spans="1:14" x14ac:dyDescent="0.35">
      <c r="A100">
        <v>9</v>
      </c>
      <c r="B100" s="5">
        <v>2013</v>
      </c>
      <c r="C100" s="6" t="s">
        <v>23</v>
      </c>
      <c r="D100" s="6" t="s">
        <v>23</v>
      </c>
      <c r="E100" s="6" t="s">
        <v>22</v>
      </c>
      <c r="F100" s="6">
        <v>203</v>
      </c>
      <c r="G100" s="6"/>
      <c r="H100" s="7">
        <f t="shared" si="3"/>
        <v>-203</v>
      </c>
      <c r="I100" s="8">
        <f t="shared" si="4"/>
        <v>203</v>
      </c>
      <c r="J100" s="9">
        <f>SUMSQ(H$2:H100)/A100</f>
        <v>26529859.111111112</v>
      </c>
      <c r="K100" s="9">
        <f>SUM($I$2:I100)/A100</f>
        <v>14213.333333333334</v>
      </c>
      <c r="L100" s="10">
        <f t="shared" si="5"/>
        <v>100</v>
      </c>
      <c r="M100" s="9">
        <f>AVERAGE($L$2:L100 )</f>
        <v>100</v>
      </c>
      <c r="N100" s="11">
        <f>SUM($H$2:H100)/K100</f>
        <v>-9</v>
      </c>
    </row>
    <row r="101" spans="1:14" x14ac:dyDescent="0.35">
      <c r="A101">
        <v>9</v>
      </c>
      <c r="B101" s="12">
        <v>2013</v>
      </c>
      <c r="C101" s="13" t="s">
        <v>24</v>
      </c>
      <c r="D101" s="13" t="s">
        <v>24</v>
      </c>
      <c r="E101" s="13" t="s">
        <v>22</v>
      </c>
      <c r="F101" s="13">
        <v>681</v>
      </c>
      <c r="G101" s="13"/>
      <c r="H101" s="14">
        <f t="shared" si="3"/>
        <v>-681</v>
      </c>
      <c r="I101" s="15">
        <f t="shared" si="4"/>
        <v>681</v>
      </c>
      <c r="J101" s="16">
        <f>SUMSQ(H$2:H101)/A101</f>
        <v>26581388.111111112</v>
      </c>
      <c r="K101" s="16">
        <f>SUM($I$2:I101)/A101</f>
        <v>14289</v>
      </c>
      <c r="L101" s="17">
        <f t="shared" si="5"/>
        <v>100</v>
      </c>
      <c r="M101" s="16">
        <f>AVERAGE($L$2:L101 )</f>
        <v>100</v>
      </c>
      <c r="N101" s="18">
        <f>SUM($H$2:H101)/K101</f>
        <v>-9</v>
      </c>
    </row>
    <row r="102" spans="1:14" x14ac:dyDescent="0.35">
      <c r="A102">
        <v>9</v>
      </c>
      <c r="B102" s="5">
        <v>2013</v>
      </c>
      <c r="C102" s="6" t="s">
        <v>25</v>
      </c>
      <c r="D102" s="6" t="s">
        <v>25</v>
      </c>
      <c r="E102" s="6" t="s">
        <v>22</v>
      </c>
      <c r="F102" s="6">
        <v>646</v>
      </c>
      <c r="G102" s="6"/>
      <c r="H102" s="7">
        <f t="shared" si="3"/>
        <v>-646</v>
      </c>
      <c r="I102" s="8">
        <f t="shared" si="4"/>
        <v>646</v>
      </c>
      <c r="J102" s="9">
        <f>SUMSQ(H$2:H102)/A102</f>
        <v>26627756.555555556</v>
      </c>
      <c r="K102" s="9">
        <f>SUM($I$2:I102)/A102</f>
        <v>14360.777777777777</v>
      </c>
      <c r="L102" s="10">
        <f t="shared" si="5"/>
        <v>100</v>
      </c>
      <c r="M102" s="9">
        <f>AVERAGE($L$2:L102 )</f>
        <v>100</v>
      </c>
      <c r="N102" s="11">
        <f>SUM($H$2:H102)/K102</f>
        <v>-9</v>
      </c>
    </row>
    <row r="103" spans="1:14" x14ac:dyDescent="0.35">
      <c r="A103">
        <v>9</v>
      </c>
      <c r="B103" s="12">
        <v>2013</v>
      </c>
      <c r="C103" s="13" t="s">
        <v>26</v>
      </c>
      <c r="D103" s="13" t="s">
        <v>26</v>
      </c>
      <c r="E103" s="13" t="s">
        <v>22</v>
      </c>
      <c r="F103" s="13">
        <v>2160</v>
      </c>
      <c r="G103" s="13"/>
      <c r="H103" s="14">
        <f t="shared" si="3"/>
        <v>-2160</v>
      </c>
      <c r="I103" s="15">
        <f t="shared" si="4"/>
        <v>2160</v>
      </c>
      <c r="J103" s="16">
        <f>SUMSQ(H$2:H103)/A103</f>
        <v>27146156.555555556</v>
      </c>
      <c r="K103" s="16">
        <f>SUM($I$2:I103)/A103</f>
        <v>14600.777777777777</v>
      </c>
      <c r="L103" s="17">
        <f t="shared" si="5"/>
        <v>100</v>
      </c>
      <c r="M103" s="16">
        <f>AVERAGE($L$2:L103 )</f>
        <v>100</v>
      </c>
      <c r="N103" s="18">
        <f>SUM($H$2:H103)/K103</f>
        <v>-9</v>
      </c>
    </row>
    <row r="104" spans="1:14" x14ac:dyDescent="0.35">
      <c r="A104">
        <v>9</v>
      </c>
      <c r="B104" s="5">
        <v>2013</v>
      </c>
      <c r="C104" s="6" t="s">
        <v>27</v>
      </c>
      <c r="D104" s="6" t="s">
        <v>27</v>
      </c>
      <c r="E104" s="6" t="s">
        <v>22</v>
      </c>
      <c r="F104" s="6">
        <v>1143</v>
      </c>
      <c r="G104" s="6"/>
      <c r="H104" s="7">
        <f t="shared" si="3"/>
        <v>-1143</v>
      </c>
      <c r="I104" s="8">
        <f t="shared" si="4"/>
        <v>1143</v>
      </c>
      <c r="J104" s="9">
        <f>SUMSQ(H$2:H104)/A104</f>
        <v>27291317.555555556</v>
      </c>
      <c r="K104" s="9">
        <f>SUM($I$2:I104)/A104</f>
        <v>14727.777777777777</v>
      </c>
      <c r="L104" s="10">
        <f t="shared" si="5"/>
        <v>100</v>
      </c>
      <c r="M104" s="9">
        <f>AVERAGE($L$2:L104 )</f>
        <v>100</v>
      </c>
      <c r="N104" s="11">
        <f>SUM($H$2:H104)/K104</f>
        <v>-9</v>
      </c>
    </row>
    <row r="105" spans="1:14" x14ac:dyDescent="0.35">
      <c r="A105">
        <v>9</v>
      </c>
      <c r="B105" s="12">
        <v>2013</v>
      </c>
      <c r="C105" s="13" t="s">
        <v>28</v>
      </c>
      <c r="D105" s="13" t="s">
        <v>28</v>
      </c>
      <c r="E105" s="13" t="s">
        <v>22</v>
      </c>
      <c r="F105" s="13">
        <v>1092</v>
      </c>
      <c r="G105" s="13"/>
      <c r="H105" s="14">
        <f t="shared" si="3"/>
        <v>-1092</v>
      </c>
      <c r="I105" s="15">
        <f t="shared" si="4"/>
        <v>1092</v>
      </c>
      <c r="J105" s="16">
        <f>SUMSQ(H$2:H105)/A105</f>
        <v>27423813.555555556</v>
      </c>
      <c r="K105" s="16">
        <f>SUM($I$2:I105)/A105</f>
        <v>14849.111111111111</v>
      </c>
      <c r="L105" s="17">
        <f t="shared" si="5"/>
        <v>100</v>
      </c>
      <c r="M105" s="16">
        <f>AVERAGE($L$2:L105 )</f>
        <v>100</v>
      </c>
      <c r="N105" s="18">
        <f>SUM($H$2:H105)/K105</f>
        <v>-9</v>
      </c>
    </row>
    <row r="106" spans="1:14" x14ac:dyDescent="0.35">
      <c r="A106">
        <v>9</v>
      </c>
      <c r="B106" s="5">
        <v>2014</v>
      </c>
      <c r="C106" s="6" t="s">
        <v>14</v>
      </c>
      <c r="D106" s="6" t="s">
        <v>15</v>
      </c>
      <c r="E106" s="6" t="s">
        <v>14</v>
      </c>
      <c r="F106" s="19">
        <v>3457</v>
      </c>
      <c r="G106" s="6"/>
      <c r="H106" s="7">
        <f t="shared" si="3"/>
        <v>-3457</v>
      </c>
      <c r="I106" s="8">
        <f t="shared" si="4"/>
        <v>3457</v>
      </c>
      <c r="J106" s="9">
        <f>SUMSQ(H$2:H106)/A106</f>
        <v>28751685.666666668</v>
      </c>
      <c r="K106" s="9">
        <f>SUM($I$2:I106)/A106</f>
        <v>15233.222222222223</v>
      </c>
      <c r="L106" s="10">
        <f t="shared" si="5"/>
        <v>100</v>
      </c>
      <c r="M106" s="9">
        <f>AVERAGE($L$2:L106 )</f>
        <v>100</v>
      </c>
      <c r="N106" s="11">
        <f>SUM($H$2:H106)/K106</f>
        <v>-9</v>
      </c>
    </row>
    <row r="107" spans="1:14" x14ac:dyDescent="0.35">
      <c r="A107">
        <v>9</v>
      </c>
      <c r="B107" s="12">
        <v>2014</v>
      </c>
      <c r="C107" s="13" t="s">
        <v>14</v>
      </c>
      <c r="D107" s="13" t="s">
        <v>16</v>
      </c>
      <c r="E107" s="13" t="s">
        <v>14</v>
      </c>
      <c r="F107" s="20">
        <v>1709</v>
      </c>
      <c r="G107" s="13"/>
      <c r="H107" s="14">
        <f t="shared" si="3"/>
        <v>-1709</v>
      </c>
      <c r="I107" s="15">
        <f t="shared" si="4"/>
        <v>1709</v>
      </c>
      <c r="J107" s="16">
        <f>SUMSQ(H$2:H107)/A107</f>
        <v>29076205.777777776</v>
      </c>
      <c r="K107" s="16">
        <f>SUM($I$2:I107)/A107</f>
        <v>15423.111111111111</v>
      </c>
      <c r="L107" s="17">
        <f t="shared" si="5"/>
        <v>100</v>
      </c>
      <c r="M107" s="16">
        <f>AVERAGE($L$2:L107 )</f>
        <v>100</v>
      </c>
      <c r="N107" s="18">
        <f>SUM($H$2:H107)/K107</f>
        <v>-9</v>
      </c>
    </row>
    <row r="108" spans="1:14" x14ac:dyDescent="0.35">
      <c r="A108">
        <v>9</v>
      </c>
      <c r="B108" s="5">
        <v>2014</v>
      </c>
      <c r="C108" s="6" t="s">
        <v>14</v>
      </c>
      <c r="D108" s="6" t="s">
        <v>17</v>
      </c>
      <c r="E108" s="6" t="s">
        <v>14</v>
      </c>
      <c r="F108" s="19">
        <v>3495</v>
      </c>
      <c r="G108" s="6"/>
      <c r="H108" s="7">
        <f t="shared" si="3"/>
        <v>-3495</v>
      </c>
      <c r="I108" s="8">
        <f t="shared" si="4"/>
        <v>3495</v>
      </c>
      <c r="J108" s="9">
        <f>SUMSQ(H$2:H108)/A108</f>
        <v>30433430.777777776</v>
      </c>
      <c r="K108" s="9">
        <f>SUM($I$2:I108)/A108</f>
        <v>15811.444444444445</v>
      </c>
      <c r="L108" s="10">
        <f t="shared" si="5"/>
        <v>100</v>
      </c>
      <c r="M108" s="9">
        <f>AVERAGE($L$2:L108 )</f>
        <v>100</v>
      </c>
      <c r="N108" s="11">
        <f>SUM($H$2:H108)/K108</f>
        <v>-9</v>
      </c>
    </row>
    <row r="109" spans="1:14" x14ac:dyDescent="0.35">
      <c r="A109">
        <v>9</v>
      </c>
      <c r="B109" s="12">
        <v>2014</v>
      </c>
      <c r="C109" s="13" t="s">
        <v>14</v>
      </c>
      <c r="D109" s="13" t="s">
        <v>18</v>
      </c>
      <c r="E109" s="13" t="s">
        <v>14</v>
      </c>
      <c r="F109" s="20">
        <v>1699</v>
      </c>
      <c r="G109" s="13"/>
      <c r="H109" s="14">
        <f t="shared" si="3"/>
        <v>-1699</v>
      </c>
      <c r="I109" s="15">
        <f t="shared" si="4"/>
        <v>1699</v>
      </c>
      <c r="J109" s="16">
        <f>SUMSQ(H$2:H109)/A109</f>
        <v>30754164.222222224</v>
      </c>
      <c r="K109" s="16">
        <f>SUM($I$2:I109)/A109</f>
        <v>16000.222222222223</v>
      </c>
      <c r="L109" s="17">
        <f t="shared" si="5"/>
        <v>100</v>
      </c>
      <c r="M109" s="16">
        <f>AVERAGE($L$2:L109 )</f>
        <v>100</v>
      </c>
      <c r="N109" s="18">
        <f>SUM($H$2:H109)/K109</f>
        <v>-9</v>
      </c>
    </row>
    <row r="110" spans="1:14" x14ac:dyDescent="0.35">
      <c r="A110">
        <v>10</v>
      </c>
      <c r="B110" s="5">
        <v>2014</v>
      </c>
      <c r="C110" s="6" t="s">
        <v>14</v>
      </c>
      <c r="D110" s="6" t="s">
        <v>19</v>
      </c>
      <c r="E110" s="6" t="s">
        <v>14</v>
      </c>
      <c r="F110" s="19">
        <v>2165</v>
      </c>
      <c r="G110" s="6"/>
      <c r="H110" s="7">
        <f t="shared" si="3"/>
        <v>-2165</v>
      </c>
      <c r="I110" s="8">
        <f t="shared" si="4"/>
        <v>2165</v>
      </c>
      <c r="J110" s="9">
        <f>SUMSQ(H$2:H110)/A110</f>
        <v>28147470.300000001</v>
      </c>
      <c r="K110" s="9">
        <f>SUM($I$2:I110)/A110</f>
        <v>14616.7</v>
      </c>
      <c r="L110" s="10">
        <f t="shared" si="5"/>
        <v>100</v>
      </c>
      <c r="M110" s="9">
        <f>AVERAGE($L$2:L110 )</f>
        <v>100</v>
      </c>
      <c r="N110" s="11">
        <f>SUM($H$2:H110)/K110</f>
        <v>-10</v>
      </c>
    </row>
    <row r="111" spans="1:14" x14ac:dyDescent="0.35">
      <c r="A111">
        <v>10</v>
      </c>
      <c r="B111" s="12">
        <v>2014</v>
      </c>
      <c r="C111" s="13" t="s">
        <v>14</v>
      </c>
      <c r="D111" s="13" t="s">
        <v>20</v>
      </c>
      <c r="E111" s="13" t="s">
        <v>14</v>
      </c>
      <c r="F111" s="20">
        <v>441</v>
      </c>
      <c r="G111" s="13"/>
      <c r="H111" s="14">
        <f t="shared" si="3"/>
        <v>-441</v>
      </c>
      <c r="I111" s="15">
        <f t="shared" si="4"/>
        <v>441</v>
      </c>
      <c r="J111" s="16">
        <f>SUMSQ(H$2:H111)/A111</f>
        <v>28166918.399999999</v>
      </c>
      <c r="K111" s="16">
        <f>SUM($I$2:I111)/A111</f>
        <v>14660.8</v>
      </c>
      <c r="L111" s="17">
        <f t="shared" si="5"/>
        <v>100</v>
      </c>
      <c r="M111" s="16">
        <f>AVERAGE($L$2:L111 )</f>
        <v>100</v>
      </c>
      <c r="N111" s="18">
        <f>SUM($H$2:H111)/K111</f>
        <v>-10</v>
      </c>
    </row>
    <row r="112" spans="1:14" x14ac:dyDescent="0.35">
      <c r="A112">
        <v>10</v>
      </c>
      <c r="B112" s="5">
        <v>2014</v>
      </c>
      <c r="C112" s="6" t="s">
        <v>21</v>
      </c>
      <c r="D112" s="6" t="s">
        <v>21</v>
      </c>
      <c r="E112" s="6" t="s">
        <v>22</v>
      </c>
      <c r="F112" s="21">
        <v>1132</v>
      </c>
      <c r="G112" s="6"/>
      <c r="H112" s="7">
        <f t="shared" si="3"/>
        <v>-1132</v>
      </c>
      <c r="I112" s="8">
        <f t="shared" si="4"/>
        <v>1132</v>
      </c>
      <c r="J112" s="9">
        <f>SUMSQ(H$2:H112)/A112</f>
        <v>28295060.800000001</v>
      </c>
      <c r="K112" s="9">
        <f>SUM($I$2:I112)/A112</f>
        <v>14774</v>
      </c>
      <c r="L112" s="10">
        <f t="shared" si="5"/>
        <v>100</v>
      </c>
      <c r="M112" s="9">
        <f>AVERAGE($L$2:L112 )</f>
        <v>100</v>
      </c>
      <c r="N112" s="11">
        <f>SUM($H$2:H112)/K112</f>
        <v>-10</v>
      </c>
    </row>
    <row r="113" spans="1:14" x14ac:dyDescent="0.35">
      <c r="A113">
        <v>10</v>
      </c>
      <c r="B113" s="12">
        <v>2014</v>
      </c>
      <c r="C113" s="13" t="s">
        <v>23</v>
      </c>
      <c r="D113" s="13" t="s">
        <v>23</v>
      </c>
      <c r="E113" s="13" t="s">
        <v>22</v>
      </c>
      <c r="F113" s="22">
        <v>214</v>
      </c>
      <c r="G113" s="13"/>
      <c r="H113" s="14">
        <f t="shared" si="3"/>
        <v>-214</v>
      </c>
      <c r="I113" s="15">
        <f t="shared" si="4"/>
        <v>214</v>
      </c>
      <c r="J113" s="16">
        <f>SUMSQ(H$2:H113)/A113</f>
        <v>28299640.399999999</v>
      </c>
      <c r="K113" s="16">
        <f>SUM($I$2:I113)/A113</f>
        <v>14795.4</v>
      </c>
      <c r="L113" s="17">
        <f t="shared" si="5"/>
        <v>100</v>
      </c>
      <c r="M113" s="16">
        <f>AVERAGE($L$2:L113 )</f>
        <v>100</v>
      </c>
      <c r="N113" s="18">
        <f>SUM($H$2:H113)/K113</f>
        <v>-10</v>
      </c>
    </row>
    <row r="114" spans="1:14" x14ac:dyDescent="0.35">
      <c r="A114">
        <v>10</v>
      </c>
      <c r="B114" s="5">
        <v>2014</v>
      </c>
      <c r="C114" s="6" t="s">
        <v>24</v>
      </c>
      <c r="D114" s="6" t="s">
        <v>24</v>
      </c>
      <c r="E114" s="6" t="s">
        <v>22</v>
      </c>
      <c r="F114" s="21">
        <v>777</v>
      </c>
      <c r="G114" s="6"/>
      <c r="H114" s="7">
        <f t="shared" si="3"/>
        <v>-777</v>
      </c>
      <c r="I114" s="8">
        <f t="shared" si="4"/>
        <v>777</v>
      </c>
      <c r="J114" s="9">
        <f>SUMSQ(H$2:H114)/A114</f>
        <v>28360013.300000001</v>
      </c>
      <c r="K114" s="9">
        <f>SUM($I$2:I114)/A114</f>
        <v>14873.1</v>
      </c>
      <c r="L114" s="10">
        <f t="shared" si="5"/>
        <v>100</v>
      </c>
      <c r="M114" s="9">
        <f>AVERAGE($L$2:L114 )</f>
        <v>100</v>
      </c>
      <c r="N114" s="11">
        <f>SUM($H$2:H114)/K114</f>
        <v>-10</v>
      </c>
    </row>
    <row r="115" spans="1:14" x14ac:dyDescent="0.35">
      <c r="A115">
        <v>10</v>
      </c>
      <c r="B115" s="12">
        <v>2014</v>
      </c>
      <c r="C115" s="13" t="s">
        <v>25</v>
      </c>
      <c r="D115" s="13" t="s">
        <v>25</v>
      </c>
      <c r="E115" s="13" t="s">
        <v>22</v>
      </c>
      <c r="F115" s="22">
        <v>681</v>
      </c>
      <c r="G115" s="13"/>
      <c r="H115" s="14">
        <f t="shared" si="3"/>
        <v>-681</v>
      </c>
      <c r="I115" s="15">
        <f t="shared" si="4"/>
        <v>681</v>
      </c>
      <c r="J115" s="16">
        <f>SUMSQ(H$2:H115)/A115</f>
        <v>28406389.399999999</v>
      </c>
      <c r="K115" s="16">
        <f>SUM($I$2:I115)/A115</f>
        <v>14941.2</v>
      </c>
      <c r="L115" s="17">
        <f t="shared" si="5"/>
        <v>100</v>
      </c>
      <c r="M115" s="16">
        <f>AVERAGE($L$2:L115 )</f>
        <v>100</v>
      </c>
      <c r="N115" s="18">
        <f>SUM($H$2:H115)/K115</f>
        <v>-10</v>
      </c>
    </row>
    <row r="116" spans="1:14" x14ac:dyDescent="0.35">
      <c r="A116">
        <v>10</v>
      </c>
      <c r="B116" s="5">
        <v>2014</v>
      </c>
      <c r="C116" s="6" t="s">
        <v>26</v>
      </c>
      <c r="D116" s="6" t="s">
        <v>26</v>
      </c>
      <c r="E116" s="6" t="s">
        <v>22</v>
      </c>
      <c r="F116" s="21">
        <v>2356</v>
      </c>
      <c r="G116" s="6"/>
      <c r="H116" s="7">
        <f t="shared" si="3"/>
        <v>-2356</v>
      </c>
      <c r="I116" s="8">
        <f t="shared" si="4"/>
        <v>2356</v>
      </c>
      <c r="J116" s="9">
        <f>SUMSQ(H$2:H116)/A116</f>
        <v>28961463</v>
      </c>
      <c r="K116" s="9">
        <f>SUM($I$2:I116)/A116</f>
        <v>15176.8</v>
      </c>
      <c r="L116" s="10">
        <f t="shared" si="5"/>
        <v>100</v>
      </c>
      <c r="M116" s="9">
        <f>AVERAGE($L$2:L116 )</f>
        <v>100</v>
      </c>
      <c r="N116" s="11">
        <f>SUM($H$2:H116)/K116</f>
        <v>-10</v>
      </c>
    </row>
    <row r="117" spans="1:14" x14ac:dyDescent="0.35">
      <c r="A117">
        <v>10</v>
      </c>
      <c r="B117" s="12">
        <v>2014</v>
      </c>
      <c r="C117" s="13" t="s">
        <v>27</v>
      </c>
      <c r="D117" s="13" t="s">
        <v>27</v>
      </c>
      <c r="E117" s="13" t="s">
        <v>22</v>
      </c>
      <c r="F117" s="22">
        <v>1242</v>
      </c>
      <c r="G117" s="13"/>
      <c r="H117" s="14">
        <f t="shared" si="3"/>
        <v>-1242</v>
      </c>
      <c r="I117" s="15">
        <f t="shared" si="4"/>
        <v>1242</v>
      </c>
      <c r="J117" s="16">
        <f>SUMSQ(H$2:H117)/A117</f>
        <v>29115719.399999999</v>
      </c>
      <c r="K117" s="16">
        <f>SUM($I$2:I117)/A117</f>
        <v>15301</v>
      </c>
      <c r="L117" s="17">
        <f t="shared" si="5"/>
        <v>100</v>
      </c>
      <c r="M117" s="16">
        <f>AVERAGE($L$2:L117 )</f>
        <v>100</v>
      </c>
      <c r="N117" s="18">
        <f>SUM($H$2:H117)/K117</f>
        <v>-10</v>
      </c>
    </row>
    <row r="118" spans="1:14" x14ac:dyDescent="0.35">
      <c r="A118">
        <v>10</v>
      </c>
      <c r="B118" s="5">
        <v>2014</v>
      </c>
      <c r="C118" s="6" t="s">
        <v>28</v>
      </c>
      <c r="D118" s="6" t="s">
        <v>28</v>
      </c>
      <c r="E118" s="6" t="s">
        <v>22</v>
      </c>
      <c r="F118" s="21">
        <v>1139</v>
      </c>
      <c r="G118" s="6"/>
      <c r="H118" s="7">
        <f t="shared" si="3"/>
        <v>-1139</v>
      </c>
      <c r="I118" s="8">
        <f t="shared" si="4"/>
        <v>1139</v>
      </c>
      <c r="J118" s="9">
        <f>SUMSQ(H$2:H118)/A118</f>
        <v>29245451.5</v>
      </c>
      <c r="K118" s="9">
        <f>SUM($I$2:I118)/A118</f>
        <v>15414.9</v>
      </c>
      <c r="L118" s="10">
        <f t="shared" si="5"/>
        <v>100</v>
      </c>
      <c r="M118" s="9">
        <f>AVERAGE($L$2:L118 )</f>
        <v>100</v>
      </c>
      <c r="N118" s="11">
        <f>SUM($H$2:H118)/K118</f>
        <v>-10</v>
      </c>
    </row>
    <row r="119" spans="1:14" x14ac:dyDescent="0.35">
      <c r="A119">
        <v>10</v>
      </c>
      <c r="B119" s="12">
        <v>2015</v>
      </c>
      <c r="C119" s="13" t="s">
        <v>14</v>
      </c>
      <c r="D119" s="13" t="s">
        <v>15</v>
      </c>
      <c r="E119" s="13" t="s">
        <v>14</v>
      </c>
      <c r="F119" s="20">
        <v>3545</v>
      </c>
      <c r="G119" s="13"/>
      <c r="H119" s="14">
        <f t="shared" si="3"/>
        <v>-3545</v>
      </c>
      <c r="I119" s="15">
        <f t="shared" si="4"/>
        <v>3545</v>
      </c>
      <c r="J119" s="16">
        <f>SUMSQ(H$2:H119)/A119</f>
        <v>30502154</v>
      </c>
      <c r="K119" s="16">
        <f>SUM($I$2:I119)/A119</f>
        <v>15769.4</v>
      </c>
      <c r="L119" s="17">
        <f t="shared" si="5"/>
        <v>100</v>
      </c>
      <c r="M119" s="16">
        <f>AVERAGE($L$2:L119 )</f>
        <v>100</v>
      </c>
      <c r="N119" s="18">
        <f>SUM($H$2:H119)/K119</f>
        <v>-10</v>
      </c>
    </row>
    <row r="120" spans="1:14" x14ac:dyDescent="0.35">
      <c r="A120">
        <v>10</v>
      </c>
      <c r="B120" s="5">
        <v>2015</v>
      </c>
      <c r="C120" s="6" t="s">
        <v>14</v>
      </c>
      <c r="D120" s="6" t="s">
        <v>16</v>
      </c>
      <c r="E120" s="6" t="s">
        <v>14</v>
      </c>
      <c r="F120" s="19">
        <v>1651</v>
      </c>
      <c r="G120" s="6"/>
      <c r="H120" s="7">
        <f t="shared" si="3"/>
        <v>-1651</v>
      </c>
      <c r="I120" s="8">
        <f t="shared" si="4"/>
        <v>1651</v>
      </c>
      <c r="J120" s="9">
        <f>SUMSQ(H$2:H120)/A120</f>
        <v>30774734.100000001</v>
      </c>
      <c r="K120" s="9">
        <f>SUM($I$2:I120)/A120</f>
        <v>15934.5</v>
      </c>
      <c r="L120" s="10">
        <f t="shared" si="5"/>
        <v>100</v>
      </c>
      <c r="M120" s="9">
        <f>AVERAGE($L$2:L120 )</f>
        <v>100</v>
      </c>
      <c r="N120" s="11">
        <f>SUM($H$2:H120)/K120</f>
        <v>-10</v>
      </c>
    </row>
    <row r="121" spans="1:14" x14ac:dyDescent="0.35">
      <c r="A121">
        <v>10</v>
      </c>
      <c r="B121" s="12">
        <v>2015</v>
      </c>
      <c r="C121" s="13" t="s">
        <v>14</v>
      </c>
      <c r="D121" s="13" t="s">
        <v>17</v>
      </c>
      <c r="E121" s="13" t="s">
        <v>14</v>
      </c>
      <c r="F121" s="20">
        <v>3536</v>
      </c>
      <c r="G121" s="13"/>
      <c r="H121" s="14">
        <f t="shared" si="3"/>
        <v>-3536</v>
      </c>
      <c r="I121" s="15">
        <f t="shared" si="4"/>
        <v>3536</v>
      </c>
      <c r="J121" s="16">
        <f>SUMSQ(H$2:H121)/A121</f>
        <v>32025063.699999999</v>
      </c>
      <c r="K121" s="16">
        <f>SUM($I$2:I121)/A121</f>
        <v>16288.1</v>
      </c>
      <c r="L121" s="17">
        <f t="shared" si="5"/>
        <v>100</v>
      </c>
      <c r="M121" s="16">
        <f>AVERAGE($L$2:L121 )</f>
        <v>100</v>
      </c>
      <c r="N121" s="18">
        <f>SUM($H$2:H121)/K121</f>
        <v>-10</v>
      </c>
    </row>
    <row r="122" spans="1:14" x14ac:dyDescent="0.35">
      <c r="A122">
        <v>10</v>
      </c>
      <c r="B122" s="5">
        <v>2015</v>
      </c>
      <c r="C122" s="6" t="s">
        <v>14</v>
      </c>
      <c r="D122" s="6" t="s">
        <v>18</v>
      </c>
      <c r="E122" s="6" t="s">
        <v>14</v>
      </c>
      <c r="F122" s="19">
        <v>1820</v>
      </c>
      <c r="G122" s="6"/>
      <c r="H122" s="7">
        <f t="shared" si="3"/>
        <v>-1820</v>
      </c>
      <c r="I122" s="8">
        <f t="shared" si="4"/>
        <v>1820</v>
      </c>
      <c r="J122" s="9">
        <f>SUMSQ(H$2:H122)/A122</f>
        <v>32356303.699999999</v>
      </c>
      <c r="K122" s="9">
        <f>SUM($I$2:I122)/A122</f>
        <v>16470.099999999999</v>
      </c>
      <c r="L122" s="10">
        <f t="shared" si="5"/>
        <v>100</v>
      </c>
      <c r="M122" s="9">
        <f>AVERAGE($L$2:L122 )</f>
        <v>100</v>
      </c>
      <c r="N122" s="11">
        <f>SUM($H$2:H122)/K122</f>
        <v>-10</v>
      </c>
    </row>
    <row r="123" spans="1:14" x14ac:dyDescent="0.35">
      <c r="A123">
        <v>11</v>
      </c>
      <c r="B123" s="12">
        <v>2015</v>
      </c>
      <c r="C123" s="13" t="s">
        <v>14</v>
      </c>
      <c r="D123" s="13" t="s">
        <v>19</v>
      </c>
      <c r="E123" s="13" t="s">
        <v>14</v>
      </c>
      <c r="F123" s="20">
        <v>2312</v>
      </c>
      <c r="G123" s="13"/>
      <c r="H123" s="14">
        <f t="shared" si="3"/>
        <v>-2312</v>
      </c>
      <c r="I123" s="15">
        <f t="shared" si="4"/>
        <v>2312</v>
      </c>
      <c r="J123" s="16">
        <f>SUMSQ(H$2:H123)/A123</f>
        <v>29900761.90909091</v>
      </c>
      <c r="K123" s="16">
        <f>SUM($I$2:I123)/A123</f>
        <v>15183</v>
      </c>
      <c r="L123" s="17">
        <f t="shared" si="5"/>
        <v>100</v>
      </c>
      <c r="M123" s="16">
        <f>AVERAGE($L$2:L123 )</f>
        <v>100</v>
      </c>
      <c r="N123" s="18">
        <f>SUM($H$2:H123)/K123</f>
        <v>-11</v>
      </c>
    </row>
    <row r="124" spans="1:14" x14ac:dyDescent="0.35">
      <c r="A124">
        <v>11</v>
      </c>
      <c r="B124" s="5">
        <v>2015</v>
      </c>
      <c r="C124" s="6" t="s">
        <v>14</v>
      </c>
      <c r="D124" s="6" t="s">
        <v>20</v>
      </c>
      <c r="E124" s="6" t="s">
        <v>14</v>
      </c>
      <c r="F124" s="19">
        <v>508</v>
      </c>
      <c r="G124" s="6"/>
      <c r="H124" s="7">
        <f t="shared" si="3"/>
        <v>-508</v>
      </c>
      <c r="I124" s="8">
        <f t="shared" si="4"/>
        <v>508</v>
      </c>
      <c r="J124" s="9">
        <f>SUMSQ(H$2:H124)/A124</f>
        <v>29924222.272727273</v>
      </c>
      <c r="K124" s="9">
        <f>SUM($I$2:I124)/A124</f>
        <v>15229.181818181818</v>
      </c>
      <c r="L124" s="10">
        <f t="shared" si="5"/>
        <v>100</v>
      </c>
      <c r="M124" s="9">
        <f>AVERAGE($L$2:L124 )</f>
        <v>100</v>
      </c>
      <c r="N124" s="11">
        <f>SUM($H$2:H124)/K124</f>
        <v>-11</v>
      </c>
    </row>
    <row r="125" spans="1:14" x14ac:dyDescent="0.35">
      <c r="A125">
        <v>11</v>
      </c>
      <c r="B125" s="12">
        <v>2015</v>
      </c>
      <c r="C125" s="13" t="s">
        <v>21</v>
      </c>
      <c r="D125" s="13" t="s">
        <v>21</v>
      </c>
      <c r="E125" s="13" t="s">
        <v>22</v>
      </c>
      <c r="F125" s="22">
        <v>1192</v>
      </c>
      <c r="G125" s="13"/>
      <c r="H125" s="14">
        <f t="shared" si="3"/>
        <v>-1192</v>
      </c>
      <c r="I125" s="15">
        <f t="shared" si="4"/>
        <v>1192</v>
      </c>
      <c r="J125" s="16">
        <f>SUMSQ(H$2:H125)/A125</f>
        <v>30053391.727272727</v>
      </c>
      <c r="K125" s="16">
        <f>SUM($I$2:I125)/A125</f>
        <v>15337.545454545454</v>
      </c>
      <c r="L125" s="17">
        <f t="shared" si="5"/>
        <v>100</v>
      </c>
      <c r="M125" s="16">
        <f>AVERAGE($L$2:L125 )</f>
        <v>100</v>
      </c>
      <c r="N125" s="18">
        <f>SUM($H$2:H125)/K125</f>
        <v>-11</v>
      </c>
    </row>
    <row r="126" spans="1:14" x14ac:dyDescent="0.35">
      <c r="A126">
        <v>11</v>
      </c>
      <c r="B126" s="5">
        <v>2015</v>
      </c>
      <c r="C126" s="6" t="s">
        <v>23</v>
      </c>
      <c r="D126" s="6" t="s">
        <v>23</v>
      </c>
      <c r="E126" s="6" t="s">
        <v>22</v>
      </c>
      <c r="F126" s="21">
        <v>266</v>
      </c>
      <c r="G126" s="6"/>
      <c r="H126" s="7">
        <f t="shared" si="3"/>
        <v>-266</v>
      </c>
      <c r="I126" s="8">
        <f t="shared" si="4"/>
        <v>266</v>
      </c>
      <c r="J126" s="9">
        <f>SUMSQ(H$2:H126)/A126</f>
        <v>30059824.09090909</v>
      </c>
      <c r="K126" s="9">
        <f>SUM($I$2:I126)/A126</f>
        <v>15361.727272727272</v>
      </c>
      <c r="L126" s="10">
        <f t="shared" si="5"/>
        <v>100</v>
      </c>
      <c r="M126" s="9">
        <f>AVERAGE($L$2:L126 )</f>
        <v>100</v>
      </c>
      <c r="N126" s="11">
        <f>SUM($H$2:H126)/K126</f>
        <v>-11</v>
      </c>
    </row>
    <row r="127" spans="1:14" x14ac:dyDescent="0.35">
      <c r="A127">
        <v>11</v>
      </c>
      <c r="B127" s="12">
        <v>2015</v>
      </c>
      <c r="C127" s="13" t="s">
        <v>24</v>
      </c>
      <c r="D127" s="13" t="s">
        <v>24</v>
      </c>
      <c r="E127" s="13" t="s">
        <v>22</v>
      </c>
      <c r="F127" s="22">
        <v>820</v>
      </c>
      <c r="G127" s="13"/>
      <c r="H127" s="14">
        <f t="shared" si="3"/>
        <v>-820</v>
      </c>
      <c r="I127" s="15">
        <f t="shared" si="4"/>
        <v>820</v>
      </c>
      <c r="J127" s="16">
        <f>SUMSQ(H$2:H127)/A127</f>
        <v>30120951.363636363</v>
      </c>
      <c r="K127" s="16">
        <f>SUM($I$2:I127)/A127</f>
        <v>15436.272727272728</v>
      </c>
      <c r="L127" s="17">
        <f t="shared" si="5"/>
        <v>100</v>
      </c>
      <c r="M127" s="16">
        <f>AVERAGE($L$2:L127 )</f>
        <v>100</v>
      </c>
      <c r="N127" s="18">
        <f>SUM($H$2:H127)/K127</f>
        <v>-11</v>
      </c>
    </row>
    <row r="128" spans="1:14" x14ac:dyDescent="0.35">
      <c r="A128">
        <v>11</v>
      </c>
      <c r="B128" s="5">
        <v>2015</v>
      </c>
      <c r="C128" s="6" t="s">
        <v>25</v>
      </c>
      <c r="D128" s="6" t="s">
        <v>25</v>
      </c>
      <c r="E128" s="6" t="s">
        <v>22</v>
      </c>
      <c r="F128" s="21">
        <v>762</v>
      </c>
      <c r="G128" s="6"/>
      <c r="H128" s="7">
        <f t="shared" si="3"/>
        <v>-762</v>
      </c>
      <c r="I128" s="8">
        <f t="shared" si="4"/>
        <v>762</v>
      </c>
      <c r="J128" s="9">
        <f>SUMSQ(H$2:H128)/A128</f>
        <v>30173737.181818184</v>
      </c>
      <c r="K128" s="9">
        <f>SUM($I$2:I128)/A128</f>
        <v>15505.545454545454</v>
      </c>
      <c r="L128" s="10">
        <f t="shared" si="5"/>
        <v>100</v>
      </c>
      <c r="M128" s="9">
        <f>AVERAGE($L$2:L128 )</f>
        <v>100</v>
      </c>
      <c r="N128" s="11">
        <f>SUM($H$2:H128)/K128</f>
        <v>-11</v>
      </c>
    </row>
    <row r="129" spans="1:14" x14ac:dyDescent="0.35">
      <c r="A129">
        <v>11</v>
      </c>
      <c r="B129" s="12">
        <v>2015</v>
      </c>
      <c r="C129" s="13" t="s">
        <v>26</v>
      </c>
      <c r="D129" s="13" t="s">
        <v>26</v>
      </c>
      <c r="E129" s="13" t="s">
        <v>22</v>
      </c>
      <c r="F129" s="22">
        <v>2464</v>
      </c>
      <c r="G129" s="13"/>
      <c r="H129" s="14">
        <f t="shared" si="3"/>
        <v>-2464</v>
      </c>
      <c r="I129" s="15">
        <f t="shared" si="4"/>
        <v>2464</v>
      </c>
      <c r="J129" s="16">
        <f>SUMSQ(H$2:H129)/A129</f>
        <v>30725673.181818184</v>
      </c>
      <c r="K129" s="16">
        <f>SUM($I$2:I129)/A129</f>
        <v>15729.545454545454</v>
      </c>
      <c r="L129" s="17">
        <f t="shared" si="5"/>
        <v>100</v>
      </c>
      <c r="M129" s="16">
        <f>AVERAGE($L$2:L129 )</f>
        <v>100</v>
      </c>
      <c r="N129" s="18">
        <f>SUM($H$2:H129)/K129</f>
        <v>-11</v>
      </c>
    </row>
    <row r="130" spans="1:14" x14ac:dyDescent="0.35">
      <c r="A130">
        <v>11</v>
      </c>
      <c r="B130" s="5">
        <v>2015</v>
      </c>
      <c r="C130" s="6" t="s">
        <v>27</v>
      </c>
      <c r="D130" s="6" t="s">
        <v>27</v>
      </c>
      <c r="E130" s="6" t="s">
        <v>22</v>
      </c>
      <c r="F130" s="21">
        <v>1381</v>
      </c>
      <c r="G130" s="6"/>
      <c r="H130" s="7">
        <f t="shared" ref="H130:H193" si="6">G130-F130</f>
        <v>-1381</v>
      </c>
      <c r="I130" s="8">
        <f t="shared" ref="I130:I193" si="7">ABS(H130 )</f>
        <v>1381</v>
      </c>
      <c r="J130" s="9">
        <f>SUMSQ(H$2:H130)/A130</f>
        <v>30899051.454545453</v>
      </c>
      <c r="K130" s="9">
        <f>SUM($I$2:I130)/A130</f>
        <v>15855.09090909091</v>
      </c>
      <c r="L130" s="10">
        <f t="shared" ref="L130:L193" si="8">100*(I130/F130)</f>
        <v>100</v>
      </c>
      <c r="M130" s="9">
        <f>AVERAGE($L$2:L130 )</f>
        <v>100</v>
      </c>
      <c r="N130" s="11">
        <f>SUM($H$2:H130)/K130</f>
        <v>-11</v>
      </c>
    </row>
    <row r="131" spans="1:14" x14ac:dyDescent="0.35">
      <c r="A131">
        <v>11</v>
      </c>
      <c r="B131" s="12">
        <v>2015</v>
      </c>
      <c r="C131" s="13" t="s">
        <v>28</v>
      </c>
      <c r="D131" s="13" t="s">
        <v>28</v>
      </c>
      <c r="E131" s="13" t="s">
        <v>22</v>
      </c>
      <c r="F131" s="22">
        <v>1213</v>
      </c>
      <c r="G131" s="13"/>
      <c r="H131" s="14">
        <f t="shared" si="6"/>
        <v>-1213</v>
      </c>
      <c r="I131" s="15">
        <f t="shared" si="7"/>
        <v>1213</v>
      </c>
      <c r="J131" s="16">
        <f>SUMSQ(H$2:H131)/A131</f>
        <v>31032812.272727273</v>
      </c>
      <c r="K131" s="16">
        <f>SUM($I$2:I131)/A131</f>
        <v>15965.363636363636</v>
      </c>
      <c r="L131" s="17">
        <f t="shared" si="8"/>
        <v>100</v>
      </c>
      <c r="M131" s="16">
        <f>AVERAGE($L$2:L131 )</f>
        <v>100</v>
      </c>
      <c r="N131" s="18">
        <f>SUM($H$2:H131)/K131</f>
        <v>-11</v>
      </c>
    </row>
    <row r="132" spans="1:14" x14ac:dyDescent="0.35">
      <c r="A132">
        <v>11</v>
      </c>
      <c r="B132" s="5">
        <v>2016</v>
      </c>
      <c r="C132" s="6" t="s">
        <v>14</v>
      </c>
      <c r="D132" s="6" t="s">
        <v>15</v>
      </c>
      <c r="E132" s="6" t="s">
        <v>14</v>
      </c>
      <c r="F132" s="19">
        <v>3600</v>
      </c>
      <c r="G132" s="6"/>
      <c r="H132" s="7">
        <f t="shared" si="6"/>
        <v>-3600</v>
      </c>
      <c r="I132" s="8">
        <f t="shared" si="7"/>
        <v>3600</v>
      </c>
      <c r="J132" s="9">
        <f>SUMSQ(H$2:H132)/A132</f>
        <v>32210994.09090909</v>
      </c>
      <c r="K132" s="9">
        <f>SUM($I$2:I132)/A132</f>
        <v>16292.636363636364</v>
      </c>
      <c r="L132" s="10">
        <f t="shared" si="8"/>
        <v>100</v>
      </c>
      <c r="M132" s="9">
        <f>AVERAGE($L$2:L132 )</f>
        <v>100</v>
      </c>
      <c r="N132" s="11">
        <f>SUM($H$2:H132)/K132</f>
        <v>-11</v>
      </c>
    </row>
    <row r="133" spans="1:14" x14ac:dyDescent="0.35">
      <c r="A133">
        <v>11</v>
      </c>
      <c r="B133" s="12">
        <v>2016</v>
      </c>
      <c r="C133" s="13" t="s">
        <v>14</v>
      </c>
      <c r="D133" s="13" t="s">
        <v>16</v>
      </c>
      <c r="E133" s="13" t="s">
        <v>14</v>
      </c>
      <c r="F133" s="20">
        <v>1784</v>
      </c>
      <c r="G133" s="13"/>
      <c r="H133" s="14">
        <f t="shared" si="6"/>
        <v>-1784</v>
      </c>
      <c r="I133" s="15">
        <f t="shared" si="7"/>
        <v>1784</v>
      </c>
      <c r="J133" s="16">
        <f>SUMSQ(H$2:H133)/A133</f>
        <v>32500326.454545453</v>
      </c>
      <c r="K133" s="16">
        <f>SUM($I$2:I133)/A133</f>
        <v>16454.81818181818</v>
      </c>
      <c r="L133" s="17">
        <f t="shared" si="8"/>
        <v>100</v>
      </c>
      <c r="M133" s="16">
        <f>AVERAGE($L$2:L133 )</f>
        <v>100</v>
      </c>
      <c r="N133" s="18">
        <f>SUM($H$2:H133)/K133</f>
        <v>-11.000000000000002</v>
      </c>
    </row>
    <row r="134" spans="1:14" x14ac:dyDescent="0.35">
      <c r="A134">
        <v>11</v>
      </c>
      <c r="B134" s="5">
        <v>2016</v>
      </c>
      <c r="C134" s="6" t="s">
        <v>14</v>
      </c>
      <c r="D134" s="6" t="s">
        <v>17</v>
      </c>
      <c r="E134" s="6" t="s">
        <v>14</v>
      </c>
      <c r="F134" s="19">
        <v>3575</v>
      </c>
      <c r="G134" s="6"/>
      <c r="H134" s="7">
        <f t="shared" si="6"/>
        <v>-3575</v>
      </c>
      <c r="I134" s="8">
        <f t="shared" si="7"/>
        <v>3575</v>
      </c>
      <c r="J134" s="9">
        <f>SUMSQ(H$2:H134)/A134</f>
        <v>33662201.454545453</v>
      </c>
      <c r="K134" s="9">
        <f>SUM($I$2:I134)/A134</f>
        <v>16779.81818181818</v>
      </c>
      <c r="L134" s="10">
        <f t="shared" si="8"/>
        <v>100</v>
      </c>
      <c r="M134" s="9">
        <f>AVERAGE($L$2:L134 )</f>
        <v>100</v>
      </c>
      <c r="N134" s="11">
        <f>SUM($H$2:H134)/K134</f>
        <v>-11.000000000000002</v>
      </c>
    </row>
    <row r="135" spans="1:14" x14ac:dyDescent="0.35">
      <c r="A135">
        <v>11</v>
      </c>
      <c r="B135" s="12">
        <v>2016</v>
      </c>
      <c r="C135" s="13" t="s">
        <v>14</v>
      </c>
      <c r="D135" s="13" t="s">
        <v>18</v>
      </c>
      <c r="E135" s="13" t="s">
        <v>14</v>
      </c>
      <c r="F135" s="20">
        <v>1927</v>
      </c>
      <c r="G135" s="13"/>
      <c r="H135" s="14">
        <f t="shared" si="6"/>
        <v>-1927</v>
      </c>
      <c r="I135" s="15">
        <f t="shared" si="7"/>
        <v>1927</v>
      </c>
      <c r="J135" s="16">
        <f>SUMSQ(H$2:H135)/A135</f>
        <v>33999776.81818182</v>
      </c>
      <c r="K135" s="16">
        <f>SUM($I$2:I135)/A135</f>
        <v>16955</v>
      </c>
      <c r="L135" s="17">
        <f t="shared" si="8"/>
        <v>100</v>
      </c>
      <c r="M135" s="16">
        <f>AVERAGE($L$2:L135 )</f>
        <v>100</v>
      </c>
      <c r="N135" s="18">
        <f>SUM($H$2:H135)/K135</f>
        <v>-11</v>
      </c>
    </row>
    <row r="136" spans="1:14" x14ac:dyDescent="0.35">
      <c r="A136">
        <v>12</v>
      </c>
      <c r="B136" s="5">
        <v>2016</v>
      </c>
      <c r="C136" s="6" t="s">
        <v>14</v>
      </c>
      <c r="D136" s="6" t="s">
        <v>19</v>
      </c>
      <c r="E136" s="6" t="s">
        <v>14</v>
      </c>
      <c r="F136" s="19">
        <v>2419</v>
      </c>
      <c r="G136" s="6"/>
      <c r="H136" s="7">
        <f t="shared" si="6"/>
        <v>-2419</v>
      </c>
      <c r="I136" s="8">
        <f t="shared" si="7"/>
        <v>2419</v>
      </c>
      <c r="J136" s="9">
        <f>SUMSQ(H$2:H136)/A136</f>
        <v>31654092.166666668</v>
      </c>
      <c r="K136" s="9">
        <f>SUM($I$2:I136)/A136</f>
        <v>15743.666666666666</v>
      </c>
      <c r="L136" s="10">
        <f t="shared" si="8"/>
        <v>100</v>
      </c>
      <c r="M136" s="9">
        <f>AVERAGE($L$2:L136 )</f>
        <v>100</v>
      </c>
      <c r="N136" s="11">
        <f>SUM($H$2:H136)/K136</f>
        <v>-12</v>
      </c>
    </row>
    <row r="137" spans="1:14" x14ac:dyDescent="0.35">
      <c r="A137">
        <v>12</v>
      </c>
      <c r="B137" s="12">
        <v>2016</v>
      </c>
      <c r="C137" s="13" t="s">
        <v>14</v>
      </c>
      <c r="D137" s="13" t="s">
        <v>20</v>
      </c>
      <c r="E137" s="13" t="s">
        <v>14</v>
      </c>
      <c r="F137" s="20">
        <v>552</v>
      </c>
      <c r="G137" s="13"/>
      <c r="H137" s="14">
        <f t="shared" si="6"/>
        <v>-552</v>
      </c>
      <c r="I137" s="15">
        <f t="shared" si="7"/>
        <v>552</v>
      </c>
      <c r="J137" s="16">
        <f>SUMSQ(H$2:H137)/A137</f>
        <v>31679484.166666668</v>
      </c>
      <c r="K137" s="16">
        <f>SUM($I$2:I137)/A137</f>
        <v>15789.666666666666</v>
      </c>
      <c r="L137" s="17">
        <f t="shared" si="8"/>
        <v>100</v>
      </c>
      <c r="M137" s="16">
        <f>AVERAGE($L$2:L137 )</f>
        <v>100</v>
      </c>
      <c r="N137" s="18">
        <f>SUM($H$2:H137)/K137</f>
        <v>-12</v>
      </c>
    </row>
    <row r="138" spans="1:14" x14ac:dyDescent="0.35">
      <c r="A138">
        <v>12</v>
      </c>
      <c r="B138" s="5">
        <v>2016</v>
      </c>
      <c r="C138" s="6" t="s">
        <v>21</v>
      </c>
      <c r="D138" s="6" t="s">
        <v>21</v>
      </c>
      <c r="E138" s="6" t="s">
        <v>22</v>
      </c>
      <c r="F138" s="21">
        <v>1261</v>
      </c>
      <c r="G138" s="6"/>
      <c r="H138" s="7">
        <f t="shared" si="6"/>
        <v>-1261</v>
      </c>
      <c r="I138" s="8">
        <f t="shared" si="7"/>
        <v>1261</v>
      </c>
      <c r="J138" s="9">
        <f>SUMSQ(H$2:H138)/A138</f>
        <v>31811994.25</v>
      </c>
      <c r="K138" s="9">
        <f>SUM($I$2:I138)/A138</f>
        <v>15894.75</v>
      </c>
      <c r="L138" s="10">
        <f t="shared" si="8"/>
        <v>100</v>
      </c>
      <c r="M138" s="9">
        <f>AVERAGE($L$2:L138 )</f>
        <v>100</v>
      </c>
      <c r="N138" s="11">
        <f>SUM($H$2:H138)/K138</f>
        <v>-12</v>
      </c>
    </row>
    <row r="139" spans="1:14" x14ac:dyDescent="0.35">
      <c r="A139">
        <v>12</v>
      </c>
      <c r="B139" s="12">
        <v>2016</v>
      </c>
      <c r="C139" s="13" t="s">
        <v>23</v>
      </c>
      <c r="D139" s="13" t="s">
        <v>23</v>
      </c>
      <c r="E139" s="13" t="s">
        <v>22</v>
      </c>
      <c r="F139" s="22">
        <v>253</v>
      </c>
      <c r="G139" s="13"/>
      <c r="H139" s="14">
        <f t="shared" si="6"/>
        <v>-253</v>
      </c>
      <c r="I139" s="15">
        <f t="shared" si="7"/>
        <v>253</v>
      </c>
      <c r="J139" s="16">
        <f>SUMSQ(H$2:H139)/A139</f>
        <v>31817328.333333332</v>
      </c>
      <c r="K139" s="16">
        <f>SUM($I$2:I139)/A139</f>
        <v>15915.833333333334</v>
      </c>
      <c r="L139" s="17">
        <f t="shared" si="8"/>
        <v>100</v>
      </c>
      <c r="M139" s="16">
        <f>AVERAGE($L$2:L139 )</f>
        <v>100</v>
      </c>
      <c r="N139" s="18">
        <f>SUM($H$2:H139)/K139</f>
        <v>-12</v>
      </c>
    </row>
    <row r="140" spans="1:14" x14ac:dyDescent="0.35">
      <c r="A140">
        <v>12</v>
      </c>
      <c r="B140" s="5">
        <v>2016</v>
      </c>
      <c r="C140" s="6" t="s">
        <v>24</v>
      </c>
      <c r="D140" s="6" t="s">
        <v>24</v>
      </c>
      <c r="E140" s="6" t="s">
        <v>22</v>
      </c>
      <c r="F140" s="21">
        <v>901</v>
      </c>
      <c r="G140" s="6"/>
      <c r="H140" s="7">
        <f t="shared" si="6"/>
        <v>-901</v>
      </c>
      <c r="I140" s="8">
        <f t="shared" si="7"/>
        <v>901</v>
      </c>
      <c r="J140" s="9">
        <f>SUMSQ(H$2:H140)/A140</f>
        <v>31884978.416666668</v>
      </c>
      <c r="K140" s="9">
        <f>SUM($I$2:I140)/A140</f>
        <v>15990.916666666666</v>
      </c>
      <c r="L140" s="10">
        <f t="shared" si="8"/>
        <v>100</v>
      </c>
      <c r="M140" s="9">
        <f>AVERAGE($L$2:L140 )</f>
        <v>100</v>
      </c>
      <c r="N140" s="11">
        <f>SUM($H$2:H140)/K140</f>
        <v>-12</v>
      </c>
    </row>
    <row r="141" spans="1:14" x14ac:dyDescent="0.35">
      <c r="A141">
        <v>12</v>
      </c>
      <c r="B141" s="12">
        <v>2016</v>
      </c>
      <c r="C141" s="13" t="s">
        <v>25</v>
      </c>
      <c r="D141" s="13" t="s">
        <v>25</v>
      </c>
      <c r="E141" s="13" t="s">
        <v>22</v>
      </c>
      <c r="F141" s="22">
        <v>777</v>
      </c>
      <c r="G141" s="13"/>
      <c r="H141" s="14">
        <f t="shared" si="6"/>
        <v>-777</v>
      </c>
      <c r="I141" s="15">
        <f t="shared" si="7"/>
        <v>777</v>
      </c>
      <c r="J141" s="16">
        <f>SUMSQ(H$2:H141)/A141</f>
        <v>31935289.166666668</v>
      </c>
      <c r="K141" s="16">
        <f>SUM($I$2:I141)/A141</f>
        <v>16055.666666666666</v>
      </c>
      <c r="L141" s="17">
        <f t="shared" si="8"/>
        <v>100</v>
      </c>
      <c r="M141" s="16">
        <f>AVERAGE($L$2:L141 )</f>
        <v>100</v>
      </c>
      <c r="N141" s="18">
        <f>SUM($H$2:H141)/K141</f>
        <v>-12</v>
      </c>
    </row>
    <row r="142" spans="1:14" x14ac:dyDescent="0.35">
      <c r="A142">
        <v>12</v>
      </c>
      <c r="B142" s="5">
        <v>2016</v>
      </c>
      <c r="C142" s="6" t="s">
        <v>26</v>
      </c>
      <c r="D142" s="6" t="s">
        <v>26</v>
      </c>
      <c r="E142" s="6" t="s">
        <v>22</v>
      </c>
      <c r="F142" s="21">
        <v>2561</v>
      </c>
      <c r="G142" s="6"/>
      <c r="H142" s="7">
        <f t="shared" si="6"/>
        <v>-2561</v>
      </c>
      <c r="I142" s="8">
        <f t="shared" si="7"/>
        <v>2561</v>
      </c>
      <c r="J142" s="9">
        <f>SUMSQ(H$2:H142)/A142</f>
        <v>32481849.25</v>
      </c>
      <c r="K142" s="9">
        <f>SUM($I$2:I142)/A142</f>
        <v>16269.083333333334</v>
      </c>
      <c r="L142" s="10">
        <f t="shared" si="8"/>
        <v>100</v>
      </c>
      <c r="M142" s="9">
        <f>AVERAGE($L$2:L142 )</f>
        <v>100</v>
      </c>
      <c r="N142" s="11">
        <f>SUM($H$2:H142)/K142</f>
        <v>-12</v>
      </c>
    </row>
    <row r="143" spans="1:14" x14ac:dyDescent="0.35">
      <c r="A143">
        <v>12</v>
      </c>
      <c r="B143" s="12">
        <v>2016</v>
      </c>
      <c r="C143" s="13" t="s">
        <v>27</v>
      </c>
      <c r="D143" s="13" t="s">
        <v>27</v>
      </c>
      <c r="E143" s="13" t="s">
        <v>22</v>
      </c>
      <c r="F143" s="22">
        <v>1382</v>
      </c>
      <c r="G143" s="13"/>
      <c r="H143" s="14">
        <f t="shared" si="6"/>
        <v>-1382</v>
      </c>
      <c r="I143" s="15">
        <f t="shared" si="7"/>
        <v>1382</v>
      </c>
      <c r="J143" s="16">
        <f>SUMSQ(H$2:H143)/A143</f>
        <v>32641009.583333332</v>
      </c>
      <c r="K143" s="16">
        <f>SUM($I$2:I143)/A143</f>
        <v>16384.25</v>
      </c>
      <c r="L143" s="17">
        <f t="shared" si="8"/>
        <v>100</v>
      </c>
      <c r="M143" s="16">
        <f>AVERAGE($L$2:L143 )</f>
        <v>100</v>
      </c>
      <c r="N143" s="18">
        <f>SUM($H$2:H143)/K143</f>
        <v>-12</v>
      </c>
    </row>
    <row r="144" spans="1:14" x14ac:dyDescent="0.35">
      <c r="A144">
        <v>12</v>
      </c>
      <c r="B144" s="5">
        <v>2016</v>
      </c>
      <c r="C144" s="6" t="s">
        <v>28</v>
      </c>
      <c r="D144" s="6" t="s">
        <v>28</v>
      </c>
      <c r="E144" s="6" t="s">
        <v>22</v>
      </c>
      <c r="F144" s="21">
        <v>1281</v>
      </c>
      <c r="G144" s="6"/>
      <c r="H144" s="7">
        <f t="shared" si="6"/>
        <v>-1281</v>
      </c>
      <c r="I144" s="8">
        <f t="shared" si="7"/>
        <v>1281</v>
      </c>
      <c r="J144" s="9">
        <f>SUMSQ(H$2:H144)/A144</f>
        <v>32777756.333333332</v>
      </c>
      <c r="K144" s="9">
        <f>SUM($I$2:I144)/A144</f>
        <v>16491</v>
      </c>
      <c r="L144" s="10">
        <f t="shared" si="8"/>
        <v>100</v>
      </c>
      <c r="M144" s="9">
        <f>AVERAGE($L$2:L144 )</f>
        <v>100</v>
      </c>
      <c r="N144" s="11">
        <f>SUM($H$2:H144)/K144</f>
        <v>-12</v>
      </c>
    </row>
    <row r="145" spans="1:14" x14ac:dyDescent="0.35">
      <c r="A145">
        <v>12</v>
      </c>
      <c r="B145" s="12">
        <v>2017</v>
      </c>
      <c r="C145" s="13" t="s">
        <v>14</v>
      </c>
      <c r="D145" s="13" t="s">
        <v>15</v>
      </c>
      <c r="E145" s="13" t="s">
        <v>14</v>
      </c>
      <c r="F145" s="20">
        <v>3611</v>
      </c>
      <c r="G145" s="13"/>
      <c r="H145" s="14">
        <f t="shared" si="6"/>
        <v>-3611</v>
      </c>
      <c r="I145" s="15">
        <f t="shared" si="7"/>
        <v>3611</v>
      </c>
      <c r="J145" s="16">
        <f>SUMSQ(H$2:H145)/A145</f>
        <v>33864366.416666664</v>
      </c>
      <c r="K145" s="16">
        <f>SUM($I$2:I145)/A145</f>
        <v>16791.916666666668</v>
      </c>
      <c r="L145" s="17">
        <f t="shared" si="8"/>
        <v>100</v>
      </c>
      <c r="M145" s="16">
        <f>AVERAGE($L$2:L145 )</f>
        <v>100</v>
      </c>
      <c r="N145" s="18">
        <f>SUM($H$2:H145)/K145</f>
        <v>-12</v>
      </c>
    </row>
    <row r="146" spans="1:14" x14ac:dyDescent="0.35">
      <c r="A146">
        <v>12</v>
      </c>
      <c r="B146" s="5">
        <v>2017</v>
      </c>
      <c r="C146" s="6" t="s">
        <v>14</v>
      </c>
      <c r="D146" s="6" t="s">
        <v>16</v>
      </c>
      <c r="E146" s="6" t="s">
        <v>14</v>
      </c>
      <c r="F146" s="19">
        <v>1786</v>
      </c>
      <c r="G146" s="6"/>
      <c r="H146" s="7">
        <f t="shared" si="6"/>
        <v>-1786</v>
      </c>
      <c r="I146" s="8">
        <f t="shared" si="7"/>
        <v>1786</v>
      </c>
      <c r="J146" s="9">
        <f>SUMSQ(H$2:H146)/A146</f>
        <v>34130182.75</v>
      </c>
      <c r="K146" s="9">
        <f>SUM($I$2:I146)/A146</f>
        <v>16940.75</v>
      </c>
      <c r="L146" s="10">
        <f t="shared" si="8"/>
        <v>100</v>
      </c>
      <c r="M146" s="9">
        <f>AVERAGE($L$2:L146 )</f>
        <v>100</v>
      </c>
      <c r="N146" s="11">
        <f>SUM($H$2:H146)/K146</f>
        <v>-12</v>
      </c>
    </row>
    <row r="147" spans="1:14" x14ac:dyDescent="0.35">
      <c r="A147">
        <v>12</v>
      </c>
      <c r="B147" s="12">
        <v>2017</v>
      </c>
      <c r="C147" s="13" t="s">
        <v>14</v>
      </c>
      <c r="D147" s="13" t="s">
        <v>17</v>
      </c>
      <c r="E147" s="13" t="s">
        <v>14</v>
      </c>
      <c r="F147" s="20">
        <v>3933</v>
      </c>
      <c r="G147" s="13"/>
      <c r="H147" s="14">
        <f t="shared" si="6"/>
        <v>-3933</v>
      </c>
      <c r="I147" s="15">
        <f t="shared" si="7"/>
        <v>3933</v>
      </c>
      <c r="J147" s="16">
        <f>SUMSQ(H$2:H147)/A147</f>
        <v>35419223.5</v>
      </c>
      <c r="K147" s="16">
        <f>SUM($I$2:I147)/A147</f>
        <v>17268.5</v>
      </c>
      <c r="L147" s="17">
        <f t="shared" si="8"/>
        <v>100</v>
      </c>
      <c r="M147" s="16">
        <f>AVERAGE($L$2:L147 )</f>
        <v>100</v>
      </c>
      <c r="N147" s="18">
        <f>SUM($H$2:H147)/K147</f>
        <v>-12</v>
      </c>
    </row>
    <row r="148" spans="1:14" x14ac:dyDescent="0.35">
      <c r="A148">
        <v>12</v>
      </c>
      <c r="B148" s="5">
        <v>2017</v>
      </c>
      <c r="C148" s="6" t="s">
        <v>14</v>
      </c>
      <c r="D148" s="6" t="s">
        <v>18</v>
      </c>
      <c r="E148" s="6" t="s">
        <v>14</v>
      </c>
      <c r="F148" s="19">
        <v>2170</v>
      </c>
      <c r="G148" s="6"/>
      <c r="H148" s="7">
        <f t="shared" si="6"/>
        <v>-2170</v>
      </c>
      <c r="I148" s="8">
        <f t="shared" si="7"/>
        <v>2170</v>
      </c>
      <c r="J148" s="9">
        <f>SUMSQ(H$2:H148)/A148</f>
        <v>35811631.833333336</v>
      </c>
      <c r="K148" s="9">
        <f>SUM($I$2:I148)/A148</f>
        <v>17449.333333333332</v>
      </c>
      <c r="L148" s="10">
        <f t="shared" si="8"/>
        <v>100</v>
      </c>
      <c r="M148" s="9">
        <f>AVERAGE($L$2:L148 )</f>
        <v>100</v>
      </c>
      <c r="N148" s="11">
        <f>SUM($H$2:H148)/K148</f>
        <v>-12</v>
      </c>
    </row>
    <row r="149" spans="1:14" x14ac:dyDescent="0.35">
      <c r="A149">
        <v>24</v>
      </c>
      <c r="B149" s="12">
        <v>2017</v>
      </c>
      <c r="C149" s="13" t="s">
        <v>14</v>
      </c>
      <c r="D149" s="13" t="s">
        <v>19</v>
      </c>
      <c r="E149" s="13" t="s">
        <v>14</v>
      </c>
      <c r="F149" s="20">
        <v>2569</v>
      </c>
      <c r="G149" s="13"/>
      <c r="H149" s="14">
        <f t="shared" si="6"/>
        <v>-2569</v>
      </c>
      <c r="I149" s="15">
        <f t="shared" si="7"/>
        <v>2569</v>
      </c>
      <c r="J149" s="16">
        <f>SUMSQ(H$2:H149)/A149</f>
        <v>18180805.958333332</v>
      </c>
      <c r="K149" s="16">
        <f>SUM($I$2:I149)/A149</f>
        <v>8831.7083333333339</v>
      </c>
      <c r="L149" s="17">
        <f t="shared" si="8"/>
        <v>100</v>
      </c>
      <c r="M149" s="16">
        <f>AVERAGE($L$2:L149 )</f>
        <v>100</v>
      </c>
      <c r="N149" s="18">
        <f>SUM($H$2:H149)/K149</f>
        <v>-24</v>
      </c>
    </row>
    <row r="150" spans="1:14" x14ac:dyDescent="0.35">
      <c r="A150">
        <v>24</v>
      </c>
      <c r="B150" s="5">
        <v>2017</v>
      </c>
      <c r="C150" s="6" t="s">
        <v>14</v>
      </c>
      <c r="D150" s="6" t="s">
        <v>20</v>
      </c>
      <c r="E150" s="6" t="s">
        <v>14</v>
      </c>
      <c r="F150" s="19">
        <v>624</v>
      </c>
      <c r="G150" s="6"/>
      <c r="H150" s="7">
        <f t="shared" si="6"/>
        <v>-624</v>
      </c>
      <c r="I150" s="8">
        <f t="shared" si="7"/>
        <v>624</v>
      </c>
      <c r="J150" s="9">
        <f>SUMSQ(H$2:H150)/A150</f>
        <v>18197029.958333332</v>
      </c>
      <c r="K150" s="9">
        <f>SUM($I$2:I150)/A150</f>
        <v>8857.7083333333339</v>
      </c>
      <c r="L150" s="10">
        <f t="shared" si="8"/>
        <v>100</v>
      </c>
      <c r="M150" s="9">
        <f>AVERAGE($L$2:L150 )</f>
        <v>100</v>
      </c>
      <c r="N150" s="11">
        <f>SUM($H$2:H150)/K150</f>
        <v>-24</v>
      </c>
    </row>
    <row r="151" spans="1:14" x14ac:dyDescent="0.35">
      <c r="A151">
        <v>24</v>
      </c>
      <c r="B151" s="12">
        <v>2017</v>
      </c>
      <c r="C151" s="13" t="s">
        <v>21</v>
      </c>
      <c r="D151" s="13" t="s">
        <v>21</v>
      </c>
      <c r="E151" s="13" t="s">
        <v>22</v>
      </c>
      <c r="F151" s="22">
        <v>1300</v>
      </c>
      <c r="G151" s="13"/>
      <c r="H151" s="14">
        <f t="shared" si="6"/>
        <v>-1300</v>
      </c>
      <c r="I151" s="15">
        <f t="shared" si="7"/>
        <v>1300</v>
      </c>
      <c r="J151" s="16">
        <f>SUMSQ(H$2:H151)/A151</f>
        <v>18267446.625</v>
      </c>
      <c r="K151" s="16">
        <f>SUM($I$2:I151)/A151</f>
        <v>8911.875</v>
      </c>
      <c r="L151" s="17">
        <f t="shared" si="8"/>
        <v>100</v>
      </c>
      <c r="M151" s="16">
        <f>AVERAGE($L$2:L151 )</f>
        <v>100</v>
      </c>
      <c r="N151" s="18">
        <f>SUM($H$2:H151)/K151</f>
        <v>-24</v>
      </c>
    </row>
    <row r="152" spans="1:14" x14ac:dyDescent="0.35">
      <c r="A152">
        <v>24</v>
      </c>
      <c r="B152" s="5">
        <v>2017</v>
      </c>
      <c r="C152" s="6" t="s">
        <v>23</v>
      </c>
      <c r="D152" s="6" t="s">
        <v>23</v>
      </c>
      <c r="E152" s="6" t="s">
        <v>22</v>
      </c>
      <c r="F152" s="21">
        <v>220</v>
      </c>
      <c r="G152" s="6"/>
      <c r="H152" s="7">
        <f t="shared" si="6"/>
        <v>-220</v>
      </c>
      <c r="I152" s="8">
        <f t="shared" si="7"/>
        <v>220</v>
      </c>
      <c r="J152" s="9">
        <f>SUMSQ(H$2:H152)/A152</f>
        <v>18269463.291666668</v>
      </c>
      <c r="K152" s="9">
        <f>SUM($I$2:I152)/A152</f>
        <v>8921.0416666666661</v>
      </c>
      <c r="L152" s="10">
        <f t="shared" si="8"/>
        <v>100</v>
      </c>
      <c r="M152" s="9">
        <f>AVERAGE($L$2:L152 )</f>
        <v>100</v>
      </c>
      <c r="N152" s="11">
        <f>SUM($H$2:H152)/K152</f>
        <v>-24</v>
      </c>
    </row>
    <row r="153" spans="1:14" x14ac:dyDescent="0.35">
      <c r="A153">
        <v>24</v>
      </c>
      <c r="B153" s="12">
        <v>2017</v>
      </c>
      <c r="C153" s="13" t="s">
        <v>24</v>
      </c>
      <c r="D153" s="13" t="s">
        <v>24</v>
      </c>
      <c r="E153" s="13" t="s">
        <v>22</v>
      </c>
      <c r="F153" s="22">
        <v>924</v>
      </c>
      <c r="G153" s="13"/>
      <c r="H153" s="14">
        <f t="shared" si="6"/>
        <v>-924</v>
      </c>
      <c r="I153" s="15">
        <f t="shared" si="7"/>
        <v>924</v>
      </c>
      <c r="J153" s="16">
        <f>SUMSQ(H$2:H153)/A153</f>
        <v>18305037.291666668</v>
      </c>
      <c r="K153" s="16">
        <f>SUM($I$2:I153)/A153</f>
        <v>8959.5416666666661</v>
      </c>
      <c r="L153" s="17">
        <f t="shared" si="8"/>
        <v>100</v>
      </c>
      <c r="M153" s="16">
        <f>AVERAGE($L$2:L153 )</f>
        <v>100</v>
      </c>
      <c r="N153" s="18">
        <f>SUM($H$2:H153)/K153</f>
        <v>-24</v>
      </c>
    </row>
    <row r="154" spans="1:14" x14ac:dyDescent="0.35">
      <c r="A154">
        <v>24</v>
      </c>
      <c r="B154" s="5">
        <v>2017</v>
      </c>
      <c r="C154" s="6" t="s">
        <v>25</v>
      </c>
      <c r="D154" s="6" t="s">
        <v>25</v>
      </c>
      <c r="E154" s="6" t="s">
        <v>22</v>
      </c>
      <c r="F154" s="21">
        <v>821</v>
      </c>
      <c r="G154" s="6"/>
      <c r="H154" s="7">
        <f t="shared" si="6"/>
        <v>-821</v>
      </c>
      <c r="I154" s="8">
        <f t="shared" si="7"/>
        <v>821</v>
      </c>
      <c r="J154" s="9">
        <f>SUMSQ(H$2:H154)/A154</f>
        <v>18333122.333333332</v>
      </c>
      <c r="K154" s="9">
        <f>SUM($I$2:I154)/A154</f>
        <v>8993.75</v>
      </c>
      <c r="L154" s="10">
        <f t="shared" si="8"/>
        <v>100</v>
      </c>
      <c r="M154" s="9">
        <f>AVERAGE($L$2:L154 )</f>
        <v>100</v>
      </c>
      <c r="N154" s="11">
        <f>SUM($H$2:H154)/K154</f>
        <v>-24</v>
      </c>
    </row>
    <row r="155" spans="1:14" x14ac:dyDescent="0.35">
      <c r="A155">
        <v>24</v>
      </c>
      <c r="B155" s="12">
        <v>2017</v>
      </c>
      <c r="C155" s="13" t="s">
        <v>26</v>
      </c>
      <c r="D155" s="13" t="s">
        <v>26</v>
      </c>
      <c r="E155" s="13" t="s">
        <v>22</v>
      </c>
      <c r="F155" s="22">
        <v>2705</v>
      </c>
      <c r="G155" s="13"/>
      <c r="H155" s="14">
        <f t="shared" si="6"/>
        <v>-2705</v>
      </c>
      <c r="I155" s="15">
        <f t="shared" si="7"/>
        <v>2705</v>
      </c>
      <c r="J155" s="16">
        <f>SUMSQ(H$2:H155)/A155</f>
        <v>18637998.375</v>
      </c>
      <c r="K155" s="16">
        <f>SUM($I$2:I155)/A155</f>
        <v>9106.4583333333339</v>
      </c>
      <c r="L155" s="17">
        <f t="shared" si="8"/>
        <v>100</v>
      </c>
      <c r="M155" s="16">
        <f>AVERAGE($L$2:L155 )</f>
        <v>100</v>
      </c>
      <c r="N155" s="18">
        <f>SUM($H$2:H155)/K155</f>
        <v>-24</v>
      </c>
    </row>
    <row r="156" spans="1:14" x14ac:dyDescent="0.35">
      <c r="A156">
        <v>24</v>
      </c>
      <c r="B156" s="5">
        <v>2017</v>
      </c>
      <c r="C156" s="6" t="s">
        <v>27</v>
      </c>
      <c r="D156" s="6" t="s">
        <v>27</v>
      </c>
      <c r="E156" s="6" t="s">
        <v>22</v>
      </c>
      <c r="F156" s="21">
        <v>1548</v>
      </c>
      <c r="G156" s="6"/>
      <c r="H156" s="7">
        <f t="shared" si="6"/>
        <v>-1548</v>
      </c>
      <c r="I156" s="8">
        <f t="shared" si="7"/>
        <v>1548</v>
      </c>
      <c r="J156" s="9">
        <f>SUMSQ(H$2:H156)/A156</f>
        <v>18737844.375</v>
      </c>
      <c r="K156" s="9">
        <f>SUM($I$2:I156)/A156</f>
        <v>9170.9583333333339</v>
      </c>
      <c r="L156" s="10">
        <f t="shared" si="8"/>
        <v>100</v>
      </c>
      <c r="M156" s="9">
        <f>AVERAGE($L$2:L156 )</f>
        <v>100</v>
      </c>
      <c r="N156" s="11">
        <f>SUM($H$2:H156)/K156</f>
        <v>-24</v>
      </c>
    </row>
    <row r="157" spans="1:14" x14ac:dyDescent="0.35">
      <c r="A157">
        <v>24</v>
      </c>
      <c r="B157" s="12">
        <v>2017</v>
      </c>
      <c r="C157" s="13" t="s">
        <v>28</v>
      </c>
      <c r="D157" s="13" t="s">
        <v>28</v>
      </c>
      <c r="E157" s="13" t="s">
        <v>22</v>
      </c>
      <c r="F157" s="22">
        <v>1383</v>
      </c>
      <c r="G157" s="13"/>
      <c r="H157" s="14">
        <f t="shared" si="6"/>
        <v>-1383</v>
      </c>
      <c r="I157" s="15">
        <f t="shared" si="7"/>
        <v>1383</v>
      </c>
      <c r="J157" s="16">
        <f>SUMSQ(H$2:H157)/A157</f>
        <v>18817539.75</v>
      </c>
      <c r="K157" s="16">
        <f>SUM($I$2:I157)/A157</f>
        <v>9228.5833333333339</v>
      </c>
      <c r="L157" s="17">
        <f t="shared" si="8"/>
        <v>100</v>
      </c>
      <c r="M157" s="16">
        <f>AVERAGE($L$2:L157 )</f>
        <v>100</v>
      </c>
      <c r="N157" s="18">
        <f>SUM($H$2:H157)/K157</f>
        <v>-24</v>
      </c>
    </row>
    <row r="158" spans="1:14" x14ac:dyDescent="0.35">
      <c r="A158">
        <v>25</v>
      </c>
      <c r="B158" s="5">
        <v>2018</v>
      </c>
      <c r="C158" s="6" t="s">
        <v>14</v>
      </c>
      <c r="D158" s="6" t="s">
        <v>15</v>
      </c>
      <c r="E158" s="6" t="s">
        <v>14</v>
      </c>
      <c r="F158" s="19">
        <v>3617</v>
      </c>
      <c r="G158" s="6"/>
      <c r="H158" s="7">
        <f t="shared" si="6"/>
        <v>-3617</v>
      </c>
      <c r="I158" s="8">
        <f t="shared" si="7"/>
        <v>3617</v>
      </c>
      <c r="J158" s="9">
        <f>SUMSQ(H$2:H158)/A158</f>
        <v>18588145.719999999</v>
      </c>
      <c r="K158" s="9">
        <f>SUM($I$2:I158)/A158</f>
        <v>9004.1200000000008</v>
      </c>
      <c r="L158" s="10">
        <f t="shared" si="8"/>
        <v>100</v>
      </c>
      <c r="M158" s="9">
        <f>AVERAGE($L$2:L158 )</f>
        <v>100</v>
      </c>
      <c r="N158" s="11">
        <f>SUM($H$2:H158)/K158</f>
        <v>-24.999999999999996</v>
      </c>
    </row>
    <row r="159" spans="1:14" x14ac:dyDescent="0.35">
      <c r="A159">
        <v>25</v>
      </c>
      <c r="B159" s="12">
        <v>2018</v>
      </c>
      <c r="C159" s="13" t="s">
        <v>14</v>
      </c>
      <c r="D159" s="13" t="s">
        <v>16</v>
      </c>
      <c r="E159" s="13" t="s">
        <v>14</v>
      </c>
      <c r="F159" s="20">
        <v>1848</v>
      </c>
      <c r="G159" s="13"/>
      <c r="H159" s="14">
        <f t="shared" si="6"/>
        <v>-1848</v>
      </c>
      <c r="I159" s="15">
        <f t="shared" si="7"/>
        <v>1848</v>
      </c>
      <c r="J159" s="16">
        <f>SUMSQ(H$2:H159)/A159</f>
        <v>18724749.879999999</v>
      </c>
      <c r="K159" s="16">
        <f>SUM($I$2:I159)/A159</f>
        <v>9078.0400000000009</v>
      </c>
      <c r="L159" s="17">
        <f t="shared" si="8"/>
        <v>100</v>
      </c>
      <c r="M159" s="16">
        <f>AVERAGE($L$2:L159 )</f>
        <v>100</v>
      </c>
      <c r="N159" s="18">
        <f>SUM($H$2:H159)/K159</f>
        <v>-24.999999999999996</v>
      </c>
    </row>
    <row r="160" spans="1:14" x14ac:dyDescent="0.35">
      <c r="A160">
        <v>25</v>
      </c>
      <c r="B160" s="5">
        <v>2018</v>
      </c>
      <c r="C160" s="6" t="s">
        <v>14</v>
      </c>
      <c r="D160" s="6" t="s">
        <v>17</v>
      </c>
      <c r="E160" s="6" t="s">
        <v>14</v>
      </c>
      <c r="F160" s="19">
        <v>4058</v>
      </c>
      <c r="G160" s="6"/>
      <c r="H160" s="7">
        <f t="shared" si="6"/>
        <v>-4058</v>
      </c>
      <c r="I160" s="8">
        <f t="shared" si="7"/>
        <v>4058</v>
      </c>
      <c r="J160" s="9">
        <f>SUMSQ(H$2:H160)/A160</f>
        <v>19383444.440000001</v>
      </c>
      <c r="K160" s="9">
        <f>SUM($I$2:I160)/A160</f>
        <v>9240.36</v>
      </c>
      <c r="L160" s="10">
        <f t="shared" si="8"/>
        <v>100</v>
      </c>
      <c r="M160" s="9">
        <f>AVERAGE($L$2:L160 )</f>
        <v>100</v>
      </c>
      <c r="N160" s="11">
        <f>SUM($H$2:H160)/K160</f>
        <v>-25</v>
      </c>
    </row>
    <row r="161" spans="1:14" x14ac:dyDescent="0.35">
      <c r="A161">
        <v>25</v>
      </c>
      <c r="B161" s="12">
        <v>2018</v>
      </c>
      <c r="C161" s="13" t="s">
        <v>14</v>
      </c>
      <c r="D161" s="13" t="s">
        <v>18</v>
      </c>
      <c r="E161" s="13" t="s">
        <v>14</v>
      </c>
      <c r="F161" s="20">
        <v>2367</v>
      </c>
      <c r="G161" s="13"/>
      <c r="H161" s="14">
        <f t="shared" si="6"/>
        <v>-2367</v>
      </c>
      <c r="I161" s="15">
        <f t="shared" si="7"/>
        <v>2367</v>
      </c>
      <c r="J161" s="16">
        <f>SUMSQ(H$2:H161)/A161</f>
        <v>19607552</v>
      </c>
      <c r="K161" s="16">
        <f>SUM($I$2:I161)/A161</f>
        <v>9335.0400000000009</v>
      </c>
      <c r="L161" s="17">
        <f t="shared" si="8"/>
        <v>100</v>
      </c>
      <c r="M161" s="16">
        <f>AVERAGE($L$2:L161 )</f>
        <v>100</v>
      </c>
      <c r="N161" s="18">
        <f>SUM($H$2:H161)/K161</f>
        <v>-24.999999999999996</v>
      </c>
    </row>
    <row r="162" spans="1:14" x14ac:dyDescent="0.35">
      <c r="A162">
        <v>25</v>
      </c>
      <c r="B162" s="5">
        <v>2018</v>
      </c>
      <c r="C162" s="6" t="s">
        <v>14</v>
      </c>
      <c r="D162" s="6" t="s">
        <v>19</v>
      </c>
      <c r="E162" s="6" t="s">
        <v>14</v>
      </c>
      <c r="F162" s="19">
        <v>2720</v>
      </c>
      <c r="G162" s="6"/>
      <c r="H162" s="7">
        <f t="shared" si="6"/>
        <v>-2720</v>
      </c>
      <c r="I162" s="8">
        <f t="shared" si="7"/>
        <v>2720</v>
      </c>
      <c r="J162" s="9">
        <f>SUMSQ(H$2:H162)/A162</f>
        <v>19903488</v>
      </c>
      <c r="K162" s="9">
        <f>SUM($I$2:I162)/A162</f>
        <v>9443.84</v>
      </c>
      <c r="L162" s="10">
        <f t="shared" si="8"/>
        <v>100</v>
      </c>
      <c r="M162" s="9">
        <f>AVERAGE($L$2:L162 )</f>
        <v>100</v>
      </c>
      <c r="N162" s="11">
        <f>SUM($H$2:H162)/K162</f>
        <v>-25</v>
      </c>
    </row>
    <row r="163" spans="1:14" x14ac:dyDescent="0.35">
      <c r="A163">
        <v>25</v>
      </c>
      <c r="B163" s="12">
        <v>2018</v>
      </c>
      <c r="C163" s="13" t="s">
        <v>14</v>
      </c>
      <c r="D163" s="13" t="s">
        <v>20</v>
      </c>
      <c r="E163" s="13" t="s">
        <v>14</v>
      </c>
      <c r="F163" s="20">
        <v>649</v>
      </c>
      <c r="G163" s="13"/>
      <c r="H163" s="14">
        <f t="shared" si="6"/>
        <v>-649</v>
      </c>
      <c r="I163" s="15">
        <f t="shared" si="7"/>
        <v>649</v>
      </c>
      <c r="J163" s="16">
        <f>SUMSQ(H$2:H163)/A163</f>
        <v>19920336.039999999</v>
      </c>
      <c r="K163" s="16">
        <f>SUM($I$2:I163)/A163</f>
        <v>9469.7999999999993</v>
      </c>
      <c r="L163" s="17">
        <f t="shared" si="8"/>
        <v>100</v>
      </c>
      <c r="M163" s="16">
        <f>AVERAGE($L$2:L163 )</f>
        <v>100</v>
      </c>
      <c r="N163" s="18">
        <f>SUM($H$2:H163)/K163</f>
        <v>-25.000000000000004</v>
      </c>
    </row>
    <row r="164" spans="1:14" x14ac:dyDescent="0.35">
      <c r="A164">
        <v>25</v>
      </c>
      <c r="B164" s="5">
        <v>2018</v>
      </c>
      <c r="C164" s="6" t="s">
        <v>21</v>
      </c>
      <c r="D164" s="6" t="s">
        <v>21</v>
      </c>
      <c r="E164" s="6" t="s">
        <v>22</v>
      </c>
      <c r="F164" s="21">
        <v>1395</v>
      </c>
      <c r="G164" s="6"/>
      <c r="H164" s="7">
        <f t="shared" si="6"/>
        <v>-1395</v>
      </c>
      <c r="I164" s="8">
        <f t="shared" si="7"/>
        <v>1395</v>
      </c>
      <c r="J164" s="9">
        <f>SUMSQ(H$2:H164)/A164</f>
        <v>19998177.039999999</v>
      </c>
      <c r="K164" s="9">
        <f>SUM($I$2:I164)/A164</f>
        <v>9525.6</v>
      </c>
      <c r="L164" s="10">
        <f t="shared" si="8"/>
        <v>100</v>
      </c>
      <c r="M164" s="9">
        <f>AVERAGE($L$2:L164 )</f>
        <v>100</v>
      </c>
      <c r="N164" s="11">
        <f>SUM($H$2:H164)/K164</f>
        <v>-25</v>
      </c>
    </row>
    <row r="165" spans="1:14" x14ac:dyDescent="0.35">
      <c r="A165">
        <v>25</v>
      </c>
      <c r="B165" s="12">
        <v>2018</v>
      </c>
      <c r="C165" s="13" t="s">
        <v>23</v>
      </c>
      <c r="D165" s="13" t="s">
        <v>23</v>
      </c>
      <c r="E165" s="13" t="s">
        <v>22</v>
      </c>
      <c r="F165" s="22">
        <v>215</v>
      </c>
      <c r="G165" s="13"/>
      <c r="H165" s="14">
        <f t="shared" si="6"/>
        <v>-215</v>
      </c>
      <c r="I165" s="15">
        <f t="shared" si="7"/>
        <v>215</v>
      </c>
      <c r="J165" s="16">
        <f>SUMSQ(H$2:H165)/A165</f>
        <v>20000026.039999999</v>
      </c>
      <c r="K165" s="16">
        <f>SUM($I$2:I165)/A165</f>
        <v>9534.2000000000007</v>
      </c>
      <c r="L165" s="17">
        <f t="shared" si="8"/>
        <v>100</v>
      </c>
      <c r="M165" s="16">
        <f>AVERAGE($L$2:L165 )</f>
        <v>100</v>
      </c>
      <c r="N165" s="18">
        <f>SUM($H$2:H165)/K165</f>
        <v>-24.999999999999996</v>
      </c>
    </row>
    <row r="166" spans="1:14" x14ac:dyDescent="0.35">
      <c r="A166">
        <v>25</v>
      </c>
      <c r="B166" s="5">
        <v>2018</v>
      </c>
      <c r="C166" s="6" t="s">
        <v>24</v>
      </c>
      <c r="D166" s="6" t="s">
        <v>24</v>
      </c>
      <c r="E166" s="6" t="s">
        <v>22</v>
      </c>
      <c r="F166" s="21">
        <v>935</v>
      </c>
      <c r="G166" s="6"/>
      <c r="H166" s="7">
        <f t="shared" si="6"/>
        <v>-935</v>
      </c>
      <c r="I166" s="8">
        <f t="shared" si="7"/>
        <v>935</v>
      </c>
      <c r="J166" s="9">
        <f>SUMSQ(H$2:H166)/A166</f>
        <v>20034995.039999999</v>
      </c>
      <c r="K166" s="9">
        <f>SUM($I$2:I166)/A166</f>
        <v>9571.6</v>
      </c>
      <c r="L166" s="10">
        <f t="shared" si="8"/>
        <v>100</v>
      </c>
      <c r="M166" s="9">
        <f>AVERAGE($L$2:L166 )</f>
        <v>100</v>
      </c>
      <c r="N166" s="11">
        <f>SUM($H$2:H166)/K166</f>
        <v>-25</v>
      </c>
    </row>
    <row r="167" spans="1:14" x14ac:dyDescent="0.35">
      <c r="A167">
        <v>25</v>
      </c>
      <c r="B167" s="12">
        <v>2018</v>
      </c>
      <c r="C167" s="13" t="s">
        <v>25</v>
      </c>
      <c r="D167" s="13" t="s">
        <v>25</v>
      </c>
      <c r="E167" s="13" t="s">
        <v>22</v>
      </c>
      <c r="F167" s="22">
        <v>797</v>
      </c>
      <c r="G167" s="13"/>
      <c r="H167" s="14">
        <f t="shared" si="6"/>
        <v>-797</v>
      </c>
      <c r="I167" s="15">
        <f t="shared" si="7"/>
        <v>797</v>
      </c>
      <c r="J167" s="16">
        <f>SUMSQ(H$2:H167)/A167</f>
        <v>20060403.399999999</v>
      </c>
      <c r="K167" s="16">
        <f>SUM($I$2:I167)/A167</f>
        <v>9603.48</v>
      </c>
      <c r="L167" s="17">
        <f t="shared" si="8"/>
        <v>100</v>
      </c>
      <c r="M167" s="16">
        <f>AVERAGE($L$2:L167 )</f>
        <v>100</v>
      </c>
      <c r="N167" s="18">
        <f>SUM($H$2:H167)/K167</f>
        <v>-25</v>
      </c>
    </row>
    <row r="168" spans="1:14" x14ac:dyDescent="0.35">
      <c r="A168">
        <v>25</v>
      </c>
      <c r="B168" s="5">
        <v>2018</v>
      </c>
      <c r="C168" s="6" t="s">
        <v>26</v>
      </c>
      <c r="D168" s="6" t="s">
        <v>26</v>
      </c>
      <c r="E168" s="6" t="s">
        <v>22</v>
      </c>
      <c r="F168" s="21">
        <v>2839</v>
      </c>
      <c r="G168" s="6"/>
      <c r="H168" s="7">
        <f t="shared" si="6"/>
        <v>-2839</v>
      </c>
      <c r="I168" s="8">
        <f t="shared" si="7"/>
        <v>2839</v>
      </c>
      <c r="J168" s="9">
        <f>SUMSQ(H$2:H168)/A168</f>
        <v>20382800.239999998</v>
      </c>
      <c r="K168" s="9">
        <f>SUM($I$2:I168)/A168</f>
        <v>9717.0400000000009</v>
      </c>
      <c r="L168" s="10">
        <f t="shared" si="8"/>
        <v>100</v>
      </c>
      <c r="M168" s="9">
        <f>AVERAGE($L$2:L168 )</f>
        <v>100</v>
      </c>
      <c r="N168" s="11">
        <f>SUM($H$2:H168)/K168</f>
        <v>-24.999999999999996</v>
      </c>
    </row>
    <row r="169" spans="1:14" x14ac:dyDescent="0.35">
      <c r="A169">
        <v>25</v>
      </c>
      <c r="B169" s="12">
        <v>2018</v>
      </c>
      <c r="C169" s="13" t="s">
        <v>27</v>
      </c>
      <c r="D169" s="13" t="s">
        <v>27</v>
      </c>
      <c r="E169" s="13" t="s">
        <v>22</v>
      </c>
      <c r="F169" s="22">
        <v>1778</v>
      </c>
      <c r="G169" s="13"/>
      <c r="H169" s="14">
        <f t="shared" si="6"/>
        <v>-1778</v>
      </c>
      <c r="I169" s="15">
        <f t="shared" si="7"/>
        <v>1778</v>
      </c>
      <c r="J169" s="16">
        <f>SUMSQ(H$2:H169)/A169</f>
        <v>20509251.600000001</v>
      </c>
      <c r="K169" s="16">
        <f>SUM($I$2:I169)/A169</f>
        <v>9788.16</v>
      </c>
      <c r="L169" s="17">
        <f t="shared" si="8"/>
        <v>100</v>
      </c>
      <c r="M169" s="16">
        <f>AVERAGE($L$2:L169 )</f>
        <v>100</v>
      </c>
      <c r="N169" s="18">
        <f>SUM($H$2:H169)/K169</f>
        <v>-25</v>
      </c>
    </row>
    <row r="170" spans="1:14" x14ac:dyDescent="0.35">
      <c r="A170">
        <v>25</v>
      </c>
      <c r="B170" s="5">
        <v>2018</v>
      </c>
      <c r="C170" s="6" t="s">
        <v>28</v>
      </c>
      <c r="D170" s="6" t="s">
        <v>28</v>
      </c>
      <c r="E170" s="6" t="s">
        <v>22</v>
      </c>
      <c r="F170" s="21">
        <v>1463</v>
      </c>
      <c r="G170" s="6"/>
      <c r="H170" s="7">
        <f t="shared" si="6"/>
        <v>-1463</v>
      </c>
      <c r="I170" s="8">
        <f t="shared" si="7"/>
        <v>1463</v>
      </c>
      <c r="J170" s="9">
        <f>SUMSQ(H$2:H170)/A170</f>
        <v>20594866.359999999</v>
      </c>
      <c r="K170" s="9">
        <f>SUM($I$2:I170)/A170</f>
        <v>9846.68</v>
      </c>
      <c r="L170" s="10">
        <f t="shared" si="8"/>
        <v>100</v>
      </c>
      <c r="M170" s="9">
        <f>AVERAGE($L$2:L170 )</f>
        <v>100</v>
      </c>
      <c r="N170" s="11">
        <f>SUM($H$2:H170)/K170</f>
        <v>-25</v>
      </c>
    </row>
    <row r="171" spans="1:14" x14ac:dyDescent="0.35">
      <c r="A171">
        <v>26</v>
      </c>
      <c r="B171" s="12">
        <v>2019</v>
      </c>
      <c r="C171" s="13" t="s">
        <v>14</v>
      </c>
      <c r="D171" s="13" t="s">
        <v>15</v>
      </c>
      <c r="E171" s="13" t="s">
        <v>14</v>
      </c>
      <c r="F171" s="20">
        <v>3603</v>
      </c>
      <c r="G171" s="13"/>
      <c r="H171" s="14">
        <f t="shared" si="6"/>
        <v>-3603</v>
      </c>
      <c r="I171" s="15">
        <f t="shared" si="7"/>
        <v>3603</v>
      </c>
      <c r="J171" s="16">
        <f>SUMSQ(H$2:H171)/A171</f>
        <v>20302048.769230768</v>
      </c>
      <c r="K171" s="16">
        <f>SUM($I$2:I171)/A171</f>
        <v>9606.538461538461</v>
      </c>
      <c r="L171" s="17">
        <f t="shared" si="8"/>
        <v>100</v>
      </c>
      <c r="M171" s="16">
        <f>AVERAGE($L$2:L171 )</f>
        <v>100</v>
      </c>
      <c r="N171" s="18">
        <f>SUM($H$2:H171)/K171</f>
        <v>-26</v>
      </c>
    </row>
    <row r="172" spans="1:14" x14ac:dyDescent="0.35">
      <c r="A172">
        <v>26</v>
      </c>
      <c r="B172" s="5">
        <v>2019</v>
      </c>
      <c r="C172" s="6" t="s">
        <v>14</v>
      </c>
      <c r="D172" s="6" t="s">
        <v>16</v>
      </c>
      <c r="E172" s="6" t="s">
        <v>14</v>
      </c>
      <c r="F172" s="19">
        <v>1852</v>
      </c>
      <c r="G172" s="6"/>
      <c r="H172" s="7">
        <f t="shared" si="6"/>
        <v>-1852</v>
      </c>
      <c r="I172" s="8">
        <f t="shared" si="7"/>
        <v>1852</v>
      </c>
      <c r="J172" s="9">
        <f>SUMSQ(H$2:H172)/A172</f>
        <v>20433968.153846152</v>
      </c>
      <c r="K172" s="9">
        <f>SUM($I$2:I172)/A172</f>
        <v>9677.7692307692305</v>
      </c>
      <c r="L172" s="10">
        <f t="shared" si="8"/>
        <v>100</v>
      </c>
      <c r="M172" s="9">
        <f>AVERAGE($L$2:L172 )</f>
        <v>100</v>
      </c>
      <c r="N172" s="11">
        <f>SUM($H$2:H172)/K172</f>
        <v>-26</v>
      </c>
    </row>
    <row r="173" spans="1:14" x14ac:dyDescent="0.35">
      <c r="A173">
        <v>26</v>
      </c>
      <c r="B173" s="12">
        <v>2019</v>
      </c>
      <c r="C173" s="13" t="s">
        <v>14</v>
      </c>
      <c r="D173" s="13" t="s">
        <v>17</v>
      </c>
      <c r="E173" s="13" t="s">
        <v>14</v>
      </c>
      <c r="F173" s="20">
        <v>4174</v>
      </c>
      <c r="G173" s="13"/>
      <c r="H173" s="14">
        <f t="shared" si="6"/>
        <v>-4174</v>
      </c>
      <c r="I173" s="15">
        <f t="shared" si="7"/>
        <v>4174</v>
      </c>
      <c r="J173" s="16">
        <f>SUMSQ(H$2:H173)/A173</f>
        <v>21104055.692307692</v>
      </c>
      <c r="K173" s="16">
        <f>SUM($I$2:I173)/A173</f>
        <v>9838.3076923076915</v>
      </c>
      <c r="L173" s="17">
        <f t="shared" si="8"/>
        <v>100</v>
      </c>
      <c r="M173" s="16">
        <f>AVERAGE($L$2:L173 )</f>
        <v>100</v>
      </c>
      <c r="N173" s="18">
        <f>SUM($H$2:H173)/K173</f>
        <v>-26.000000000000004</v>
      </c>
    </row>
    <row r="174" spans="1:14" x14ac:dyDescent="0.35">
      <c r="A174">
        <v>26</v>
      </c>
      <c r="B174" s="5">
        <v>2019</v>
      </c>
      <c r="C174" s="6" t="s">
        <v>14</v>
      </c>
      <c r="D174" s="6" t="s">
        <v>18</v>
      </c>
      <c r="E174" s="6" t="s">
        <v>14</v>
      </c>
      <c r="F174" s="19">
        <v>2420</v>
      </c>
      <c r="G174" s="6"/>
      <c r="H174" s="7">
        <f t="shared" si="6"/>
        <v>-2420</v>
      </c>
      <c r="I174" s="8">
        <f t="shared" si="7"/>
        <v>2420</v>
      </c>
      <c r="J174" s="9">
        <f>SUMSQ(H$2:H174)/A174</f>
        <v>21329301.846153848</v>
      </c>
      <c r="K174" s="9">
        <f>SUM($I$2:I174)/A174</f>
        <v>9931.3846153846152</v>
      </c>
      <c r="L174" s="10">
        <f t="shared" si="8"/>
        <v>100</v>
      </c>
      <c r="M174" s="9">
        <f>AVERAGE($L$2:L174 )</f>
        <v>100</v>
      </c>
      <c r="N174" s="11">
        <f>SUM($H$2:H174)/K174</f>
        <v>-26</v>
      </c>
    </row>
    <row r="175" spans="1:14" x14ac:dyDescent="0.35">
      <c r="A175">
        <v>26</v>
      </c>
      <c r="B175" s="12">
        <v>2019</v>
      </c>
      <c r="C175" s="13" t="s">
        <v>14</v>
      </c>
      <c r="D175" s="13" t="s">
        <v>19</v>
      </c>
      <c r="E175" s="13" t="s">
        <v>14</v>
      </c>
      <c r="F175" s="20">
        <v>2854</v>
      </c>
      <c r="G175" s="13"/>
      <c r="H175" s="14">
        <f t="shared" si="6"/>
        <v>-2854</v>
      </c>
      <c r="I175" s="15">
        <f t="shared" si="7"/>
        <v>2854</v>
      </c>
      <c r="J175" s="16">
        <f>SUMSQ(H$2:H175)/A175</f>
        <v>21642583.230769232</v>
      </c>
      <c r="K175" s="16">
        <f>SUM($I$2:I175)/A175</f>
        <v>10041.153846153846</v>
      </c>
      <c r="L175" s="17">
        <f t="shared" si="8"/>
        <v>100</v>
      </c>
      <c r="M175" s="16">
        <f>AVERAGE($L$2:L175 )</f>
        <v>100</v>
      </c>
      <c r="N175" s="18">
        <f>SUM($H$2:H175)/K175</f>
        <v>-26</v>
      </c>
    </row>
    <row r="176" spans="1:14" x14ac:dyDescent="0.35">
      <c r="A176">
        <v>26</v>
      </c>
      <c r="B176" s="5">
        <v>2019</v>
      </c>
      <c r="C176" s="6" t="s">
        <v>14</v>
      </c>
      <c r="D176" s="6" t="s">
        <v>20</v>
      </c>
      <c r="E176" s="6" t="s">
        <v>14</v>
      </c>
      <c r="F176" s="19">
        <v>754</v>
      </c>
      <c r="G176" s="6"/>
      <c r="H176" s="7">
        <f t="shared" si="6"/>
        <v>-754</v>
      </c>
      <c r="I176" s="8">
        <f t="shared" si="7"/>
        <v>754</v>
      </c>
      <c r="J176" s="9">
        <f>SUMSQ(H$2:H176)/A176</f>
        <v>21664449.230769232</v>
      </c>
      <c r="K176" s="9">
        <f>SUM($I$2:I176)/A176</f>
        <v>10070.153846153846</v>
      </c>
      <c r="L176" s="10">
        <f t="shared" si="8"/>
        <v>100</v>
      </c>
      <c r="M176" s="9">
        <f>AVERAGE($L$2:L176 )</f>
        <v>100</v>
      </c>
      <c r="N176" s="11">
        <f>SUM($H$2:H176)/K176</f>
        <v>-26</v>
      </c>
    </row>
    <row r="177" spans="1:14" x14ac:dyDescent="0.35">
      <c r="A177">
        <v>26</v>
      </c>
      <c r="B177" s="12">
        <v>2019</v>
      </c>
      <c r="C177" s="13" t="s">
        <v>21</v>
      </c>
      <c r="D177" s="13" t="s">
        <v>21</v>
      </c>
      <c r="E177" s="13" t="s">
        <v>22</v>
      </c>
      <c r="F177" s="22">
        <v>1379</v>
      </c>
      <c r="G177" s="13"/>
      <c r="H177" s="14">
        <f t="shared" si="6"/>
        <v>-1379</v>
      </c>
      <c r="I177" s="15">
        <f t="shared" si="7"/>
        <v>1379</v>
      </c>
      <c r="J177" s="16">
        <f>SUMSQ(H$2:H177)/A177</f>
        <v>21737589.269230768</v>
      </c>
      <c r="K177" s="16">
        <f>SUM($I$2:I177)/A177</f>
        <v>10123.192307692309</v>
      </c>
      <c r="L177" s="17">
        <f t="shared" si="8"/>
        <v>100</v>
      </c>
      <c r="M177" s="16">
        <f>AVERAGE($L$2:L177 )</f>
        <v>100</v>
      </c>
      <c r="N177" s="18">
        <f>SUM($H$2:H177)/K177</f>
        <v>-25.999999999999996</v>
      </c>
    </row>
    <row r="178" spans="1:14" x14ac:dyDescent="0.35">
      <c r="A178">
        <v>26</v>
      </c>
      <c r="B178" s="5">
        <v>2019</v>
      </c>
      <c r="C178" s="6" t="s">
        <v>23</v>
      </c>
      <c r="D178" s="6" t="s">
        <v>23</v>
      </c>
      <c r="E178" s="6" t="s">
        <v>22</v>
      </c>
      <c r="F178" s="21">
        <v>212</v>
      </c>
      <c r="G178" s="6"/>
      <c r="H178" s="7">
        <f t="shared" si="6"/>
        <v>-212</v>
      </c>
      <c r="I178" s="8">
        <f t="shared" si="7"/>
        <v>212</v>
      </c>
      <c r="J178" s="9">
        <f>SUMSQ(H$2:H178)/A178</f>
        <v>21739317.884615384</v>
      </c>
      <c r="K178" s="9">
        <f>SUM($I$2:I178)/A178</f>
        <v>10131.346153846154</v>
      </c>
      <c r="L178" s="10">
        <f t="shared" si="8"/>
        <v>100</v>
      </c>
      <c r="M178" s="9">
        <f>AVERAGE($L$2:L178 )</f>
        <v>100</v>
      </c>
      <c r="N178" s="11">
        <f>SUM($H$2:H178)/K178</f>
        <v>-26</v>
      </c>
    </row>
    <row r="179" spans="1:14" x14ac:dyDescent="0.35">
      <c r="A179">
        <v>26</v>
      </c>
      <c r="B179" s="12">
        <v>2019</v>
      </c>
      <c r="C179" s="13" t="s">
        <v>24</v>
      </c>
      <c r="D179" s="13" t="s">
        <v>24</v>
      </c>
      <c r="E179" s="13" t="s">
        <v>22</v>
      </c>
      <c r="F179" s="22">
        <v>1002</v>
      </c>
      <c r="G179" s="13"/>
      <c r="H179" s="14">
        <f t="shared" si="6"/>
        <v>-1002</v>
      </c>
      <c r="I179" s="15">
        <f t="shared" si="7"/>
        <v>1002</v>
      </c>
      <c r="J179" s="16">
        <f>SUMSQ(H$2:H179)/A179</f>
        <v>21777933.423076924</v>
      </c>
      <c r="K179" s="16">
        <f>SUM($I$2:I179)/A179</f>
        <v>10169.884615384615</v>
      </c>
      <c r="L179" s="17">
        <f t="shared" si="8"/>
        <v>100</v>
      </c>
      <c r="M179" s="16">
        <f>AVERAGE($L$2:L179 )</f>
        <v>100</v>
      </c>
      <c r="N179" s="18">
        <f>SUM($H$2:H179)/K179</f>
        <v>-26</v>
      </c>
    </row>
    <row r="180" spans="1:14" x14ac:dyDescent="0.35">
      <c r="A180">
        <v>26</v>
      </c>
      <c r="B180" s="5">
        <v>2019</v>
      </c>
      <c r="C180" s="6" t="s">
        <v>25</v>
      </c>
      <c r="D180" s="6" t="s">
        <v>25</v>
      </c>
      <c r="E180" s="6" t="s">
        <v>22</v>
      </c>
      <c r="F180" s="21">
        <v>769</v>
      </c>
      <c r="G180" s="6"/>
      <c r="H180" s="7">
        <f t="shared" si="6"/>
        <v>-769</v>
      </c>
      <c r="I180" s="8">
        <f t="shared" si="7"/>
        <v>769</v>
      </c>
      <c r="J180" s="9">
        <f>SUMSQ(H$2:H180)/A180</f>
        <v>21800678.076923076</v>
      </c>
      <c r="K180" s="9">
        <f>SUM($I$2:I180)/A180</f>
        <v>10199.461538461539</v>
      </c>
      <c r="L180" s="10">
        <f t="shared" si="8"/>
        <v>100</v>
      </c>
      <c r="M180" s="9">
        <f>AVERAGE($L$2:L180 )</f>
        <v>100</v>
      </c>
      <c r="N180" s="11">
        <f>SUM($H$2:H180)/K180</f>
        <v>-26</v>
      </c>
    </row>
    <row r="181" spans="1:14" x14ac:dyDescent="0.35">
      <c r="A181">
        <v>26</v>
      </c>
      <c r="B181" s="12">
        <v>2019</v>
      </c>
      <c r="C181" s="13" t="s">
        <v>26</v>
      </c>
      <c r="D181" s="13" t="s">
        <v>26</v>
      </c>
      <c r="E181" s="13" t="s">
        <v>22</v>
      </c>
      <c r="F181" s="22">
        <v>2733</v>
      </c>
      <c r="G181" s="13"/>
      <c r="H181" s="14">
        <f t="shared" si="6"/>
        <v>-2733</v>
      </c>
      <c r="I181" s="15">
        <f t="shared" si="7"/>
        <v>2733</v>
      </c>
      <c r="J181" s="16">
        <f>SUMSQ(H$2:H181)/A181</f>
        <v>22087958.423076924</v>
      </c>
      <c r="K181" s="16">
        <f>SUM($I$2:I181)/A181</f>
        <v>10304.576923076924</v>
      </c>
      <c r="L181" s="17">
        <f t="shared" si="8"/>
        <v>100</v>
      </c>
      <c r="M181" s="16">
        <f>AVERAGE($L$2:L181 )</f>
        <v>100</v>
      </c>
      <c r="N181" s="18">
        <f>SUM($H$2:H181)/K181</f>
        <v>-26</v>
      </c>
    </row>
    <row r="182" spans="1:14" x14ac:dyDescent="0.35">
      <c r="A182">
        <v>26</v>
      </c>
      <c r="B182" s="5">
        <v>2019</v>
      </c>
      <c r="C182" s="6" t="s">
        <v>27</v>
      </c>
      <c r="D182" s="6" t="s">
        <v>27</v>
      </c>
      <c r="E182" s="6" t="s">
        <v>22</v>
      </c>
      <c r="F182" s="21">
        <v>1800</v>
      </c>
      <c r="G182" s="6"/>
      <c r="H182" s="7">
        <f t="shared" si="6"/>
        <v>-1800</v>
      </c>
      <c r="I182" s="8">
        <f t="shared" si="7"/>
        <v>1800</v>
      </c>
      <c r="J182" s="9">
        <f>SUMSQ(H$2:H182)/A182</f>
        <v>22212573.807692308</v>
      </c>
      <c r="K182" s="9">
        <f>SUM($I$2:I182)/A182</f>
        <v>10373.807692307691</v>
      </c>
      <c r="L182" s="10">
        <f t="shared" si="8"/>
        <v>100</v>
      </c>
      <c r="M182" s="9">
        <f>AVERAGE($L$2:L182 )</f>
        <v>100</v>
      </c>
      <c r="N182" s="11">
        <f>SUM($H$2:H182)/K182</f>
        <v>-26.000000000000004</v>
      </c>
    </row>
    <row r="183" spans="1:14" x14ac:dyDescent="0.35">
      <c r="A183">
        <v>26</v>
      </c>
      <c r="B183" s="12">
        <v>2019</v>
      </c>
      <c r="C183" s="13" t="s">
        <v>28</v>
      </c>
      <c r="D183" s="13" t="s">
        <v>28</v>
      </c>
      <c r="E183" s="13" t="s">
        <v>22</v>
      </c>
      <c r="F183" s="22">
        <v>1591</v>
      </c>
      <c r="G183" s="13"/>
      <c r="H183" s="14">
        <f t="shared" si="6"/>
        <v>-1591</v>
      </c>
      <c r="I183" s="15">
        <f t="shared" si="7"/>
        <v>1591</v>
      </c>
      <c r="J183" s="16">
        <f>SUMSQ(H$2:H183)/A183</f>
        <v>22309930.769230768</v>
      </c>
      <c r="K183" s="16">
        <f>SUM($I$2:I183)/A183</f>
        <v>10435</v>
      </c>
      <c r="L183" s="17">
        <f t="shared" si="8"/>
        <v>100</v>
      </c>
      <c r="M183" s="16">
        <f>AVERAGE($L$2:L183 )</f>
        <v>100</v>
      </c>
      <c r="N183" s="18">
        <f>SUM($H$2:H183)/K183</f>
        <v>-26</v>
      </c>
    </row>
    <row r="184" spans="1:14" x14ac:dyDescent="0.35">
      <c r="A184">
        <v>27</v>
      </c>
      <c r="B184" s="5">
        <v>2020</v>
      </c>
      <c r="C184" s="6" t="s">
        <v>14</v>
      </c>
      <c r="D184" s="6" t="s">
        <v>15</v>
      </c>
      <c r="E184" s="6" t="s">
        <v>14</v>
      </c>
      <c r="F184" s="19">
        <v>3424</v>
      </c>
      <c r="G184" s="6"/>
      <c r="H184" s="7">
        <f t="shared" si="6"/>
        <v>-3424</v>
      </c>
      <c r="I184" s="8">
        <f t="shared" si="7"/>
        <v>3424</v>
      </c>
      <c r="J184" s="9">
        <f>SUMSQ(H$2:H184)/A184</f>
        <v>21917850.962962963</v>
      </c>
      <c r="K184" s="9">
        <f>SUM($I$2:I184)/A184</f>
        <v>10175.333333333334</v>
      </c>
      <c r="L184" s="10">
        <f t="shared" si="8"/>
        <v>100</v>
      </c>
      <c r="M184" s="9">
        <f>AVERAGE($L$2:L184 )</f>
        <v>100</v>
      </c>
      <c r="N184" s="11">
        <f>SUM($H$2:H184)/K184</f>
        <v>-27</v>
      </c>
    </row>
    <row r="185" spans="1:14" x14ac:dyDescent="0.35">
      <c r="A185">
        <v>27</v>
      </c>
      <c r="B185" s="12">
        <v>2020</v>
      </c>
      <c r="C185" s="13" t="s">
        <v>14</v>
      </c>
      <c r="D185" s="13" t="s">
        <v>16</v>
      </c>
      <c r="E185" s="13" t="s">
        <v>14</v>
      </c>
      <c r="F185" s="20">
        <v>1725</v>
      </c>
      <c r="G185" s="13"/>
      <c r="H185" s="14">
        <f t="shared" si="6"/>
        <v>-1725</v>
      </c>
      <c r="I185" s="15">
        <f t="shared" si="7"/>
        <v>1725</v>
      </c>
      <c r="J185" s="16">
        <f>SUMSQ(H$2:H185)/A185</f>
        <v>22028059.296296295</v>
      </c>
      <c r="K185" s="16">
        <f>SUM($I$2:I185)/A185</f>
        <v>10239.222222222223</v>
      </c>
      <c r="L185" s="17">
        <f t="shared" si="8"/>
        <v>100</v>
      </c>
      <c r="M185" s="16">
        <f>AVERAGE($L$2:L185 )</f>
        <v>100</v>
      </c>
      <c r="N185" s="18">
        <f>SUM($H$2:H185)/K185</f>
        <v>-27</v>
      </c>
    </row>
    <row r="186" spans="1:14" x14ac:dyDescent="0.35">
      <c r="A186">
        <v>27</v>
      </c>
      <c r="B186" s="5">
        <v>2020</v>
      </c>
      <c r="C186" s="6" t="s">
        <v>14</v>
      </c>
      <c r="D186" s="6" t="s">
        <v>17</v>
      </c>
      <c r="E186" s="6" t="s">
        <v>14</v>
      </c>
      <c r="F186" s="19">
        <v>4124</v>
      </c>
      <c r="G186" s="6"/>
      <c r="H186" s="7">
        <f t="shared" si="6"/>
        <v>-4124</v>
      </c>
      <c r="I186" s="8">
        <f t="shared" si="7"/>
        <v>4124</v>
      </c>
      <c r="J186" s="9">
        <f>SUMSQ(H$2:H186)/A186</f>
        <v>22657962.111111112</v>
      </c>
      <c r="K186" s="9">
        <f>SUM($I$2:I186)/A186</f>
        <v>10391.962962962964</v>
      </c>
      <c r="L186" s="10">
        <f t="shared" si="8"/>
        <v>100</v>
      </c>
      <c r="M186" s="9">
        <f>AVERAGE($L$2:L186 )</f>
        <v>100</v>
      </c>
      <c r="N186" s="11">
        <f>SUM($H$2:H186)/K186</f>
        <v>-27</v>
      </c>
    </row>
    <row r="187" spans="1:14" x14ac:dyDescent="0.35">
      <c r="A187">
        <v>27</v>
      </c>
      <c r="B187" s="12">
        <v>2020</v>
      </c>
      <c r="C187" s="13" t="s">
        <v>14</v>
      </c>
      <c r="D187" s="13" t="s">
        <v>18</v>
      </c>
      <c r="E187" s="13" t="s">
        <v>14</v>
      </c>
      <c r="F187" s="20">
        <v>2464</v>
      </c>
      <c r="G187" s="13"/>
      <c r="H187" s="14">
        <f t="shared" si="6"/>
        <v>-2464</v>
      </c>
      <c r="I187" s="15">
        <f t="shared" si="7"/>
        <v>2464</v>
      </c>
      <c r="J187" s="16">
        <f>SUMSQ(H$2:H187)/A187</f>
        <v>22882824.925925925</v>
      </c>
      <c r="K187" s="16">
        <f>SUM($I$2:I187)/A187</f>
        <v>10483.222222222223</v>
      </c>
      <c r="L187" s="17">
        <f t="shared" si="8"/>
        <v>100</v>
      </c>
      <c r="M187" s="16">
        <f>AVERAGE($L$2:L187 )</f>
        <v>100</v>
      </c>
      <c r="N187" s="18">
        <f>SUM($H$2:H187)/K187</f>
        <v>-27</v>
      </c>
    </row>
    <row r="188" spans="1:14" x14ac:dyDescent="0.35">
      <c r="A188">
        <v>27</v>
      </c>
      <c r="B188" s="5">
        <v>2020</v>
      </c>
      <c r="C188" s="6" t="s">
        <v>14</v>
      </c>
      <c r="D188" s="6" t="s">
        <v>19</v>
      </c>
      <c r="E188" s="6" t="s">
        <v>14</v>
      </c>
      <c r="F188" s="19">
        <v>2781</v>
      </c>
      <c r="G188" s="6"/>
      <c r="H188" s="7">
        <f t="shared" si="6"/>
        <v>-2781</v>
      </c>
      <c r="I188" s="8">
        <f t="shared" si="7"/>
        <v>2781</v>
      </c>
      <c r="J188" s="9">
        <f>SUMSQ(H$2:H188)/A188</f>
        <v>23169267.925925925</v>
      </c>
      <c r="K188" s="9">
        <f>SUM($I$2:I188)/A188</f>
        <v>10586.222222222223</v>
      </c>
      <c r="L188" s="10">
        <f t="shared" si="8"/>
        <v>100</v>
      </c>
      <c r="M188" s="9">
        <f>AVERAGE($L$2:L188 )</f>
        <v>100</v>
      </c>
      <c r="N188" s="11">
        <f>SUM($H$2:H188)/K188</f>
        <v>-27</v>
      </c>
    </row>
    <row r="189" spans="1:14" x14ac:dyDescent="0.35">
      <c r="A189">
        <v>27</v>
      </c>
      <c r="B189" s="12">
        <v>2020</v>
      </c>
      <c r="C189" s="13" t="s">
        <v>14</v>
      </c>
      <c r="D189" s="13" t="s">
        <v>20</v>
      </c>
      <c r="E189" s="13" t="s">
        <v>14</v>
      </c>
      <c r="F189" s="20">
        <v>714</v>
      </c>
      <c r="G189" s="13"/>
      <c r="H189" s="14">
        <f t="shared" si="6"/>
        <v>-714</v>
      </c>
      <c r="I189" s="15">
        <f t="shared" si="7"/>
        <v>714</v>
      </c>
      <c r="J189" s="16">
        <f>SUMSQ(H$2:H189)/A189</f>
        <v>23188149.259259257</v>
      </c>
      <c r="K189" s="16">
        <f>SUM($I$2:I189)/A189</f>
        <v>10612.666666666666</v>
      </c>
      <c r="L189" s="17">
        <f t="shared" si="8"/>
        <v>100</v>
      </c>
      <c r="M189" s="16">
        <f>AVERAGE($L$2:L189 )</f>
        <v>100</v>
      </c>
      <c r="N189" s="18">
        <f>SUM($H$2:H189)/K189</f>
        <v>-27</v>
      </c>
    </row>
    <row r="190" spans="1:14" x14ac:dyDescent="0.35">
      <c r="A190">
        <v>27</v>
      </c>
      <c r="B190" s="5">
        <v>2020</v>
      </c>
      <c r="C190" s="6" t="s">
        <v>21</v>
      </c>
      <c r="D190" s="6" t="s">
        <v>21</v>
      </c>
      <c r="E190" s="6" t="s">
        <v>22</v>
      </c>
      <c r="F190" s="21">
        <v>1265</v>
      </c>
      <c r="G190" s="6"/>
      <c r="H190" s="7">
        <f t="shared" si="6"/>
        <v>-1265</v>
      </c>
      <c r="I190" s="8">
        <f t="shared" si="7"/>
        <v>1265</v>
      </c>
      <c r="J190" s="9">
        <f>SUMSQ(H$2:H190)/A190</f>
        <v>23247416.851851851</v>
      </c>
      <c r="K190" s="9">
        <f>SUM($I$2:I190)/A190</f>
        <v>10659.518518518518</v>
      </c>
      <c r="L190" s="10">
        <f t="shared" si="8"/>
        <v>100</v>
      </c>
      <c r="M190" s="9">
        <f>AVERAGE($L$2:L190 )</f>
        <v>100</v>
      </c>
      <c r="N190" s="11">
        <f>SUM($H$2:H190)/K190</f>
        <v>-27</v>
      </c>
    </row>
    <row r="191" spans="1:14" x14ac:dyDescent="0.35">
      <c r="A191">
        <v>27</v>
      </c>
      <c r="B191" s="12">
        <v>2020</v>
      </c>
      <c r="C191" s="13" t="s">
        <v>23</v>
      </c>
      <c r="D191" s="13" t="s">
        <v>23</v>
      </c>
      <c r="E191" s="13" t="s">
        <v>22</v>
      </c>
      <c r="F191" s="22">
        <v>224</v>
      </c>
      <c r="G191" s="13"/>
      <c r="H191" s="14">
        <f t="shared" si="6"/>
        <v>-224</v>
      </c>
      <c r="I191" s="15">
        <f t="shared" si="7"/>
        <v>224</v>
      </c>
      <c r="J191" s="16">
        <f>SUMSQ(H$2:H191)/A191</f>
        <v>23249275.222222224</v>
      </c>
      <c r="K191" s="16">
        <f>SUM($I$2:I191)/A191</f>
        <v>10667.814814814816</v>
      </c>
      <c r="L191" s="17">
        <f t="shared" si="8"/>
        <v>100</v>
      </c>
      <c r="M191" s="16">
        <f>AVERAGE($L$2:L191 )</f>
        <v>100</v>
      </c>
      <c r="N191" s="18">
        <f>SUM($H$2:H191)/K191</f>
        <v>-26.999999999999996</v>
      </c>
    </row>
    <row r="192" spans="1:14" x14ac:dyDescent="0.35">
      <c r="A192">
        <v>27</v>
      </c>
      <c r="B192" s="5">
        <v>2020</v>
      </c>
      <c r="C192" s="6" t="s">
        <v>24</v>
      </c>
      <c r="D192" s="6" t="s">
        <v>24</v>
      </c>
      <c r="E192" s="6" t="s">
        <v>22</v>
      </c>
      <c r="F192" s="21">
        <v>963</v>
      </c>
      <c r="G192" s="6"/>
      <c r="H192" s="7">
        <f t="shared" si="6"/>
        <v>-963</v>
      </c>
      <c r="I192" s="8">
        <f t="shared" si="7"/>
        <v>963</v>
      </c>
      <c r="J192" s="9">
        <f>SUMSQ(H$2:H192)/A192</f>
        <v>23283622.222222224</v>
      </c>
      <c r="K192" s="9">
        <f>SUM($I$2:I192)/A192</f>
        <v>10703.481481481482</v>
      </c>
      <c r="L192" s="10">
        <f t="shared" si="8"/>
        <v>100</v>
      </c>
      <c r="M192" s="9">
        <f>AVERAGE($L$2:L192 )</f>
        <v>100</v>
      </c>
      <c r="N192" s="11">
        <f>SUM($H$2:H192)/K192</f>
        <v>-27</v>
      </c>
    </row>
    <row r="193" spans="1:14" x14ac:dyDescent="0.35">
      <c r="A193">
        <v>27</v>
      </c>
      <c r="B193" s="12">
        <v>2020</v>
      </c>
      <c r="C193" s="13" t="s">
        <v>25</v>
      </c>
      <c r="D193" s="13" t="s">
        <v>25</v>
      </c>
      <c r="E193" s="13" t="s">
        <v>22</v>
      </c>
      <c r="F193" s="22">
        <v>684</v>
      </c>
      <c r="G193" s="13"/>
      <c r="H193" s="14">
        <f t="shared" si="6"/>
        <v>-684</v>
      </c>
      <c r="I193" s="15">
        <f t="shared" si="7"/>
        <v>684</v>
      </c>
      <c r="J193" s="16">
        <f>SUMSQ(H$2:H193)/A193</f>
        <v>23300950.222222224</v>
      </c>
      <c r="K193" s="16">
        <f>SUM($I$2:I193)/A193</f>
        <v>10728.814814814816</v>
      </c>
      <c r="L193" s="17">
        <f t="shared" si="8"/>
        <v>100</v>
      </c>
      <c r="M193" s="16">
        <f>AVERAGE($L$2:L193 )</f>
        <v>100</v>
      </c>
      <c r="N193" s="18">
        <f>SUM($H$2:H193)/K193</f>
        <v>-26.999999999999996</v>
      </c>
    </row>
    <row r="194" spans="1:14" x14ac:dyDescent="0.35">
      <c r="A194">
        <v>27</v>
      </c>
      <c r="B194" s="5">
        <v>2020</v>
      </c>
      <c r="C194" s="6" t="s">
        <v>26</v>
      </c>
      <c r="D194" s="6" t="s">
        <v>26</v>
      </c>
      <c r="E194" s="6" t="s">
        <v>22</v>
      </c>
      <c r="F194" s="21">
        <v>2552</v>
      </c>
      <c r="G194" s="6"/>
      <c r="H194" s="7">
        <f t="shared" ref="H194:H235" si="9">G194-F194</f>
        <v>-2552</v>
      </c>
      <c r="I194" s="8">
        <f t="shared" ref="I194:I235" si="10">ABS(H194 )</f>
        <v>2552</v>
      </c>
      <c r="J194" s="9">
        <f>SUMSQ(H$2:H194)/A194</f>
        <v>23542161.481481481</v>
      </c>
      <c r="K194" s="9">
        <f>SUM($I$2:I194)/A194</f>
        <v>10823.333333333334</v>
      </c>
      <c r="L194" s="10">
        <f t="shared" ref="L194:L235" si="11">100*(I194/F194)</f>
        <v>100</v>
      </c>
      <c r="M194" s="9">
        <f>AVERAGE($L$2:L194 )</f>
        <v>100</v>
      </c>
      <c r="N194" s="11">
        <f>SUM($H$2:H194)/K194</f>
        <v>-27</v>
      </c>
    </row>
    <row r="195" spans="1:14" x14ac:dyDescent="0.35">
      <c r="A195">
        <v>27</v>
      </c>
      <c r="B195" s="12">
        <v>2020</v>
      </c>
      <c r="C195" s="13" t="s">
        <v>27</v>
      </c>
      <c r="D195" s="13" t="s">
        <v>27</v>
      </c>
      <c r="E195" s="13" t="s">
        <v>22</v>
      </c>
      <c r="F195" s="22">
        <v>1816</v>
      </c>
      <c r="G195" s="13"/>
      <c r="H195" s="14">
        <f t="shared" si="9"/>
        <v>-1816</v>
      </c>
      <c r="I195" s="15">
        <f t="shared" si="10"/>
        <v>1816</v>
      </c>
      <c r="J195" s="16">
        <f>SUMSQ(H$2:H195)/A195</f>
        <v>23664304.296296295</v>
      </c>
      <c r="K195" s="16">
        <f>SUM($I$2:I195)/A195</f>
        <v>10890.592592592593</v>
      </c>
      <c r="L195" s="17">
        <f t="shared" si="11"/>
        <v>100</v>
      </c>
      <c r="M195" s="16">
        <f>AVERAGE($L$2:L195 )</f>
        <v>100</v>
      </c>
      <c r="N195" s="18">
        <f>SUM($H$2:H195)/K195</f>
        <v>-27</v>
      </c>
    </row>
    <row r="196" spans="1:14" x14ac:dyDescent="0.35">
      <c r="A196">
        <v>27</v>
      </c>
      <c r="B196" s="5">
        <v>2020</v>
      </c>
      <c r="C196" s="6" t="s">
        <v>28</v>
      </c>
      <c r="D196" s="6" t="s">
        <v>28</v>
      </c>
      <c r="E196" s="6" t="s">
        <v>22</v>
      </c>
      <c r="F196" s="21">
        <v>1468</v>
      </c>
      <c r="G196" s="6"/>
      <c r="H196" s="7">
        <f t="shared" si="9"/>
        <v>-1468</v>
      </c>
      <c r="I196" s="8">
        <f t="shared" si="10"/>
        <v>1468</v>
      </c>
      <c r="J196" s="9">
        <f>SUMSQ(H$2:H196)/A196</f>
        <v>23744120</v>
      </c>
      <c r="K196" s="9">
        <f>SUM($I$2:I196)/A196</f>
        <v>10944.962962962964</v>
      </c>
      <c r="L196" s="10">
        <f t="shared" si="11"/>
        <v>100</v>
      </c>
      <c r="M196" s="9">
        <f>AVERAGE($L$2:L196 )</f>
        <v>100</v>
      </c>
      <c r="N196" s="11">
        <f>SUM($H$2:H196)/K196</f>
        <v>-27</v>
      </c>
    </row>
    <row r="197" spans="1:14" x14ac:dyDescent="0.35">
      <c r="A197">
        <v>28</v>
      </c>
      <c r="B197" s="12">
        <v>2021</v>
      </c>
      <c r="C197" s="13" t="s">
        <v>14</v>
      </c>
      <c r="D197" s="13" t="s">
        <v>15</v>
      </c>
      <c r="E197" s="13" t="s">
        <v>14</v>
      </c>
      <c r="F197" s="20">
        <v>3686</v>
      </c>
      <c r="G197" s="13"/>
      <c r="H197" s="14">
        <f t="shared" si="9"/>
        <v>-3686</v>
      </c>
      <c r="I197" s="15">
        <f t="shared" si="10"/>
        <v>3686</v>
      </c>
      <c r="J197" s="16">
        <f>SUMSQ(H$2:H197)/A197</f>
        <v>23381351.285714287</v>
      </c>
      <c r="K197" s="16">
        <f>SUM($I$2:I197)/A197</f>
        <v>10685.714285714286</v>
      </c>
      <c r="L197" s="17">
        <f t="shared" si="11"/>
        <v>100</v>
      </c>
      <c r="M197" s="16">
        <f>AVERAGE($L$2:L197 )</f>
        <v>100</v>
      </c>
      <c r="N197" s="18">
        <f>SUM($H$2:H197)/K197</f>
        <v>-28</v>
      </c>
    </row>
    <row r="198" spans="1:14" x14ac:dyDescent="0.35">
      <c r="A198">
        <v>28</v>
      </c>
      <c r="B198" s="5">
        <v>2021</v>
      </c>
      <c r="C198" s="6" t="s">
        <v>14</v>
      </c>
      <c r="D198" s="6" t="s">
        <v>16</v>
      </c>
      <c r="E198" s="6" t="s">
        <v>14</v>
      </c>
      <c r="F198" s="19">
        <v>2003</v>
      </c>
      <c r="G198" s="6"/>
      <c r="H198" s="7">
        <f t="shared" si="9"/>
        <v>-2003</v>
      </c>
      <c r="I198" s="8">
        <f t="shared" si="10"/>
        <v>2003</v>
      </c>
      <c r="J198" s="9">
        <f>SUMSQ(H$2:H198)/A198</f>
        <v>23524637.321428571</v>
      </c>
      <c r="K198" s="9">
        <f>SUM($I$2:I198)/A198</f>
        <v>10757.25</v>
      </c>
      <c r="L198" s="10">
        <f t="shared" si="11"/>
        <v>100</v>
      </c>
      <c r="M198" s="9">
        <f>AVERAGE($L$2:L198 )</f>
        <v>100</v>
      </c>
      <c r="N198" s="11">
        <f>SUM($H$2:H198)/K198</f>
        <v>-28</v>
      </c>
    </row>
    <row r="199" spans="1:14" x14ac:dyDescent="0.35">
      <c r="A199">
        <v>28</v>
      </c>
      <c r="B199" s="12">
        <v>2021</v>
      </c>
      <c r="C199" s="13" t="s">
        <v>14</v>
      </c>
      <c r="D199" s="13" t="s">
        <v>17</v>
      </c>
      <c r="E199" s="13" t="s">
        <v>14</v>
      </c>
      <c r="F199" s="20">
        <v>4731</v>
      </c>
      <c r="G199" s="13"/>
      <c r="H199" s="14">
        <f t="shared" si="9"/>
        <v>-4731</v>
      </c>
      <c r="I199" s="15">
        <f t="shared" si="10"/>
        <v>4731</v>
      </c>
      <c r="J199" s="16">
        <f>SUMSQ(H$2:H199)/A199</f>
        <v>24324007.357142858</v>
      </c>
      <c r="K199" s="16">
        <f>SUM($I$2:I199)/A199</f>
        <v>10926.214285714286</v>
      </c>
      <c r="L199" s="17">
        <f t="shared" si="11"/>
        <v>100</v>
      </c>
      <c r="M199" s="16">
        <f>AVERAGE($L$2:L199 )</f>
        <v>100</v>
      </c>
      <c r="N199" s="18">
        <f>SUM($H$2:H199)/K199</f>
        <v>-28</v>
      </c>
    </row>
    <row r="200" spans="1:14" x14ac:dyDescent="0.35">
      <c r="A200">
        <v>28</v>
      </c>
      <c r="B200" s="5">
        <v>2021</v>
      </c>
      <c r="C200" s="6" t="s">
        <v>14</v>
      </c>
      <c r="D200" s="6" t="s">
        <v>18</v>
      </c>
      <c r="E200" s="6" t="s">
        <v>14</v>
      </c>
      <c r="F200" s="19">
        <v>2861</v>
      </c>
      <c r="G200" s="6"/>
      <c r="H200" s="7">
        <f t="shared" si="9"/>
        <v>-2861</v>
      </c>
      <c r="I200" s="8">
        <f t="shared" si="10"/>
        <v>2861</v>
      </c>
      <c r="J200" s="9">
        <f>SUMSQ(H$2:H200)/A200</f>
        <v>24616340.25</v>
      </c>
      <c r="K200" s="9">
        <f>SUM($I$2:I200)/A200</f>
        <v>11028.392857142857</v>
      </c>
      <c r="L200" s="10">
        <f t="shared" si="11"/>
        <v>100</v>
      </c>
      <c r="M200" s="9">
        <f>AVERAGE($L$2:L200 )</f>
        <v>100</v>
      </c>
      <c r="N200" s="11">
        <f>SUM($H$2:H200)/K200</f>
        <v>-28</v>
      </c>
    </row>
    <row r="201" spans="1:14" x14ac:dyDescent="0.35">
      <c r="A201">
        <v>28</v>
      </c>
      <c r="B201" s="12">
        <v>2021</v>
      </c>
      <c r="C201" s="13" t="s">
        <v>14</v>
      </c>
      <c r="D201" s="13" t="s">
        <v>19</v>
      </c>
      <c r="E201" s="13" t="s">
        <v>14</v>
      </c>
      <c r="F201" s="20">
        <v>3377</v>
      </c>
      <c r="G201" s="13"/>
      <c r="H201" s="14">
        <f t="shared" si="9"/>
        <v>-3377</v>
      </c>
      <c r="I201" s="15">
        <f t="shared" si="10"/>
        <v>3377</v>
      </c>
      <c r="J201" s="16">
        <f>SUMSQ(H$2:H201)/A201</f>
        <v>25023630.571428571</v>
      </c>
      <c r="K201" s="16">
        <f>SUM($I$2:I201)/A201</f>
        <v>11149</v>
      </c>
      <c r="L201" s="17">
        <f t="shared" si="11"/>
        <v>100</v>
      </c>
      <c r="M201" s="16">
        <f>AVERAGE($L$2:L201 )</f>
        <v>100</v>
      </c>
      <c r="N201" s="18">
        <f>SUM($H$2:H201)/K201</f>
        <v>-28</v>
      </c>
    </row>
    <row r="202" spans="1:14" x14ac:dyDescent="0.35">
      <c r="A202">
        <v>28</v>
      </c>
      <c r="B202" s="5">
        <v>2021</v>
      </c>
      <c r="C202" s="6" t="s">
        <v>14</v>
      </c>
      <c r="D202" s="6" t="s">
        <v>20</v>
      </c>
      <c r="E202" s="6" t="s">
        <v>14</v>
      </c>
      <c r="F202" s="19">
        <v>810</v>
      </c>
      <c r="G202" s="6"/>
      <c r="H202" s="7">
        <f t="shared" si="9"/>
        <v>-810</v>
      </c>
      <c r="I202" s="8">
        <f t="shared" si="10"/>
        <v>810</v>
      </c>
      <c r="J202" s="9">
        <f>SUMSQ(H$2:H202)/A202</f>
        <v>25047062.714285713</v>
      </c>
      <c r="K202" s="9">
        <f>SUM($I$2:I202)/A202</f>
        <v>11177.928571428571</v>
      </c>
      <c r="L202" s="10">
        <f t="shared" si="11"/>
        <v>100</v>
      </c>
      <c r="M202" s="9">
        <f>AVERAGE($L$2:L202 )</f>
        <v>100</v>
      </c>
      <c r="N202" s="11">
        <f>SUM($H$2:H202)/K202</f>
        <v>-28.000000000000004</v>
      </c>
    </row>
    <row r="203" spans="1:14" x14ac:dyDescent="0.35">
      <c r="A203">
        <v>28</v>
      </c>
      <c r="B203" s="12">
        <v>2021</v>
      </c>
      <c r="C203" s="13" t="s">
        <v>21</v>
      </c>
      <c r="D203" s="13" t="s">
        <v>21</v>
      </c>
      <c r="E203" s="13" t="s">
        <v>22</v>
      </c>
      <c r="F203" s="22">
        <v>1354</v>
      </c>
      <c r="G203" s="13"/>
      <c r="H203" s="14">
        <f t="shared" si="9"/>
        <v>-1354</v>
      </c>
      <c r="I203" s="15">
        <f t="shared" si="10"/>
        <v>1354</v>
      </c>
      <c r="J203" s="16">
        <f>SUMSQ(H$2:H203)/A203</f>
        <v>25112538.285714287</v>
      </c>
      <c r="K203" s="16">
        <f>SUM($I$2:I203)/A203</f>
        <v>11226.285714285714</v>
      </c>
      <c r="L203" s="17">
        <f t="shared" si="11"/>
        <v>100</v>
      </c>
      <c r="M203" s="16">
        <f>AVERAGE($L$2:L203 )</f>
        <v>100</v>
      </c>
      <c r="N203" s="18">
        <f>SUM($H$2:H203)/K203</f>
        <v>-28</v>
      </c>
    </row>
    <row r="204" spans="1:14" x14ac:dyDescent="0.35">
      <c r="A204">
        <v>28</v>
      </c>
      <c r="B204" s="5">
        <v>2021</v>
      </c>
      <c r="C204" s="6" t="s">
        <v>23</v>
      </c>
      <c r="D204" s="6" t="s">
        <v>23</v>
      </c>
      <c r="E204" s="6" t="s">
        <v>22</v>
      </c>
      <c r="F204" s="21">
        <v>269</v>
      </c>
      <c r="G204" s="6"/>
      <c r="H204" s="7">
        <f t="shared" si="9"/>
        <v>-269</v>
      </c>
      <c r="I204" s="8">
        <f t="shared" si="10"/>
        <v>269</v>
      </c>
      <c r="J204" s="9">
        <f>SUMSQ(H$2:H204)/A204</f>
        <v>25115122.607142858</v>
      </c>
      <c r="K204" s="9">
        <f>SUM($I$2:I204)/A204</f>
        <v>11235.892857142857</v>
      </c>
      <c r="L204" s="10">
        <f t="shared" si="11"/>
        <v>100</v>
      </c>
      <c r="M204" s="9">
        <f>AVERAGE($L$2:L204 )</f>
        <v>100</v>
      </c>
      <c r="N204" s="11">
        <f>SUM($H$2:H204)/K204</f>
        <v>-28</v>
      </c>
    </row>
    <row r="205" spans="1:14" x14ac:dyDescent="0.35">
      <c r="A205">
        <v>28</v>
      </c>
      <c r="B205" s="12">
        <v>2021</v>
      </c>
      <c r="C205" s="13" t="s">
        <v>24</v>
      </c>
      <c r="D205" s="13" t="s">
        <v>24</v>
      </c>
      <c r="E205" s="13" t="s">
        <v>22</v>
      </c>
      <c r="F205" s="22">
        <v>1096</v>
      </c>
      <c r="G205" s="13"/>
      <c r="H205" s="14">
        <f t="shared" si="9"/>
        <v>-1096</v>
      </c>
      <c r="I205" s="15">
        <f t="shared" si="10"/>
        <v>1096</v>
      </c>
      <c r="J205" s="16">
        <f>SUMSQ(H$2:H205)/A205</f>
        <v>25158023.178571429</v>
      </c>
      <c r="K205" s="16">
        <f>SUM($I$2:I205)/A205</f>
        <v>11275.035714285714</v>
      </c>
      <c r="L205" s="17">
        <f t="shared" si="11"/>
        <v>100</v>
      </c>
      <c r="M205" s="16">
        <f>AVERAGE($L$2:L205 )</f>
        <v>100</v>
      </c>
      <c r="N205" s="18">
        <f>SUM($H$2:H205)/K205</f>
        <v>-28</v>
      </c>
    </row>
    <row r="206" spans="1:14" x14ac:dyDescent="0.35">
      <c r="A206">
        <v>28</v>
      </c>
      <c r="B206" s="5">
        <v>2021</v>
      </c>
      <c r="C206" s="6" t="s">
        <v>25</v>
      </c>
      <c r="D206" s="6" t="s">
        <v>25</v>
      </c>
      <c r="E206" s="6" t="s">
        <v>22</v>
      </c>
      <c r="F206" s="21">
        <v>786</v>
      </c>
      <c r="G206" s="6"/>
      <c r="H206" s="7">
        <f t="shared" si="9"/>
        <v>-786</v>
      </c>
      <c r="I206" s="8">
        <f t="shared" si="10"/>
        <v>786</v>
      </c>
      <c r="J206" s="9">
        <f>SUMSQ(H$2:H206)/A206</f>
        <v>25180087.321428571</v>
      </c>
      <c r="K206" s="9">
        <f>SUM($I$2:I206)/A206</f>
        <v>11303.107142857143</v>
      </c>
      <c r="L206" s="10">
        <f t="shared" si="11"/>
        <v>100</v>
      </c>
      <c r="M206" s="9">
        <f>AVERAGE($L$2:L206 )</f>
        <v>100</v>
      </c>
      <c r="N206" s="11">
        <f>SUM($H$2:H206)/K206</f>
        <v>-28</v>
      </c>
    </row>
    <row r="207" spans="1:14" x14ac:dyDescent="0.35">
      <c r="A207">
        <v>28</v>
      </c>
      <c r="B207" s="12">
        <v>2021</v>
      </c>
      <c r="C207" s="13" t="s">
        <v>26</v>
      </c>
      <c r="D207" s="13" t="s">
        <v>26</v>
      </c>
      <c r="E207" s="13" t="s">
        <v>22</v>
      </c>
      <c r="F207" s="22">
        <v>2656</v>
      </c>
      <c r="G207" s="13"/>
      <c r="H207" s="14">
        <f t="shared" si="9"/>
        <v>-2656</v>
      </c>
      <c r="I207" s="15">
        <f t="shared" si="10"/>
        <v>2656</v>
      </c>
      <c r="J207" s="16">
        <f>SUMSQ(H$2:H207)/A207</f>
        <v>25432027.892857142</v>
      </c>
      <c r="K207" s="16">
        <f>SUM($I$2:I207)/A207</f>
        <v>11397.964285714286</v>
      </c>
      <c r="L207" s="17">
        <f t="shared" si="11"/>
        <v>100</v>
      </c>
      <c r="M207" s="16">
        <f>AVERAGE($L$2:L207 )</f>
        <v>100</v>
      </c>
      <c r="N207" s="18">
        <f>SUM($H$2:H207)/K207</f>
        <v>-28</v>
      </c>
    </row>
    <row r="208" spans="1:14" x14ac:dyDescent="0.35">
      <c r="A208">
        <v>28</v>
      </c>
      <c r="B208" s="5">
        <v>2021</v>
      </c>
      <c r="C208" s="6" t="s">
        <v>27</v>
      </c>
      <c r="D208" s="6" t="s">
        <v>27</v>
      </c>
      <c r="E208" s="6" t="s">
        <v>22</v>
      </c>
      <c r="F208" s="21">
        <v>2040</v>
      </c>
      <c r="G208" s="6"/>
      <c r="H208" s="7">
        <f t="shared" si="9"/>
        <v>-2040</v>
      </c>
      <c r="I208" s="8">
        <f t="shared" si="10"/>
        <v>2040</v>
      </c>
      <c r="J208" s="9">
        <f>SUMSQ(H$2:H208)/A208</f>
        <v>25580656.464285713</v>
      </c>
      <c r="K208" s="9">
        <f>SUM($I$2:I208)/A208</f>
        <v>11470.821428571429</v>
      </c>
      <c r="L208" s="10">
        <f t="shared" si="11"/>
        <v>100</v>
      </c>
      <c r="M208" s="9">
        <f>AVERAGE($L$2:L208 )</f>
        <v>100</v>
      </c>
      <c r="N208" s="11">
        <f>SUM($H$2:H208)/K208</f>
        <v>-27.999999999999996</v>
      </c>
    </row>
    <row r="209" spans="1:14" x14ac:dyDescent="0.35">
      <c r="A209">
        <v>28</v>
      </c>
      <c r="B209" s="12">
        <v>2021</v>
      </c>
      <c r="C209" s="13" t="s">
        <v>28</v>
      </c>
      <c r="D209" s="13" t="s">
        <v>28</v>
      </c>
      <c r="E209" s="13" t="s">
        <v>22</v>
      </c>
      <c r="F209" s="22">
        <v>1541</v>
      </c>
      <c r="G209" s="13"/>
      <c r="H209" s="14">
        <f t="shared" si="9"/>
        <v>-1541</v>
      </c>
      <c r="I209" s="15">
        <f t="shared" si="10"/>
        <v>1541</v>
      </c>
      <c r="J209" s="16">
        <f>SUMSQ(H$2:H209)/A209</f>
        <v>25665466.5</v>
      </c>
      <c r="K209" s="16">
        <f>SUM($I$2:I209)/A209</f>
        <v>11525.857142857143</v>
      </c>
      <c r="L209" s="17">
        <f t="shared" si="11"/>
        <v>100</v>
      </c>
      <c r="M209" s="16">
        <f>AVERAGE($L$2:L209 )</f>
        <v>100</v>
      </c>
      <c r="N209" s="18">
        <f>SUM($H$2:H209)/K209</f>
        <v>-28</v>
      </c>
    </row>
    <row r="210" spans="1:14" x14ac:dyDescent="0.35">
      <c r="A210">
        <v>29</v>
      </c>
      <c r="B210" s="5">
        <v>2022</v>
      </c>
      <c r="C210" s="6" t="s">
        <v>14</v>
      </c>
      <c r="D210" s="6" t="s">
        <v>15</v>
      </c>
      <c r="E210" s="6" t="s">
        <v>14</v>
      </c>
      <c r="F210" s="23">
        <v>3441</v>
      </c>
      <c r="G210" s="6"/>
      <c r="H210" s="7">
        <f t="shared" si="9"/>
        <v>-3441</v>
      </c>
      <c r="I210" s="8">
        <f t="shared" si="10"/>
        <v>3441</v>
      </c>
      <c r="J210" s="9">
        <f>SUMSQ(H$2:H210)/A210</f>
        <v>25188742.862068966</v>
      </c>
      <c r="K210" s="9">
        <f>SUM($I$2:I210)/A210</f>
        <v>11247.068965517241</v>
      </c>
      <c r="L210" s="10">
        <f t="shared" si="11"/>
        <v>100</v>
      </c>
      <c r="M210" s="9">
        <f>AVERAGE($L$2:L210 )</f>
        <v>100</v>
      </c>
      <c r="N210" s="11">
        <f>SUM($H$2:H210)/K210</f>
        <v>-29</v>
      </c>
    </row>
    <row r="211" spans="1:14" x14ac:dyDescent="0.35">
      <c r="A211">
        <v>29</v>
      </c>
      <c r="B211" s="12">
        <v>2022</v>
      </c>
      <c r="C211" s="13" t="s">
        <v>14</v>
      </c>
      <c r="D211" s="13" t="s">
        <v>16</v>
      </c>
      <c r="E211" s="13" t="s">
        <v>14</v>
      </c>
      <c r="F211" s="24">
        <v>1990</v>
      </c>
      <c r="G211" s="13"/>
      <c r="H211" s="14">
        <f t="shared" si="9"/>
        <v>-1990</v>
      </c>
      <c r="I211" s="15">
        <f t="shared" si="10"/>
        <v>1990</v>
      </c>
      <c r="J211" s="16">
        <f>SUMSQ(H$2:H211)/A211</f>
        <v>25325298.034482758</v>
      </c>
      <c r="K211" s="16">
        <f>SUM($I$2:I211)/A211</f>
        <v>11315.689655172413</v>
      </c>
      <c r="L211" s="17">
        <f t="shared" si="11"/>
        <v>100</v>
      </c>
      <c r="M211" s="16">
        <f>AVERAGE($L$2:L211 )</f>
        <v>100</v>
      </c>
      <c r="N211" s="18">
        <f>SUM($H$2:H211)/K211</f>
        <v>-29.000000000000004</v>
      </c>
    </row>
    <row r="212" spans="1:14" x14ac:dyDescent="0.35">
      <c r="A212">
        <v>29</v>
      </c>
      <c r="B212" s="5">
        <v>2022</v>
      </c>
      <c r="C212" s="6" t="s">
        <v>14</v>
      </c>
      <c r="D212" s="6" t="s">
        <v>17</v>
      </c>
      <c r="E212" s="6" t="s">
        <v>14</v>
      </c>
      <c r="F212" s="23">
        <v>4677</v>
      </c>
      <c r="G212" s="6"/>
      <c r="H212" s="7">
        <f t="shared" si="9"/>
        <v>-4677</v>
      </c>
      <c r="I212" s="8">
        <f t="shared" si="10"/>
        <v>4677</v>
      </c>
      <c r="J212" s="9">
        <f>SUMSQ(H$2:H212)/A212</f>
        <v>26079585.241379309</v>
      </c>
      <c r="K212" s="9">
        <f>SUM($I$2:I212)/A212</f>
        <v>11476.965517241379</v>
      </c>
      <c r="L212" s="10">
        <f t="shared" si="11"/>
        <v>100</v>
      </c>
      <c r="M212" s="9">
        <f>AVERAGE($L$2:L212 )</f>
        <v>100</v>
      </c>
      <c r="N212" s="11">
        <f>SUM($H$2:H212)/K212</f>
        <v>-29</v>
      </c>
    </row>
    <row r="213" spans="1:14" x14ac:dyDescent="0.35">
      <c r="A213">
        <v>29</v>
      </c>
      <c r="B213" s="12">
        <v>2022</v>
      </c>
      <c r="C213" s="13" t="s">
        <v>14</v>
      </c>
      <c r="D213" s="13" t="s">
        <v>18</v>
      </c>
      <c r="E213" s="13" t="s">
        <v>14</v>
      </c>
      <c r="F213" s="24">
        <v>2795</v>
      </c>
      <c r="G213" s="13"/>
      <c r="H213" s="14">
        <f t="shared" si="9"/>
        <v>-2795</v>
      </c>
      <c r="I213" s="15">
        <f t="shared" si="10"/>
        <v>2795</v>
      </c>
      <c r="J213" s="16">
        <f>SUMSQ(H$2:H213)/A213</f>
        <v>26348965.413793102</v>
      </c>
      <c r="K213" s="16">
        <f>SUM($I$2:I213)/A213</f>
        <v>11573.344827586207</v>
      </c>
      <c r="L213" s="17">
        <f t="shared" si="11"/>
        <v>100</v>
      </c>
      <c r="M213" s="16">
        <f>AVERAGE($L$2:L213 )</f>
        <v>100</v>
      </c>
      <c r="N213" s="18">
        <f>SUM($H$2:H213)/K213</f>
        <v>-29</v>
      </c>
    </row>
    <row r="214" spans="1:14" x14ac:dyDescent="0.35">
      <c r="A214">
        <v>29</v>
      </c>
      <c r="B214" s="5">
        <v>2022</v>
      </c>
      <c r="C214" s="6" t="s">
        <v>14</v>
      </c>
      <c r="D214" s="6" t="s">
        <v>19</v>
      </c>
      <c r="E214" s="6" t="s">
        <v>14</v>
      </c>
      <c r="F214" s="23">
        <v>3772</v>
      </c>
      <c r="G214" s="6"/>
      <c r="H214" s="7">
        <f t="shared" si="9"/>
        <v>-3772</v>
      </c>
      <c r="I214" s="8">
        <f t="shared" si="10"/>
        <v>3772</v>
      </c>
      <c r="J214" s="9">
        <f>SUMSQ(H$2:H214)/A214</f>
        <v>26839585.55172414</v>
      </c>
      <c r="K214" s="9">
        <f>SUM($I$2:I214)/A214</f>
        <v>11703.413793103447</v>
      </c>
      <c r="L214" s="10">
        <f t="shared" si="11"/>
        <v>100</v>
      </c>
      <c r="M214" s="9">
        <f>AVERAGE($L$2:L214 )</f>
        <v>100</v>
      </c>
      <c r="N214" s="11">
        <f>SUM($H$2:H214)/K214</f>
        <v>-29.000000000000004</v>
      </c>
    </row>
    <row r="215" spans="1:14" x14ac:dyDescent="0.35">
      <c r="A215">
        <v>29</v>
      </c>
      <c r="B215" s="12">
        <v>2022</v>
      </c>
      <c r="C215" s="13" t="s">
        <v>14</v>
      </c>
      <c r="D215" s="13" t="s">
        <v>20</v>
      </c>
      <c r="E215" s="13" t="s">
        <v>14</v>
      </c>
      <c r="F215" s="24">
        <v>750</v>
      </c>
      <c r="G215" s="13"/>
      <c r="H215" s="14">
        <f t="shared" si="9"/>
        <v>-750</v>
      </c>
      <c r="I215" s="15">
        <f t="shared" si="10"/>
        <v>750</v>
      </c>
      <c r="J215" s="16">
        <f>SUMSQ(H$2:H215)/A215</f>
        <v>26858982.103448275</v>
      </c>
      <c r="K215" s="16">
        <f>SUM($I$2:I215)/A215</f>
        <v>11729.275862068966</v>
      </c>
      <c r="L215" s="17">
        <f t="shared" si="11"/>
        <v>100</v>
      </c>
      <c r="M215" s="16">
        <f>AVERAGE($L$2:L215 )</f>
        <v>100</v>
      </c>
      <c r="N215" s="18">
        <f>SUM($H$2:H215)/K215</f>
        <v>-29</v>
      </c>
    </row>
    <row r="216" spans="1:14" x14ac:dyDescent="0.35">
      <c r="A216">
        <v>29</v>
      </c>
      <c r="B216" s="5">
        <v>2022</v>
      </c>
      <c r="C216" s="6" t="s">
        <v>21</v>
      </c>
      <c r="D216" s="6" t="s">
        <v>21</v>
      </c>
      <c r="E216" s="6" t="s">
        <v>22</v>
      </c>
      <c r="F216" s="23">
        <v>1236</v>
      </c>
      <c r="G216" s="6"/>
      <c r="H216" s="7">
        <f t="shared" si="9"/>
        <v>-1236</v>
      </c>
      <c r="I216" s="8">
        <f t="shared" si="10"/>
        <v>1236</v>
      </c>
      <c r="J216" s="9">
        <f>SUMSQ(H$2:H216)/A216</f>
        <v>26911661.275862068</v>
      </c>
      <c r="K216" s="9">
        <f>SUM($I$2:I216)/A216</f>
        <v>11771.896551724138</v>
      </c>
      <c r="L216" s="10">
        <f t="shared" si="11"/>
        <v>100</v>
      </c>
      <c r="M216" s="9">
        <f>AVERAGE($L$2:L216 )</f>
        <v>100</v>
      </c>
      <c r="N216" s="11">
        <f>SUM($H$2:H216)/K216</f>
        <v>-29</v>
      </c>
    </row>
    <row r="217" spans="1:14" x14ac:dyDescent="0.35">
      <c r="A217">
        <v>29</v>
      </c>
      <c r="B217" s="12">
        <v>2022</v>
      </c>
      <c r="C217" s="13" t="s">
        <v>23</v>
      </c>
      <c r="D217" s="13" t="s">
        <v>23</v>
      </c>
      <c r="E217" s="13" t="s">
        <v>22</v>
      </c>
      <c r="F217" s="24">
        <v>301</v>
      </c>
      <c r="G217" s="13"/>
      <c r="H217" s="14">
        <f t="shared" si="9"/>
        <v>-301</v>
      </c>
      <c r="I217" s="15">
        <f t="shared" si="10"/>
        <v>301</v>
      </c>
      <c r="J217" s="16">
        <f>SUMSQ(H$2:H217)/A217</f>
        <v>26914785.44827586</v>
      </c>
      <c r="K217" s="16">
        <f>SUM($I$2:I217)/A217</f>
        <v>11782.275862068966</v>
      </c>
      <c r="L217" s="17">
        <f t="shared" si="11"/>
        <v>100</v>
      </c>
      <c r="M217" s="16">
        <f>AVERAGE($L$2:L217 )</f>
        <v>100</v>
      </c>
      <c r="N217" s="18">
        <f>SUM($H$2:H217)/K217</f>
        <v>-29</v>
      </c>
    </row>
    <row r="218" spans="1:14" x14ac:dyDescent="0.35">
      <c r="A218">
        <v>29</v>
      </c>
      <c r="B218" s="5">
        <v>2022</v>
      </c>
      <c r="C218" s="6" t="s">
        <v>24</v>
      </c>
      <c r="D218" s="6" t="s">
        <v>24</v>
      </c>
      <c r="E218" s="6" t="s">
        <v>22</v>
      </c>
      <c r="F218" s="23">
        <v>961</v>
      </c>
      <c r="G218" s="6"/>
      <c r="H218" s="7">
        <f t="shared" si="9"/>
        <v>-961</v>
      </c>
      <c r="I218" s="8">
        <f t="shared" si="10"/>
        <v>961</v>
      </c>
      <c r="J218" s="9">
        <f>SUMSQ(H$2:H218)/A218</f>
        <v>26946631</v>
      </c>
      <c r="K218" s="9">
        <f>SUM($I$2:I218)/A218</f>
        <v>11815.413793103447</v>
      </c>
      <c r="L218" s="10">
        <f t="shared" si="11"/>
        <v>100</v>
      </c>
      <c r="M218" s="9">
        <f>AVERAGE($L$2:L218 )</f>
        <v>100</v>
      </c>
      <c r="N218" s="11">
        <f>SUM($H$2:H218)/K218</f>
        <v>-29.000000000000004</v>
      </c>
    </row>
    <row r="219" spans="1:14" x14ac:dyDescent="0.35">
      <c r="A219">
        <v>29</v>
      </c>
      <c r="B219" s="12">
        <v>2022</v>
      </c>
      <c r="C219" s="13" t="s">
        <v>25</v>
      </c>
      <c r="D219" s="13" t="s">
        <v>25</v>
      </c>
      <c r="E219" s="13" t="s">
        <v>22</v>
      </c>
      <c r="F219" s="24">
        <v>744</v>
      </c>
      <c r="G219" s="13"/>
      <c r="H219" s="14">
        <f t="shared" si="9"/>
        <v>-744</v>
      </c>
      <c r="I219" s="15">
        <f t="shared" si="10"/>
        <v>744</v>
      </c>
      <c r="J219" s="16">
        <f>SUMSQ(H$2:H219)/A219</f>
        <v>26965718.44827586</v>
      </c>
      <c r="K219" s="16">
        <f>SUM($I$2:I219)/A219</f>
        <v>11841.068965517241</v>
      </c>
      <c r="L219" s="17">
        <f t="shared" si="11"/>
        <v>100</v>
      </c>
      <c r="M219" s="16">
        <f>AVERAGE($L$2:L219 )</f>
        <v>100</v>
      </c>
      <c r="N219" s="18">
        <f>SUM($H$2:H219)/K219</f>
        <v>-29</v>
      </c>
    </row>
    <row r="220" spans="1:14" x14ac:dyDescent="0.35">
      <c r="A220">
        <v>29</v>
      </c>
      <c r="B220" s="5">
        <v>2022</v>
      </c>
      <c r="C220" s="6" t="s">
        <v>26</v>
      </c>
      <c r="D220" s="6" t="s">
        <v>26</v>
      </c>
      <c r="E220" s="6" t="s">
        <v>22</v>
      </c>
      <c r="F220" s="23">
        <v>2477</v>
      </c>
      <c r="G220" s="6"/>
      <c r="H220" s="7">
        <f t="shared" si="9"/>
        <v>-2477</v>
      </c>
      <c r="I220" s="8">
        <f t="shared" si="10"/>
        <v>2477</v>
      </c>
      <c r="J220" s="9">
        <f>SUMSQ(H$2:H220)/A220</f>
        <v>27177288.413793102</v>
      </c>
      <c r="K220" s="9">
        <f>SUM($I$2:I220)/A220</f>
        <v>11926.48275862069</v>
      </c>
      <c r="L220" s="10">
        <f t="shared" si="11"/>
        <v>100</v>
      </c>
      <c r="M220" s="9">
        <f>AVERAGE($L$2:L220 )</f>
        <v>100</v>
      </c>
      <c r="N220" s="11">
        <f>SUM($H$2:H220)/K220</f>
        <v>-29</v>
      </c>
    </row>
    <row r="221" spans="1:14" x14ac:dyDescent="0.35">
      <c r="A221">
        <v>29</v>
      </c>
      <c r="B221" s="12">
        <v>2022</v>
      </c>
      <c r="C221" s="13" t="s">
        <v>27</v>
      </c>
      <c r="D221" s="13" t="s">
        <v>27</v>
      </c>
      <c r="E221" s="13" t="s">
        <v>22</v>
      </c>
      <c r="F221" s="24">
        <v>1988</v>
      </c>
      <c r="G221" s="13"/>
      <c r="H221" s="14">
        <f t="shared" si="9"/>
        <v>-1988</v>
      </c>
      <c r="I221" s="15">
        <f t="shared" si="10"/>
        <v>1988</v>
      </c>
      <c r="J221" s="16">
        <f>SUMSQ(H$2:H221)/A221</f>
        <v>27313569.241379309</v>
      </c>
      <c r="K221" s="16">
        <f>SUM($I$2:I221)/A221</f>
        <v>11995.034482758621</v>
      </c>
      <c r="L221" s="17">
        <f t="shared" si="11"/>
        <v>100</v>
      </c>
      <c r="M221" s="16">
        <f>AVERAGE($L$2:L221 )</f>
        <v>100</v>
      </c>
      <c r="N221" s="18">
        <f>SUM($H$2:H221)/K221</f>
        <v>-29</v>
      </c>
    </row>
    <row r="222" spans="1:14" x14ac:dyDescent="0.35">
      <c r="A222">
        <v>29</v>
      </c>
      <c r="B222" s="5">
        <v>2022</v>
      </c>
      <c r="C222" s="6" t="s">
        <v>28</v>
      </c>
      <c r="D222" s="6" t="s">
        <v>28</v>
      </c>
      <c r="E222" s="6" t="s">
        <v>22</v>
      </c>
      <c r="F222" s="23">
        <v>1565</v>
      </c>
      <c r="G222" s="6"/>
      <c r="H222" s="7">
        <f t="shared" si="9"/>
        <v>-1565</v>
      </c>
      <c r="I222" s="8">
        <f t="shared" si="10"/>
        <v>1565</v>
      </c>
      <c r="J222" s="9">
        <f>SUMSQ(H$2:H222)/A222</f>
        <v>27398025.275862068</v>
      </c>
      <c r="K222" s="9">
        <f>SUM($I$2:I222)/A222</f>
        <v>12049</v>
      </c>
      <c r="L222" s="10">
        <f t="shared" si="11"/>
        <v>100</v>
      </c>
      <c r="M222" s="9">
        <f>AVERAGE($L$2:L222 )</f>
        <v>100</v>
      </c>
      <c r="N222" s="11">
        <f>SUM($H$2:H222)/K222</f>
        <v>-29</v>
      </c>
    </row>
    <row r="223" spans="1:14" x14ac:dyDescent="0.35">
      <c r="A223">
        <v>30</v>
      </c>
      <c r="B223" s="12">
        <v>2023</v>
      </c>
      <c r="C223" s="13" t="s">
        <v>14</v>
      </c>
      <c r="D223" s="13" t="s">
        <v>15</v>
      </c>
      <c r="E223" s="13" t="s">
        <v>14</v>
      </c>
      <c r="F223" s="24">
        <v>3130</v>
      </c>
      <c r="G223" s="13"/>
      <c r="H223" s="14">
        <f t="shared" si="9"/>
        <v>-3130</v>
      </c>
      <c r="I223" s="15">
        <f t="shared" si="10"/>
        <v>3130</v>
      </c>
      <c r="J223" s="16">
        <f>SUMSQ(H$2:H223)/A223</f>
        <v>26811321.100000001</v>
      </c>
      <c r="K223" s="16">
        <f>SUM($I$2:I223)/A223</f>
        <v>11751.7</v>
      </c>
      <c r="L223" s="17">
        <f t="shared" si="11"/>
        <v>100</v>
      </c>
      <c r="M223" s="16">
        <f>AVERAGE($L$2:L223 )</f>
        <v>100</v>
      </c>
      <c r="N223" s="18">
        <f>SUM($H$2:H223)/K223</f>
        <v>-29.999999999999996</v>
      </c>
    </row>
    <row r="224" spans="1:14" x14ac:dyDescent="0.35">
      <c r="A224">
        <v>30</v>
      </c>
      <c r="B224" s="5">
        <v>2023</v>
      </c>
      <c r="C224" s="6" t="s">
        <v>14</v>
      </c>
      <c r="D224" s="6" t="s">
        <v>16</v>
      </c>
      <c r="E224" s="6" t="s">
        <v>14</v>
      </c>
      <c r="F224" s="23">
        <v>1838</v>
      </c>
      <c r="G224" s="6"/>
      <c r="H224" s="7">
        <f t="shared" si="9"/>
        <v>-1838</v>
      </c>
      <c r="I224" s="8">
        <f t="shared" si="10"/>
        <v>1838</v>
      </c>
      <c r="J224" s="9">
        <f>SUMSQ(H$2:H224)/A224</f>
        <v>26923929.233333334</v>
      </c>
      <c r="K224" s="9">
        <f>SUM($I$2:I224)/A224</f>
        <v>11812.966666666667</v>
      </c>
      <c r="L224" s="10">
        <f t="shared" si="11"/>
        <v>100</v>
      </c>
      <c r="M224" s="9">
        <f>AVERAGE($L$2:L224 )</f>
        <v>100</v>
      </c>
      <c r="N224" s="11">
        <f>SUM($H$2:H224)/K224</f>
        <v>-30</v>
      </c>
    </row>
    <row r="225" spans="1:14" x14ac:dyDescent="0.35">
      <c r="A225">
        <v>30</v>
      </c>
      <c r="B225" s="12">
        <v>2023</v>
      </c>
      <c r="C225" s="13" t="s">
        <v>14</v>
      </c>
      <c r="D225" s="13" t="s">
        <v>17</v>
      </c>
      <c r="E225" s="13" t="s">
        <v>14</v>
      </c>
      <c r="F225" s="24">
        <v>4678</v>
      </c>
      <c r="G225" s="13"/>
      <c r="H225" s="14">
        <f t="shared" si="9"/>
        <v>-4678</v>
      </c>
      <c r="I225" s="15">
        <f t="shared" si="10"/>
        <v>4678</v>
      </c>
      <c r="J225" s="16">
        <f>SUMSQ(H$2:H225)/A225</f>
        <v>27653385.366666667</v>
      </c>
      <c r="K225" s="16">
        <f>SUM($I$2:I225)/A225</f>
        <v>11968.9</v>
      </c>
      <c r="L225" s="17">
        <f t="shared" si="11"/>
        <v>100</v>
      </c>
      <c r="M225" s="16">
        <f>AVERAGE($L$2:L225 )</f>
        <v>100</v>
      </c>
      <c r="N225" s="18">
        <f>SUM($H$2:H225)/K225</f>
        <v>-30</v>
      </c>
    </row>
    <row r="226" spans="1:14" x14ac:dyDescent="0.35">
      <c r="A226">
        <v>30</v>
      </c>
      <c r="B226" s="5">
        <v>2023</v>
      </c>
      <c r="C226" s="6" t="s">
        <v>14</v>
      </c>
      <c r="D226" s="6" t="s">
        <v>18</v>
      </c>
      <c r="E226" s="6" t="s">
        <v>14</v>
      </c>
      <c r="F226" s="23">
        <v>2706</v>
      </c>
      <c r="G226" s="6"/>
      <c r="H226" s="7">
        <f t="shared" si="9"/>
        <v>-2706</v>
      </c>
      <c r="I226" s="8">
        <f t="shared" si="10"/>
        <v>2706</v>
      </c>
      <c r="J226" s="9">
        <f>SUMSQ(H$2:H226)/A226</f>
        <v>27897466.566666666</v>
      </c>
      <c r="K226" s="9">
        <f>SUM($I$2:I226)/A226</f>
        <v>12059.1</v>
      </c>
      <c r="L226" s="10">
        <f t="shared" si="11"/>
        <v>100</v>
      </c>
      <c r="M226" s="9">
        <f>AVERAGE($L$2:L226 )</f>
        <v>100</v>
      </c>
      <c r="N226" s="11">
        <f>SUM($H$2:H226)/K226</f>
        <v>-30</v>
      </c>
    </row>
    <row r="227" spans="1:14" x14ac:dyDescent="0.35">
      <c r="A227">
        <v>30</v>
      </c>
      <c r="B227" s="12">
        <v>2023</v>
      </c>
      <c r="C227" s="13" t="s">
        <v>14</v>
      </c>
      <c r="D227" s="13" t="s">
        <v>19</v>
      </c>
      <c r="E227" s="13" t="s">
        <v>14</v>
      </c>
      <c r="F227" s="24">
        <v>4026</v>
      </c>
      <c r="G227" s="13"/>
      <c r="H227" s="14">
        <f t="shared" si="9"/>
        <v>-4026</v>
      </c>
      <c r="I227" s="15">
        <f t="shared" si="10"/>
        <v>4026</v>
      </c>
      <c r="J227" s="16">
        <f>SUMSQ(H$2:H227)/A227</f>
        <v>28437755.766666666</v>
      </c>
      <c r="K227" s="16">
        <f>SUM($I$2:I227)/A227</f>
        <v>12193.3</v>
      </c>
      <c r="L227" s="17">
        <f t="shared" si="11"/>
        <v>100</v>
      </c>
      <c r="M227" s="16">
        <f>AVERAGE($L$2:L227 )</f>
        <v>100</v>
      </c>
      <c r="N227" s="18">
        <f>SUM($H$2:H227)/K227</f>
        <v>-30.000000000000004</v>
      </c>
    </row>
    <row r="228" spans="1:14" x14ac:dyDescent="0.35">
      <c r="A228">
        <v>30</v>
      </c>
      <c r="B228" s="5">
        <v>2023</v>
      </c>
      <c r="C228" s="6" t="s">
        <v>14</v>
      </c>
      <c r="D228" s="6" t="s">
        <v>20</v>
      </c>
      <c r="E228" s="6" t="s">
        <v>14</v>
      </c>
      <c r="F228" s="23">
        <v>704</v>
      </c>
      <c r="G228" s="6"/>
      <c r="H228" s="7">
        <f t="shared" si="9"/>
        <v>-704</v>
      </c>
      <c r="I228" s="8">
        <f t="shared" si="10"/>
        <v>704</v>
      </c>
      <c r="J228" s="9">
        <f>SUMSQ(H$2:H228)/A228</f>
        <v>28454276.300000001</v>
      </c>
      <c r="K228" s="9">
        <f>SUM($I$2:I228)/A228</f>
        <v>12216.766666666666</v>
      </c>
      <c r="L228" s="10">
        <f t="shared" si="11"/>
        <v>100</v>
      </c>
      <c r="M228" s="9">
        <f>AVERAGE($L$2:L228 )</f>
        <v>100</v>
      </c>
      <c r="N228" s="11">
        <f>SUM($H$2:H228)/K228</f>
        <v>-30</v>
      </c>
    </row>
    <row r="229" spans="1:14" x14ac:dyDescent="0.35">
      <c r="A229">
        <v>30</v>
      </c>
      <c r="B229" s="12">
        <v>2023</v>
      </c>
      <c r="C229" s="13" t="s">
        <v>21</v>
      </c>
      <c r="D229" s="13" t="s">
        <v>21</v>
      </c>
      <c r="E229" s="13" t="s">
        <v>22</v>
      </c>
      <c r="F229" s="24">
        <v>1069</v>
      </c>
      <c r="G229" s="13"/>
      <c r="H229" s="14">
        <f t="shared" si="9"/>
        <v>-1069</v>
      </c>
      <c r="I229" s="15">
        <f t="shared" si="10"/>
        <v>1069</v>
      </c>
      <c r="J229" s="16">
        <f>SUMSQ(H$2:H229)/A229</f>
        <v>28492368.333333332</v>
      </c>
      <c r="K229" s="16">
        <f>SUM($I$2:I229)/A229</f>
        <v>12252.4</v>
      </c>
      <c r="L229" s="17">
        <f t="shared" si="11"/>
        <v>100</v>
      </c>
      <c r="M229" s="16">
        <f>AVERAGE($L$2:L229 )</f>
        <v>100</v>
      </c>
      <c r="N229" s="18">
        <f>SUM($H$2:H229)/K229</f>
        <v>-30</v>
      </c>
    </row>
    <row r="230" spans="1:14" x14ac:dyDescent="0.35">
      <c r="A230">
        <v>30</v>
      </c>
      <c r="B230" s="5">
        <v>2023</v>
      </c>
      <c r="C230" s="6" t="s">
        <v>23</v>
      </c>
      <c r="D230" s="6" t="s">
        <v>23</v>
      </c>
      <c r="E230" s="6" t="s">
        <v>22</v>
      </c>
      <c r="F230" s="23">
        <v>339</v>
      </c>
      <c r="G230" s="6"/>
      <c r="H230" s="7">
        <f t="shared" si="9"/>
        <v>-339</v>
      </c>
      <c r="I230" s="8">
        <f t="shared" si="10"/>
        <v>339</v>
      </c>
      <c r="J230" s="9">
        <f>SUMSQ(H$2:H230)/A230</f>
        <v>28496199.033333335</v>
      </c>
      <c r="K230" s="9">
        <f>SUM($I$2:I230)/A230</f>
        <v>12263.7</v>
      </c>
      <c r="L230" s="10">
        <f t="shared" si="11"/>
        <v>100</v>
      </c>
      <c r="M230" s="9">
        <f>AVERAGE($L$2:L230 )</f>
        <v>100</v>
      </c>
      <c r="N230" s="11">
        <f>SUM($H$2:H230)/K230</f>
        <v>-29.999999999999996</v>
      </c>
    </row>
    <row r="231" spans="1:14" x14ac:dyDescent="0.35">
      <c r="A231">
        <v>30</v>
      </c>
      <c r="B231" s="12">
        <v>2023</v>
      </c>
      <c r="C231" s="13" t="s">
        <v>24</v>
      </c>
      <c r="D231" s="13" t="s">
        <v>24</v>
      </c>
      <c r="E231" s="13" t="s">
        <v>22</v>
      </c>
      <c r="F231" s="24">
        <v>948</v>
      </c>
      <c r="G231" s="13"/>
      <c r="H231" s="14">
        <f t="shared" si="9"/>
        <v>-948</v>
      </c>
      <c r="I231" s="15">
        <f t="shared" si="10"/>
        <v>948</v>
      </c>
      <c r="J231" s="16">
        <f>SUMSQ(H$2:H231)/A231</f>
        <v>28526155.833333332</v>
      </c>
      <c r="K231" s="16">
        <f>SUM($I$2:I231)/A231</f>
        <v>12295.3</v>
      </c>
      <c r="L231" s="17">
        <f t="shared" si="11"/>
        <v>100</v>
      </c>
      <c r="M231" s="16">
        <f>AVERAGE($L$2:L231 )</f>
        <v>100</v>
      </c>
      <c r="N231" s="18">
        <f>SUM($H$2:H231)/K231</f>
        <v>-30</v>
      </c>
    </row>
    <row r="232" spans="1:14" x14ac:dyDescent="0.35">
      <c r="A232">
        <v>30</v>
      </c>
      <c r="B232" s="5">
        <v>2023</v>
      </c>
      <c r="C232" s="6" t="s">
        <v>25</v>
      </c>
      <c r="D232" s="6" t="s">
        <v>25</v>
      </c>
      <c r="E232" s="6" t="s">
        <v>22</v>
      </c>
      <c r="F232" s="23">
        <v>747</v>
      </c>
      <c r="G232" s="6"/>
      <c r="H232" s="7">
        <f t="shared" si="9"/>
        <v>-747</v>
      </c>
      <c r="I232" s="8">
        <f t="shared" si="10"/>
        <v>747</v>
      </c>
      <c r="J232" s="9">
        <f>SUMSQ(H$2:H232)/A232</f>
        <v>28544756.133333333</v>
      </c>
      <c r="K232" s="9">
        <f>SUM($I$2:I232)/A232</f>
        <v>12320.2</v>
      </c>
      <c r="L232" s="10">
        <f t="shared" si="11"/>
        <v>100</v>
      </c>
      <c r="M232" s="9">
        <f>AVERAGE($L$2:L232 )</f>
        <v>100</v>
      </c>
      <c r="N232" s="11">
        <f>SUM($H$2:H232)/K232</f>
        <v>-30</v>
      </c>
    </row>
    <row r="233" spans="1:14" x14ac:dyDescent="0.35">
      <c r="A233">
        <v>30</v>
      </c>
      <c r="B233" s="12">
        <v>2023</v>
      </c>
      <c r="C233" s="13" t="s">
        <v>26</v>
      </c>
      <c r="D233" s="13" t="s">
        <v>26</v>
      </c>
      <c r="E233" s="13" t="s">
        <v>22</v>
      </c>
      <c r="F233" s="24">
        <v>2333</v>
      </c>
      <c r="G233" s="13"/>
      <c r="H233" s="14">
        <f t="shared" si="9"/>
        <v>-2333</v>
      </c>
      <c r="I233" s="15">
        <f t="shared" si="10"/>
        <v>2333</v>
      </c>
      <c r="J233" s="16">
        <f>SUMSQ(H$2:H233)/A233</f>
        <v>28726185.766666666</v>
      </c>
      <c r="K233" s="16">
        <f>SUM($I$2:I233)/A233</f>
        <v>12397.966666666667</v>
      </c>
      <c r="L233" s="17">
        <f t="shared" si="11"/>
        <v>100</v>
      </c>
      <c r="M233" s="16">
        <f>AVERAGE($L$2:L233 )</f>
        <v>100</v>
      </c>
      <c r="N233" s="18">
        <f>SUM($H$2:H233)/K233</f>
        <v>-30</v>
      </c>
    </row>
    <row r="234" spans="1:14" x14ac:dyDescent="0.35">
      <c r="A234">
        <v>30</v>
      </c>
      <c r="B234" s="5">
        <v>2023</v>
      </c>
      <c r="C234" s="6" t="s">
        <v>27</v>
      </c>
      <c r="D234" s="6" t="s">
        <v>27</v>
      </c>
      <c r="E234" s="6" t="s">
        <v>22</v>
      </c>
      <c r="F234" s="23">
        <v>1763</v>
      </c>
      <c r="G234" s="6"/>
      <c r="H234" s="7">
        <f t="shared" si="9"/>
        <v>-1763</v>
      </c>
      <c r="I234" s="8">
        <f t="shared" si="10"/>
        <v>1763</v>
      </c>
      <c r="J234" s="9">
        <f>SUMSQ(H$2:H234)/A234</f>
        <v>28829791.399999999</v>
      </c>
      <c r="K234" s="9">
        <f>SUM($I$2:I234)/A234</f>
        <v>12456.733333333334</v>
      </c>
      <c r="L234" s="10">
        <f t="shared" si="11"/>
        <v>100</v>
      </c>
      <c r="M234" s="9">
        <f>AVERAGE($L$2:L234 )</f>
        <v>100</v>
      </c>
      <c r="N234" s="11">
        <f>SUM($H$2:H234)/K234</f>
        <v>-30</v>
      </c>
    </row>
    <row r="235" spans="1:14" x14ac:dyDescent="0.35">
      <c r="A235">
        <v>30</v>
      </c>
      <c r="B235" s="25">
        <v>2023</v>
      </c>
      <c r="C235" s="26" t="s">
        <v>28</v>
      </c>
      <c r="D235" s="26" t="s">
        <v>28</v>
      </c>
      <c r="E235" s="26" t="s">
        <v>22</v>
      </c>
      <c r="F235" s="27">
        <v>1482</v>
      </c>
      <c r="G235" s="26"/>
      <c r="H235" s="28">
        <f t="shared" si="9"/>
        <v>-1482</v>
      </c>
      <c r="I235" s="29">
        <f t="shared" si="10"/>
        <v>1482</v>
      </c>
      <c r="J235" s="30">
        <f>SUMSQ(H$2:H235)/A235</f>
        <v>28903002.199999999</v>
      </c>
      <c r="K235" s="30">
        <f>SUM($I$2:I235)/A235</f>
        <v>12506.133333333333</v>
      </c>
      <c r="L235" s="31">
        <f t="shared" si="11"/>
        <v>100</v>
      </c>
      <c r="M235" s="30">
        <f>AVERAGE($L$2:L235 )</f>
        <v>100</v>
      </c>
      <c r="N235" s="32">
        <f>SUM($H$2:H235)/K235</f>
        <v>-30</v>
      </c>
    </row>
  </sheetData>
  <autoFilter ref="A1:N235" xr:uid="{8A15E901-07C1-4395-AD3D-F1F1D8C360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sede_panama </vt:lpstr>
      <vt:lpstr>centro_regional </vt:lpstr>
      <vt:lpstr>Estimaciones </vt:lpstr>
      <vt:lpstr>TD </vt:lpstr>
      <vt:lpstr>TD sede </vt:lpstr>
      <vt:lpstr>Db_matricula_06-23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CERVANTES</dc:creator>
  <cp:lastModifiedBy>SERGIO CERVANTES</cp:lastModifiedBy>
  <dcterms:created xsi:type="dcterms:W3CDTF">2024-06-16T18:06:54Z</dcterms:created>
  <dcterms:modified xsi:type="dcterms:W3CDTF">2024-06-19T01:47:06Z</dcterms:modified>
</cp:coreProperties>
</file>