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Diplo\Maturaprojekt\Endgültiges\"/>
    </mc:Choice>
  </mc:AlternateContent>
  <xr:revisionPtr revIDLastSave="0" documentId="13_ncr:1_{4816100C-5DFC-4593-BBA1-6B20690BBF59}" xr6:coauthVersionLast="47" xr6:coauthVersionMax="47" xr10:uidLastSave="{00000000-0000-0000-0000-000000000000}"/>
  <bookViews>
    <workbookView xWindow="-120" yWindow="-120" windowWidth="29040" windowHeight="15840" xr2:uid="{5D6F9D0D-4BBF-4D5B-B860-0D5959743A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5" i="1" l="1"/>
  <c r="AO11" i="1" s="1"/>
  <c r="AO8" i="1"/>
  <c r="AO7" i="1"/>
  <c r="C10" i="1"/>
  <c r="X17" i="1"/>
  <c r="X16" i="1"/>
  <c r="Z14" i="1" s="1"/>
  <c r="V5" i="1" s="1"/>
  <c r="AB21" i="1"/>
  <c r="AL17" i="1" s="1"/>
  <c r="V7" i="1" s="1"/>
  <c r="AB9" i="1"/>
  <c r="AL5" i="1" s="1"/>
  <c r="I9" i="1"/>
  <c r="S5" i="1" s="1"/>
  <c r="C7" i="1" s="1"/>
  <c r="X28" i="1"/>
  <c r="X27" i="1"/>
  <c r="X26" i="1"/>
  <c r="X25" i="1"/>
  <c r="X24" i="1"/>
  <c r="X23" i="1"/>
  <c r="E25" i="1"/>
  <c r="E24" i="1"/>
  <c r="E23" i="1"/>
  <c r="E22" i="1"/>
  <c r="E21" i="1"/>
  <c r="E20" i="1"/>
  <c r="E19" i="1"/>
  <c r="E18" i="1"/>
  <c r="E17" i="1"/>
  <c r="E16" i="1"/>
  <c r="E31" i="1"/>
  <c r="G29" i="1" s="1"/>
  <c r="C6" i="1" s="1"/>
  <c r="V10" i="1" l="1"/>
  <c r="G14" i="1"/>
  <c r="C5" i="1" s="1"/>
  <c r="Z21" i="1"/>
  <c r="V6" i="1" s="1"/>
</calcChain>
</file>

<file path=xl/sharedStrings.xml><?xml version="1.0" encoding="utf-8"?>
<sst xmlns="http://schemas.openxmlformats.org/spreadsheetml/2006/main" count="148" uniqueCount="71">
  <si>
    <t>3D-Druckteile</t>
  </si>
  <si>
    <t>Teilenummer</t>
  </si>
  <si>
    <t>Preis</t>
  </si>
  <si>
    <t>1g Pa 12 --&gt;</t>
  </si>
  <si>
    <t xml:space="preserve">Gewicht </t>
  </si>
  <si>
    <t>€</t>
  </si>
  <si>
    <t>p0006_s</t>
  </si>
  <si>
    <t>p1001_s</t>
  </si>
  <si>
    <t>p1002_s</t>
  </si>
  <si>
    <t>p1003_s</t>
  </si>
  <si>
    <t>p1004_s</t>
  </si>
  <si>
    <t>p1005_s</t>
  </si>
  <si>
    <t>p1006_s</t>
  </si>
  <si>
    <t>p1008_s</t>
  </si>
  <si>
    <t>p1009_s</t>
  </si>
  <si>
    <t>p1013_s</t>
  </si>
  <si>
    <t>p10014_s</t>
  </si>
  <si>
    <t>Gesammt:</t>
  </si>
  <si>
    <t>Blechteile</t>
  </si>
  <si>
    <t>Solar auf Reling</t>
  </si>
  <si>
    <t>Solar auf Davits</t>
  </si>
  <si>
    <t>Drehteile</t>
  </si>
  <si>
    <t>p0004_s</t>
  </si>
  <si>
    <t>Menge</t>
  </si>
  <si>
    <t>p0005_s</t>
  </si>
  <si>
    <t>p0011_s</t>
  </si>
  <si>
    <t>p0012_s</t>
  </si>
  <si>
    <t>p0013_s</t>
  </si>
  <si>
    <t>p0018_s</t>
  </si>
  <si>
    <t>p1007_s</t>
  </si>
  <si>
    <t>1Kg E-Stahl--&gt;</t>
  </si>
  <si>
    <t>Stk.</t>
  </si>
  <si>
    <t>Material Kosten:</t>
  </si>
  <si>
    <t>Arbeitsgang-Nr.</t>
  </si>
  <si>
    <t>Kosten.-Stelle   Masch.-Nr</t>
  </si>
  <si>
    <t xml:space="preserve">Zeitvorgabe/stunde </t>
  </si>
  <si>
    <t>Ausschuss</t>
  </si>
  <si>
    <t>Arbeiter-Nr.</t>
  </si>
  <si>
    <t>tr</t>
  </si>
  <si>
    <t>te</t>
  </si>
  <si>
    <t>bez.</t>
  </si>
  <si>
    <t>unbez.</t>
  </si>
  <si>
    <t>Kontr.</t>
  </si>
  <si>
    <t>Drehen</t>
  </si>
  <si>
    <t>Werkstoff/Stückliste:
42CrMo4</t>
  </si>
  <si>
    <t>Gegenstand:
Bolzen</t>
  </si>
  <si>
    <t>Rohmaße/Gewicht 
Ø20x55</t>
  </si>
  <si>
    <t>p1010_s</t>
  </si>
  <si>
    <t>Stückzahl</t>
  </si>
  <si>
    <t>Auflaschlag</t>
  </si>
  <si>
    <t>Preis--&gt;</t>
  </si>
  <si>
    <t>Arbeitsgang</t>
  </si>
  <si>
    <t>p0009_s</t>
  </si>
  <si>
    <t>Rohmaße/Gewicht 
Ø15x90</t>
  </si>
  <si>
    <t>Gegenstand:
Achse</t>
  </si>
  <si>
    <t>p0007_s</t>
  </si>
  <si>
    <t>Gegenstand:
Gegengewicht</t>
  </si>
  <si>
    <t>Rohmaße/Gewicht 
Ø40x685</t>
  </si>
  <si>
    <t>Zuschlag:</t>
  </si>
  <si>
    <t>3D-Druckteile:</t>
  </si>
  <si>
    <t>Blechteile:</t>
  </si>
  <si>
    <t>Normteile:</t>
  </si>
  <si>
    <t>Zukaufteile:</t>
  </si>
  <si>
    <t>≈</t>
  </si>
  <si>
    <t>Solarpaneele:</t>
  </si>
  <si>
    <t>p0003_s</t>
  </si>
  <si>
    <t>g/Stk.</t>
  </si>
  <si>
    <t>Zeitvorgabe [h]</t>
  </si>
  <si>
    <t>Kg/Stk.</t>
  </si>
  <si>
    <t>Silentwind:</t>
  </si>
  <si>
    <t>Gesamt: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</si>
</sst>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€&quot;\ #,##0.00"/>
    <numFmt numFmtId="165" formatCode="#,##0\ [$€-1];[Red]\-#,##0\ [$€-1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rgb="FFBDC1C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0" xfId="0" applyFill="1" applyBorder="1"/>
    <xf numFmtId="0" fontId="0" fillId="0" borderId="9" xfId="0" applyBorder="1"/>
    <xf numFmtId="164" fontId="0" fillId="0" borderId="9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2" borderId="1" xfId="0" applyNumberFormat="1" applyFill="1" applyBorder="1"/>
    <xf numFmtId="0" fontId="0" fillId="3" borderId="10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4" xfId="0" applyNumberFormat="1" applyFill="1" applyBorder="1"/>
    <xf numFmtId="164" fontId="0" fillId="0" borderId="4" xfId="0" applyNumberFormat="1" applyBorder="1"/>
    <xf numFmtId="164" fontId="0" fillId="0" borderId="0" xfId="0" applyNumberFormat="1"/>
    <xf numFmtId="164" fontId="0" fillId="0" borderId="1" xfId="0" applyNumberFormat="1" applyBorder="1"/>
    <xf numFmtId="0" fontId="3" fillId="0" borderId="19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3" fillId="0" borderId="13" xfId="0" applyFont="1" applyBorder="1" applyAlignment="1">
      <alignment vertical="top"/>
    </xf>
    <xf numFmtId="44" fontId="3" fillId="0" borderId="15" xfId="0" applyNumberFormat="1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165" fontId="3" fillId="0" borderId="17" xfId="0" applyNumberFormat="1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4" fillId="0" borderId="9" xfId="0" applyFont="1" applyBorder="1" applyAlignment="1">
      <alignment horizontal="center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7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44" fontId="3" fillId="0" borderId="0" xfId="0" applyNumberFormat="1" applyFont="1" applyAlignment="1">
      <alignment vertical="top"/>
    </xf>
    <xf numFmtId="0" fontId="0" fillId="0" borderId="12" xfId="0" applyBorder="1"/>
    <xf numFmtId="164" fontId="0" fillId="0" borderId="12" xfId="0" applyNumberFormat="1" applyBorder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164" fontId="0" fillId="2" borderId="2" xfId="0" applyNumberFormat="1" applyFill="1" applyBorder="1"/>
    <xf numFmtId="0" fontId="3" fillId="0" borderId="0" xfId="0" applyFont="1" applyAlignment="1">
      <alignment horizontal="center" vertical="top"/>
    </xf>
    <xf numFmtId="9" fontId="3" fillId="0" borderId="0" xfId="1" applyNumberFormat="1" applyFont="1" applyBorder="1" applyAlignment="1">
      <alignment vertical="top"/>
    </xf>
    <xf numFmtId="0" fontId="0" fillId="0" borderId="23" xfId="0" applyBorder="1"/>
    <xf numFmtId="0" fontId="0" fillId="0" borderId="19" xfId="0" applyBorder="1"/>
    <xf numFmtId="0" fontId="0" fillId="0" borderId="16" xfId="0" applyBorder="1"/>
    <xf numFmtId="0" fontId="5" fillId="0" borderId="0" xfId="0" applyFont="1"/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24" xfId="0" applyBorder="1"/>
    <xf numFmtId="0" fontId="0" fillId="0" borderId="10" xfId="0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20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9" fontId="0" fillId="0" borderId="11" xfId="0" applyNumberFormat="1" applyBorder="1"/>
    <xf numFmtId="9" fontId="0" fillId="0" borderId="21" xfId="0" applyNumberForma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0" borderId="28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15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3" fillId="0" borderId="21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0BCB-C38A-4036-ADEE-3E3DA49246B1}">
  <dimension ref="A1:AO31"/>
  <sheetViews>
    <sheetView tabSelected="1" showWhiteSpace="0" view="pageLayout" zoomScale="115" zoomScaleNormal="100" zoomScaleSheetLayoutView="145" zoomScalePageLayoutView="115" workbookViewId="0">
      <selection activeCell="O27" sqref="O27"/>
    </sheetView>
  </sheetViews>
  <sheetFormatPr baseColWidth="10" defaultRowHeight="15" x14ac:dyDescent="0.25"/>
  <cols>
    <col min="1" max="1" width="8" customWidth="1"/>
    <col min="2" max="2" width="13.42578125" bestFit="1" customWidth="1"/>
    <col min="3" max="3" width="13" bestFit="1" customWidth="1"/>
    <col min="6" max="6" width="13.42578125" bestFit="1" customWidth="1"/>
    <col min="8" max="8" width="9.140625" customWidth="1"/>
    <col min="9" max="9" width="8.7109375" customWidth="1"/>
    <col min="10" max="10" width="7.5703125" customWidth="1"/>
    <col min="11" max="11" width="7" customWidth="1"/>
    <col min="12" max="12" width="4.28515625" customWidth="1"/>
    <col min="13" max="13" width="4.5703125" bestFit="1" customWidth="1"/>
    <col min="14" max="14" width="4.42578125" customWidth="1"/>
    <col min="15" max="15" width="4.140625" customWidth="1"/>
    <col min="16" max="16" width="4.7109375" customWidth="1"/>
    <col min="17" max="17" width="8" customWidth="1"/>
    <col min="19" max="19" width="13.42578125" bestFit="1" customWidth="1"/>
    <col min="20" max="20" width="12.140625" customWidth="1"/>
    <col min="21" max="21" width="13.7109375" bestFit="1" customWidth="1"/>
    <col min="25" max="25" width="13.42578125" bestFit="1" customWidth="1"/>
    <col min="27" max="27" width="8" customWidth="1"/>
    <col min="28" max="28" width="10.5703125" customWidth="1"/>
    <col min="29" max="29" width="9.140625" customWidth="1"/>
    <col min="30" max="30" width="5.85546875" customWidth="1"/>
    <col min="31" max="32" width="4.5703125" customWidth="1"/>
    <col min="33" max="33" width="5.140625" customWidth="1"/>
    <col min="34" max="35" width="4.85546875" customWidth="1"/>
    <col min="36" max="36" width="6.5703125" customWidth="1"/>
  </cols>
  <sheetData>
    <row r="1" spans="1:41" ht="15" customHeight="1" x14ac:dyDescent="0.25">
      <c r="A1" s="81" t="s">
        <v>19</v>
      </c>
      <c r="B1" s="82"/>
      <c r="C1" s="82"/>
      <c r="D1" s="82"/>
      <c r="E1" s="82"/>
      <c r="F1" s="82"/>
      <c r="G1" s="83"/>
      <c r="H1" s="81" t="s">
        <v>19</v>
      </c>
      <c r="I1" s="82"/>
      <c r="J1" s="82"/>
      <c r="K1" s="82"/>
      <c r="L1" s="82"/>
      <c r="M1" s="82"/>
      <c r="N1" s="82"/>
      <c r="O1" s="82"/>
      <c r="P1" s="82"/>
      <c r="Q1" s="82"/>
      <c r="R1" s="82"/>
      <c r="S1" s="83"/>
      <c r="T1" s="81" t="s">
        <v>20</v>
      </c>
      <c r="U1" s="82"/>
      <c r="V1" s="82"/>
      <c r="W1" s="82"/>
      <c r="X1" s="82"/>
      <c r="Y1" s="82"/>
      <c r="Z1" s="83"/>
      <c r="AA1" s="81" t="s">
        <v>20</v>
      </c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3"/>
    </row>
    <row r="2" spans="1:41" ht="15" customHeight="1" thickBot="1" x14ac:dyDescent="0.3">
      <c r="A2" s="84"/>
      <c r="B2" s="85"/>
      <c r="C2" s="85"/>
      <c r="D2" s="85"/>
      <c r="E2" s="85"/>
      <c r="F2" s="85"/>
      <c r="G2" s="86"/>
      <c r="H2" s="84"/>
      <c r="I2" s="85"/>
      <c r="J2" s="85"/>
      <c r="K2" s="85"/>
      <c r="L2" s="85"/>
      <c r="M2" s="85"/>
      <c r="N2" s="85"/>
      <c r="O2" s="85"/>
      <c r="P2" s="85"/>
      <c r="Q2" s="85"/>
      <c r="R2" s="85"/>
      <c r="S2" s="86"/>
      <c r="T2" s="84"/>
      <c r="U2" s="85"/>
      <c r="V2" s="85"/>
      <c r="W2" s="85"/>
      <c r="X2" s="85"/>
      <c r="Y2" s="85"/>
      <c r="Z2" s="86"/>
      <c r="AA2" s="84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6"/>
    </row>
    <row r="4" spans="1:41" ht="15.75" thickBot="1" x14ac:dyDescent="0.3">
      <c r="B4" s="5" t="s">
        <v>64</v>
      </c>
      <c r="C4" s="6">
        <v>858</v>
      </c>
      <c r="U4" s="5" t="s">
        <v>64</v>
      </c>
      <c r="V4" s="6">
        <v>858</v>
      </c>
    </row>
    <row r="5" spans="1:41" ht="15.75" thickBot="1" x14ac:dyDescent="0.3">
      <c r="B5" s="5" t="s">
        <v>59</v>
      </c>
      <c r="C5" s="6">
        <f>G14</f>
        <v>1927.1999999999998</v>
      </c>
      <c r="H5" s="78" t="s">
        <v>47</v>
      </c>
      <c r="I5" s="79"/>
      <c r="J5" s="79"/>
      <c r="K5" s="79"/>
      <c r="L5" s="79"/>
      <c r="M5" s="79"/>
      <c r="N5" s="79"/>
      <c r="O5" s="79"/>
      <c r="P5" s="79"/>
      <c r="Q5" s="80"/>
      <c r="R5" s="2" t="s">
        <v>50</v>
      </c>
      <c r="S5" s="12">
        <f>I9+I9*I10</f>
        <v>124.2</v>
      </c>
      <c r="T5" s="14"/>
      <c r="U5" s="5" t="s">
        <v>59</v>
      </c>
      <c r="V5" s="6">
        <f>Z14</f>
        <v>601.6</v>
      </c>
      <c r="AA5" s="78" t="s">
        <v>52</v>
      </c>
      <c r="AB5" s="79"/>
      <c r="AC5" s="79"/>
      <c r="AD5" s="79"/>
      <c r="AE5" s="79"/>
      <c r="AF5" s="79"/>
      <c r="AG5" s="79"/>
      <c r="AH5" s="79"/>
      <c r="AI5" s="79"/>
      <c r="AJ5" s="80"/>
      <c r="AK5" s="2" t="s">
        <v>50</v>
      </c>
      <c r="AL5" s="12">
        <f>AB9+AB9*AB10</f>
        <v>280.60000000000002</v>
      </c>
      <c r="AN5" s="5" t="s">
        <v>69</v>
      </c>
      <c r="AO5" s="6">
        <f>1960*2</f>
        <v>3920</v>
      </c>
    </row>
    <row r="6" spans="1:41" ht="15.75" customHeight="1" x14ac:dyDescent="0.25">
      <c r="B6" s="5" t="s">
        <v>60</v>
      </c>
      <c r="C6" s="6">
        <f>G29</f>
        <v>3.024</v>
      </c>
      <c r="H6" s="96" t="s">
        <v>45</v>
      </c>
      <c r="I6" s="97"/>
      <c r="J6" s="102" t="s">
        <v>44</v>
      </c>
      <c r="K6" s="103"/>
      <c r="L6" s="103"/>
      <c r="M6" s="104"/>
      <c r="N6" s="111" t="s">
        <v>48</v>
      </c>
      <c r="O6" s="112"/>
      <c r="P6" s="112"/>
      <c r="Q6" s="113"/>
      <c r="U6" s="5" t="s">
        <v>60</v>
      </c>
      <c r="V6" s="6">
        <f>Z21</f>
        <v>75.983999999999995</v>
      </c>
      <c r="AA6" s="96" t="s">
        <v>54</v>
      </c>
      <c r="AB6" s="97"/>
      <c r="AC6" s="102" t="s">
        <v>44</v>
      </c>
      <c r="AD6" s="103"/>
      <c r="AE6" s="103"/>
      <c r="AF6" s="104"/>
      <c r="AG6" s="111" t="s">
        <v>48</v>
      </c>
      <c r="AH6" s="112"/>
      <c r="AI6" s="112"/>
      <c r="AJ6" s="113"/>
      <c r="AN6" s="5" t="s">
        <v>59</v>
      </c>
      <c r="AO6" s="6">
        <v>20</v>
      </c>
    </row>
    <row r="7" spans="1:41" x14ac:dyDescent="0.25">
      <c r="B7" s="5" t="s">
        <v>21</v>
      </c>
      <c r="C7" s="6">
        <f>S5</f>
        <v>124.2</v>
      </c>
      <c r="H7" s="98"/>
      <c r="I7" s="99"/>
      <c r="J7" s="105"/>
      <c r="K7" s="106"/>
      <c r="L7" s="106"/>
      <c r="M7" s="107"/>
      <c r="N7" s="114">
        <v>2</v>
      </c>
      <c r="O7" s="115"/>
      <c r="P7" s="115"/>
      <c r="Q7" s="116"/>
      <c r="U7" s="5" t="s">
        <v>21</v>
      </c>
      <c r="V7" s="56">
        <f>AL5+AL17</f>
        <v>1499.6</v>
      </c>
      <c r="AA7" s="98"/>
      <c r="AB7" s="99"/>
      <c r="AC7" s="105"/>
      <c r="AD7" s="106"/>
      <c r="AE7" s="106"/>
      <c r="AF7" s="107"/>
      <c r="AG7" s="114">
        <v>4</v>
      </c>
      <c r="AH7" s="115"/>
      <c r="AI7" s="115"/>
      <c r="AJ7" s="116"/>
      <c r="AN7" s="5" t="s">
        <v>60</v>
      </c>
      <c r="AO7" s="6">
        <f>AS22</f>
        <v>0</v>
      </c>
    </row>
    <row r="8" spans="1:41" ht="15.75" x14ac:dyDescent="0.25">
      <c r="B8" s="55" t="s">
        <v>61</v>
      </c>
      <c r="C8" s="56">
        <v>100</v>
      </c>
      <c r="D8" s="65" t="s">
        <v>63</v>
      </c>
      <c r="H8" s="100"/>
      <c r="I8" s="101"/>
      <c r="J8" s="108"/>
      <c r="K8" s="109"/>
      <c r="L8" s="109"/>
      <c r="M8" s="110"/>
      <c r="N8" s="25"/>
      <c r="O8" s="27"/>
      <c r="P8" s="27"/>
      <c r="Q8" s="26"/>
      <c r="R8" s="11"/>
      <c r="U8" s="5" t="s">
        <v>61</v>
      </c>
      <c r="V8" s="6">
        <v>100</v>
      </c>
      <c r="W8" s="65" t="s">
        <v>63</v>
      </c>
      <c r="AA8" s="100"/>
      <c r="AB8" s="101"/>
      <c r="AC8" s="108"/>
      <c r="AD8" s="109"/>
      <c r="AE8" s="109"/>
      <c r="AF8" s="110"/>
      <c r="AG8" s="25"/>
      <c r="AH8" s="27"/>
      <c r="AI8" s="27"/>
      <c r="AJ8" s="26"/>
      <c r="AK8" s="11"/>
      <c r="AN8" s="5" t="s">
        <v>21</v>
      </c>
      <c r="AO8" s="56">
        <f>BE6+BE18</f>
        <v>0</v>
      </c>
    </row>
    <row r="9" spans="1:41" ht="15" customHeight="1" thickBot="1" x14ac:dyDescent="0.3">
      <c r="B9" s="5" t="s">
        <v>62</v>
      </c>
      <c r="C9" s="56">
        <v>300</v>
      </c>
      <c r="D9" s="65" t="s">
        <v>63</v>
      </c>
      <c r="H9" s="18"/>
      <c r="I9" s="19">
        <f>N7*N10+((J14*M14)+(J14*L14))*N7</f>
        <v>108</v>
      </c>
      <c r="J9" s="102" t="s">
        <v>46</v>
      </c>
      <c r="K9" s="117"/>
      <c r="L9" s="117"/>
      <c r="M9" s="118"/>
      <c r="N9" s="18" t="s">
        <v>32</v>
      </c>
      <c r="O9" s="21"/>
      <c r="P9" s="21"/>
      <c r="Q9" s="20"/>
      <c r="R9" s="14"/>
      <c r="U9" s="64" t="s">
        <v>62</v>
      </c>
      <c r="V9" s="56">
        <v>250</v>
      </c>
      <c r="W9" s="65" t="s">
        <v>63</v>
      </c>
      <c r="AA9" s="18"/>
      <c r="AB9" s="19">
        <f>AG7*AG10+((AC14*AF14)+(AC14*AE14))*AG7</f>
        <v>244</v>
      </c>
      <c r="AC9" s="102" t="s">
        <v>53</v>
      </c>
      <c r="AD9" s="117"/>
      <c r="AE9" s="117"/>
      <c r="AF9" s="118"/>
      <c r="AG9" s="18" t="s">
        <v>32</v>
      </c>
      <c r="AH9" s="21"/>
      <c r="AI9" s="21"/>
      <c r="AJ9" s="20"/>
      <c r="AK9" s="14"/>
      <c r="AN9" s="5" t="s">
        <v>61</v>
      </c>
      <c r="AO9" s="6">
        <v>220</v>
      </c>
    </row>
    <row r="10" spans="1:41" ht="15.75" thickBot="1" x14ac:dyDescent="0.3">
      <c r="B10" s="63" t="s">
        <v>70</v>
      </c>
      <c r="C10" s="9">
        <f>SUM(C4:C9)</f>
        <v>3312.4239999999995</v>
      </c>
      <c r="H10" s="22" t="s">
        <v>49</v>
      </c>
      <c r="I10" s="61">
        <v>0.15</v>
      </c>
      <c r="J10" s="119"/>
      <c r="K10" s="120"/>
      <c r="L10" s="120"/>
      <c r="M10" s="121"/>
      <c r="N10" s="24">
        <v>24</v>
      </c>
      <c r="O10" s="57"/>
      <c r="P10" s="57"/>
      <c r="Q10" s="23"/>
      <c r="R10" s="14"/>
      <c r="U10" s="62" t="s">
        <v>70</v>
      </c>
      <c r="V10" s="9">
        <f>SUM(V4:V9)</f>
        <v>3385.1839999999997</v>
      </c>
      <c r="AA10" s="22" t="s">
        <v>58</v>
      </c>
      <c r="AB10" s="61">
        <v>0.15</v>
      </c>
      <c r="AC10" s="119"/>
      <c r="AD10" s="120"/>
      <c r="AE10" s="120"/>
      <c r="AF10" s="121"/>
      <c r="AG10" s="24">
        <v>36</v>
      </c>
      <c r="AH10" s="57"/>
      <c r="AI10" s="57"/>
      <c r="AJ10" s="23"/>
      <c r="AK10" s="14"/>
      <c r="AN10" s="64" t="s">
        <v>62</v>
      </c>
      <c r="AO10" s="56">
        <v>300</v>
      </c>
    </row>
    <row r="11" spans="1:41" ht="15.75" thickBot="1" x14ac:dyDescent="0.3">
      <c r="H11" s="25"/>
      <c r="I11" s="54"/>
      <c r="J11" s="122"/>
      <c r="K11" s="128"/>
      <c r="L11" s="128"/>
      <c r="M11" s="129"/>
      <c r="N11" s="25"/>
      <c r="O11" s="27"/>
      <c r="P11" s="27"/>
      <c r="Q11" s="26"/>
      <c r="AA11" s="25"/>
      <c r="AB11" s="54"/>
      <c r="AC11" s="122"/>
      <c r="AD11" s="120"/>
      <c r="AE11" s="120"/>
      <c r="AF11" s="121"/>
      <c r="AG11" s="25"/>
      <c r="AH11" s="27"/>
      <c r="AI11" s="27"/>
      <c r="AJ11" s="26"/>
      <c r="AN11" s="62" t="s">
        <v>70</v>
      </c>
      <c r="AO11" s="9">
        <f>SUM(AO5:AO10)</f>
        <v>4460</v>
      </c>
    </row>
    <row r="12" spans="1:41" ht="15" customHeight="1" thickBot="1" x14ac:dyDescent="0.3">
      <c r="H12" s="123" t="s">
        <v>33</v>
      </c>
      <c r="I12" s="125" t="s">
        <v>51</v>
      </c>
      <c r="J12" s="126" t="s">
        <v>34</v>
      </c>
      <c r="K12" s="90" t="s">
        <v>67</v>
      </c>
      <c r="L12" s="90"/>
      <c r="M12" s="90"/>
      <c r="N12" s="91" t="s">
        <v>36</v>
      </c>
      <c r="O12" s="91"/>
      <c r="P12" s="89"/>
      <c r="Q12" s="92" t="s">
        <v>37</v>
      </c>
      <c r="AA12" s="123" t="s">
        <v>33</v>
      </c>
      <c r="AB12" s="125" t="s">
        <v>51</v>
      </c>
      <c r="AC12" s="126" t="s">
        <v>34</v>
      </c>
      <c r="AD12" s="89" t="s">
        <v>35</v>
      </c>
      <c r="AE12" s="90"/>
      <c r="AF12" s="90"/>
      <c r="AG12" s="91" t="s">
        <v>36</v>
      </c>
      <c r="AH12" s="91"/>
      <c r="AI12" s="89"/>
      <c r="AJ12" s="92" t="s">
        <v>37</v>
      </c>
    </row>
    <row r="13" spans="1:41" ht="15.75" thickBot="1" x14ac:dyDescent="0.3">
      <c r="B13" s="94" t="s">
        <v>0</v>
      </c>
      <c r="C13" s="95"/>
      <c r="D13" s="95"/>
      <c r="E13" s="127"/>
      <c r="F13" s="2" t="s">
        <v>3</v>
      </c>
      <c r="G13" s="13">
        <v>0.8</v>
      </c>
      <c r="H13" s="124"/>
      <c r="I13" s="125"/>
      <c r="J13" s="126"/>
      <c r="K13" s="72"/>
      <c r="L13" s="28" t="s">
        <v>38</v>
      </c>
      <c r="M13" s="73" t="s">
        <v>39</v>
      </c>
      <c r="N13" s="28" t="s">
        <v>40</v>
      </c>
      <c r="O13" s="28" t="s">
        <v>41</v>
      </c>
      <c r="P13" s="28" t="s">
        <v>42</v>
      </c>
      <c r="Q13" s="93"/>
      <c r="U13" s="94" t="s">
        <v>0</v>
      </c>
      <c r="V13" s="95"/>
      <c r="W13" s="95"/>
      <c r="X13" s="127"/>
      <c r="Y13" s="2" t="s">
        <v>3</v>
      </c>
      <c r="Z13" s="15">
        <v>0.8</v>
      </c>
      <c r="AA13" s="124"/>
      <c r="AB13" s="125"/>
      <c r="AC13" s="126"/>
      <c r="AD13" s="72"/>
      <c r="AE13" s="28" t="s">
        <v>38</v>
      </c>
      <c r="AF13" s="73" t="s">
        <v>39</v>
      </c>
      <c r="AG13" s="28" t="s">
        <v>40</v>
      </c>
      <c r="AH13" s="28" t="s">
        <v>41</v>
      </c>
      <c r="AI13" s="28" t="s">
        <v>42</v>
      </c>
      <c r="AJ13" s="93"/>
    </row>
    <row r="14" spans="1:41" ht="15.75" thickBot="1" x14ac:dyDescent="0.3">
      <c r="B14" s="70" t="s">
        <v>1</v>
      </c>
      <c r="C14" s="70" t="s">
        <v>23</v>
      </c>
      <c r="D14" s="70" t="s">
        <v>4</v>
      </c>
      <c r="E14" s="70" t="s">
        <v>2</v>
      </c>
      <c r="F14" s="2" t="s">
        <v>17</v>
      </c>
      <c r="G14" s="59">
        <f>SUM(E16:E25)</f>
        <v>1927.1999999999998</v>
      </c>
      <c r="H14" s="5">
        <v>1</v>
      </c>
      <c r="I14" s="5" t="s">
        <v>43</v>
      </c>
      <c r="J14" s="6">
        <v>50</v>
      </c>
      <c r="K14" s="77"/>
      <c r="L14" s="5">
        <v>0.2</v>
      </c>
      <c r="M14" s="69">
        <v>0.4</v>
      </c>
      <c r="N14" s="5"/>
      <c r="O14" s="5"/>
      <c r="P14" s="5"/>
      <c r="Q14" s="5">
        <v>1</v>
      </c>
      <c r="T14" s="14"/>
      <c r="U14" s="2" t="s">
        <v>1</v>
      </c>
      <c r="V14" s="2" t="s">
        <v>23</v>
      </c>
      <c r="W14" s="2" t="s">
        <v>4</v>
      </c>
      <c r="X14" s="2" t="s">
        <v>2</v>
      </c>
      <c r="Y14" s="2" t="s">
        <v>17</v>
      </c>
      <c r="Z14" s="9">
        <f>SUM(X16:X17)</f>
        <v>601.6</v>
      </c>
      <c r="AA14" s="5">
        <v>1</v>
      </c>
      <c r="AB14" s="62" t="s">
        <v>43</v>
      </c>
      <c r="AC14" s="6">
        <v>50</v>
      </c>
      <c r="AD14" s="76"/>
      <c r="AE14" s="5">
        <v>0.2</v>
      </c>
      <c r="AF14" s="69">
        <v>0.3</v>
      </c>
      <c r="AG14" s="5"/>
      <c r="AH14" s="5"/>
      <c r="AI14" s="5"/>
      <c r="AJ14" s="5">
        <v>1</v>
      </c>
    </row>
    <row r="15" spans="1:41" ht="15.75" customHeight="1" thickBot="1" x14ac:dyDescent="0.3">
      <c r="B15" s="3"/>
      <c r="C15" s="1" t="s">
        <v>31</v>
      </c>
      <c r="D15" s="1" t="s">
        <v>66</v>
      </c>
      <c r="E15" s="1" t="s">
        <v>5</v>
      </c>
      <c r="S15" s="14"/>
      <c r="T15" s="14"/>
      <c r="U15" s="3"/>
      <c r="V15" s="1" t="s">
        <v>31</v>
      </c>
      <c r="W15" s="1" t="s">
        <v>66</v>
      </c>
      <c r="X15" s="1" t="s">
        <v>5</v>
      </c>
    </row>
    <row r="16" spans="1:41" ht="15.75" thickBot="1" x14ac:dyDescent="0.3">
      <c r="B16" s="7" t="s">
        <v>7</v>
      </c>
      <c r="C16" s="7">
        <v>1</v>
      </c>
      <c r="D16" s="7">
        <v>168</v>
      </c>
      <c r="E16" s="8">
        <f>(G13*D16)*C16</f>
        <v>134.4</v>
      </c>
      <c r="U16" s="7" t="s">
        <v>65</v>
      </c>
      <c r="V16" s="7">
        <v>2</v>
      </c>
      <c r="W16" s="7">
        <v>188</v>
      </c>
      <c r="X16" s="8">
        <f>(Z13*W16)*V16</f>
        <v>300.8</v>
      </c>
    </row>
    <row r="17" spans="2:38" ht="15" customHeight="1" thickBot="1" x14ac:dyDescent="0.3">
      <c r="B17" s="5" t="s">
        <v>8</v>
      </c>
      <c r="C17" s="5">
        <v>2</v>
      </c>
      <c r="D17" s="5">
        <v>58</v>
      </c>
      <c r="E17" s="8">
        <f>(G13*D17)*C17</f>
        <v>92.800000000000011</v>
      </c>
      <c r="U17" s="5" t="s">
        <v>6</v>
      </c>
      <c r="V17" s="5">
        <v>2</v>
      </c>
      <c r="W17" s="5">
        <v>188</v>
      </c>
      <c r="X17" s="6">
        <f>(Z13*W17)*V17</f>
        <v>300.8</v>
      </c>
      <c r="AA17" s="94" t="s">
        <v>55</v>
      </c>
      <c r="AB17" s="95"/>
      <c r="AC17" s="79"/>
      <c r="AD17" s="79"/>
      <c r="AE17" s="79"/>
      <c r="AF17" s="79"/>
      <c r="AG17" s="79"/>
      <c r="AH17" s="79"/>
      <c r="AI17" s="79"/>
      <c r="AJ17" s="80"/>
      <c r="AK17" s="2" t="s">
        <v>50</v>
      </c>
      <c r="AL17" s="12">
        <f>AB21+AB21*AB22</f>
        <v>1219</v>
      </c>
    </row>
    <row r="18" spans="2:38" ht="15" customHeight="1" x14ac:dyDescent="0.25">
      <c r="B18" s="5" t="s">
        <v>9</v>
      </c>
      <c r="C18" s="5">
        <v>2</v>
      </c>
      <c r="D18" s="5">
        <v>389</v>
      </c>
      <c r="E18" s="8">
        <f>(G13*D18)*C18</f>
        <v>622.40000000000009</v>
      </c>
      <c r="AA18" s="87" t="s">
        <v>56</v>
      </c>
      <c r="AB18" s="87"/>
      <c r="AC18" s="30" t="s">
        <v>44</v>
      </c>
      <c r="AD18" s="38"/>
      <c r="AE18" s="38"/>
      <c r="AF18" s="39"/>
      <c r="AG18" s="51" t="s">
        <v>48</v>
      </c>
      <c r="AH18" s="52"/>
      <c r="AI18" s="52"/>
      <c r="AJ18" s="53"/>
    </row>
    <row r="19" spans="2:38" ht="15.75" thickBot="1" x14ac:dyDescent="0.3">
      <c r="B19" s="5" t="s">
        <v>10</v>
      </c>
      <c r="C19" s="5">
        <v>2</v>
      </c>
      <c r="D19" s="5">
        <v>112</v>
      </c>
      <c r="E19" s="8">
        <f>(G13*D19)*C19</f>
        <v>179.20000000000002</v>
      </c>
      <c r="AA19" s="87"/>
      <c r="AB19" s="87"/>
      <c r="AC19" s="40"/>
      <c r="AD19" s="58"/>
      <c r="AE19" s="58"/>
      <c r="AF19" s="41"/>
      <c r="AG19" s="34">
        <v>4</v>
      </c>
      <c r="AH19" s="60"/>
      <c r="AI19" s="60"/>
      <c r="AJ19" s="35"/>
    </row>
    <row r="20" spans="2:38" ht="15.75" customHeight="1" thickBot="1" x14ac:dyDescent="0.3">
      <c r="B20" s="5" t="s">
        <v>11</v>
      </c>
      <c r="C20" s="5">
        <v>1</v>
      </c>
      <c r="D20" s="5">
        <v>240</v>
      </c>
      <c r="E20" s="8">
        <f>(G13*D20)*C20</f>
        <v>192</v>
      </c>
      <c r="U20" s="78" t="s">
        <v>18</v>
      </c>
      <c r="V20" s="79"/>
      <c r="W20" s="79"/>
      <c r="X20" s="80"/>
      <c r="Y20" s="2" t="s">
        <v>30</v>
      </c>
      <c r="Z20" s="15">
        <v>12</v>
      </c>
      <c r="AA20" s="88"/>
      <c r="AB20" s="87"/>
      <c r="AC20" s="42"/>
      <c r="AD20" s="43"/>
      <c r="AE20" s="43"/>
      <c r="AF20" s="44"/>
      <c r="AG20" s="25"/>
      <c r="AH20" s="27"/>
      <c r="AI20" s="27"/>
      <c r="AJ20" s="26"/>
      <c r="AK20" s="11"/>
    </row>
    <row r="21" spans="2:38" ht="15.75" customHeight="1" thickBot="1" x14ac:dyDescent="0.3">
      <c r="B21" s="5" t="s">
        <v>12</v>
      </c>
      <c r="C21" s="5">
        <v>2</v>
      </c>
      <c r="D21" s="5">
        <v>61</v>
      </c>
      <c r="E21" s="8">
        <f>(G13*D21)*C21</f>
        <v>97.600000000000009</v>
      </c>
      <c r="U21" s="2" t="s">
        <v>1</v>
      </c>
      <c r="V21" s="2" t="s">
        <v>23</v>
      </c>
      <c r="W21" s="2" t="s">
        <v>4</v>
      </c>
      <c r="X21" s="2" t="s">
        <v>2</v>
      </c>
      <c r="Y21" s="2" t="s">
        <v>17</v>
      </c>
      <c r="Z21" s="9">
        <f>SUM(X23:X28)</f>
        <v>75.983999999999995</v>
      </c>
      <c r="AA21" s="18"/>
      <c r="AB21" s="19">
        <f>AG19*AG22+((AC26*AF26)+(AC26*AE26))*AG19</f>
        <v>1060</v>
      </c>
      <c r="AC21" s="30" t="s">
        <v>57</v>
      </c>
      <c r="AD21" s="31"/>
      <c r="AE21" s="31"/>
      <c r="AF21" s="29"/>
      <c r="AG21" s="18" t="s">
        <v>32</v>
      </c>
      <c r="AH21" s="21"/>
      <c r="AI21" s="21"/>
      <c r="AJ21" s="20"/>
      <c r="AK21" s="14"/>
    </row>
    <row r="22" spans="2:38" x14ac:dyDescent="0.25">
      <c r="B22" s="5" t="s">
        <v>13</v>
      </c>
      <c r="C22" s="5">
        <v>2</v>
      </c>
      <c r="D22" s="5">
        <v>71</v>
      </c>
      <c r="E22" s="8">
        <f>(G13*D22)*C22</f>
        <v>113.60000000000001</v>
      </c>
      <c r="U22" s="4"/>
      <c r="V22" s="10" t="s">
        <v>31</v>
      </c>
      <c r="W22" s="10" t="s">
        <v>68</v>
      </c>
      <c r="X22" s="10" t="s">
        <v>5</v>
      </c>
      <c r="AA22" s="22" t="s">
        <v>58</v>
      </c>
      <c r="AB22" s="61">
        <v>0.15</v>
      </c>
      <c r="AC22" s="32"/>
      <c r="AD22" s="36"/>
      <c r="AE22" s="36"/>
      <c r="AF22" s="33"/>
      <c r="AG22" s="24">
        <v>240</v>
      </c>
      <c r="AH22" s="57"/>
      <c r="AI22" s="57"/>
      <c r="AJ22" s="23"/>
      <c r="AK22" s="14"/>
    </row>
    <row r="23" spans="2:38" ht="15" customHeight="1" x14ac:dyDescent="0.25">
      <c r="B23" s="5" t="s">
        <v>14</v>
      </c>
      <c r="C23" s="5">
        <v>4</v>
      </c>
      <c r="D23" s="5">
        <v>93</v>
      </c>
      <c r="E23" s="8">
        <f>(G13*D23)*C23</f>
        <v>297.60000000000002</v>
      </c>
      <c r="U23" s="5" t="s">
        <v>22</v>
      </c>
      <c r="V23" s="5">
        <v>2</v>
      </c>
      <c r="W23" s="5">
        <v>0.32</v>
      </c>
      <c r="X23" s="6">
        <f>(Z20*W23)*V23</f>
        <v>7.68</v>
      </c>
      <c r="AA23" s="25"/>
      <c r="AB23" s="54"/>
      <c r="AC23" s="16"/>
      <c r="AD23" s="37"/>
      <c r="AE23" s="37"/>
      <c r="AF23" s="17"/>
      <c r="AG23" s="25"/>
      <c r="AH23" s="27"/>
      <c r="AI23" s="27"/>
      <c r="AJ23" s="26"/>
    </row>
    <row r="24" spans="2:38" ht="15" customHeight="1" x14ac:dyDescent="0.25">
      <c r="B24" s="5" t="s">
        <v>15</v>
      </c>
      <c r="C24" s="5">
        <v>1</v>
      </c>
      <c r="D24" s="5">
        <v>146</v>
      </c>
      <c r="E24" s="8">
        <f>(G13*D24)*C24</f>
        <v>116.80000000000001</v>
      </c>
      <c r="U24" s="5" t="s">
        <v>24</v>
      </c>
      <c r="V24" s="5">
        <v>2</v>
      </c>
      <c r="W24" s="5">
        <v>0.34699999999999998</v>
      </c>
      <c r="X24" s="6">
        <f>(Z20*W24)*V24</f>
        <v>8.3279999999999994</v>
      </c>
      <c r="AA24" s="66" t="s">
        <v>33</v>
      </c>
      <c r="AB24" s="67" t="s">
        <v>51</v>
      </c>
      <c r="AC24" s="46" t="s">
        <v>34</v>
      </c>
      <c r="AD24" s="90" t="s">
        <v>35</v>
      </c>
      <c r="AE24" s="90"/>
      <c r="AF24" s="90"/>
      <c r="AG24" s="48" t="s">
        <v>36</v>
      </c>
      <c r="AH24" s="47"/>
      <c r="AI24" s="49"/>
      <c r="AJ24" s="45" t="s">
        <v>37</v>
      </c>
    </row>
    <row r="25" spans="2:38" x14ac:dyDescent="0.25">
      <c r="B25" s="5" t="s">
        <v>16</v>
      </c>
      <c r="C25" s="5">
        <v>1</v>
      </c>
      <c r="D25" s="5">
        <v>101</v>
      </c>
      <c r="E25" s="8">
        <f>(G13*D25)*C25</f>
        <v>80.800000000000011</v>
      </c>
      <c r="U25" s="5" t="s">
        <v>25</v>
      </c>
      <c r="V25" s="5">
        <v>4</v>
      </c>
      <c r="W25" s="5">
        <v>5.1999999999999998E-2</v>
      </c>
      <c r="X25" s="6">
        <f>(Z20*W25)*V25</f>
        <v>2.496</v>
      </c>
      <c r="AA25" s="68"/>
      <c r="AB25" s="48"/>
      <c r="AC25" s="74"/>
      <c r="AD25" s="71"/>
      <c r="AE25" s="75" t="s">
        <v>38</v>
      </c>
      <c r="AF25" s="73" t="s">
        <v>39</v>
      </c>
      <c r="AG25" s="28" t="s">
        <v>40</v>
      </c>
      <c r="AH25" s="28" t="s">
        <v>41</v>
      </c>
      <c r="AI25" s="28" t="s">
        <v>42</v>
      </c>
      <c r="AJ25" s="50"/>
    </row>
    <row r="26" spans="2:38" x14ac:dyDescent="0.25">
      <c r="U26" s="5" t="s">
        <v>26</v>
      </c>
      <c r="V26" s="5">
        <v>2</v>
      </c>
      <c r="W26" s="5">
        <v>1.5780000000000001</v>
      </c>
      <c r="X26" s="6">
        <f>(Z20*W26)*V26</f>
        <v>37.872</v>
      </c>
      <c r="AA26" s="5">
        <v>1</v>
      </c>
      <c r="AB26" s="62" t="s">
        <v>43</v>
      </c>
      <c r="AC26" s="6">
        <v>50</v>
      </c>
      <c r="AD26" s="76"/>
      <c r="AE26" s="5">
        <v>0.2</v>
      </c>
      <c r="AF26" s="69">
        <v>0.3</v>
      </c>
      <c r="AG26" s="5"/>
      <c r="AH26" s="5"/>
      <c r="AI26" s="5"/>
      <c r="AJ26" s="5">
        <v>1</v>
      </c>
    </row>
    <row r="27" spans="2:38" ht="15.75" thickBot="1" x14ac:dyDescent="0.3">
      <c r="U27" s="5" t="s">
        <v>27</v>
      </c>
      <c r="V27" s="5">
        <v>2</v>
      </c>
      <c r="W27" s="5">
        <v>0.72599999999999998</v>
      </c>
      <c r="X27" s="6">
        <f>(Z20*W27)*V27</f>
        <v>17.423999999999999</v>
      </c>
    </row>
    <row r="28" spans="2:38" ht="15.75" thickBot="1" x14ac:dyDescent="0.3">
      <c r="B28" s="78" t="s">
        <v>18</v>
      </c>
      <c r="C28" s="79"/>
      <c r="D28" s="79"/>
      <c r="E28" s="80"/>
      <c r="F28" s="2" t="s">
        <v>30</v>
      </c>
      <c r="G28" s="15">
        <v>12</v>
      </c>
      <c r="U28" s="5" t="s">
        <v>28</v>
      </c>
      <c r="V28" s="5">
        <v>1</v>
      </c>
      <c r="W28" s="5">
        <v>0.182</v>
      </c>
      <c r="X28" s="6">
        <f>(Z20*W28)*V28</f>
        <v>2.1840000000000002</v>
      </c>
    </row>
    <row r="29" spans="2:38" ht="15.75" thickBot="1" x14ac:dyDescent="0.3">
      <c r="B29" s="70" t="s">
        <v>1</v>
      </c>
      <c r="C29" s="70" t="s">
        <v>23</v>
      </c>
      <c r="D29" s="70" t="s">
        <v>4</v>
      </c>
      <c r="E29" s="70" t="s">
        <v>2</v>
      </c>
      <c r="F29" s="2" t="s">
        <v>17</v>
      </c>
      <c r="G29" s="9">
        <f>SUM(E31)</f>
        <v>3.024</v>
      </c>
    </row>
    <row r="30" spans="2:38" ht="15.75" thickBot="1" x14ac:dyDescent="0.3">
      <c r="B30" s="3"/>
      <c r="C30" s="1" t="s">
        <v>31</v>
      </c>
      <c r="D30" s="1" t="s">
        <v>68</v>
      </c>
      <c r="E30" s="1" t="s">
        <v>5</v>
      </c>
    </row>
    <row r="31" spans="2:38" x14ac:dyDescent="0.25">
      <c r="B31" s="7" t="s">
        <v>29</v>
      </c>
      <c r="C31" s="7">
        <v>2</v>
      </c>
      <c r="D31" s="7">
        <v>0.126</v>
      </c>
      <c r="E31" s="8">
        <f>(G28*D31)*C31</f>
        <v>3.024</v>
      </c>
    </row>
  </sheetData>
  <mergeCells count="35">
    <mergeCell ref="A1:G2"/>
    <mergeCell ref="B13:E13"/>
    <mergeCell ref="J9:M11"/>
    <mergeCell ref="U13:X13"/>
    <mergeCell ref="H12:H13"/>
    <mergeCell ref="N12:P12"/>
    <mergeCell ref="Q12:Q13"/>
    <mergeCell ref="I12:I13"/>
    <mergeCell ref="J12:J13"/>
    <mergeCell ref="N6:Q6"/>
    <mergeCell ref="N7:Q7"/>
    <mergeCell ref="H5:Q5"/>
    <mergeCell ref="H6:I8"/>
    <mergeCell ref="J6:M8"/>
    <mergeCell ref="AG7:AJ7"/>
    <mergeCell ref="AC9:AF11"/>
    <mergeCell ref="AA12:AA13"/>
    <mergeCell ref="AB12:AB13"/>
    <mergeCell ref="AC12:AC13"/>
    <mergeCell ref="U20:X20"/>
    <mergeCell ref="B28:E28"/>
    <mergeCell ref="T1:Z2"/>
    <mergeCell ref="H1:S2"/>
    <mergeCell ref="AA1:AL2"/>
    <mergeCell ref="AA18:AB20"/>
    <mergeCell ref="AD12:AF12"/>
    <mergeCell ref="AD24:AF24"/>
    <mergeCell ref="K12:M12"/>
    <mergeCell ref="AG12:AI12"/>
    <mergeCell ref="AJ12:AJ13"/>
    <mergeCell ref="AA17:AJ17"/>
    <mergeCell ref="AA5:AJ5"/>
    <mergeCell ref="AA6:AB8"/>
    <mergeCell ref="AC6:AF8"/>
    <mergeCell ref="AG6:AJ6"/>
  </mergeCells>
  <pageMargins left="0.7" right="0.7" top="0.78740157499999996" bottom="0.78740157499999996" header="0.3" footer="0.3"/>
  <pageSetup paperSize="9" orientation="portrait" r:id="rId1"/>
  <headerFooter>
    <oddHeader>&amp;LKostenvoranschlag&amp;RSchauer Alexander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cp:lastPrinted>2022-10-11T19:52:36Z</cp:lastPrinted>
  <dcterms:created xsi:type="dcterms:W3CDTF">2022-10-11T17:42:05Z</dcterms:created>
  <dcterms:modified xsi:type="dcterms:W3CDTF">2023-01-02T05:22:17Z</dcterms:modified>
</cp:coreProperties>
</file>