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workbookProtection lockWindows="1"/>
  <bookViews>
    <workbookView xWindow="0" yWindow="0" windowWidth="16380" windowHeight="8190" tabRatio="993" activeTab="1"/>
  </bookViews>
  <sheets>
    <sheet name="README" sheetId="1" r:id="rId1"/>
    <sheet name="stationInfo" sheetId="2" r:id="rId2"/>
    <sheet name="radiometryMisc" sheetId="3" r:id="rId3"/>
    <sheet name="waterMisc" sheetId="4" r:id="rId4"/>
    <sheet name="turbidityHACH" sheetId="5" r:id="rId5"/>
    <sheet name="SPM" sheetId="6" r:id="rId6"/>
    <sheet name="CHL" sheetId="7" r:id="rId7"/>
    <sheet name="phytoSpecies" sheetId="8" r:id="rId8"/>
  </sheets>
  <calcPr calcId="124519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7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3"/>
  <c r="H3"/>
  <c r="N14" i="6"/>
  <c r="M14"/>
  <c r="H14" s="1"/>
  <c r="L14"/>
  <c r="O14" s="1"/>
  <c r="I14"/>
  <c r="G14"/>
  <c r="J14" s="1"/>
  <c r="Q14" s="1"/>
  <c r="E14"/>
  <c r="D14"/>
  <c r="C14"/>
  <c r="B14"/>
  <c r="F14" s="1"/>
  <c r="O13"/>
  <c r="N13"/>
  <c r="M13"/>
  <c r="H13" s="1"/>
  <c r="L13"/>
  <c r="P13" s="1"/>
  <c r="I13"/>
  <c r="G13"/>
  <c r="J13" s="1"/>
  <c r="D13"/>
  <c r="C13"/>
  <c r="E13" s="1"/>
  <c r="B13"/>
  <c r="O12"/>
  <c r="N12"/>
  <c r="M12"/>
  <c r="H12" s="1"/>
  <c r="L12"/>
  <c r="P12" s="1"/>
  <c r="I12"/>
  <c r="G12"/>
  <c r="J12" s="1"/>
  <c r="Q12" s="1"/>
  <c r="E12"/>
  <c r="D12"/>
  <c r="C12"/>
  <c r="B12"/>
  <c r="F12" s="1"/>
  <c r="O11"/>
  <c r="N11"/>
  <c r="M11"/>
  <c r="H11" s="1"/>
  <c r="L11"/>
  <c r="P11" s="1"/>
  <c r="I11"/>
  <c r="G11"/>
  <c r="J11" s="1"/>
  <c r="Q11" s="1"/>
  <c r="E11"/>
  <c r="D11"/>
  <c r="C11"/>
  <c r="B11"/>
  <c r="F11" s="1"/>
  <c r="O10"/>
  <c r="N10"/>
  <c r="M10"/>
  <c r="H10" s="1"/>
  <c r="L10"/>
  <c r="P10" s="1"/>
  <c r="I10"/>
  <c r="G10"/>
  <c r="J10" s="1"/>
  <c r="Q10" s="1"/>
  <c r="E10"/>
  <c r="D10"/>
  <c r="C10"/>
  <c r="B10"/>
  <c r="F10" s="1"/>
  <c r="O9"/>
  <c r="N9"/>
  <c r="M9"/>
  <c r="H9" s="1"/>
  <c r="L9"/>
  <c r="P9" s="1"/>
  <c r="I9"/>
  <c r="G9"/>
  <c r="J9" s="1"/>
  <c r="Q9" s="1"/>
  <c r="E9"/>
  <c r="D9"/>
  <c r="C9"/>
  <c r="B9"/>
  <c r="F9" s="1"/>
  <c r="O8"/>
  <c r="N8"/>
  <c r="M8"/>
  <c r="H8" s="1"/>
  <c r="L8"/>
  <c r="P8" s="1"/>
  <c r="I8"/>
  <c r="G8"/>
  <c r="J8" s="1"/>
  <c r="Q8" s="1"/>
  <c r="E8"/>
  <c r="D8"/>
  <c r="C8"/>
  <c r="B8"/>
  <c r="F8" s="1"/>
  <c r="O7"/>
  <c r="N7"/>
  <c r="M7"/>
  <c r="H7" s="1"/>
  <c r="L7"/>
  <c r="P7" s="1"/>
  <c r="I7"/>
  <c r="G7"/>
  <c r="J7" s="1"/>
  <c r="Q7" s="1"/>
  <c r="E7"/>
  <c r="D7"/>
  <c r="C7"/>
  <c r="B7"/>
  <c r="F7" s="1"/>
  <c r="O6"/>
  <c r="N6"/>
  <c r="M6"/>
  <c r="H6" s="1"/>
  <c r="L6"/>
  <c r="P6" s="1"/>
  <c r="I6"/>
  <c r="G6"/>
  <c r="J6" s="1"/>
  <c r="Q6" s="1"/>
  <c r="E6"/>
  <c r="D6"/>
  <c r="C6"/>
  <c r="B6"/>
  <c r="F6" s="1"/>
  <c r="O5"/>
  <c r="N5"/>
  <c r="M5"/>
  <c r="H5" s="1"/>
  <c r="L5"/>
  <c r="P5" s="1"/>
  <c r="I5"/>
  <c r="G5"/>
  <c r="J5" s="1"/>
  <c r="Q5" s="1"/>
  <c r="E5"/>
  <c r="D5"/>
  <c r="C5"/>
  <c r="B5"/>
  <c r="F5" s="1"/>
  <c r="O4"/>
  <c r="N4"/>
  <c r="M4"/>
  <c r="H4" s="1"/>
  <c r="L4"/>
  <c r="P4" s="1"/>
  <c r="I4"/>
  <c r="G4"/>
  <c r="J4" s="1"/>
  <c r="D4"/>
  <c r="C4"/>
  <c r="E4" s="1"/>
  <c r="B4"/>
  <c r="O3"/>
  <c r="N3"/>
  <c r="M3"/>
  <c r="H3" s="1"/>
  <c r="L3"/>
  <c r="P3" s="1"/>
  <c r="I3"/>
  <c r="G3"/>
  <c r="J3" s="1"/>
  <c r="Q3" s="1"/>
  <c r="E3"/>
  <c r="D3"/>
  <c r="C3"/>
  <c r="B3"/>
  <c r="F3" s="1"/>
  <c r="S14" i="5"/>
  <c r="R14"/>
  <c r="N14"/>
  <c r="M14"/>
  <c r="I14"/>
  <c r="H14"/>
  <c r="C14" s="1"/>
  <c r="D14" s="1"/>
  <c r="S13"/>
  <c r="R13"/>
  <c r="N13"/>
  <c r="M13"/>
  <c r="I13"/>
  <c r="H13"/>
  <c r="C13" s="1"/>
  <c r="D13" s="1"/>
  <c r="S12"/>
  <c r="R12"/>
  <c r="N12"/>
  <c r="M12"/>
  <c r="I12"/>
  <c r="H12"/>
  <c r="C12" s="1"/>
  <c r="D12" s="1"/>
  <c r="S11"/>
  <c r="R11"/>
  <c r="N11"/>
  <c r="M11"/>
  <c r="I11"/>
  <c r="H11"/>
  <c r="C11" s="1"/>
  <c r="D11" s="1"/>
  <c r="S10"/>
  <c r="R10"/>
  <c r="N10"/>
  <c r="M10"/>
  <c r="I10"/>
  <c r="H10"/>
  <c r="C10" s="1"/>
  <c r="D10" s="1"/>
  <c r="S9"/>
  <c r="R9"/>
  <c r="N9"/>
  <c r="M9"/>
  <c r="I9"/>
  <c r="H9"/>
  <c r="C9" s="1"/>
  <c r="D9" s="1"/>
  <c r="S8"/>
  <c r="R8"/>
  <c r="N8"/>
  <c r="M8"/>
  <c r="I8"/>
  <c r="H8"/>
  <c r="C8" s="1"/>
  <c r="D8" s="1"/>
  <c r="S7"/>
  <c r="R7"/>
  <c r="N7"/>
  <c r="M7"/>
  <c r="I7"/>
  <c r="H7"/>
  <c r="C7" s="1"/>
  <c r="D7" s="1"/>
  <c r="S6"/>
  <c r="R6"/>
  <c r="N6"/>
  <c r="M6"/>
  <c r="I6"/>
  <c r="H6"/>
  <c r="C6" s="1"/>
  <c r="D6" s="1"/>
  <c r="S5"/>
  <c r="R5"/>
  <c r="N5"/>
  <c r="M5"/>
  <c r="I5"/>
  <c r="H5"/>
  <c r="C5" s="1"/>
  <c r="D5" s="1"/>
  <c r="S4"/>
  <c r="R4"/>
  <c r="N4"/>
  <c r="M4"/>
  <c r="I4"/>
  <c r="H4"/>
  <c r="C4" s="1"/>
  <c r="D4" s="1"/>
  <c r="S3"/>
  <c r="R3"/>
  <c r="N3"/>
  <c r="M3"/>
  <c r="I3"/>
  <c r="H3"/>
  <c r="C3" s="1"/>
  <c r="D3" s="1"/>
  <c r="J14" i="2"/>
  <c r="J13"/>
  <c r="J12"/>
  <c r="J11"/>
  <c r="J10"/>
  <c r="J9"/>
  <c r="J8"/>
  <c r="J7"/>
  <c r="J6"/>
  <c r="J5"/>
  <c r="J4"/>
  <c r="J3"/>
  <c r="F13" i="6" l="1"/>
  <c r="F4"/>
  <c r="Q13"/>
  <c r="Q4"/>
  <c r="P14"/>
  <c r="K3"/>
  <c r="K4"/>
  <c r="K5"/>
  <c r="K6"/>
  <c r="K7"/>
  <c r="K8"/>
  <c r="K9"/>
  <c r="K10"/>
  <c r="K11"/>
  <c r="K12"/>
  <c r="K13"/>
  <c r="K14"/>
</calcChain>
</file>

<file path=xl/sharedStrings.xml><?xml version="1.0" encoding="utf-8"?>
<sst xmlns="http://schemas.openxmlformats.org/spreadsheetml/2006/main" count="418" uniqueCount="158">
  <si>
    <t>Place</t>
  </si>
  <si>
    <t xml:space="preserve">Palermo Pontoon </t>
  </si>
  <si>
    <t>Dates</t>
  </si>
  <si>
    <t>Participants/Measurements</t>
  </si>
  <si>
    <t>Institution</t>
  </si>
  <si>
    <t>TriOS</t>
  </si>
  <si>
    <t>Turbidity</t>
  </si>
  <si>
    <t>PhytoSpecies</t>
  </si>
  <si>
    <t>OBS501</t>
  </si>
  <si>
    <t>SPM</t>
  </si>
  <si>
    <t>CHL</t>
  </si>
  <si>
    <t>ECO-FLNTU</t>
  </si>
  <si>
    <t>Anemometro</t>
  </si>
  <si>
    <t>Instrument</t>
  </si>
  <si>
    <t>IAFE</t>
  </si>
  <si>
    <t>HACH: IAFE2016</t>
  </si>
  <si>
    <t>LOVI: iFado</t>
  </si>
  <si>
    <t>IAFE2016</t>
  </si>
  <si>
    <t>Gravimetry method</t>
  </si>
  <si>
    <t>Turbidímetro-Fluorómetro</t>
  </si>
  <si>
    <t>Termómetro de alcohol</t>
  </si>
  <si>
    <t>Ana Dogliotti</t>
  </si>
  <si>
    <t>x</t>
  </si>
  <si>
    <t>Juan Gossn</t>
  </si>
  <si>
    <t>Ramiro Santamaria</t>
  </si>
  <si>
    <t>FCEyN</t>
  </si>
  <si>
    <t>Santiago Scheiner</t>
  </si>
  <si>
    <t>Laura Sanchez</t>
  </si>
  <si>
    <t>Limnología</t>
  </si>
  <si>
    <t>StationID</t>
  </si>
  <si>
    <t>Region</t>
  </si>
  <si>
    <t>Subregion</t>
  </si>
  <si>
    <t>Pontoon/Vessel/Place</t>
  </si>
  <si>
    <t>Lat</t>
  </si>
  <si>
    <t>Lon</t>
  </si>
  <si>
    <t>DateUTC</t>
  </si>
  <si>
    <t>startTimeUTC</t>
  </si>
  <si>
    <t>endTimeUTC</t>
  </si>
  <si>
    <t>timeStampUTC</t>
  </si>
  <si>
    <t>Notes</t>
  </si>
  <si>
    <t>Overpasses</t>
  </si>
  <si>
    <t>ST01</t>
  </si>
  <si>
    <t>RdP</t>
  </si>
  <si>
    <t>CABA</t>
  </si>
  <si>
    <t>Palermo (Pier)</t>
  </si>
  <si>
    <t>ST02</t>
  </si>
  <si>
    <t>{‘OLCI’:’S3B_OL_2_DER____20191217T130432_20191217T130732_20191226T142339_0179_033_209_3600_MAR_O_NT_002.SEN3’}</t>
  </si>
  <si>
    <t>ST03</t>
  </si>
  <si>
    <t>{‘OLI’:’’}</t>
  </si>
  <si>
    <t>ST04</t>
  </si>
  <si>
    <t>ST05</t>
  </si>
  <si>
    <t>ST06</t>
  </si>
  <si>
    <t>ST07</t>
  </si>
  <si>
    <t>ST08</t>
  </si>
  <si>
    <t>ST09</t>
  </si>
  <si>
    <t>ST10</t>
  </si>
  <si>
    <t>ST11</t>
  </si>
  <si>
    <t>ST12</t>
  </si>
  <si>
    <t>windSpeed[m/s]</t>
  </si>
  <si>
    <t>windDir[deg]</t>
  </si>
  <si>
    <t>waveHeight[m]</t>
  </si>
  <si>
    <t>seaState</t>
  </si>
  <si>
    <t>CloudCover[/8]</t>
  </si>
  <si>
    <t>cloudType</t>
  </si>
  <si>
    <t>cloudColor</t>
  </si>
  <si>
    <t>cloudContrails</t>
  </si>
  <si>
    <t>weather</t>
  </si>
  <si>
    <t>sunState</t>
  </si>
  <si>
    <t>seaPhoto</t>
  </si>
  <si>
    <t>skyPhoto</t>
  </si>
  <si>
    <t>radiometryLog</t>
  </si>
  <si>
    <t>relAzimuth[deg]</t>
  </si>
  <si>
    <t>radiometerType</t>
  </si>
  <si>
    <t>clear</t>
  </si>
  <si>
    <t>y</t>
  </si>
  <si>
    <t>trios</t>
  </si>
  <si>
    <t>small garbage</t>
  </si>
  <si>
    <t>small bubbles</t>
  </si>
  <si>
    <t>foam, bubbles</t>
  </si>
  <si>
    <t>cirrus</t>
  </si>
  <si>
    <t>white</t>
  </si>
  <si>
    <t>n</t>
  </si>
  <si>
    <t>cumulus</t>
  </si>
  <si>
    <t>Depth[m]</t>
  </si>
  <si>
    <t>pressure[Pa]</t>
  </si>
  <si>
    <t>temp[C]</t>
  </si>
  <si>
    <t>salinity[PSU]</t>
  </si>
  <si>
    <t>Conductivity[uS/cm]</t>
  </si>
  <si>
    <t>pH</t>
  </si>
  <si>
    <t>dissolvedOxygen[mg/l]</t>
  </si>
  <si>
    <t>N-NH3[mg/l]</t>
  </si>
  <si>
    <t>N-NO3[mg/l]</t>
  </si>
  <si>
    <t>P-PO4[mg/l]</t>
  </si>
  <si>
    <t>secchi[cm]</t>
  </si>
  <si>
    <t>turbidity[NTU]</t>
  </si>
  <si>
    <t>globalMean[FNU]</t>
  </si>
  <si>
    <t>globalCV[%]</t>
  </si>
  <si>
    <t>IAFE2016[FNU]</t>
  </si>
  <si>
    <t>OtherInstrument2[FNU]</t>
  </si>
  <si>
    <t>OtherInstrument3[FNU]</t>
  </si>
  <si>
    <t>sample1</t>
  </si>
  <si>
    <t>sample2</t>
  </si>
  <si>
    <t>sample3</t>
  </si>
  <si>
    <t>Mean</t>
  </si>
  <si>
    <t>CV[%]</t>
  </si>
  <si>
    <t>SPM[g/m3]</t>
  </si>
  <si>
    <t>SIM[g/m3]</t>
  </si>
  <si>
    <t>SOM[g/m3]</t>
  </si>
  <si>
    <t>%INORG</t>
  </si>
  <si>
    <t>filterID</t>
  </si>
  <si>
    <t>volume[ml]</t>
  </si>
  <si>
    <t>M0[E-4g]</t>
  </si>
  <si>
    <t>M1[E-4g]</t>
  </si>
  <si>
    <t>M2[E-4g]</t>
  </si>
  <si>
    <t>CHL[mg/l]</t>
  </si>
  <si>
    <t>mean</t>
  </si>
  <si>
    <t>Bacillariophyceae[indiv/ml]</t>
  </si>
  <si>
    <t xml:space="preserve">Aulacoseira </t>
  </si>
  <si>
    <t>Cyclotella</t>
  </si>
  <si>
    <t>Diatomea pennada larga</t>
  </si>
  <si>
    <t>Chlorophyceae[indiv/ml]</t>
  </si>
  <si>
    <t>Chloro alargada</t>
  </si>
  <si>
    <t>Lagerheimia</t>
  </si>
  <si>
    <t>Monoraphidium arcuatum</t>
  </si>
  <si>
    <t>Oocystis lacustris</t>
  </si>
  <si>
    <t>Oocystis solitaria</t>
  </si>
  <si>
    <t>Pediastrum boryanum</t>
  </si>
  <si>
    <t xml:space="preserve">Planctonema </t>
  </si>
  <si>
    <t>Scenedesmus guadricauda</t>
  </si>
  <si>
    <t>Scenedesmus intermedius</t>
  </si>
  <si>
    <t>Scenedesmus linearis</t>
  </si>
  <si>
    <t>Scenedesmus opoliensis</t>
  </si>
  <si>
    <t>Secenedesmus 2 celulas</t>
  </si>
  <si>
    <t>Tetrastrum komarekii</t>
  </si>
  <si>
    <t>Tetrastrum staurogeniaeforme</t>
  </si>
  <si>
    <t xml:space="preserve">Chloro curvada </t>
  </si>
  <si>
    <t>Monoraphidium minutum</t>
  </si>
  <si>
    <t>Scenedesmus acuminatus</t>
  </si>
  <si>
    <t>Scenedesmus bicaudatus</t>
  </si>
  <si>
    <t>Tetraedron triangulare</t>
  </si>
  <si>
    <t>Cyanobacteria[indiv/ml]</t>
  </si>
  <si>
    <t xml:space="preserve">Anabaenopsis </t>
  </si>
  <si>
    <t>Aphanocapsa delicatissima</t>
  </si>
  <si>
    <t>Merismopedia minima (8 cel)</t>
  </si>
  <si>
    <t>Microcystis aeruginosa</t>
  </si>
  <si>
    <t>Oscillatorial</t>
  </si>
  <si>
    <t>Raphidiopsis mediterranea</t>
  </si>
  <si>
    <t>Cryptophyceae[indiv/ml]</t>
  </si>
  <si>
    <t>Cryptomonas ovata</t>
  </si>
  <si>
    <t>Euglenophyceae[indiv/ml]</t>
  </si>
  <si>
    <t>Euglena enquistada</t>
  </si>
  <si>
    <t>Euglenoideo</t>
  </si>
  <si>
    <t>Xantophyceae[indiv/ml]</t>
  </si>
  <si>
    <t>cf Characiopsis</t>
  </si>
  <si>
    <t>Zygnemaphyceae[indiv/ml]</t>
  </si>
  <si>
    <t>Closterium acutum</t>
  </si>
  <si>
    <t>Cosmarium</t>
  </si>
  <si>
    <t>Staurastrum</t>
  </si>
</sst>
</file>

<file path=xl/styles.xml><?xml version="1.0" encoding="utf-8"?>
<styleSheet xmlns="http://schemas.openxmlformats.org/spreadsheetml/2006/main">
  <numFmts count="3">
    <numFmt numFmtId="164" formatCode="dd/mm/yyyy"/>
    <numFmt numFmtId="165" formatCode="hh:mm:ss"/>
    <numFmt numFmtId="166" formatCode="mm/dd/yyyy\ hh:mm:ss"/>
  </numFmts>
  <fonts count="4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EEEEEE"/>
        <bgColor rgb="FFFFFFCC"/>
      </patternFill>
    </fill>
    <fill>
      <patternFill patternType="solid">
        <fgColor rgb="FF000000"/>
        <bgColor rgb="FF003300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6" fontId="1" fillId="2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Alignment="1"/>
    <xf numFmtId="164" fontId="0" fillId="2" borderId="1" xfId="0" applyNumberFormat="1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0" fillId="2" borderId="3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165" fontId="0" fillId="2" borderId="1" xfId="0" applyNumberFormat="1" applyFill="1" applyBorder="1" applyAlignment="1">
      <alignment horizontal="left"/>
    </xf>
    <xf numFmtId="166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65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166" fontId="0" fillId="2" borderId="1" xfId="0" applyNumberForma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I10"/>
  <sheetViews>
    <sheetView windowProtection="1" workbookViewId="0">
      <selection activeCell="I8" sqref="I8"/>
    </sheetView>
  </sheetViews>
  <sheetFormatPr baseColWidth="10" defaultColWidth="9.140625" defaultRowHeight="12.75"/>
  <cols>
    <col min="1" max="1" width="23.42578125" style="9"/>
    <col min="2" max="4" width="15.7109375" style="9"/>
    <col min="5" max="5" width="13.28515625" style="9"/>
    <col min="6" max="7" width="16.85546875" style="9"/>
    <col min="8" max="8" width="18.5703125" style="9"/>
    <col min="9" max="9" width="20.85546875" style="9"/>
    <col min="10" max="10" width="19.85546875" style="9"/>
    <col min="11" max="1023" width="7.28515625" style="9"/>
    <col min="1024" max="1025" width="6.140625"/>
  </cols>
  <sheetData>
    <row r="1" spans="1:10" ht="12.95" customHeight="1">
      <c r="A1" s="10" t="s">
        <v>0</v>
      </c>
      <c r="B1" s="11" t="s">
        <v>1</v>
      </c>
      <c r="C1" s="11" t="s">
        <v>1</v>
      </c>
      <c r="D1" s="12"/>
      <c r="E1" s="13"/>
      <c r="F1" s="13"/>
      <c r="G1" s="13"/>
      <c r="H1" s="13"/>
      <c r="I1" s="13"/>
      <c r="J1"/>
    </row>
    <row r="2" spans="1:10" ht="12.95" customHeight="1">
      <c r="A2" s="10" t="s">
        <v>2</v>
      </c>
      <c r="B2" s="14">
        <v>43816</v>
      </c>
      <c r="C2" s="14">
        <v>43816</v>
      </c>
      <c r="D2" s="15"/>
      <c r="E2" s="13"/>
      <c r="F2" s="13"/>
      <c r="G2" s="13"/>
      <c r="H2" s="13"/>
      <c r="I2" s="13"/>
      <c r="J2"/>
    </row>
    <row r="3" spans="1:10" ht="12.95" customHeight="1">
      <c r="A3" s="13"/>
      <c r="B3" s="13"/>
      <c r="C3" s="13"/>
      <c r="D3" s="13"/>
      <c r="E3" s="13"/>
      <c r="F3" s="13"/>
      <c r="G3" s="13"/>
      <c r="H3" s="13"/>
      <c r="I3" s="13"/>
      <c r="J3"/>
    </row>
    <row r="4" spans="1:10" ht="12.95" customHeight="1">
      <c r="A4" s="16" t="s">
        <v>3</v>
      </c>
      <c r="B4" s="16" t="s">
        <v>4</v>
      </c>
      <c r="C4" s="17" t="s">
        <v>5</v>
      </c>
      <c r="D4" s="17" t="s">
        <v>6</v>
      </c>
      <c r="E4" s="17" t="s">
        <v>7</v>
      </c>
      <c r="F4" s="17" t="s">
        <v>8</v>
      </c>
      <c r="G4" s="17" t="s">
        <v>9</v>
      </c>
      <c r="H4" s="17" t="s">
        <v>10</v>
      </c>
      <c r="I4" s="17" t="s">
        <v>11</v>
      </c>
      <c r="J4" s="17" t="s">
        <v>12</v>
      </c>
    </row>
    <row r="5" spans="1:10" ht="12.95" customHeight="1">
      <c r="A5" s="16" t="s">
        <v>13</v>
      </c>
      <c r="B5" s="18"/>
      <c r="C5" s="19" t="s">
        <v>14</v>
      </c>
      <c r="D5" s="19" t="s">
        <v>15</v>
      </c>
      <c r="E5" s="19" t="s">
        <v>16</v>
      </c>
      <c r="F5" s="19" t="s">
        <v>17</v>
      </c>
      <c r="G5" s="19" t="s">
        <v>18</v>
      </c>
      <c r="H5" s="19"/>
      <c r="I5" s="19" t="s">
        <v>19</v>
      </c>
      <c r="J5" s="19" t="s">
        <v>20</v>
      </c>
    </row>
    <row r="6" spans="1:10" ht="12.95" customHeight="1">
      <c r="A6" s="20" t="s">
        <v>21</v>
      </c>
      <c r="B6" s="21" t="s">
        <v>14</v>
      </c>
      <c r="C6" s="22" t="s">
        <v>22</v>
      </c>
      <c r="D6" s="23"/>
      <c r="E6" s="23"/>
      <c r="F6" s="23"/>
      <c r="G6" s="23"/>
      <c r="H6" s="23"/>
      <c r="I6" s="23"/>
      <c r="J6" s="23" t="s">
        <v>22</v>
      </c>
    </row>
    <row r="7" spans="1:10" ht="12.95" customHeight="1">
      <c r="A7" s="20" t="s">
        <v>23</v>
      </c>
      <c r="B7" s="21" t="s">
        <v>14</v>
      </c>
      <c r="C7" s="22" t="s">
        <v>22</v>
      </c>
      <c r="D7" s="23" t="s">
        <v>22</v>
      </c>
      <c r="E7" s="23" t="s">
        <v>22</v>
      </c>
      <c r="F7" s="23" t="s">
        <v>22</v>
      </c>
      <c r="G7" s="23"/>
      <c r="H7" s="23"/>
      <c r="I7" s="23"/>
      <c r="J7" s="23" t="s">
        <v>22</v>
      </c>
    </row>
    <row r="8" spans="1:10" ht="12.95" customHeight="1">
      <c r="A8" s="20" t="s">
        <v>24</v>
      </c>
      <c r="B8" s="21" t="s">
        <v>25</v>
      </c>
      <c r="C8" s="22"/>
      <c r="D8" s="23" t="s">
        <v>22</v>
      </c>
      <c r="E8" s="23"/>
      <c r="F8" s="23"/>
      <c r="G8" s="23" t="s">
        <v>22</v>
      </c>
      <c r="H8" s="23" t="s">
        <v>22</v>
      </c>
      <c r="I8" s="23" t="s">
        <v>22</v>
      </c>
      <c r="J8" s="23"/>
    </row>
    <row r="9" spans="1:10">
      <c r="A9" s="20" t="s">
        <v>26</v>
      </c>
      <c r="B9" s="21" t="s">
        <v>25</v>
      </c>
      <c r="C9" s="22"/>
      <c r="D9" s="23" t="s">
        <v>22</v>
      </c>
      <c r="E9" s="23"/>
      <c r="F9" s="23"/>
      <c r="G9" s="23" t="s">
        <v>22</v>
      </c>
      <c r="H9" s="23" t="s">
        <v>22</v>
      </c>
      <c r="I9" s="23" t="s">
        <v>22</v>
      </c>
      <c r="J9" s="23"/>
    </row>
    <row r="10" spans="1:10">
      <c r="A10" s="20" t="s">
        <v>27</v>
      </c>
      <c r="B10" s="21" t="s">
        <v>28</v>
      </c>
      <c r="C10" s="22"/>
      <c r="D10" s="23"/>
      <c r="E10" s="23" t="s">
        <v>22</v>
      </c>
      <c r="F10" s="23"/>
      <c r="G10" s="23"/>
      <c r="H10" s="23"/>
      <c r="I10" s="23"/>
      <c r="J10" s="23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14"/>
  <sheetViews>
    <sheetView windowProtection="1" tabSelected="1" workbookViewId="0">
      <pane xSplit="1" topLeftCell="G1" activePane="topRight" state="frozen"/>
      <selection pane="topRight" activeCell="L24" sqref="L24"/>
    </sheetView>
  </sheetViews>
  <sheetFormatPr baseColWidth="10" defaultColWidth="9.140625" defaultRowHeight="12.75"/>
  <cols>
    <col min="1" max="1" width="13.28515625" style="24"/>
    <col min="2" max="2" width="14.85546875" style="24"/>
    <col min="3" max="3" width="14.5703125" style="24"/>
    <col min="4" max="4" width="19.85546875" style="24"/>
    <col min="5" max="5" width="10.28515625" style="9"/>
    <col min="6" max="6" width="9.5703125" style="9"/>
    <col min="7" max="7" width="9" style="25"/>
    <col min="8" max="8" width="13" style="26"/>
    <col min="9" max="9" width="12.140625" style="9"/>
    <col min="10" max="10" width="27.140625" style="27"/>
    <col min="11" max="11" width="9.28515625" style="9"/>
    <col min="12" max="12" width="12.42578125" style="9"/>
    <col min="13" max="1025" width="7.28515625" style="9"/>
  </cols>
  <sheetData>
    <row r="1" spans="1:12" s="24" customFormat="1" ht="12.95" customHeight="1">
      <c r="A1" s="10"/>
      <c r="B1" s="20"/>
      <c r="C1" s="20"/>
      <c r="D1" s="20"/>
      <c r="E1" s="20"/>
      <c r="F1" s="20"/>
      <c r="G1" s="28"/>
      <c r="H1" s="29"/>
      <c r="I1" s="20"/>
      <c r="J1" s="30"/>
      <c r="K1" s="31"/>
      <c r="L1" s="20"/>
    </row>
    <row r="2" spans="1:12" ht="12.95" customHeight="1">
      <c r="A2" s="10" t="s">
        <v>29</v>
      </c>
      <c r="B2" s="20" t="s">
        <v>30</v>
      </c>
      <c r="C2" s="20" t="s">
        <v>31</v>
      </c>
      <c r="D2" s="20" t="s">
        <v>32</v>
      </c>
      <c r="E2" s="20" t="s">
        <v>33</v>
      </c>
      <c r="F2" s="20" t="s">
        <v>34</v>
      </c>
      <c r="G2" s="28" t="s">
        <v>35</v>
      </c>
      <c r="H2" s="29" t="s">
        <v>36</v>
      </c>
      <c r="I2" s="20" t="s">
        <v>37</v>
      </c>
      <c r="J2" s="30" t="s">
        <v>38</v>
      </c>
      <c r="K2" s="31" t="s">
        <v>39</v>
      </c>
      <c r="L2" s="31" t="s">
        <v>40</v>
      </c>
    </row>
    <row r="3" spans="1:12" ht="12.95" customHeight="1">
      <c r="A3" s="10" t="s">
        <v>41</v>
      </c>
      <c r="B3" s="11" t="s">
        <v>42</v>
      </c>
      <c r="C3" s="11" t="s">
        <v>43</v>
      </c>
      <c r="D3" s="11" t="s">
        <v>44</v>
      </c>
      <c r="E3" s="32">
        <v>-34.560833000000002</v>
      </c>
      <c r="F3" s="32">
        <v>-58.398833000000003</v>
      </c>
      <c r="G3" s="14">
        <v>43816</v>
      </c>
      <c r="H3" s="33">
        <v>0.52361111111111103</v>
      </c>
      <c r="I3" s="33"/>
      <c r="J3" s="34">
        <f t="shared" ref="J3:J14" si="0">G3+H3</f>
        <v>43816.523611111108</v>
      </c>
      <c r="K3" s="11"/>
      <c r="L3" s="35"/>
    </row>
    <row r="4" spans="1:12" ht="12.95" customHeight="1">
      <c r="A4" s="10" t="s">
        <v>45</v>
      </c>
      <c r="B4" s="11" t="s">
        <v>42</v>
      </c>
      <c r="C4" s="11" t="s">
        <v>43</v>
      </c>
      <c r="D4" s="11" t="s">
        <v>44</v>
      </c>
      <c r="E4" s="32">
        <v>-34.560833000000002</v>
      </c>
      <c r="F4" s="32">
        <v>-58.398833000000003</v>
      </c>
      <c r="G4" s="14">
        <v>43816</v>
      </c>
      <c r="H4" s="33">
        <v>0.54305555555555496</v>
      </c>
      <c r="I4" s="36"/>
      <c r="J4" s="34">
        <f t="shared" si="0"/>
        <v>43816.543055555558</v>
      </c>
      <c r="K4" s="37"/>
      <c r="L4" s="35" t="s">
        <v>46</v>
      </c>
    </row>
    <row r="5" spans="1:12">
      <c r="A5" s="10" t="s">
        <v>47</v>
      </c>
      <c r="B5" s="11" t="s">
        <v>42</v>
      </c>
      <c r="C5" s="11" t="s">
        <v>43</v>
      </c>
      <c r="D5" s="11" t="s">
        <v>44</v>
      </c>
      <c r="E5" s="32">
        <v>-34.560833000000002</v>
      </c>
      <c r="F5" s="32">
        <v>-58.398833000000003</v>
      </c>
      <c r="G5" s="14">
        <v>43816</v>
      </c>
      <c r="H5" s="33">
        <v>0.57291666666666696</v>
      </c>
      <c r="I5" s="36"/>
      <c r="J5" s="34">
        <f t="shared" si="0"/>
        <v>43816.572916666664</v>
      </c>
      <c r="K5" s="37"/>
      <c r="L5" s="35" t="s">
        <v>48</v>
      </c>
    </row>
    <row r="6" spans="1:12">
      <c r="A6" s="10" t="s">
        <v>49</v>
      </c>
      <c r="B6" s="11" t="s">
        <v>42</v>
      </c>
      <c r="C6" s="11" t="s">
        <v>43</v>
      </c>
      <c r="D6" s="11" t="s">
        <v>44</v>
      </c>
      <c r="E6" s="32">
        <v>-34.560833000000002</v>
      </c>
      <c r="F6" s="32">
        <v>-58.398833000000003</v>
      </c>
      <c r="G6" s="14">
        <v>43816</v>
      </c>
      <c r="H6" s="33">
        <v>0.60486111111111096</v>
      </c>
      <c r="I6" s="36"/>
      <c r="J6" s="34">
        <f t="shared" si="0"/>
        <v>43816.604861111111</v>
      </c>
      <c r="K6" s="37"/>
      <c r="L6" s="35"/>
    </row>
    <row r="7" spans="1:12">
      <c r="A7" s="10" t="s">
        <v>50</v>
      </c>
      <c r="B7" s="11" t="s">
        <v>42</v>
      </c>
      <c r="C7" s="11" t="s">
        <v>43</v>
      </c>
      <c r="D7" s="11" t="s">
        <v>44</v>
      </c>
      <c r="E7" s="32">
        <v>-34.560833000000002</v>
      </c>
      <c r="F7" s="32">
        <v>-58.398833000000003</v>
      </c>
      <c r="G7" s="14">
        <v>43816</v>
      </c>
      <c r="H7" s="33">
        <v>0.62638888888888899</v>
      </c>
      <c r="I7" s="36"/>
      <c r="J7" s="34">
        <f t="shared" si="0"/>
        <v>43816.626388888886</v>
      </c>
      <c r="K7" s="37"/>
      <c r="L7" s="35"/>
    </row>
    <row r="8" spans="1:12">
      <c r="A8" s="10" t="s">
        <v>51</v>
      </c>
      <c r="B8" s="11" t="s">
        <v>42</v>
      </c>
      <c r="C8" s="11" t="s">
        <v>43</v>
      </c>
      <c r="D8" s="11" t="s">
        <v>44</v>
      </c>
      <c r="E8" s="32">
        <v>-34.560833000000002</v>
      </c>
      <c r="F8" s="32">
        <v>-58.398833000000003</v>
      </c>
      <c r="G8" s="14">
        <v>43816</v>
      </c>
      <c r="H8" s="33">
        <v>0.65</v>
      </c>
      <c r="I8" s="36"/>
      <c r="J8" s="34">
        <f t="shared" si="0"/>
        <v>43816.65</v>
      </c>
      <c r="K8" s="37"/>
      <c r="L8" s="35"/>
    </row>
    <row r="9" spans="1:12">
      <c r="A9" s="10" t="s">
        <v>52</v>
      </c>
      <c r="B9" s="11" t="s">
        <v>42</v>
      </c>
      <c r="C9" s="11" t="s">
        <v>43</v>
      </c>
      <c r="D9" s="11" t="s">
        <v>44</v>
      </c>
      <c r="E9" s="32">
        <v>-34.560833000000002</v>
      </c>
      <c r="F9" s="32">
        <v>-58.398833000000003</v>
      </c>
      <c r="G9" s="14">
        <v>43816</v>
      </c>
      <c r="H9" s="33">
        <v>0.67500000000000004</v>
      </c>
      <c r="I9" s="36"/>
      <c r="J9" s="34">
        <f t="shared" si="0"/>
        <v>43816.675000000003</v>
      </c>
      <c r="K9" s="37"/>
      <c r="L9" s="35"/>
    </row>
    <row r="10" spans="1:12">
      <c r="A10" s="10" t="s">
        <v>53</v>
      </c>
      <c r="B10" s="11" t="s">
        <v>42</v>
      </c>
      <c r="C10" s="11" t="s">
        <v>43</v>
      </c>
      <c r="D10" s="11" t="s">
        <v>44</v>
      </c>
      <c r="E10" s="32">
        <v>-34.560833000000002</v>
      </c>
      <c r="F10" s="32">
        <v>-58.398833000000003</v>
      </c>
      <c r="G10" s="14">
        <v>43816</v>
      </c>
      <c r="H10" s="33">
        <v>0.69097222222222199</v>
      </c>
      <c r="I10" s="36"/>
      <c r="J10" s="34">
        <f t="shared" si="0"/>
        <v>43816.690972222219</v>
      </c>
      <c r="K10" s="37"/>
      <c r="L10" s="35"/>
    </row>
    <row r="11" spans="1:12">
      <c r="A11" s="10" t="s">
        <v>54</v>
      </c>
      <c r="B11" s="11" t="s">
        <v>42</v>
      </c>
      <c r="C11" s="11" t="s">
        <v>43</v>
      </c>
      <c r="D11" s="11" t="s">
        <v>44</v>
      </c>
      <c r="E11" s="32">
        <v>-34.560833000000002</v>
      </c>
      <c r="F11" s="32">
        <v>-58.398833000000003</v>
      </c>
      <c r="G11" s="14">
        <v>43816</v>
      </c>
      <c r="H11" s="33">
        <v>0.71388888888888902</v>
      </c>
      <c r="I11" s="36"/>
      <c r="J11" s="34">
        <f t="shared" si="0"/>
        <v>43816.713888888888</v>
      </c>
      <c r="K11" s="37"/>
      <c r="L11" s="35"/>
    </row>
    <row r="12" spans="1:12">
      <c r="A12" s="10" t="s">
        <v>55</v>
      </c>
      <c r="B12" s="11" t="s">
        <v>42</v>
      </c>
      <c r="C12" s="11" t="s">
        <v>43</v>
      </c>
      <c r="D12" s="11" t="s">
        <v>44</v>
      </c>
      <c r="E12" s="32">
        <v>-34.560833000000002</v>
      </c>
      <c r="F12" s="32">
        <v>-58.398833000000003</v>
      </c>
      <c r="G12" s="14">
        <v>43816</v>
      </c>
      <c r="H12" s="33">
        <v>0.73263888888888895</v>
      </c>
      <c r="I12" s="36"/>
      <c r="J12" s="34">
        <f t="shared" si="0"/>
        <v>43816.732638888891</v>
      </c>
      <c r="K12" s="37"/>
      <c r="L12" s="35"/>
    </row>
    <row r="13" spans="1:12">
      <c r="A13" s="10" t="s">
        <v>56</v>
      </c>
      <c r="B13" s="11" t="s">
        <v>42</v>
      </c>
      <c r="C13" s="11" t="s">
        <v>43</v>
      </c>
      <c r="D13" s="11" t="s">
        <v>44</v>
      </c>
      <c r="E13" s="32">
        <v>-34.560833000000002</v>
      </c>
      <c r="F13" s="32">
        <v>-58.398833000000003</v>
      </c>
      <c r="G13" s="14">
        <v>43816</v>
      </c>
      <c r="H13" s="33">
        <v>0.75833333333333297</v>
      </c>
      <c r="I13" s="36"/>
      <c r="J13" s="34">
        <f t="shared" si="0"/>
        <v>43816.758333333331</v>
      </c>
      <c r="K13" s="37"/>
      <c r="L13" s="35"/>
    </row>
    <row r="14" spans="1:12">
      <c r="A14" s="10" t="s">
        <v>57</v>
      </c>
      <c r="B14" s="11" t="s">
        <v>42</v>
      </c>
      <c r="C14" s="11" t="s">
        <v>43</v>
      </c>
      <c r="D14" s="11" t="s">
        <v>44</v>
      </c>
      <c r="E14" s="32">
        <v>-34.560833000000002</v>
      </c>
      <c r="F14" s="32">
        <v>-58.398833000000003</v>
      </c>
      <c r="G14" s="14">
        <v>43816</v>
      </c>
      <c r="H14" s="33">
        <v>0.78472222222222199</v>
      </c>
      <c r="I14" s="36"/>
      <c r="J14" s="34">
        <f t="shared" si="0"/>
        <v>43816.784722222219</v>
      </c>
      <c r="K14" s="37"/>
      <c r="L14" s="35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4"/>
  <sheetViews>
    <sheetView windowProtection="1" workbookViewId="0">
      <pane xSplit="1" topLeftCell="B1" activePane="topRight" state="frozen"/>
      <selection pane="topRight" activeCell="D14" sqref="D14"/>
    </sheetView>
  </sheetViews>
  <sheetFormatPr baseColWidth="10" defaultColWidth="9.140625" defaultRowHeight="12.75"/>
  <cols>
    <col min="1" max="1" width="12.5703125" style="24"/>
    <col min="2" max="3" width="14.5703125" style="9"/>
    <col min="4" max="4" width="15.140625" style="9"/>
    <col min="5" max="5" width="13.7109375" style="9"/>
    <col min="6" max="6" width="13.140625" style="9"/>
    <col min="7" max="7" width="9.5703125" style="9"/>
    <col min="8" max="8" width="11.5703125" style="9"/>
    <col min="9" max="9" width="13.28515625" style="9"/>
    <col min="10" max="10" width="7.28515625" style="9"/>
    <col min="11" max="13" width="9.5703125" style="9"/>
    <col min="14" max="14" width="13.28515625" style="9"/>
    <col min="15" max="15" width="14.5703125" style="9"/>
    <col min="16" max="16" width="15.85546875" style="9"/>
    <col min="17" max="1025" width="7.28515625" style="9"/>
  </cols>
  <sheetData>
    <row r="1" spans="1:16" ht="12.95" customHeight="1">
      <c r="A1" s="1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11"/>
      <c r="P1" s="11"/>
    </row>
    <row r="2" spans="1:16" ht="12.95" customHeight="1">
      <c r="A2" s="10" t="s">
        <v>29</v>
      </c>
      <c r="B2" s="20" t="s">
        <v>58</v>
      </c>
      <c r="C2" s="20" t="s">
        <v>59</v>
      </c>
      <c r="D2" s="20" t="s">
        <v>60</v>
      </c>
      <c r="E2" s="20" t="s">
        <v>61</v>
      </c>
      <c r="F2" s="20" t="s">
        <v>62</v>
      </c>
      <c r="G2" s="20" t="s">
        <v>63</v>
      </c>
      <c r="H2" s="20" t="s">
        <v>64</v>
      </c>
      <c r="I2" s="20" t="s">
        <v>65</v>
      </c>
      <c r="J2" s="20" t="s">
        <v>66</v>
      </c>
      <c r="K2" s="20" t="s">
        <v>67</v>
      </c>
      <c r="L2" s="20" t="s">
        <v>68</v>
      </c>
      <c r="M2" s="20" t="s">
        <v>69</v>
      </c>
      <c r="N2" s="20" t="s">
        <v>70</v>
      </c>
      <c r="O2" s="20" t="s">
        <v>71</v>
      </c>
      <c r="P2" s="20" t="s">
        <v>72</v>
      </c>
    </row>
    <row r="3" spans="1:16" ht="12.95" customHeight="1">
      <c r="A3" s="10" t="s">
        <v>41</v>
      </c>
      <c r="B3" s="11"/>
      <c r="C3" s="11"/>
      <c r="D3" s="11">
        <v>0.01</v>
      </c>
      <c r="E3" s="11"/>
      <c r="F3" s="11">
        <v>0</v>
      </c>
      <c r="G3" s="11"/>
      <c r="H3" s="11"/>
      <c r="I3" s="11">
        <v>0</v>
      </c>
      <c r="J3" s="11"/>
      <c r="K3" s="11" t="s">
        <v>73</v>
      </c>
      <c r="L3" s="11" t="s">
        <v>74</v>
      </c>
      <c r="M3" s="11" t="s">
        <v>74</v>
      </c>
      <c r="N3" s="11" t="s">
        <v>74</v>
      </c>
      <c r="O3" s="11"/>
      <c r="P3" s="11" t="s">
        <v>75</v>
      </c>
    </row>
    <row r="4" spans="1:16" ht="12.95" customHeight="1">
      <c r="A4" s="10" t="s">
        <v>45</v>
      </c>
      <c r="B4" s="11"/>
      <c r="C4" s="11"/>
      <c r="D4" s="11">
        <v>0.01</v>
      </c>
      <c r="E4" s="11" t="s">
        <v>76</v>
      </c>
      <c r="F4" s="11">
        <v>0</v>
      </c>
      <c r="G4" s="11"/>
      <c r="H4" s="11"/>
      <c r="I4" s="11">
        <v>0</v>
      </c>
      <c r="J4" s="11"/>
      <c r="K4" s="11" t="s">
        <v>73</v>
      </c>
      <c r="L4" s="11" t="s">
        <v>74</v>
      </c>
      <c r="M4" s="11" t="s">
        <v>74</v>
      </c>
      <c r="N4" s="11" t="s">
        <v>74</v>
      </c>
      <c r="O4" s="11"/>
      <c r="P4" s="11" t="s">
        <v>75</v>
      </c>
    </row>
    <row r="5" spans="1:16">
      <c r="A5" s="10" t="s">
        <v>47</v>
      </c>
      <c r="B5" s="11"/>
      <c r="C5" s="11"/>
      <c r="D5" s="11">
        <v>0.02</v>
      </c>
      <c r="E5" s="11" t="s">
        <v>77</v>
      </c>
      <c r="F5" s="11">
        <v>0</v>
      </c>
      <c r="G5" s="11"/>
      <c r="H5" s="11"/>
      <c r="I5" s="11">
        <v>0</v>
      </c>
      <c r="J5" s="11"/>
      <c r="K5" s="11" t="s">
        <v>73</v>
      </c>
      <c r="L5" s="11" t="s">
        <v>74</v>
      </c>
      <c r="M5" s="11" t="s">
        <v>74</v>
      </c>
      <c r="N5" s="11" t="s">
        <v>74</v>
      </c>
      <c r="O5" s="11"/>
      <c r="P5" s="11" t="s">
        <v>75</v>
      </c>
    </row>
    <row r="6" spans="1:16">
      <c r="A6" s="10" t="s">
        <v>49</v>
      </c>
      <c r="B6" s="11"/>
      <c r="C6" s="11"/>
      <c r="D6" s="11">
        <v>0.02</v>
      </c>
      <c r="E6" s="11"/>
      <c r="F6" s="11">
        <v>0</v>
      </c>
      <c r="G6" s="11"/>
      <c r="H6" s="11"/>
      <c r="I6" s="11">
        <v>0</v>
      </c>
      <c r="J6" s="11"/>
      <c r="K6" s="11" t="s">
        <v>73</v>
      </c>
      <c r="L6" s="11" t="s">
        <v>74</v>
      </c>
      <c r="M6" s="11" t="s">
        <v>74</v>
      </c>
      <c r="N6" s="11" t="s">
        <v>74</v>
      </c>
      <c r="O6" s="11"/>
      <c r="P6" s="11" t="s">
        <v>75</v>
      </c>
    </row>
    <row r="7" spans="1:16">
      <c r="A7" s="10" t="s">
        <v>50</v>
      </c>
      <c r="B7" s="11"/>
      <c r="C7" s="11"/>
      <c r="D7" s="11">
        <v>0.02</v>
      </c>
      <c r="E7" s="11" t="s">
        <v>78</v>
      </c>
      <c r="F7" s="11">
        <v>1</v>
      </c>
      <c r="G7" s="11" t="s">
        <v>79</v>
      </c>
      <c r="H7" s="11" t="s">
        <v>80</v>
      </c>
      <c r="I7" s="11">
        <v>0</v>
      </c>
      <c r="J7" s="11"/>
      <c r="K7" s="11" t="s">
        <v>73</v>
      </c>
      <c r="L7" s="11" t="s">
        <v>74</v>
      </c>
      <c r="M7" s="11" t="s">
        <v>74</v>
      </c>
      <c r="N7" s="11" t="s">
        <v>74</v>
      </c>
      <c r="O7" s="11"/>
      <c r="P7" s="11" t="s">
        <v>75</v>
      </c>
    </row>
    <row r="8" spans="1:16">
      <c r="A8" s="10" t="s">
        <v>51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 t="s">
        <v>81</v>
      </c>
      <c r="O8" s="11"/>
      <c r="P8" s="11"/>
    </row>
    <row r="9" spans="1:16">
      <c r="A9" s="10" t="s">
        <v>52</v>
      </c>
      <c r="B9" s="11"/>
      <c r="C9" s="11"/>
      <c r="D9" s="11">
        <v>0.04</v>
      </c>
      <c r="E9" s="11" t="s">
        <v>77</v>
      </c>
      <c r="F9" s="11">
        <v>1</v>
      </c>
      <c r="G9" s="11" t="s">
        <v>82</v>
      </c>
      <c r="H9" s="11" t="s">
        <v>80</v>
      </c>
      <c r="I9" s="11">
        <v>0</v>
      </c>
      <c r="J9" s="11"/>
      <c r="K9" s="11" t="s">
        <v>73</v>
      </c>
      <c r="L9" s="11" t="s">
        <v>74</v>
      </c>
      <c r="M9" s="11" t="s">
        <v>74</v>
      </c>
      <c r="N9" s="11" t="s">
        <v>74</v>
      </c>
      <c r="O9" s="11"/>
      <c r="P9" s="11" t="s">
        <v>75</v>
      </c>
    </row>
    <row r="10" spans="1:16">
      <c r="A10" s="10" t="s">
        <v>53</v>
      </c>
      <c r="B10" s="11"/>
      <c r="C10" s="11"/>
      <c r="D10" s="11">
        <v>0.15</v>
      </c>
      <c r="E10" s="11" t="s">
        <v>77</v>
      </c>
      <c r="F10" s="11">
        <v>0.1</v>
      </c>
      <c r="G10" s="11" t="s">
        <v>82</v>
      </c>
      <c r="H10" s="11" t="s">
        <v>80</v>
      </c>
      <c r="I10" s="11">
        <v>0</v>
      </c>
      <c r="J10" s="11"/>
      <c r="K10" s="11" t="s">
        <v>73</v>
      </c>
      <c r="L10" s="11" t="s">
        <v>74</v>
      </c>
      <c r="M10" s="11" t="s">
        <v>74</v>
      </c>
      <c r="N10" s="11" t="s">
        <v>74</v>
      </c>
      <c r="O10" s="11"/>
      <c r="P10" s="11" t="s">
        <v>75</v>
      </c>
    </row>
    <row r="11" spans="1:16">
      <c r="A11" s="10" t="s">
        <v>54</v>
      </c>
      <c r="B11" s="11"/>
      <c r="C11" s="11"/>
      <c r="D11" s="11">
        <v>0.15</v>
      </c>
      <c r="E11" s="11" t="s">
        <v>77</v>
      </c>
      <c r="F11" s="11">
        <v>0.1</v>
      </c>
      <c r="G11" s="11" t="s">
        <v>82</v>
      </c>
      <c r="H11" s="11" t="s">
        <v>80</v>
      </c>
      <c r="I11" s="11">
        <v>0</v>
      </c>
      <c r="J11" s="11"/>
      <c r="K11" s="11" t="s">
        <v>73</v>
      </c>
      <c r="L11" s="11" t="s">
        <v>74</v>
      </c>
      <c r="M11" s="11" t="s">
        <v>74</v>
      </c>
      <c r="N11" s="11" t="s">
        <v>74</v>
      </c>
      <c r="O11" s="11"/>
      <c r="P11" s="11" t="s">
        <v>75</v>
      </c>
    </row>
    <row r="12" spans="1:16">
      <c r="A12" s="10" t="s">
        <v>55</v>
      </c>
      <c r="B12" s="11"/>
      <c r="C12" s="11"/>
      <c r="D12" s="11">
        <v>0.25</v>
      </c>
      <c r="E12" s="11" t="s">
        <v>77</v>
      </c>
      <c r="F12" s="11">
        <v>0.1</v>
      </c>
      <c r="G12" s="11" t="s">
        <v>82</v>
      </c>
      <c r="H12" s="11" t="s">
        <v>80</v>
      </c>
      <c r="I12" s="11">
        <v>0</v>
      </c>
      <c r="J12" s="11"/>
      <c r="K12" s="11" t="s">
        <v>73</v>
      </c>
      <c r="L12" s="11" t="s">
        <v>74</v>
      </c>
      <c r="M12" s="11" t="s">
        <v>74</v>
      </c>
      <c r="N12" s="11" t="s">
        <v>74</v>
      </c>
      <c r="O12" s="11"/>
      <c r="P12" s="11" t="s">
        <v>75</v>
      </c>
    </row>
    <row r="13" spans="1:16">
      <c r="A13" s="10" t="s">
        <v>56</v>
      </c>
      <c r="B13" s="11"/>
      <c r="C13" s="11"/>
      <c r="D13" s="11">
        <v>0.2</v>
      </c>
      <c r="E13" s="11" t="s">
        <v>77</v>
      </c>
      <c r="F13" s="11">
        <v>0.1</v>
      </c>
      <c r="G13" s="11" t="s">
        <v>82</v>
      </c>
      <c r="H13" s="11" t="s">
        <v>80</v>
      </c>
      <c r="I13" s="11">
        <v>0</v>
      </c>
      <c r="J13" s="11"/>
      <c r="K13" s="11" t="s">
        <v>73</v>
      </c>
      <c r="L13" s="11" t="s">
        <v>74</v>
      </c>
      <c r="M13" s="11" t="s">
        <v>74</v>
      </c>
      <c r="N13" s="11" t="s">
        <v>74</v>
      </c>
      <c r="O13" s="11"/>
      <c r="P13" s="11" t="s">
        <v>75</v>
      </c>
    </row>
    <row r="14" spans="1:16">
      <c r="A14" s="10" t="s">
        <v>57</v>
      </c>
      <c r="B14" s="11"/>
      <c r="C14" s="11"/>
      <c r="D14" s="11">
        <v>0.4</v>
      </c>
      <c r="E14" s="11" t="s">
        <v>77</v>
      </c>
      <c r="F14" s="11">
        <v>0.1</v>
      </c>
      <c r="G14" s="11" t="s">
        <v>82</v>
      </c>
      <c r="H14" s="11" t="s">
        <v>80</v>
      </c>
      <c r="I14" s="11">
        <v>0</v>
      </c>
      <c r="J14" s="11"/>
      <c r="K14" s="11" t="s">
        <v>73</v>
      </c>
      <c r="L14" s="11" t="s">
        <v>74</v>
      </c>
      <c r="M14" s="11" t="s">
        <v>74</v>
      </c>
      <c r="N14" s="11" t="s">
        <v>74</v>
      </c>
      <c r="O14" s="11"/>
      <c r="P14" s="11" t="s">
        <v>75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G14"/>
  <sheetViews>
    <sheetView windowProtection="1" workbookViewId="0"/>
  </sheetViews>
  <sheetFormatPr baseColWidth="10" defaultRowHeight="15"/>
  <sheetData>
    <row r="1" spans="1:1021" ht="12.75">
      <c r="A1" s="10"/>
      <c r="B1" s="20"/>
      <c r="C1" s="20"/>
      <c r="D1" s="20"/>
      <c r="E1" s="20"/>
      <c r="F1" s="38"/>
      <c r="G1" s="20"/>
      <c r="H1" s="20"/>
      <c r="I1" s="38"/>
      <c r="J1" s="38"/>
      <c r="K1" s="38"/>
      <c r="L1" s="11"/>
      <c r="M1" s="11"/>
      <c r="N1" s="9"/>
      <c r="O1" s="9"/>
      <c r="P1" s="9"/>
      <c r="Q1" s="9"/>
      <c r="R1" s="9"/>
      <c r="S1" s="9"/>
      <c r="T1" s="9"/>
      <c r="U1" s="9"/>
      <c r="V1" s="9"/>
      <c r="W1" s="9"/>
      <c r="AMB1" s="9"/>
      <c r="AMC1" s="9"/>
      <c r="AMD1" s="9"/>
      <c r="AME1" s="9"/>
      <c r="AMF1" s="9"/>
      <c r="AMG1" s="9"/>
    </row>
    <row r="2" spans="1:1021" ht="25.5">
      <c r="A2" s="10" t="s">
        <v>29</v>
      </c>
      <c r="B2" s="20" t="s">
        <v>83</v>
      </c>
      <c r="C2" s="20" t="s">
        <v>84</v>
      </c>
      <c r="D2" s="20" t="s">
        <v>85</v>
      </c>
      <c r="E2" s="20" t="s">
        <v>86</v>
      </c>
      <c r="F2" s="38" t="s">
        <v>87</v>
      </c>
      <c r="G2" s="20" t="s">
        <v>88</v>
      </c>
      <c r="H2" s="20" t="s">
        <v>89</v>
      </c>
      <c r="I2" s="38" t="s">
        <v>90</v>
      </c>
      <c r="J2" s="38" t="s">
        <v>91</v>
      </c>
      <c r="K2" s="38" t="s">
        <v>92</v>
      </c>
      <c r="L2" s="39" t="s">
        <v>93</v>
      </c>
      <c r="M2" s="39" t="s">
        <v>94</v>
      </c>
    </row>
    <row r="3" spans="1:1021" ht="12.75">
      <c r="A3" s="10" t="s">
        <v>41</v>
      </c>
      <c r="B3" s="37"/>
      <c r="C3" s="11"/>
      <c r="D3" s="37"/>
      <c r="E3" s="11"/>
      <c r="F3" s="37"/>
      <c r="G3" s="37"/>
      <c r="H3" s="37"/>
      <c r="I3" s="11"/>
      <c r="J3" s="11"/>
      <c r="K3" s="11"/>
      <c r="L3" s="37"/>
      <c r="M3" s="37"/>
    </row>
    <row r="4" spans="1:1021" ht="12.75">
      <c r="A4" s="10" t="s">
        <v>45</v>
      </c>
      <c r="B4" s="37"/>
      <c r="C4" s="11"/>
      <c r="D4" s="37"/>
      <c r="E4" s="11"/>
      <c r="F4" s="11"/>
      <c r="G4" s="11"/>
      <c r="H4" s="11"/>
      <c r="I4" s="11"/>
      <c r="J4" s="11"/>
      <c r="K4" s="11"/>
      <c r="L4" s="11"/>
      <c r="M4" s="11"/>
    </row>
    <row r="5" spans="1:1021" ht="12.75">
      <c r="A5" s="10" t="s">
        <v>47</v>
      </c>
      <c r="B5" s="37"/>
      <c r="C5" s="11"/>
      <c r="D5" s="37"/>
      <c r="E5" s="11"/>
      <c r="F5" s="11"/>
      <c r="G5" s="11"/>
      <c r="H5" s="11"/>
      <c r="I5" s="11"/>
      <c r="J5" s="11"/>
      <c r="K5" s="11"/>
      <c r="L5" s="11"/>
      <c r="M5" s="11"/>
    </row>
    <row r="6" spans="1:1021" ht="12.75">
      <c r="A6" s="10" t="s">
        <v>49</v>
      </c>
      <c r="B6" s="37"/>
      <c r="C6" s="11"/>
      <c r="D6" s="37"/>
      <c r="E6" s="11"/>
      <c r="F6" s="11"/>
      <c r="G6" s="11"/>
      <c r="H6" s="11"/>
      <c r="I6" s="11"/>
      <c r="J6" s="11"/>
      <c r="K6" s="11"/>
      <c r="L6" s="11"/>
      <c r="M6" s="11"/>
    </row>
    <row r="7" spans="1:1021" ht="12.75">
      <c r="A7" s="10" t="s">
        <v>50</v>
      </c>
      <c r="B7" s="37"/>
      <c r="C7" s="11"/>
      <c r="D7" s="37"/>
      <c r="E7" s="11"/>
      <c r="F7" s="11"/>
      <c r="G7" s="11"/>
      <c r="H7" s="11"/>
      <c r="I7" s="11"/>
      <c r="J7" s="11"/>
      <c r="K7" s="11"/>
      <c r="L7" s="11"/>
      <c r="M7" s="11"/>
    </row>
    <row r="8" spans="1:1021" ht="12.75">
      <c r="A8" s="10" t="s">
        <v>51</v>
      </c>
      <c r="B8" s="37"/>
      <c r="C8" s="11"/>
      <c r="D8" s="37"/>
      <c r="E8" s="11"/>
      <c r="F8" s="11"/>
      <c r="G8" s="11"/>
      <c r="H8" s="11"/>
      <c r="I8" s="11"/>
      <c r="J8" s="11"/>
      <c r="K8" s="11"/>
      <c r="L8" s="11"/>
      <c r="M8" s="11"/>
    </row>
    <row r="9" spans="1:1021" ht="12.75">
      <c r="A9" s="10" t="s">
        <v>52</v>
      </c>
      <c r="B9" s="37"/>
      <c r="C9" s="11"/>
      <c r="D9" s="37"/>
      <c r="E9" s="11"/>
      <c r="F9" s="11"/>
      <c r="G9" s="11"/>
      <c r="H9" s="11"/>
      <c r="I9" s="11"/>
      <c r="J9" s="11"/>
      <c r="K9" s="11"/>
      <c r="L9" s="11"/>
      <c r="M9" s="11"/>
    </row>
    <row r="10" spans="1:1021" ht="12.75">
      <c r="A10" s="10" t="s">
        <v>53</v>
      </c>
      <c r="B10" s="37"/>
      <c r="C10" s="11"/>
      <c r="D10" s="37"/>
      <c r="E10" s="11"/>
      <c r="F10" s="11"/>
      <c r="G10" s="11"/>
      <c r="H10" s="11"/>
      <c r="I10" s="11"/>
      <c r="J10" s="11"/>
      <c r="K10" s="11"/>
      <c r="L10" s="11"/>
      <c r="M10" s="11"/>
    </row>
    <row r="11" spans="1:1021" ht="12.75">
      <c r="A11" s="10" t="s">
        <v>54</v>
      </c>
      <c r="B11" s="37"/>
      <c r="C11" s="11"/>
      <c r="D11" s="37"/>
      <c r="E11" s="11"/>
      <c r="F11" s="11"/>
      <c r="G11" s="11"/>
      <c r="H11" s="11"/>
      <c r="I11" s="11"/>
      <c r="J11" s="11"/>
      <c r="K11" s="11"/>
      <c r="L11" s="11"/>
      <c r="M11" s="11"/>
    </row>
    <row r="12" spans="1:1021" ht="12.75">
      <c r="A12" s="10" t="s">
        <v>55</v>
      </c>
      <c r="B12" s="37"/>
      <c r="C12" s="11"/>
      <c r="D12" s="37"/>
      <c r="E12" s="11"/>
      <c r="F12" s="11"/>
      <c r="G12" s="11"/>
      <c r="H12" s="11"/>
      <c r="I12" s="11"/>
      <c r="J12" s="11"/>
      <c r="K12" s="11"/>
      <c r="L12" s="11"/>
      <c r="M12" s="11"/>
    </row>
    <row r="13" spans="1:1021" ht="12.75">
      <c r="A13" s="10" t="s">
        <v>56</v>
      </c>
      <c r="B13" s="37"/>
      <c r="C13" s="11"/>
      <c r="D13" s="37"/>
      <c r="E13" s="11"/>
      <c r="F13" s="11"/>
      <c r="G13" s="11"/>
      <c r="H13" s="11"/>
      <c r="I13" s="11"/>
      <c r="J13" s="11"/>
      <c r="K13" s="11"/>
      <c r="L13" s="11"/>
      <c r="M13" s="11"/>
    </row>
    <row r="14" spans="1:1021" ht="12.75">
      <c r="A14" s="10" t="s">
        <v>57</v>
      </c>
      <c r="B14" s="37"/>
      <c r="C14" s="11"/>
      <c r="D14" s="37"/>
      <c r="E14" s="11"/>
      <c r="F14" s="11"/>
      <c r="G14" s="11"/>
      <c r="H14" s="11"/>
      <c r="I14" s="11"/>
      <c r="J14" s="11"/>
      <c r="K14" s="11"/>
      <c r="L14" s="11"/>
      <c r="M14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I14"/>
  <sheetViews>
    <sheetView windowProtection="1" workbookViewId="0">
      <pane xSplit="1" topLeftCell="B1" activePane="topRight" state="frozen"/>
      <selection pane="topRight" activeCell="J24" sqref="J24"/>
    </sheetView>
  </sheetViews>
  <sheetFormatPr baseColWidth="10" defaultColWidth="9.140625" defaultRowHeight="12.75"/>
  <cols>
    <col min="1" max="1" width="9.5703125" style="9"/>
    <col min="2" max="2" width="16.42578125" style="9"/>
    <col min="3" max="3" width="16.5703125" style="9"/>
    <col min="4" max="4" width="13" style="9"/>
    <col min="5" max="7" width="8.5703125" style="9"/>
    <col min="8" max="9" width="7.28515625" style="9"/>
    <col min="10" max="12" width="8.5703125" style="9"/>
    <col min="13" max="14" width="7.28515625" style="9"/>
    <col min="15" max="17" width="8.5703125" style="9"/>
    <col min="18" max="1023" width="7.28515625" style="9"/>
    <col min="1024" max="1025" width="7.28515625"/>
  </cols>
  <sheetData>
    <row r="1" spans="1:19" ht="12.95" customHeight="1">
      <c r="A1" s="8" t="s">
        <v>29</v>
      </c>
      <c r="B1" s="7" t="s">
        <v>38</v>
      </c>
      <c r="C1" s="6" t="s">
        <v>95</v>
      </c>
      <c r="D1" s="6" t="s">
        <v>96</v>
      </c>
      <c r="E1" s="5" t="s">
        <v>97</v>
      </c>
      <c r="F1" s="5"/>
      <c r="G1" s="5"/>
      <c r="H1" s="5"/>
      <c r="I1" s="5"/>
      <c r="J1" s="5" t="s">
        <v>98</v>
      </c>
      <c r="K1" s="5"/>
      <c r="L1" s="5"/>
      <c r="M1" s="5"/>
      <c r="N1" s="5"/>
      <c r="O1" s="5" t="s">
        <v>99</v>
      </c>
      <c r="P1" s="5"/>
      <c r="Q1" s="5"/>
      <c r="R1" s="5"/>
      <c r="S1" s="5"/>
    </row>
    <row r="2" spans="1:19" ht="12.95" customHeight="1">
      <c r="A2" s="8"/>
      <c r="B2" s="8"/>
      <c r="C2" s="8"/>
      <c r="D2" s="8"/>
      <c r="E2" s="20" t="s">
        <v>100</v>
      </c>
      <c r="F2" s="20" t="s">
        <v>101</v>
      </c>
      <c r="G2" s="20" t="s">
        <v>102</v>
      </c>
      <c r="H2" s="10" t="s">
        <v>103</v>
      </c>
      <c r="I2" s="10" t="s">
        <v>104</v>
      </c>
      <c r="J2" s="20" t="s">
        <v>100</v>
      </c>
      <c r="K2" s="20" t="s">
        <v>101</v>
      </c>
      <c r="L2" s="20" t="s">
        <v>102</v>
      </c>
      <c r="M2" s="10" t="s">
        <v>103</v>
      </c>
      <c r="N2" s="10" t="s">
        <v>104</v>
      </c>
      <c r="O2" s="20" t="s">
        <v>100</v>
      </c>
      <c r="P2" s="20" t="s">
        <v>101</v>
      </c>
      <c r="Q2" s="20" t="s">
        <v>102</v>
      </c>
      <c r="R2" s="10" t="s">
        <v>103</v>
      </c>
      <c r="S2" s="10" t="s">
        <v>104</v>
      </c>
    </row>
    <row r="3" spans="1:19" ht="12.95" customHeight="1">
      <c r="A3" s="10" t="s">
        <v>41</v>
      </c>
      <c r="B3" s="41"/>
      <c r="C3" s="42">
        <f>IF(NOT(H3=""),AVERAGE(H3,M3,R3),"")</f>
        <v>32.56666666666667</v>
      </c>
      <c r="D3" s="42">
        <f t="shared" ref="D3:D14" si="0">IF(AND(NOT(E3=""),NOT(F3="")),STDEV(E3:G3,J3:L3,O3:Q3)/C3*100,"")</f>
        <v>3.3119119114354971</v>
      </c>
      <c r="E3" s="43">
        <v>32.1</v>
      </c>
      <c r="F3" s="43">
        <v>33.799999999999997</v>
      </c>
      <c r="G3" s="43">
        <v>31.8</v>
      </c>
      <c r="H3" s="42">
        <f t="shared" ref="H3:H14" si="1">IF(NOT(E3=""),AVERAGE(E3:G3),"")</f>
        <v>32.56666666666667</v>
      </c>
      <c r="I3" s="42">
        <f t="shared" ref="I3:I14" si="2">IF(AND(NOT(E3=""),NOT(F3="")),STDEV(E3:G3)/H3*100,"")</f>
        <v>3.3119119114354971</v>
      </c>
      <c r="J3" s="37"/>
      <c r="K3" s="37"/>
      <c r="L3" s="37"/>
      <c r="M3" s="42" t="str">
        <f t="shared" ref="M3:M14" si="3">IF(NOT(J3=""),AVERAGE(J3:L3),"")</f>
        <v/>
      </c>
      <c r="N3" s="42" t="str">
        <f t="shared" ref="N3:N14" si="4">IF(AND(NOT(J3=""),NOT(K3="")),STDEV(J3:L3)/M3*100,"")</f>
        <v/>
      </c>
      <c r="O3" s="37"/>
      <c r="P3" s="37"/>
      <c r="Q3" s="37"/>
      <c r="R3" s="42" t="str">
        <f t="shared" ref="R3:R14" si="5">IF(NOT(O3=""),AVERAGE(O3:Q3),"")</f>
        <v/>
      </c>
      <c r="S3" s="42" t="str">
        <f t="shared" ref="S3:S14" si="6">IF(AND(NOT(O3=""),NOT(P3="")),STDEV(O3:Q3)/R3*100,"")</f>
        <v/>
      </c>
    </row>
    <row r="4" spans="1:19" ht="12.95" customHeight="1">
      <c r="A4" s="10" t="s">
        <v>45</v>
      </c>
      <c r="B4" s="41"/>
      <c r="C4" s="42">
        <f t="shared" ref="C4:C14" si="7">IF(NOT(H4=""),AVERAGE(H4,L4,Q4),"")</f>
        <v>34.300000000000004</v>
      </c>
      <c r="D4" s="42">
        <f t="shared" si="0"/>
        <v>0.77135606736541895</v>
      </c>
      <c r="E4" s="11">
        <v>34.200000000000003</v>
      </c>
      <c r="F4" s="11">
        <v>34.1</v>
      </c>
      <c r="G4" s="11">
        <v>34.6</v>
      </c>
      <c r="H4" s="42">
        <f t="shared" si="1"/>
        <v>34.300000000000004</v>
      </c>
      <c r="I4" s="42">
        <f t="shared" si="2"/>
        <v>0.77135606736541895</v>
      </c>
      <c r="J4" s="37"/>
      <c r="K4" s="37"/>
      <c r="L4" s="37"/>
      <c r="M4" s="42" t="str">
        <f t="shared" si="3"/>
        <v/>
      </c>
      <c r="N4" s="42" t="str">
        <f t="shared" si="4"/>
        <v/>
      </c>
      <c r="O4" s="37"/>
      <c r="P4" s="37"/>
      <c r="Q4" s="37"/>
      <c r="R4" s="42" t="str">
        <f t="shared" si="5"/>
        <v/>
      </c>
      <c r="S4" s="42" t="str">
        <f t="shared" si="6"/>
        <v/>
      </c>
    </row>
    <row r="5" spans="1:19">
      <c r="A5" s="10" t="s">
        <v>47</v>
      </c>
      <c r="B5" s="41"/>
      <c r="C5" s="42">
        <f t="shared" si="7"/>
        <v>38.6</v>
      </c>
      <c r="D5" s="42">
        <f t="shared" si="0"/>
        <v>2.7294439774225863</v>
      </c>
      <c r="E5" s="11">
        <v>39.6</v>
      </c>
      <c r="F5" s="11">
        <v>38.700000000000003</v>
      </c>
      <c r="G5" s="11">
        <v>37.5</v>
      </c>
      <c r="H5" s="42">
        <f t="shared" si="1"/>
        <v>38.6</v>
      </c>
      <c r="I5" s="42">
        <f t="shared" si="2"/>
        <v>2.7294439774225863</v>
      </c>
      <c r="J5" s="37"/>
      <c r="K5" s="37"/>
      <c r="L5" s="37"/>
      <c r="M5" s="42" t="str">
        <f t="shared" si="3"/>
        <v/>
      </c>
      <c r="N5" s="42" t="str">
        <f t="shared" si="4"/>
        <v/>
      </c>
      <c r="O5" s="37"/>
      <c r="P5" s="37"/>
      <c r="Q5" s="37"/>
      <c r="R5" s="42" t="str">
        <f t="shared" si="5"/>
        <v/>
      </c>
      <c r="S5" s="42" t="str">
        <f t="shared" si="6"/>
        <v/>
      </c>
    </row>
    <row r="6" spans="1:19">
      <c r="A6" s="10" t="s">
        <v>49</v>
      </c>
      <c r="B6" s="41"/>
      <c r="C6" s="42">
        <f t="shared" si="7"/>
        <v>37</v>
      </c>
      <c r="D6" s="42">
        <f t="shared" si="0"/>
        <v>2.3561615911034051</v>
      </c>
      <c r="E6" s="11">
        <v>36.4</v>
      </c>
      <c r="F6" s="11">
        <v>36.6</v>
      </c>
      <c r="G6" s="11">
        <v>38</v>
      </c>
      <c r="H6" s="42">
        <f t="shared" si="1"/>
        <v>37</v>
      </c>
      <c r="I6" s="42">
        <f t="shared" si="2"/>
        <v>2.3561615911034051</v>
      </c>
      <c r="J6" s="37"/>
      <c r="K6" s="37"/>
      <c r="L6" s="37"/>
      <c r="M6" s="42" t="str">
        <f t="shared" si="3"/>
        <v/>
      </c>
      <c r="N6" s="42" t="str">
        <f t="shared" si="4"/>
        <v/>
      </c>
      <c r="O6" s="37"/>
      <c r="P6" s="37"/>
      <c r="Q6" s="37"/>
      <c r="R6" s="42" t="str">
        <f t="shared" si="5"/>
        <v/>
      </c>
      <c r="S6" s="42" t="str">
        <f t="shared" si="6"/>
        <v/>
      </c>
    </row>
    <row r="7" spans="1:19">
      <c r="A7" s="10" t="s">
        <v>50</v>
      </c>
      <c r="B7" s="41"/>
      <c r="C7" s="42">
        <f t="shared" si="7"/>
        <v>38.133333333333333</v>
      </c>
      <c r="D7" s="42">
        <f t="shared" si="0"/>
        <v>3.7850760654911517</v>
      </c>
      <c r="E7" s="11">
        <v>39.799999999999997</v>
      </c>
      <c r="F7" s="11">
        <v>37.299999999999997</v>
      </c>
      <c r="G7" s="11">
        <v>37.299999999999997</v>
      </c>
      <c r="H7" s="42">
        <f t="shared" si="1"/>
        <v>38.133333333333333</v>
      </c>
      <c r="I7" s="42">
        <f t="shared" si="2"/>
        <v>3.7850760654911517</v>
      </c>
      <c r="J7" s="37"/>
      <c r="K7" s="37"/>
      <c r="L7" s="37"/>
      <c r="M7" s="42" t="str">
        <f t="shared" si="3"/>
        <v/>
      </c>
      <c r="N7" s="42" t="str">
        <f t="shared" si="4"/>
        <v/>
      </c>
      <c r="O7" s="37"/>
      <c r="P7" s="37"/>
      <c r="Q7" s="37"/>
      <c r="R7" s="42" t="str">
        <f t="shared" si="5"/>
        <v/>
      </c>
      <c r="S7" s="42" t="str">
        <f t="shared" si="6"/>
        <v/>
      </c>
    </row>
    <row r="8" spans="1:19">
      <c r="A8" s="10" t="s">
        <v>51</v>
      </c>
      <c r="B8" s="41"/>
      <c r="C8" s="42">
        <f t="shared" si="7"/>
        <v>35.966666666666661</v>
      </c>
      <c r="D8" s="42">
        <f t="shared" si="0"/>
        <v>1.5809751723116054</v>
      </c>
      <c r="E8" s="11">
        <v>35.5</v>
      </c>
      <c r="F8" s="11">
        <v>36.6</v>
      </c>
      <c r="G8" s="11">
        <v>35.799999999999997</v>
      </c>
      <c r="H8" s="42">
        <f t="shared" si="1"/>
        <v>35.966666666666661</v>
      </c>
      <c r="I8" s="42">
        <f t="shared" si="2"/>
        <v>1.5809751723116054</v>
      </c>
      <c r="J8" s="37"/>
      <c r="K8" s="37"/>
      <c r="L8" s="37"/>
      <c r="M8" s="42" t="str">
        <f t="shared" si="3"/>
        <v/>
      </c>
      <c r="N8" s="42" t="str">
        <f t="shared" si="4"/>
        <v/>
      </c>
      <c r="O8" s="37"/>
      <c r="P8" s="37"/>
      <c r="Q8" s="37"/>
      <c r="R8" s="42" t="str">
        <f t="shared" si="5"/>
        <v/>
      </c>
      <c r="S8" s="42" t="str">
        <f t="shared" si="6"/>
        <v/>
      </c>
    </row>
    <row r="9" spans="1:19">
      <c r="A9" s="10" t="s">
        <v>52</v>
      </c>
      <c r="B9" s="41"/>
      <c r="C9" s="42">
        <f t="shared" si="7"/>
        <v>37.266666666666666</v>
      </c>
      <c r="D9" s="42">
        <f t="shared" si="0"/>
        <v>4.8770325152828216</v>
      </c>
      <c r="E9" s="11">
        <v>39.299999999999997</v>
      </c>
      <c r="F9" s="11">
        <v>35.799999999999997</v>
      </c>
      <c r="G9" s="11">
        <v>36.700000000000003</v>
      </c>
      <c r="H9" s="42">
        <f t="shared" si="1"/>
        <v>37.266666666666666</v>
      </c>
      <c r="I9" s="42">
        <f t="shared" si="2"/>
        <v>4.8770325152828216</v>
      </c>
      <c r="J9" s="37"/>
      <c r="K9" s="37"/>
      <c r="L9" s="37"/>
      <c r="M9" s="42" t="str">
        <f t="shared" si="3"/>
        <v/>
      </c>
      <c r="N9" s="42" t="str">
        <f t="shared" si="4"/>
        <v/>
      </c>
      <c r="O9" s="37"/>
      <c r="P9" s="37"/>
      <c r="Q9" s="37"/>
      <c r="R9" s="42" t="str">
        <f t="shared" si="5"/>
        <v/>
      </c>
      <c r="S9" s="42" t="str">
        <f t="shared" si="6"/>
        <v/>
      </c>
    </row>
    <row r="10" spans="1:19">
      <c r="A10" s="10" t="s">
        <v>53</v>
      </c>
      <c r="B10" s="41"/>
      <c r="C10" s="42">
        <f t="shared" si="7"/>
        <v>36.266666666666666</v>
      </c>
      <c r="D10" s="42">
        <f t="shared" si="0"/>
        <v>3.1719547659445673</v>
      </c>
      <c r="E10" s="11">
        <v>37.4</v>
      </c>
      <c r="F10" s="11">
        <v>35.1</v>
      </c>
      <c r="G10" s="11">
        <v>36.299999999999997</v>
      </c>
      <c r="H10" s="42">
        <f t="shared" si="1"/>
        <v>36.266666666666666</v>
      </c>
      <c r="I10" s="42">
        <f t="shared" si="2"/>
        <v>3.1719547659445673</v>
      </c>
      <c r="J10" s="37"/>
      <c r="K10" s="37"/>
      <c r="L10" s="37"/>
      <c r="M10" s="42" t="str">
        <f t="shared" si="3"/>
        <v/>
      </c>
      <c r="N10" s="42" t="str">
        <f t="shared" si="4"/>
        <v/>
      </c>
      <c r="O10" s="37"/>
      <c r="P10" s="37"/>
      <c r="Q10" s="37"/>
      <c r="R10" s="42" t="str">
        <f t="shared" si="5"/>
        <v/>
      </c>
      <c r="S10" s="42" t="str">
        <f t="shared" si="6"/>
        <v/>
      </c>
    </row>
    <row r="11" spans="1:19">
      <c r="A11" s="10" t="s">
        <v>54</v>
      </c>
      <c r="B11" s="41"/>
      <c r="C11" s="42">
        <f t="shared" si="7"/>
        <v>39.466666666666661</v>
      </c>
      <c r="D11" s="42">
        <f t="shared" si="0"/>
        <v>0.77408373225758798</v>
      </c>
      <c r="E11" s="11">
        <v>39.200000000000003</v>
      </c>
      <c r="F11" s="11">
        <v>39.4</v>
      </c>
      <c r="G11" s="11">
        <v>39.799999999999997</v>
      </c>
      <c r="H11" s="42">
        <f t="shared" si="1"/>
        <v>39.466666666666661</v>
      </c>
      <c r="I11" s="42">
        <f t="shared" si="2"/>
        <v>0.77408373225758798</v>
      </c>
      <c r="J11" s="37"/>
      <c r="K11" s="37"/>
      <c r="L11" s="37"/>
      <c r="M11" s="42" t="str">
        <f t="shared" si="3"/>
        <v/>
      </c>
      <c r="N11" s="42" t="str">
        <f t="shared" si="4"/>
        <v/>
      </c>
      <c r="O11" s="37"/>
      <c r="P11" s="37"/>
      <c r="Q11" s="37"/>
      <c r="R11" s="42" t="str">
        <f t="shared" si="5"/>
        <v/>
      </c>
      <c r="S11" s="42" t="str">
        <f t="shared" si="6"/>
        <v/>
      </c>
    </row>
    <row r="12" spans="1:19">
      <c r="A12" s="10" t="s">
        <v>55</v>
      </c>
      <c r="B12" s="41"/>
      <c r="C12" s="42">
        <f t="shared" si="7"/>
        <v>45.866666666666667</v>
      </c>
      <c r="D12" s="42">
        <f t="shared" si="0"/>
        <v>4.2853264499434216</v>
      </c>
      <c r="E12" s="11">
        <v>44.4</v>
      </c>
      <c r="F12" s="11">
        <v>45.1</v>
      </c>
      <c r="G12" s="11">
        <v>48.1</v>
      </c>
      <c r="H12" s="42">
        <f t="shared" si="1"/>
        <v>45.866666666666667</v>
      </c>
      <c r="I12" s="42">
        <f t="shared" si="2"/>
        <v>4.2853264499434216</v>
      </c>
      <c r="J12" s="37"/>
      <c r="K12" s="37"/>
      <c r="L12" s="37"/>
      <c r="M12" s="42" t="str">
        <f t="shared" si="3"/>
        <v/>
      </c>
      <c r="N12" s="42" t="str">
        <f t="shared" si="4"/>
        <v/>
      </c>
      <c r="O12" s="37"/>
      <c r="P12" s="37"/>
      <c r="Q12" s="37"/>
      <c r="R12" s="42" t="str">
        <f t="shared" si="5"/>
        <v/>
      </c>
      <c r="S12" s="42" t="str">
        <f t="shared" si="6"/>
        <v/>
      </c>
    </row>
    <row r="13" spans="1:19">
      <c r="A13" s="10" t="s">
        <v>56</v>
      </c>
      <c r="B13" s="41"/>
      <c r="C13" s="42">
        <f t="shared" si="7"/>
        <v>50.966666666666669</v>
      </c>
      <c r="D13" s="42">
        <f t="shared" si="0"/>
        <v>6.0070438211665387</v>
      </c>
      <c r="E13" s="11">
        <v>47.5</v>
      </c>
      <c r="F13" s="11">
        <v>53.3</v>
      </c>
      <c r="G13" s="11">
        <v>52.1</v>
      </c>
      <c r="H13" s="42">
        <f t="shared" si="1"/>
        <v>50.966666666666669</v>
      </c>
      <c r="I13" s="42">
        <f t="shared" si="2"/>
        <v>6.0070438211665387</v>
      </c>
      <c r="J13" s="37"/>
      <c r="K13" s="37"/>
      <c r="L13" s="37"/>
      <c r="M13" s="42" t="str">
        <f t="shared" si="3"/>
        <v/>
      </c>
      <c r="N13" s="42" t="str">
        <f t="shared" si="4"/>
        <v/>
      </c>
      <c r="O13" s="37"/>
      <c r="P13" s="37"/>
      <c r="Q13" s="37"/>
      <c r="R13" s="42" t="str">
        <f t="shared" si="5"/>
        <v/>
      </c>
      <c r="S13" s="42" t="str">
        <f t="shared" si="6"/>
        <v/>
      </c>
    </row>
    <row r="14" spans="1:19">
      <c r="A14" s="10" t="s">
        <v>57</v>
      </c>
      <c r="B14" s="41"/>
      <c r="C14" s="42">
        <f t="shared" si="7"/>
        <v>52.1</v>
      </c>
      <c r="D14" s="42">
        <f t="shared" si="0"/>
        <v>1.3840887813675047</v>
      </c>
      <c r="E14" s="11">
        <v>52.3</v>
      </c>
      <c r="F14" s="11">
        <v>52.7</v>
      </c>
      <c r="G14" s="11">
        <v>51.3</v>
      </c>
      <c r="H14" s="42">
        <f t="shared" si="1"/>
        <v>52.1</v>
      </c>
      <c r="I14" s="42">
        <f t="shared" si="2"/>
        <v>1.3840887813675047</v>
      </c>
      <c r="J14" s="37"/>
      <c r="K14" s="37"/>
      <c r="L14" s="37"/>
      <c r="M14" s="42" t="str">
        <f t="shared" si="3"/>
        <v/>
      </c>
      <c r="N14" s="42" t="str">
        <f t="shared" si="4"/>
        <v/>
      </c>
      <c r="O14" s="37"/>
      <c r="P14" s="37"/>
      <c r="Q14" s="37"/>
      <c r="R14" s="42" t="str">
        <f t="shared" si="5"/>
        <v/>
      </c>
      <c r="S14" s="42" t="str">
        <f t="shared" si="6"/>
        <v/>
      </c>
    </row>
  </sheetData>
  <mergeCells count="7">
    <mergeCell ref="J1:N1"/>
    <mergeCell ref="O1:S1"/>
    <mergeCell ref="A1:A2"/>
    <mergeCell ref="B1:B2"/>
    <mergeCell ref="C1:C2"/>
    <mergeCell ref="D1:D2"/>
    <mergeCell ref="E1:I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14"/>
  <sheetViews>
    <sheetView windowProtection="1" workbookViewId="0">
      <pane xSplit="1" topLeftCell="B1" activePane="topRight" state="frozen"/>
      <selection pane="topRight" activeCell="E4" sqref="E4"/>
    </sheetView>
  </sheetViews>
  <sheetFormatPr baseColWidth="10" defaultColWidth="9.140625" defaultRowHeight="12.75"/>
  <cols>
    <col min="1" max="1" width="10.140625" style="9"/>
    <col min="2" max="4" width="9.5703125" style="9"/>
    <col min="5" max="6" width="7.28515625" style="9"/>
    <col min="7" max="9" width="9.5703125" style="9"/>
    <col min="10" max="11" width="7.28515625" style="9"/>
    <col min="12" max="14" width="9.5703125" style="9"/>
    <col min="15" max="16" width="7.28515625" style="9"/>
    <col min="17" max="31" width="9.5703125" style="9"/>
    <col min="32" max="32" width="8.7109375" style="9"/>
    <col min="33" max="1025" width="7.28515625" style="9"/>
  </cols>
  <sheetData>
    <row r="1" spans="1:32" ht="12.95" customHeight="1">
      <c r="A1" s="8" t="s">
        <v>29</v>
      </c>
      <c r="B1" s="4" t="s">
        <v>105</v>
      </c>
      <c r="C1" s="4"/>
      <c r="D1" s="4"/>
      <c r="E1" s="4"/>
      <c r="F1" s="4"/>
      <c r="G1" s="4" t="s">
        <v>106</v>
      </c>
      <c r="H1" s="4"/>
      <c r="I1" s="4"/>
      <c r="J1" s="4"/>
      <c r="K1" s="4"/>
      <c r="L1" s="4" t="s">
        <v>107</v>
      </c>
      <c r="M1" s="4"/>
      <c r="N1" s="4"/>
      <c r="O1" s="4"/>
      <c r="P1" s="4"/>
      <c r="Q1" s="3" t="s">
        <v>108</v>
      </c>
      <c r="R1" s="2" t="s">
        <v>109</v>
      </c>
      <c r="S1" s="2"/>
      <c r="T1" s="2"/>
      <c r="U1" s="2" t="s">
        <v>110</v>
      </c>
      <c r="V1" s="2"/>
      <c r="W1" s="2"/>
      <c r="X1" s="2" t="s">
        <v>111</v>
      </c>
      <c r="Y1" s="2"/>
      <c r="Z1" s="2"/>
      <c r="AA1" s="2" t="s">
        <v>112</v>
      </c>
      <c r="AB1" s="2"/>
      <c r="AC1" s="2"/>
      <c r="AD1" s="5" t="s">
        <v>113</v>
      </c>
      <c r="AE1" s="5"/>
      <c r="AF1" s="5"/>
    </row>
    <row r="2" spans="1:32" ht="12.95" customHeight="1">
      <c r="A2" s="8"/>
      <c r="B2" s="10" t="s">
        <v>100</v>
      </c>
      <c r="C2" s="10" t="s">
        <v>101</v>
      </c>
      <c r="D2" s="10" t="s">
        <v>102</v>
      </c>
      <c r="E2" s="10" t="s">
        <v>103</v>
      </c>
      <c r="F2" s="10" t="s">
        <v>104</v>
      </c>
      <c r="G2" s="10" t="s">
        <v>100</v>
      </c>
      <c r="H2" s="10" t="s">
        <v>101</v>
      </c>
      <c r="I2" s="10" t="s">
        <v>102</v>
      </c>
      <c r="J2" s="10" t="s">
        <v>103</v>
      </c>
      <c r="K2" s="10" t="s">
        <v>104</v>
      </c>
      <c r="L2" s="10" t="s">
        <v>100</v>
      </c>
      <c r="M2" s="10" t="s">
        <v>101</v>
      </c>
      <c r="N2" s="10" t="s">
        <v>102</v>
      </c>
      <c r="O2" s="10" t="s">
        <v>103</v>
      </c>
      <c r="P2" s="10" t="s">
        <v>104</v>
      </c>
      <c r="Q2" s="3"/>
      <c r="R2" s="20" t="s">
        <v>100</v>
      </c>
      <c r="S2" s="20" t="s">
        <v>101</v>
      </c>
      <c r="T2" s="20" t="s">
        <v>102</v>
      </c>
      <c r="U2" s="20" t="s">
        <v>100</v>
      </c>
      <c r="V2" s="20" t="s">
        <v>101</v>
      </c>
      <c r="W2" s="20" t="s">
        <v>102</v>
      </c>
      <c r="X2" s="20" t="s">
        <v>100</v>
      </c>
      <c r="Y2" s="20" t="s">
        <v>101</v>
      </c>
      <c r="Z2" s="20" t="s">
        <v>102</v>
      </c>
      <c r="AA2" s="20" t="s">
        <v>100</v>
      </c>
      <c r="AB2" s="20" t="s">
        <v>101</v>
      </c>
      <c r="AC2" s="20" t="s">
        <v>102</v>
      </c>
      <c r="AD2" s="20" t="s">
        <v>100</v>
      </c>
      <c r="AE2" s="20" t="s">
        <v>101</v>
      </c>
      <c r="AF2" s="20" t="s">
        <v>102</v>
      </c>
    </row>
    <row r="3" spans="1:32" ht="12.95" customHeight="1">
      <c r="A3" s="10" t="s">
        <v>41</v>
      </c>
      <c r="B3" s="44" t="str">
        <f t="shared" ref="B3:B14" si="0">IF(NOT(AA3=""),100*(AA3-X3)/U3,"")</f>
        <v/>
      </c>
      <c r="C3" s="44" t="str">
        <f t="shared" ref="C3:C14" si="1">IF(NOT(AB3=""),100*(AB3-Y3)/V3,"")</f>
        <v/>
      </c>
      <c r="D3" s="44" t="str">
        <f t="shared" ref="D3:D14" si="2">IF(NOT(AC3=""),100*(AC3-Z3)/W3,"")</f>
        <v/>
      </c>
      <c r="E3" s="44" t="str">
        <f t="shared" ref="E3:E14" si="3">IF(NOT(B3=""),AVERAGE(B3:D3),"")</f>
        <v/>
      </c>
      <c r="F3" s="44" t="str">
        <f t="shared" ref="F3:F14" si="4">IF(AND(NOT(B3=""),NOT(C3="")),STDEV(B3:D3)/E3*100,"")</f>
        <v/>
      </c>
      <c r="G3" s="44" t="str">
        <f t="shared" ref="G3:G14" si="5">IF(NOT(L3=""),B3-L3,"")</f>
        <v/>
      </c>
      <c r="H3" s="44" t="str">
        <f t="shared" ref="H3:H14" si="6">IF(NOT(M3=""),C3-M3,"")</f>
        <v/>
      </c>
      <c r="I3" s="44" t="str">
        <f t="shared" ref="I3:I14" si="7">IF(NOT(N3=""),D3-N3,"")</f>
        <v/>
      </c>
      <c r="J3" s="44" t="str">
        <f t="shared" ref="J3:J14" si="8">IF(NOT(G3=""),AVERAGE(G3:I3),"")</f>
        <v/>
      </c>
      <c r="K3" s="44" t="str">
        <f t="shared" ref="K3:K14" si="9">IF(AND(NOT(G3=""),NOT(H3="")),STDEV(G3:I3)/J3*100,"")</f>
        <v/>
      </c>
      <c r="L3" s="44" t="str">
        <f t="shared" ref="L3:L14" si="10">IF(NOT(AD3=""),100*(AA3-AD3)/U3,"")</f>
        <v/>
      </c>
      <c r="M3" s="44" t="str">
        <f t="shared" ref="M3:M14" si="11">IF(NOT(AE3=""),100*(AB3-AE3)/V3,"")</f>
        <v/>
      </c>
      <c r="N3" s="44" t="str">
        <f t="shared" ref="N3:N14" si="12">IF(NOT(AF3=""),100*(AC3-AF3)/W3,"")</f>
        <v/>
      </c>
      <c r="O3" s="44" t="str">
        <f t="shared" ref="O3:O14" si="13">IF(NOT(L3=""),AVERAGE(L3:N3),"")</f>
        <v/>
      </c>
      <c r="P3" s="44" t="str">
        <f t="shared" ref="P3:P14" si="14">IF(AND(NOT(L3=""),NOT(M3="")),STDEV(L3:N3)/O3*100,"")</f>
        <v/>
      </c>
      <c r="Q3" s="44" t="str">
        <f t="shared" ref="Q3:Q14" si="15">IF(AND(NOT(J3=""),NOT(E3="")),100*J3/E3,"")</f>
        <v/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2.95" customHeight="1">
      <c r="A4" s="10" t="s">
        <v>45</v>
      </c>
      <c r="B4" s="44">
        <f t="shared" si="0"/>
        <v>28.5</v>
      </c>
      <c r="C4" s="44">
        <f t="shared" si="1"/>
        <v>25</v>
      </c>
      <c r="D4" s="44">
        <f t="shared" si="2"/>
        <v>27</v>
      </c>
      <c r="E4" s="44">
        <f t="shared" si="3"/>
        <v>26.833333333333332</v>
      </c>
      <c r="F4" s="44">
        <f t="shared" si="4"/>
        <v>6.5438843185419939</v>
      </c>
      <c r="G4" s="44">
        <f t="shared" si="5"/>
        <v>20</v>
      </c>
      <c r="H4" s="44">
        <f t="shared" si="6"/>
        <v>17.5</v>
      </c>
      <c r="I4" s="44">
        <f t="shared" si="7"/>
        <v>19.5</v>
      </c>
      <c r="J4" s="44">
        <f t="shared" si="8"/>
        <v>19</v>
      </c>
      <c r="K4" s="44">
        <f t="shared" si="9"/>
        <v>6.962503450169975</v>
      </c>
      <c r="L4" s="44">
        <f t="shared" si="10"/>
        <v>8.5</v>
      </c>
      <c r="M4" s="44">
        <f t="shared" si="11"/>
        <v>7.5</v>
      </c>
      <c r="N4" s="44">
        <f t="shared" si="12"/>
        <v>7.5</v>
      </c>
      <c r="O4" s="44">
        <f t="shared" si="13"/>
        <v>7.833333333333333</v>
      </c>
      <c r="P4" s="44">
        <f t="shared" si="14"/>
        <v>7.3704289683781479</v>
      </c>
      <c r="Q4" s="44">
        <f t="shared" si="15"/>
        <v>70.807453416149073</v>
      </c>
      <c r="R4" s="11">
        <v>255</v>
      </c>
      <c r="S4" s="11">
        <v>256</v>
      </c>
      <c r="T4" s="11">
        <v>257</v>
      </c>
      <c r="U4" s="11">
        <v>200</v>
      </c>
      <c r="V4" s="11">
        <v>200</v>
      </c>
      <c r="W4" s="11">
        <v>200</v>
      </c>
      <c r="X4" s="11">
        <v>1363</v>
      </c>
      <c r="Y4" s="11">
        <v>1351</v>
      </c>
      <c r="Z4" s="11">
        <v>1358</v>
      </c>
      <c r="AA4" s="11">
        <v>1420</v>
      </c>
      <c r="AB4" s="11">
        <v>1401</v>
      </c>
      <c r="AC4" s="11">
        <v>1412</v>
      </c>
      <c r="AD4" s="11">
        <v>1403</v>
      </c>
      <c r="AE4" s="11">
        <v>1386</v>
      </c>
      <c r="AF4" s="11">
        <v>1397</v>
      </c>
    </row>
    <row r="5" spans="1:32">
      <c r="A5" s="10" t="s">
        <v>47</v>
      </c>
      <c r="B5" s="44" t="str">
        <f t="shared" si="0"/>
        <v/>
      </c>
      <c r="C5" s="44" t="str">
        <f t="shared" si="1"/>
        <v/>
      </c>
      <c r="D5" s="44" t="str">
        <f t="shared" si="2"/>
        <v/>
      </c>
      <c r="E5" s="44" t="str">
        <f t="shared" si="3"/>
        <v/>
      </c>
      <c r="F5" s="44" t="str">
        <f t="shared" si="4"/>
        <v/>
      </c>
      <c r="G5" s="44" t="str">
        <f t="shared" si="5"/>
        <v/>
      </c>
      <c r="H5" s="44" t="str">
        <f t="shared" si="6"/>
        <v/>
      </c>
      <c r="I5" s="44" t="str">
        <f t="shared" si="7"/>
        <v/>
      </c>
      <c r="J5" s="44" t="str">
        <f t="shared" si="8"/>
        <v/>
      </c>
      <c r="K5" s="44" t="str">
        <f t="shared" si="9"/>
        <v/>
      </c>
      <c r="L5" s="44" t="str">
        <f t="shared" si="10"/>
        <v/>
      </c>
      <c r="M5" s="44" t="str">
        <f t="shared" si="11"/>
        <v/>
      </c>
      <c r="N5" s="44" t="str">
        <f t="shared" si="12"/>
        <v/>
      </c>
      <c r="O5" s="44" t="str">
        <f t="shared" si="13"/>
        <v/>
      </c>
      <c r="P5" s="44" t="str">
        <f t="shared" si="14"/>
        <v/>
      </c>
      <c r="Q5" s="44" t="str">
        <f t="shared" si="15"/>
        <v/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>
      <c r="A6" s="10" t="s">
        <v>49</v>
      </c>
      <c r="B6" s="44" t="str">
        <f t="shared" si="0"/>
        <v/>
      </c>
      <c r="C6" s="44" t="str">
        <f t="shared" si="1"/>
        <v/>
      </c>
      <c r="D6" s="44" t="str">
        <f t="shared" si="2"/>
        <v/>
      </c>
      <c r="E6" s="44" t="str">
        <f t="shared" si="3"/>
        <v/>
      </c>
      <c r="F6" s="44" t="str">
        <f t="shared" si="4"/>
        <v/>
      </c>
      <c r="G6" s="44" t="str">
        <f t="shared" si="5"/>
        <v/>
      </c>
      <c r="H6" s="44" t="str">
        <f t="shared" si="6"/>
        <v/>
      </c>
      <c r="I6" s="44" t="str">
        <f t="shared" si="7"/>
        <v/>
      </c>
      <c r="J6" s="44" t="str">
        <f t="shared" si="8"/>
        <v/>
      </c>
      <c r="K6" s="44" t="str">
        <f t="shared" si="9"/>
        <v/>
      </c>
      <c r="L6" s="44" t="str">
        <f t="shared" si="10"/>
        <v/>
      </c>
      <c r="M6" s="44" t="str">
        <f t="shared" si="11"/>
        <v/>
      </c>
      <c r="N6" s="44" t="str">
        <f t="shared" si="12"/>
        <v/>
      </c>
      <c r="O6" s="44" t="str">
        <f t="shared" si="13"/>
        <v/>
      </c>
      <c r="P6" s="44" t="str">
        <f t="shared" si="14"/>
        <v/>
      </c>
      <c r="Q6" s="44" t="str">
        <f t="shared" si="15"/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>
      <c r="A7" s="10" t="s">
        <v>50</v>
      </c>
      <c r="B7" s="44" t="str">
        <f t="shared" si="0"/>
        <v/>
      </c>
      <c r="C7" s="44" t="str">
        <f t="shared" si="1"/>
        <v/>
      </c>
      <c r="D7" s="44" t="str">
        <f t="shared" si="2"/>
        <v/>
      </c>
      <c r="E7" s="44" t="str">
        <f t="shared" si="3"/>
        <v/>
      </c>
      <c r="F7" s="44" t="str">
        <f t="shared" si="4"/>
        <v/>
      </c>
      <c r="G7" s="44" t="str">
        <f t="shared" si="5"/>
        <v/>
      </c>
      <c r="H7" s="44" t="str">
        <f t="shared" si="6"/>
        <v/>
      </c>
      <c r="I7" s="44" t="str">
        <f t="shared" si="7"/>
        <v/>
      </c>
      <c r="J7" s="44" t="str">
        <f t="shared" si="8"/>
        <v/>
      </c>
      <c r="K7" s="44" t="str">
        <f t="shared" si="9"/>
        <v/>
      </c>
      <c r="L7" s="44" t="str">
        <f t="shared" si="10"/>
        <v/>
      </c>
      <c r="M7" s="44" t="str">
        <f t="shared" si="11"/>
        <v/>
      </c>
      <c r="N7" s="44" t="str">
        <f t="shared" si="12"/>
        <v/>
      </c>
      <c r="O7" s="44" t="str">
        <f t="shared" si="13"/>
        <v/>
      </c>
      <c r="P7" s="44" t="str">
        <f t="shared" si="14"/>
        <v/>
      </c>
      <c r="Q7" s="44" t="str">
        <f t="shared" si="15"/>
        <v/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>
      <c r="A8" s="10" t="s">
        <v>51</v>
      </c>
      <c r="B8" s="44" t="str">
        <f t="shared" si="0"/>
        <v/>
      </c>
      <c r="C8" s="44" t="str">
        <f t="shared" si="1"/>
        <v/>
      </c>
      <c r="D8" s="44" t="str">
        <f t="shared" si="2"/>
        <v/>
      </c>
      <c r="E8" s="44" t="str">
        <f t="shared" si="3"/>
        <v/>
      </c>
      <c r="F8" s="44" t="str">
        <f t="shared" si="4"/>
        <v/>
      </c>
      <c r="G8" s="44" t="str">
        <f t="shared" si="5"/>
        <v/>
      </c>
      <c r="H8" s="44" t="str">
        <f t="shared" si="6"/>
        <v/>
      </c>
      <c r="I8" s="44" t="str">
        <f t="shared" si="7"/>
        <v/>
      </c>
      <c r="J8" s="44" t="str">
        <f t="shared" si="8"/>
        <v/>
      </c>
      <c r="K8" s="44" t="str">
        <f t="shared" si="9"/>
        <v/>
      </c>
      <c r="L8" s="44" t="str">
        <f t="shared" si="10"/>
        <v/>
      </c>
      <c r="M8" s="44" t="str">
        <f t="shared" si="11"/>
        <v/>
      </c>
      <c r="N8" s="44" t="str">
        <f t="shared" si="12"/>
        <v/>
      </c>
      <c r="O8" s="44" t="str">
        <f t="shared" si="13"/>
        <v/>
      </c>
      <c r="P8" s="44" t="str">
        <f t="shared" si="14"/>
        <v/>
      </c>
      <c r="Q8" s="44" t="str">
        <f t="shared" si="15"/>
        <v/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>
      <c r="A9" s="10" t="s">
        <v>52</v>
      </c>
      <c r="B9" s="44" t="str">
        <f t="shared" si="0"/>
        <v/>
      </c>
      <c r="C9" s="44" t="str">
        <f t="shared" si="1"/>
        <v/>
      </c>
      <c r="D9" s="44" t="str">
        <f t="shared" si="2"/>
        <v/>
      </c>
      <c r="E9" s="44" t="str">
        <f t="shared" si="3"/>
        <v/>
      </c>
      <c r="F9" s="44" t="str">
        <f t="shared" si="4"/>
        <v/>
      </c>
      <c r="G9" s="44" t="str">
        <f t="shared" si="5"/>
        <v/>
      </c>
      <c r="H9" s="44" t="str">
        <f t="shared" si="6"/>
        <v/>
      </c>
      <c r="I9" s="44" t="str">
        <f t="shared" si="7"/>
        <v/>
      </c>
      <c r="J9" s="44" t="str">
        <f t="shared" si="8"/>
        <v/>
      </c>
      <c r="K9" s="44" t="str">
        <f t="shared" si="9"/>
        <v/>
      </c>
      <c r="L9" s="44" t="str">
        <f t="shared" si="10"/>
        <v/>
      </c>
      <c r="M9" s="44" t="str">
        <f t="shared" si="11"/>
        <v/>
      </c>
      <c r="N9" s="44" t="str">
        <f t="shared" si="12"/>
        <v/>
      </c>
      <c r="O9" s="44" t="str">
        <f t="shared" si="13"/>
        <v/>
      </c>
      <c r="P9" s="44" t="str">
        <f t="shared" si="14"/>
        <v/>
      </c>
      <c r="Q9" s="44" t="str">
        <f t="shared" si="15"/>
        <v/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>
      <c r="A10" s="10" t="s">
        <v>53</v>
      </c>
      <c r="B10" s="44" t="str">
        <f t="shared" si="0"/>
        <v/>
      </c>
      <c r="C10" s="44" t="str">
        <f t="shared" si="1"/>
        <v/>
      </c>
      <c r="D10" s="44" t="str">
        <f t="shared" si="2"/>
        <v/>
      </c>
      <c r="E10" s="44" t="str">
        <f t="shared" si="3"/>
        <v/>
      </c>
      <c r="F10" s="44" t="str">
        <f t="shared" si="4"/>
        <v/>
      </c>
      <c r="G10" s="44" t="str">
        <f t="shared" si="5"/>
        <v/>
      </c>
      <c r="H10" s="44" t="str">
        <f t="shared" si="6"/>
        <v/>
      </c>
      <c r="I10" s="44" t="str">
        <f t="shared" si="7"/>
        <v/>
      </c>
      <c r="J10" s="44" t="str">
        <f t="shared" si="8"/>
        <v/>
      </c>
      <c r="K10" s="44" t="str">
        <f t="shared" si="9"/>
        <v/>
      </c>
      <c r="L10" s="44" t="str">
        <f t="shared" si="10"/>
        <v/>
      </c>
      <c r="M10" s="44" t="str">
        <f t="shared" si="11"/>
        <v/>
      </c>
      <c r="N10" s="44" t="str">
        <f t="shared" si="12"/>
        <v/>
      </c>
      <c r="O10" s="44" t="str">
        <f t="shared" si="13"/>
        <v/>
      </c>
      <c r="P10" s="44" t="str">
        <f t="shared" si="14"/>
        <v/>
      </c>
      <c r="Q10" s="44" t="str">
        <f t="shared" si="15"/>
        <v/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>
      <c r="A11" s="10" t="s">
        <v>54</v>
      </c>
      <c r="B11" s="44" t="str">
        <f t="shared" si="0"/>
        <v/>
      </c>
      <c r="C11" s="44" t="str">
        <f t="shared" si="1"/>
        <v/>
      </c>
      <c r="D11" s="44" t="str">
        <f t="shared" si="2"/>
        <v/>
      </c>
      <c r="E11" s="44" t="str">
        <f t="shared" si="3"/>
        <v/>
      </c>
      <c r="F11" s="44" t="str">
        <f t="shared" si="4"/>
        <v/>
      </c>
      <c r="G11" s="44" t="str">
        <f t="shared" si="5"/>
        <v/>
      </c>
      <c r="H11" s="44" t="str">
        <f t="shared" si="6"/>
        <v/>
      </c>
      <c r="I11" s="44" t="str">
        <f t="shared" si="7"/>
        <v/>
      </c>
      <c r="J11" s="44" t="str">
        <f t="shared" si="8"/>
        <v/>
      </c>
      <c r="K11" s="44" t="str">
        <f t="shared" si="9"/>
        <v/>
      </c>
      <c r="L11" s="44" t="str">
        <f t="shared" si="10"/>
        <v/>
      </c>
      <c r="M11" s="44" t="str">
        <f t="shared" si="11"/>
        <v/>
      </c>
      <c r="N11" s="44" t="str">
        <f t="shared" si="12"/>
        <v/>
      </c>
      <c r="O11" s="44" t="str">
        <f t="shared" si="13"/>
        <v/>
      </c>
      <c r="P11" s="44" t="str">
        <f t="shared" si="14"/>
        <v/>
      </c>
      <c r="Q11" s="44" t="str">
        <f t="shared" si="15"/>
        <v/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>
      <c r="A12" s="10" t="s">
        <v>55</v>
      </c>
      <c r="B12" s="44" t="str">
        <f t="shared" si="0"/>
        <v/>
      </c>
      <c r="C12" s="44" t="str">
        <f t="shared" si="1"/>
        <v/>
      </c>
      <c r="D12" s="44" t="str">
        <f t="shared" si="2"/>
        <v/>
      </c>
      <c r="E12" s="44" t="str">
        <f t="shared" si="3"/>
        <v/>
      </c>
      <c r="F12" s="44" t="str">
        <f t="shared" si="4"/>
        <v/>
      </c>
      <c r="G12" s="44" t="str">
        <f t="shared" si="5"/>
        <v/>
      </c>
      <c r="H12" s="44" t="str">
        <f t="shared" si="6"/>
        <v/>
      </c>
      <c r="I12" s="44" t="str">
        <f t="shared" si="7"/>
        <v/>
      </c>
      <c r="J12" s="44" t="str">
        <f t="shared" si="8"/>
        <v/>
      </c>
      <c r="K12" s="44" t="str">
        <f t="shared" si="9"/>
        <v/>
      </c>
      <c r="L12" s="44" t="str">
        <f t="shared" si="10"/>
        <v/>
      </c>
      <c r="M12" s="44" t="str">
        <f t="shared" si="11"/>
        <v/>
      </c>
      <c r="N12" s="44" t="str">
        <f t="shared" si="12"/>
        <v/>
      </c>
      <c r="O12" s="44" t="str">
        <f t="shared" si="13"/>
        <v/>
      </c>
      <c r="P12" s="44" t="str">
        <f t="shared" si="14"/>
        <v/>
      </c>
      <c r="Q12" s="44" t="str">
        <f t="shared" si="15"/>
        <v/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>
      <c r="A13" s="10" t="s">
        <v>56</v>
      </c>
      <c r="B13" s="44">
        <f t="shared" si="0"/>
        <v>43.5</v>
      </c>
      <c r="C13" s="44">
        <f t="shared" si="1"/>
        <v>39</v>
      </c>
      <c r="D13" s="44">
        <f t="shared" si="2"/>
        <v>41.5</v>
      </c>
      <c r="E13" s="44">
        <f t="shared" si="3"/>
        <v>41.333333333333336</v>
      </c>
      <c r="F13" s="44">
        <f t="shared" si="4"/>
        <v>5.4547376042213243</v>
      </c>
      <c r="G13" s="44">
        <f t="shared" si="5"/>
        <v>33</v>
      </c>
      <c r="H13" s="44">
        <f t="shared" si="6"/>
        <v>30</v>
      </c>
      <c r="I13" s="44">
        <f t="shared" si="7"/>
        <v>33</v>
      </c>
      <c r="J13" s="44">
        <f t="shared" si="8"/>
        <v>32</v>
      </c>
      <c r="K13" s="44">
        <f t="shared" si="9"/>
        <v>5.4126587736527414</v>
      </c>
      <c r="L13" s="44">
        <f t="shared" si="10"/>
        <v>10.5</v>
      </c>
      <c r="M13" s="44">
        <f t="shared" si="11"/>
        <v>9</v>
      </c>
      <c r="N13" s="44">
        <f t="shared" si="12"/>
        <v>8.5</v>
      </c>
      <c r="O13" s="44">
        <f t="shared" si="13"/>
        <v>9.3333333333333339</v>
      </c>
      <c r="P13" s="44">
        <f t="shared" si="14"/>
        <v>11.151782139997188</v>
      </c>
      <c r="Q13" s="44">
        <f t="shared" si="15"/>
        <v>77.41935483870968</v>
      </c>
      <c r="R13" s="11">
        <v>291</v>
      </c>
      <c r="S13" s="11">
        <v>292</v>
      </c>
      <c r="T13" s="11">
        <v>293</v>
      </c>
      <c r="U13" s="11">
        <v>200</v>
      </c>
      <c r="V13" s="11">
        <v>200</v>
      </c>
      <c r="W13" s="11">
        <v>200</v>
      </c>
      <c r="X13" s="11">
        <v>1371</v>
      </c>
      <c r="Y13" s="11">
        <v>1351</v>
      </c>
      <c r="Z13" s="11">
        <v>1346</v>
      </c>
      <c r="AA13" s="11">
        <v>1458</v>
      </c>
      <c r="AB13" s="11">
        <v>1429</v>
      </c>
      <c r="AC13" s="11">
        <v>1429</v>
      </c>
      <c r="AD13" s="11">
        <v>1437</v>
      </c>
      <c r="AE13" s="11">
        <v>1411</v>
      </c>
      <c r="AF13" s="11">
        <v>1412</v>
      </c>
    </row>
    <row r="14" spans="1:32">
      <c r="A14" s="10" t="s">
        <v>57</v>
      </c>
      <c r="B14" s="44" t="str">
        <f t="shared" si="0"/>
        <v/>
      </c>
      <c r="C14" s="44" t="str">
        <f t="shared" si="1"/>
        <v/>
      </c>
      <c r="D14" s="44" t="str">
        <f t="shared" si="2"/>
        <v/>
      </c>
      <c r="E14" s="44" t="str">
        <f t="shared" si="3"/>
        <v/>
      </c>
      <c r="F14" s="44" t="str">
        <f t="shared" si="4"/>
        <v/>
      </c>
      <c r="G14" s="44" t="str">
        <f t="shared" si="5"/>
        <v/>
      </c>
      <c r="H14" s="44" t="str">
        <f t="shared" si="6"/>
        <v/>
      </c>
      <c r="I14" s="44" t="str">
        <f t="shared" si="7"/>
        <v/>
      </c>
      <c r="J14" s="44" t="str">
        <f t="shared" si="8"/>
        <v/>
      </c>
      <c r="K14" s="44" t="str">
        <f t="shared" si="9"/>
        <v/>
      </c>
      <c r="L14" s="44" t="str">
        <f t="shared" si="10"/>
        <v/>
      </c>
      <c r="M14" s="44" t="str">
        <f t="shared" si="11"/>
        <v/>
      </c>
      <c r="N14" s="44" t="str">
        <f t="shared" si="12"/>
        <v/>
      </c>
      <c r="O14" s="44" t="str">
        <f t="shared" si="13"/>
        <v/>
      </c>
      <c r="P14" s="44" t="str">
        <f t="shared" si="14"/>
        <v/>
      </c>
      <c r="Q14" s="44" t="str">
        <f t="shared" si="15"/>
        <v/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</sheetData>
  <mergeCells count="10">
    <mergeCell ref="R1:T1"/>
    <mergeCell ref="U1:W1"/>
    <mergeCell ref="X1:Z1"/>
    <mergeCell ref="AA1:AC1"/>
    <mergeCell ref="AD1:AF1"/>
    <mergeCell ref="A1:A2"/>
    <mergeCell ref="B1:F1"/>
    <mergeCell ref="G1:K1"/>
    <mergeCell ref="L1:P1"/>
    <mergeCell ref="Q1:Q2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14"/>
  <sheetViews>
    <sheetView windowProtection="1" workbookViewId="0"/>
  </sheetViews>
  <sheetFormatPr baseColWidth="10" defaultColWidth="9.140625" defaultRowHeight="12.75"/>
  <cols>
    <col min="1" max="1" width="7.85546875" style="9"/>
    <col min="2" max="1025" width="8.5703125"/>
  </cols>
  <sheetData>
    <row r="1" spans="1:9">
      <c r="A1" s="8" t="s">
        <v>29</v>
      </c>
      <c r="B1" s="1" t="s">
        <v>110</v>
      </c>
      <c r="C1" s="1"/>
      <c r="D1" s="1"/>
      <c r="E1" s="1" t="s">
        <v>114</v>
      </c>
      <c r="F1" s="1"/>
      <c r="G1" s="1"/>
      <c r="H1" s="1"/>
      <c r="I1" s="1"/>
    </row>
    <row r="2" spans="1:9">
      <c r="A2" s="8"/>
      <c r="B2" s="45" t="s">
        <v>100</v>
      </c>
      <c r="C2" s="45" t="s">
        <v>101</v>
      </c>
      <c r="D2" s="45" t="s">
        <v>102</v>
      </c>
      <c r="E2" s="45" t="s">
        <v>100</v>
      </c>
      <c r="F2" s="45" t="s">
        <v>101</v>
      </c>
      <c r="G2" s="45" t="s">
        <v>102</v>
      </c>
      <c r="H2" s="46" t="s">
        <v>115</v>
      </c>
      <c r="I2" s="46" t="s">
        <v>104</v>
      </c>
    </row>
    <row r="3" spans="1:9">
      <c r="A3" s="10" t="s">
        <v>41</v>
      </c>
      <c r="B3" s="47"/>
      <c r="C3" s="47"/>
      <c r="D3" s="47"/>
      <c r="E3" s="47"/>
      <c r="F3" s="47"/>
      <c r="G3" s="47"/>
      <c r="H3" s="48" t="str">
        <f t="shared" ref="H3:H14" si="0">IF(NOT(E3=""),AVERAGE(E3:G3),"")</f>
        <v/>
      </c>
      <c r="I3" s="48" t="str">
        <f t="shared" ref="I3:I14" si="1">IF(AND(NOT(E3=""),NOT(F3="")),STDEV(E3:G3)/H3*100,"")</f>
        <v/>
      </c>
    </row>
    <row r="4" spans="1:9">
      <c r="A4" s="10" t="s">
        <v>45</v>
      </c>
      <c r="B4" s="47"/>
      <c r="C4" s="47"/>
      <c r="D4" s="47"/>
      <c r="E4" s="47"/>
      <c r="F4" s="47"/>
      <c r="G4" s="47"/>
      <c r="H4" s="48" t="str">
        <f t="shared" si="0"/>
        <v/>
      </c>
      <c r="I4" s="48" t="str">
        <f t="shared" si="1"/>
        <v/>
      </c>
    </row>
    <row r="5" spans="1:9">
      <c r="A5" s="10" t="s">
        <v>47</v>
      </c>
      <c r="B5" s="47">
        <v>200</v>
      </c>
      <c r="C5" s="47">
        <v>200</v>
      </c>
      <c r="D5" s="47">
        <v>200</v>
      </c>
      <c r="E5" s="47"/>
      <c r="F5" s="47"/>
      <c r="G5" s="47"/>
      <c r="H5" s="48" t="str">
        <f t="shared" si="0"/>
        <v/>
      </c>
      <c r="I5" s="48" t="str">
        <f t="shared" si="1"/>
        <v/>
      </c>
    </row>
    <row r="6" spans="1:9">
      <c r="A6" s="10" t="s">
        <v>49</v>
      </c>
      <c r="B6" s="47"/>
      <c r="C6" s="47"/>
      <c r="D6" s="47"/>
      <c r="E6" s="47"/>
      <c r="F6" s="47"/>
      <c r="G6" s="47"/>
      <c r="H6" s="48" t="str">
        <f t="shared" si="0"/>
        <v/>
      </c>
      <c r="I6" s="48" t="str">
        <f t="shared" si="1"/>
        <v/>
      </c>
    </row>
    <row r="7" spans="1:9">
      <c r="A7" s="10" t="s">
        <v>50</v>
      </c>
      <c r="B7" s="47"/>
      <c r="C7" s="47"/>
      <c r="D7" s="47"/>
      <c r="E7" s="47"/>
      <c r="F7" s="47"/>
      <c r="G7" s="47"/>
      <c r="H7" s="48" t="str">
        <f t="shared" si="0"/>
        <v/>
      </c>
      <c r="I7" s="48" t="str">
        <f t="shared" si="1"/>
        <v/>
      </c>
    </row>
    <row r="8" spans="1:9">
      <c r="A8" s="10" t="s">
        <v>51</v>
      </c>
      <c r="B8" s="47"/>
      <c r="C8" s="47"/>
      <c r="D8" s="47"/>
      <c r="E8" s="47"/>
      <c r="F8" s="47"/>
      <c r="G8" s="47"/>
      <c r="H8" s="48" t="str">
        <f t="shared" si="0"/>
        <v/>
      </c>
      <c r="I8" s="48" t="str">
        <f t="shared" si="1"/>
        <v/>
      </c>
    </row>
    <row r="9" spans="1:9">
      <c r="A9" s="10" t="s">
        <v>52</v>
      </c>
      <c r="B9" s="47"/>
      <c r="C9" s="47"/>
      <c r="D9" s="47"/>
      <c r="E9" s="47"/>
      <c r="F9" s="47"/>
      <c r="G9" s="47"/>
      <c r="H9" s="48" t="str">
        <f t="shared" si="0"/>
        <v/>
      </c>
      <c r="I9" s="48" t="str">
        <f t="shared" si="1"/>
        <v/>
      </c>
    </row>
    <row r="10" spans="1:9">
      <c r="A10" s="10" t="s">
        <v>53</v>
      </c>
      <c r="B10" s="47"/>
      <c r="C10" s="47"/>
      <c r="D10" s="47"/>
      <c r="E10" s="47"/>
      <c r="F10" s="47"/>
      <c r="G10" s="47"/>
      <c r="H10" s="48" t="str">
        <f t="shared" si="0"/>
        <v/>
      </c>
      <c r="I10" s="48" t="str">
        <f t="shared" si="1"/>
        <v/>
      </c>
    </row>
    <row r="11" spans="1:9">
      <c r="A11" s="10" t="s">
        <v>54</v>
      </c>
      <c r="B11" s="47"/>
      <c r="C11" s="47"/>
      <c r="D11" s="47"/>
      <c r="E11" s="47"/>
      <c r="F11" s="47"/>
      <c r="G11" s="47"/>
      <c r="H11" s="48" t="str">
        <f t="shared" si="0"/>
        <v/>
      </c>
      <c r="I11" s="48" t="str">
        <f t="shared" si="1"/>
        <v/>
      </c>
    </row>
    <row r="12" spans="1:9">
      <c r="A12" s="10" t="s">
        <v>55</v>
      </c>
      <c r="B12" s="47"/>
      <c r="C12" s="47"/>
      <c r="D12" s="47"/>
      <c r="E12" s="47"/>
      <c r="F12" s="47"/>
      <c r="G12" s="47"/>
      <c r="H12" s="48" t="str">
        <f t="shared" si="0"/>
        <v/>
      </c>
      <c r="I12" s="48" t="str">
        <f t="shared" si="1"/>
        <v/>
      </c>
    </row>
    <row r="13" spans="1:9">
      <c r="A13" s="10" t="s">
        <v>56</v>
      </c>
      <c r="B13" s="47">
        <v>200</v>
      </c>
      <c r="C13" s="47">
        <v>200</v>
      </c>
      <c r="D13" s="47">
        <v>200</v>
      </c>
      <c r="E13" s="47"/>
      <c r="F13" s="47"/>
      <c r="G13" s="47"/>
      <c r="H13" s="48" t="str">
        <f t="shared" si="0"/>
        <v/>
      </c>
      <c r="I13" s="48" t="str">
        <f t="shared" si="1"/>
        <v/>
      </c>
    </row>
    <row r="14" spans="1:9">
      <c r="A14" s="10" t="s">
        <v>57</v>
      </c>
      <c r="B14" s="47"/>
      <c r="C14" s="47"/>
      <c r="D14" s="47"/>
      <c r="E14" s="47"/>
      <c r="F14" s="47"/>
      <c r="G14" s="47"/>
      <c r="H14" s="48" t="str">
        <f t="shared" si="0"/>
        <v/>
      </c>
      <c r="I14" s="48" t="str">
        <f t="shared" si="1"/>
        <v/>
      </c>
    </row>
  </sheetData>
  <mergeCells count="3">
    <mergeCell ref="A1:A2"/>
    <mergeCell ref="B1:D1"/>
    <mergeCell ref="E1:I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LV47"/>
  <sheetViews>
    <sheetView windowProtection="1" workbookViewId="0">
      <pane xSplit="1" topLeftCell="B1" activePane="topRight" state="frozen"/>
      <selection pane="topRight" activeCell="N2" sqref="N2"/>
    </sheetView>
  </sheetViews>
  <sheetFormatPr baseColWidth="10" defaultColWidth="9.140625" defaultRowHeight="12.75"/>
  <cols>
    <col min="1" max="1" width="24.85546875" style="24"/>
    <col min="2" max="2" width="24.28515625" style="24"/>
    <col min="3" max="9" width="7.85546875" style="9"/>
    <col min="10" max="1010" width="7.28515625" style="9"/>
    <col min="1011" max="1025" width="8.42578125"/>
  </cols>
  <sheetData>
    <row r="1" spans="1:1010" ht="12.95" customHeight="1">
      <c r="A1" s="8" t="s">
        <v>29</v>
      </c>
      <c r="B1" s="8"/>
      <c r="C1" s="10" t="s">
        <v>41</v>
      </c>
      <c r="D1" s="10" t="s">
        <v>45</v>
      </c>
      <c r="E1" s="10" t="s">
        <v>47</v>
      </c>
      <c r="F1" s="10" t="s">
        <v>49</v>
      </c>
      <c r="G1" s="10" t="s">
        <v>50</v>
      </c>
      <c r="H1" s="10" t="s">
        <v>51</v>
      </c>
      <c r="I1" s="10" t="s">
        <v>52</v>
      </c>
      <c r="J1" s="10" t="s">
        <v>53</v>
      </c>
      <c r="K1" s="10" t="s">
        <v>54</v>
      </c>
      <c r="L1" s="10" t="s">
        <v>55</v>
      </c>
      <c r="M1" s="10" t="s">
        <v>56</v>
      </c>
      <c r="N1" s="10" t="s">
        <v>57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</row>
    <row r="2" spans="1:1010" ht="12.95" customHeight="1">
      <c r="A2" s="5" t="s">
        <v>116</v>
      </c>
      <c r="B2" s="20" t="s">
        <v>117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</row>
    <row r="3" spans="1:1010" ht="12.95" customHeight="1">
      <c r="A3" s="5"/>
      <c r="B3" s="20" t="s">
        <v>118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</row>
    <row r="4" spans="1:1010" ht="12.95" customHeight="1">
      <c r="A4" s="5"/>
      <c r="B4" s="20" t="s">
        <v>119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</row>
    <row r="5" spans="1:1010" ht="12.95" customHeight="1">
      <c r="A5" s="5" t="s">
        <v>120</v>
      </c>
      <c r="B5" s="20" t="s">
        <v>121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</row>
    <row r="6" spans="1:1010" ht="12.95" customHeight="1">
      <c r="A6" s="5"/>
      <c r="B6" s="20" t="s">
        <v>122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</row>
    <row r="7" spans="1:1010">
      <c r="A7" s="5"/>
      <c r="B7" s="20" t="s">
        <v>123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010">
      <c r="A8" s="5"/>
      <c r="B8" s="20" t="s">
        <v>124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010">
      <c r="A9" s="5"/>
      <c r="B9" s="20" t="s">
        <v>125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010">
      <c r="A10" s="5"/>
      <c r="B10" s="20" t="s">
        <v>126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010">
      <c r="A11" s="5"/>
      <c r="B11" s="20" t="s">
        <v>127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010">
      <c r="A12" s="5"/>
      <c r="B12" s="20" t="s">
        <v>128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010">
      <c r="A13" s="5"/>
      <c r="B13" s="20" t="s">
        <v>129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010">
      <c r="A14" s="5"/>
      <c r="B14" s="20" t="s">
        <v>130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010">
      <c r="A15" s="5"/>
      <c r="B15" s="20" t="s">
        <v>131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010">
      <c r="A16" s="5"/>
      <c r="B16" s="20" t="s">
        <v>132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>
      <c r="A17" s="5"/>
      <c r="B17" s="20" t="s">
        <v>133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>
      <c r="A18" s="5"/>
      <c r="B18" s="20" t="s">
        <v>134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>
      <c r="A19" s="5" t="s">
        <v>120</v>
      </c>
      <c r="B19" s="20" t="s">
        <v>135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>
      <c r="A20" s="5"/>
      <c r="B20" s="20" t="s">
        <v>122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>
      <c r="A21" s="5"/>
      <c r="B21" s="20" t="s">
        <v>136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>
      <c r="A22" s="5"/>
      <c r="B22" s="20" t="s">
        <v>124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>
      <c r="A23" s="5"/>
      <c r="B23" s="20" t="s">
        <v>125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>
      <c r="A24" s="5"/>
      <c r="B24" s="20" t="s">
        <v>126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>
      <c r="A25" s="5"/>
      <c r="B25" s="20" t="s">
        <v>127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>
      <c r="A26" s="5"/>
      <c r="B26" s="20" t="s">
        <v>137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>
      <c r="A27" s="5"/>
      <c r="B27" s="20" t="s">
        <v>138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>
      <c r="A28" s="5"/>
      <c r="B28" s="20" t="s">
        <v>128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>
      <c r="A29" s="5"/>
      <c r="B29" s="20" t="s">
        <v>129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>
      <c r="A30" s="5"/>
      <c r="B30" s="20" t="s">
        <v>130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>
      <c r="A31" s="5"/>
      <c r="B31" s="20" t="s">
        <v>131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>
      <c r="A32" s="5"/>
      <c r="B32" s="20" t="s">
        <v>132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>
      <c r="A33" s="5"/>
      <c r="B33" s="20" t="s">
        <v>139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>
      <c r="A34" s="5"/>
      <c r="B34" s="20" t="s">
        <v>134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>
      <c r="A35" s="5" t="s">
        <v>140</v>
      </c>
      <c r="B35" s="20" t="s">
        <v>141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/>
      <c r="B36" s="20" t="s">
        <v>142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>
      <c r="A37" s="5"/>
      <c r="B37" s="20" t="s">
        <v>143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>
      <c r="A38" s="5"/>
      <c r="B38" s="20" t="s">
        <v>144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>
      <c r="A39" s="5"/>
      <c r="B39" s="20" t="s">
        <v>145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>
      <c r="A40" s="5"/>
      <c r="B40" s="20" t="s">
        <v>146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>
      <c r="A41" s="40" t="s">
        <v>147</v>
      </c>
      <c r="B41" s="20" t="s">
        <v>148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>
      <c r="A42" s="5" t="s">
        <v>149</v>
      </c>
      <c r="B42" s="20" t="s">
        <v>150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>
      <c r="A43" s="5"/>
      <c r="B43" s="20" t="s">
        <v>151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>
      <c r="A44" s="40" t="s">
        <v>152</v>
      </c>
      <c r="B44" s="20" t="s">
        <v>153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>
      <c r="A45" s="5" t="s">
        <v>154</v>
      </c>
      <c r="B45" s="20" t="s">
        <v>155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>
      <c r="A46" s="5"/>
      <c r="B46" s="20" t="s">
        <v>156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>
      <c r="A47" s="5"/>
      <c r="B47" s="20" t="s">
        <v>157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</sheetData>
  <mergeCells count="7">
    <mergeCell ref="A42:A43"/>
    <mergeCell ref="A45:A47"/>
    <mergeCell ref="A1:B1"/>
    <mergeCell ref="A2:A4"/>
    <mergeCell ref="A5:A18"/>
    <mergeCell ref="A19:A34"/>
    <mergeCell ref="A35:A4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1961</TotalTime>
  <Application>LibreOffice/5.1.6.2$Linux_X86_64 LibreOffice_project/10m0$Build-2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README</vt:lpstr>
      <vt:lpstr>stationInfo</vt:lpstr>
      <vt:lpstr>radiometryMisc</vt:lpstr>
      <vt:lpstr>waterMisc</vt:lpstr>
      <vt:lpstr>turbidityHACH</vt:lpstr>
      <vt:lpstr>SPM</vt:lpstr>
      <vt:lpstr>CHL</vt:lpstr>
      <vt:lpstr>phytoSpecies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Tele</cp:lastModifiedBy>
  <cp:revision>153</cp:revision>
  <dcterms:created xsi:type="dcterms:W3CDTF">2015-04-28T09:02:21Z</dcterms:created>
  <dcterms:modified xsi:type="dcterms:W3CDTF">2020-03-04T19:16:07Z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