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T:\Programme\"/>
    </mc:Choice>
  </mc:AlternateContent>
  <xr:revisionPtr revIDLastSave="0" documentId="13_ncr:1_{B937EBC8-C4BD-494E-9CBA-8FA45F7ED02A}" xr6:coauthVersionLast="47" xr6:coauthVersionMax="47" xr10:uidLastSave="{00000000-0000-0000-0000-000000000000}"/>
  <bookViews>
    <workbookView xWindow="3900" yWindow="3900" windowWidth="28800" windowHeight="15345" xr2:uid="{00000000-000D-0000-FFFF-FFFF00000000}"/>
  </bookViews>
  <sheets>
    <sheet name="TRIMIX-Calc" sheetId="1" r:id="rId1"/>
  </sheets>
  <calcPr calcId="191029"/>
  <customWorkbookViews>
    <customWorkbookView name="Peter Hausmann - Persönliche Ansicht" guid="{A34E7B06-DA0E-40E5-9E63-423E0707F7BB}" mergeInterval="0" personalView="1" maximized="1" xWindow="-8" yWindow="-8" windowWidth="1936" windowHeight="1056" activeSheetId="1"/>
    <customWorkbookView name="X - Personal View" guid="{4FBAF656-A45C-4B3F-88C2-BBBBD97D43F5}" mergeInterval="0" personalView="1" maximized="1" xWindow="-8" yWindow="-8" windowWidth="1040" windowHeight="78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14" i="1" s="1"/>
  <c r="F5" i="1"/>
  <c r="F8" i="1" s="1"/>
  <c r="B5" i="1"/>
  <c r="F9" i="1"/>
  <c r="F11" i="1"/>
  <c r="F10" i="1"/>
  <c r="C8" i="1"/>
  <c r="B8" i="1" l="1"/>
  <c r="B11" i="1"/>
  <c r="C16" i="1" s="1"/>
  <c r="C9" i="1"/>
  <c r="B10" i="1" l="1"/>
  <c r="C15" i="1" s="1"/>
  <c r="C10" i="1" l="1"/>
  <c r="C11" i="1" s="1"/>
  <c r="F14" i="1" s="1"/>
</calcChain>
</file>

<file path=xl/sharedStrings.xml><?xml version="1.0" encoding="utf-8"?>
<sst xmlns="http://schemas.openxmlformats.org/spreadsheetml/2006/main" count="41" uniqueCount="23">
  <si>
    <t>Zieldruck:</t>
  </si>
  <si>
    <t>bar</t>
  </si>
  <si>
    <t>Restdruck:</t>
  </si>
  <si>
    <t>Abströmen:</t>
  </si>
  <si>
    <t>Sauerstoff:</t>
  </si>
  <si>
    <t>%</t>
  </si>
  <si>
    <t>Helium:</t>
  </si>
  <si>
    <t>Luft:</t>
  </si>
  <si>
    <t>Menge</t>
  </si>
  <si>
    <t>Enddruck</t>
  </si>
  <si>
    <t>Stickstoff:</t>
  </si>
  <si>
    <t>MOD(1,2)=</t>
  </si>
  <si>
    <t>MOD(1,4)=</t>
  </si>
  <si>
    <t>MOD(1,6)=</t>
  </si>
  <si>
    <t>END(30m)=</t>
  </si>
  <si>
    <t>m</t>
  </si>
  <si>
    <t xml:space="preserve">Volumen </t>
  </si>
  <si>
    <t>Infos:</t>
  </si>
  <si>
    <t>Gesamtpreis</t>
  </si>
  <si>
    <t>Preis 02 per  Bar Ltr</t>
  </si>
  <si>
    <t>Preis He per Bar Ltr</t>
  </si>
  <si>
    <t>ltr.</t>
  </si>
  <si>
    <t>Preis Luft per Bar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</si>
</sst>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\ &quot;€&quot;"/>
    <numFmt numFmtId="166" formatCode="#,##0.0\ &quot;€&quot;"/>
    <numFmt numFmtId="167" formatCode="#,##0.0000\ &quot;€&quot;"/>
  </numFmts>
  <fonts count="9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7" tint="-0.249977111117893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1" fillId="5" borderId="0" xfId="0" applyFont="1" applyFill="1" applyProtection="1">
      <protection locked="0"/>
    </xf>
    <xf numFmtId="0" fontId="4" fillId="0" borderId="0" xfId="0" applyFont="1"/>
    <xf numFmtId="0" fontId="0" fillId="7" borderId="0" xfId="0" applyFill="1" applyProtection="1">
      <protection locked="0"/>
    </xf>
    <xf numFmtId="0" fontId="0" fillId="0" borderId="4" xfId="0" applyBorder="1"/>
    <xf numFmtId="167" fontId="0" fillId="8" borderId="0" xfId="0" applyNumberFormat="1" applyFill="1" applyProtection="1">
      <protection locked="0"/>
    </xf>
    <xf numFmtId="165" fontId="0" fillId="0" borderId="0" xfId="0" applyNumberFormat="1"/>
    <xf numFmtId="166" fontId="5" fillId="9" borderId="0" xfId="0" applyNumberFormat="1" applyFont="1" applyFill="1"/>
    <xf numFmtId="0" fontId="0" fillId="0" borderId="5" xfId="0" applyBorder="1"/>
    <xf numFmtId="0" fontId="2" fillId="4" borderId="0" xfId="0" applyFont="1" applyFill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9" borderId="0" xfId="0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10" borderId="7" xfId="0" applyFill="1" applyBorder="1"/>
    <xf numFmtId="165" fontId="0" fillId="0" borderId="7" xfId="0" applyNumberFormat="1" applyBorder="1" applyProtection="1">
      <protection locked="0"/>
    </xf>
    <xf numFmtId="0" fontId="8" fillId="0" borderId="4" xfId="0" applyFont="1" applyBorder="1" applyAlignment="1">
      <alignment horizontal="right"/>
    </xf>
  </cellXfs>
  <cellStyles count="1">
    <cellStyle name="Standard" xfId="0" builtinId="0"/>
  </cellStyles>
  <dxfs count="2"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"/>
  <sheetViews>
    <sheetView showGridLines="0" tabSelected="1" showRuler="0" view="pageLayout" zoomScale="186" zoomScaleNormal="200" zoomScalePageLayoutView="186" workbookViewId="0">
      <selection activeCell="B2" sqref="B2"/>
    </sheetView>
  </sheetViews>
  <sheetFormatPr baseColWidth="10" defaultColWidth="11.42578125" defaultRowHeight="12.75" x14ac:dyDescent="0.2"/>
  <cols>
    <col min="1" max="1" width="22.5703125" customWidth="1"/>
    <col min="2" max="2" width="11.28515625" customWidth="1"/>
    <col min="3" max="3" width="9.7109375" customWidth="1"/>
    <col min="4" max="4" width="4.85546875" customWidth="1"/>
    <col min="5" max="5" width="11.28515625" customWidth="1"/>
    <col min="6" max="6" width="8.85546875" customWidth="1"/>
    <col min="7" max="7" width="4.5703125" customWidth="1"/>
    <col min="8" max="8" width="7.42578125" bestFit="1" customWidth="1"/>
  </cols>
  <sheetData>
    <row r="1" spans="1:7" x14ac:dyDescent="0.2">
      <c r="A1" s="13"/>
      <c r="B1" s="14"/>
      <c r="C1" s="14"/>
      <c r="D1" s="14"/>
      <c r="E1" s="14"/>
      <c r="F1" s="14"/>
      <c r="G1" s="15"/>
    </row>
    <row r="2" spans="1:7" ht="15.75" x14ac:dyDescent="0.25">
      <c r="A2" s="16" t="s">
        <v>2</v>
      </c>
      <c r="B2" s="12">
        <v>0</v>
      </c>
      <c r="C2" t="s">
        <v>1</v>
      </c>
      <c r="E2" s="17" t="s">
        <v>0</v>
      </c>
      <c r="F2" s="12">
        <v>220</v>
      </c>
      <c r="G2" s="11" t="s">
        <v>1</v>
      </c>
    </row>
    <row r="3" spans="1:7" ht="15.75" x14ac:dyDescent="0.25">
      <c r="A3" s="18" t="s">
        <v>4</v>
      </c>
      <c r="B3" s="1">
        <v>21</v>
      </c>
      <c r="C3" t="s">
        <v>5</v>
      </c>
      <c r="E3" s="19" t="s">
        <v>4</v>
      </c>
      <c r="F3" s="2">
        <v>34</v>
      </c>
      <c r="G3" s="11" t="s">
        <v>5</v>
      </c>
    </row>
    <row r="4" spans="1:7" ht="15.75" x14ac:dyDescent="0.25">
      <c r="A4" s="18" t="s">
        <v>6</v>
      </c>
      <c r="B4" s="3">
        <v>0</v>
      </c>
      <c r="C4" t="s">
        <v>5</v>
      </c>
      <c r="E4" s="19" t="s">
        <v>6</v>
      </c>
      <c r="F4" s="3">
        <v>0</v>
      </c>
      <c r="G4" s="11" t="s">
        <v>5</v>
      </c>
    </row>
    <row r="5" spans="1:7" ht="15" x14ac:dyDescent="0.2">
      <c r="A5" s="18" t="s">
        <v>10</v>
      </c>
      <c r="B5" s="4">
        <f>IF(100-B3-B4&gt;=0,100-B3-B4,"Fehler")</f>
        <v>79</v>
      </c>
      <c r="C5" t="s">
        <v>5</v>
      </c>
      <c r="E5" s="19" t="s">
        <v>10</v>
      </c>
      <c r="F5" s="4">
        <f>IF(100-F3-F4&gt;=0,100-F3-F4,"Fehler")</f>
        <v>66</v>
      </c>
      <c r="G5" s="11" t="s">
        <v>5</v>
      </c>
    </row>
    <row r="6" spans="1:7" x14ac:dyDescent="0.2">
      <c r="A6" s="7"/>
      <c r="G6" s="11"/>
    </row>
    <row r="7" spans="1:7" x14ac:dyDescent="0.2">
      <c r="A7" s="16" t="s">
        <v>17</v>
      </c>
      <c r="B7" s="20" t="s">
        <v>8</v>
      </c>
      <c r="C7" s="20" t="s">
        <v>9</v>
      </c>
      <c r="G7" s="11"/>
    </row>
    <row r="8" spans="1:7" x14ac:dyDescent="0.2">
      <c r="A8" s="16" t="s">
        <v>3</v>
      </c>
      <c r="B8" s="21" t="str">
        <f>IF(OR(F9&lt;0,F10&lt; 0,F11&lt; 0),"abströmen","nicht nötig")</f>
        <v>nicht nötig</v>
      </c>
      <c r="C8" s="22">
        <f>B2</f>
        <v>0</v>
      </c>
      <c r="D8" t="s">
        <v>1</v>
      </c>
      <c r="E8" s="23" t="s">
        <v>14</v>
      </c>
      <c r="F8" s="24">
        <f>IF(F5&gt;0,(316/F5-1)*10,"beliebig")</f>
        <v>37.878787878787882</v>
      </c>
      <c r="G8" s="11" t="s">
        <v>15</v>
      </c>
    </row>
    <row r="9" spans="1:7" x14ac:dyDescent="0.2">
      <c r="A9" s="16" t="s">
        <v>6</v>
      </c>
      <c r="B9" s="22">
        <f>F2*F4/100-B2*B4/100</f>
        <v>0</v>
      </c>
      <c r="C9" s="22">
        <f>B9+B2</f>
        <v>0</v>
      </c>
      <c r="D9" t="s">
        <v>1</v>
      </c>
      <c r="E9" s="23" t="s">
        <v>11</v>
      </c>
      <c r="F9" s="24">
        <f>(120/F3-1)*10</f>
        <v>25.294117647058822</v>
      </c>
      <c r="G9" s="11" t="s">
        <v>15</v>
      </c>
    </row>
    <row r="10" spans="1:7" x14ac:dyDescent="0.2">
      <c r="A10" s="16" t="s">
        <v>4</v>
      </c>
      <c r="B10" s="22">
        <f>F2*F3/100-B2*B3/100-B11*0.21</f>
        <v>36.202531645569628</v>
      </c>
      <c r="C10" s="22">
        <f>C9+B10</f>
        <v>36.202531645569628</v>
      </c>
      <c r="D10" t="s">
        <v>1</v>
      </c>
      <c r="E10" s="23" t="s">
        <v>12</v>
      </c>
      <c r="F10" s="24">
        <f>(140/F3-1)*10</f>
        <v>31.17647058823529</v>
      </c>
      <c r="G10" s="11" t="s">
        <v>15</v>
      </c>
    </row>
    <row r="11" spans="1:7" x14ac:dyDescent="0.2">
      <c r="A11" s="16" t="s">
        <v>7</v>
      </c>
      <c r="B11" s="22">
        <f>(F2*F5/100-B2*B5/100)/0.79</f>
        <v>183.79746835443035</v>
      </c>
      <c r="C11" s="22">
        <f>C10+B11</f>
        <v>219.99999999999997</v>
      </c>
      <c r="D11" t="s">
        <v>1</v>
      </c>
      <c r="E11" s="23" t="s">
        <v>13</v>
      </c>
      <c r="F11" s="24">
        <f>(160/F3-1)*10</f>
        <v>37.058823529411768</v>
      </c>
      <c r="G11" s="11" t="s">
        <v>15</v>
      </c>
    </row>
    <row r="12" spans="1:7" x14ac:dyDescent="0.2">
      <c r="A12" s="7"/>
      <c r="G12" s="11"/>
    </row>
    <row r="13" spans="1:7" x14ac:dyDescent="0.2">
      <c r="A13" s="7"/>
      <c r="B13" s="5" t="s">
        <v>16</v>
      </c>
      <c r="C13" s="6">
        <v>24</v>
      </c>
      <c r="D13" s="5" t="s">
        <v>21</v>
      </c>
      <c r="G13" s="11"/>
    </row>
    <row r="14" spans="1:7" x14ac:dyDescent="0.2">
      <c r="A14" s="27" t="s">
        <v>20</v>
      </c>
      <c r="B14" s="8">
        <v>9.5000000000000001E-2</v>
      </c>
      <c r="C14" s="9">
        <f>(C13*B9)*B14</f>
        <v>0</v>
      </c>
      <c r="E14" s="5" t="s">
        <v>18</v>
      </c>
      <c r="F14" s="10">
        <f>SUM(C14:C17)+B17</f>
        <v>17.510886075949369</v>
      </c>
      <c r="G14" s="11"/>
    </row>
    <row r="15" spans="1:7" x14ac:dyDescent="0.2">
      <c r="A15" s="28" t="s">
        <v>19</v>
      </c>
      <c r="B15" s="8">
        <v>0.01</v>
      </c>
      <c r="C15" s="9">
        <f>(C13*B10)*B15</f>
        <v>8.6886075949367108</v>
      </c>
      <c r="D15" s="9"/>
      <c r="G15" s="11"/>
    </row>
    <row r="16" spans="1:7" x14ac:dyDescent="0.2">
      <c r="A16" s="32" t="s">
        <v>22</v>
      </c>
      <c r="B16" s="8">
        <v>2E-3</v>
      </c>
      <c r="C16" s="9">
        <f>B11*C13*B16</f>
        <v>8.822278481012658</v>
      </c>
      <c r="D16" s="9"/>
      <c r="G16" s="11"/>
    </row>
    <row r="17" spans="1:7" ht="13.5" thickBot="1" x14ac:dyDescent="0.25">
      <c r="A17" s="29"/>
      <c r="B17" s="30"/>
      <c r="C17" s="31"/>
      <c r="D17" s="25"/>
      <c r="E17" s="25"/>
      <c r="F17" s="25"/>
      <c r="G17" s="26"/>
    </row>
  </sheetData>
  <sheetProtection selectLockedCells="1"/>
  <customSheetViews>
    <customSheetView guid="{A34E7B06-DA0E-40E5-9E63-423E0707F7BB}" scale="200" showRuler="0">
      <selection activeCell="B14" sqref="B14"/>
      <pageMargins left="0.78740157499999996" right="0.78740157499999996" top="0.984251969" bottom="0.984251969" header="0.4921259845" footer="0.4921259845"/>
      <pageSetup paperSize="9" orientation="portrait" horizontalDpi="300" verticalDpi="300" r:id="rId1"/>
      <headerFooter alignWithMargins="0"/>
    </customSheetView>
    <customSheetView guid="{4FBAF656-A45C-4B3F-88C2-BBBBD97D43F5}" scale="200" showRuler="0">
      <selection activeCell="B14" sqref="B14"/>
      <pageMargins left="0.78740157499999996" right="0.78740157499999996" top="0.984251969" bottom="0.984251969" header="0.4921259845" footer="0.4921259845"/>
      <pageSetup paperSize="9" orientation="portrait" horizontalDpi="300" verticalDpi="300" r:id="rId2"/>
      <headerFooter alignWithMargins="0"/>
    </customSheetView>
  </customSheetViews>
  <phoneticPr fontId="0" type="noConversion"/>
  <conditionalFormatting sqref="B5 F5">
    <cfRule type="cellIs" dxfId="1" priority="1" stopIfTrue="1" operator="equal">
      <formula>"Fehler"</formula>
    </cfRule>
  </conditionalFormatting>
  <conditionalFormatting sqref="B8">
    <cfRule type="cellIs" dxfId="0" priority="2" stopIfTrue="1" operator="equal">
      <formula>"abströmen"</formula>
    </cfRule>
  </conditionalFormatting>
  <pageMargins left="0.78740157499999996" right="0.78740157499999996" top="0.984251969" bottom="0.984251969" header="0.4921259845" footer="0.4921259845"/>
  <pageSetup paperSize="9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TRIMIX-Calc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Hausmann</cp:lastModifiedBy>
  <cp:lastPrinted>2023-08-08T17:36:25Z</cp:lastPrinted>
  <dcterms:created xsi:type="dcterms:W3CDTF">2006-05-13T20:38:59Z</dcterms:created>
  <dcterms:modified xsi:type="dcterms:W3CDTF">2024-06-20T13:55:32Z</dcterms:modified>
</cp:coreProperties>
</file>