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1"/>
  <workbookPr defaultThemeVersion="124226"/>
  <mc:AlternateContent xmlns:mc="http://schemas.openxmlformats.org/markup-compatibility/2006">
    <mc:Choice Requires="x15">
      <x15ac:absPath xmlns:x15ac="http://schemas.microsoft.com/office/spreadsheetml/2010/11/ac" url="K:\Departmental\Environmental Safety- Health\Environmental\Air\FPD3\"/>
    </mc:Choice>
  </mc:AlternateContent>
  <xr:revisionPtr revIDLastSave="0" documentId="13_ncr:1_{6BD1B036-6F0D-484D-A2FB-24B23F3DB38B}" xr6:coauthVersionLast="36" xr6:coauthVersionMax="36" xr10:uidLastSave="{00000000-0000-0000-0000-000000000000}"/>
  <bookViews>
    <workbookView xWindow="480" yWindow="135" windowWidth="14880" windowHeight="6765" xr2:uid="{00000000-000D-0000-FFFF-FFFF00000000}"/>
  </bookViews>
  <sheets>
    <sheet name="Summary" sheetId="1" r:id="rId1"/>
    <sheet name="P801" sheetId="2" r:id="rId2"/>
    <sheet name="P005" sheetId="4" r:id="rId3"/>
    <sheet name="P006" sheetId="5" r:id="rId4"/>
    <sheet name="P007" sheetId="6" r:id="rId5"/>
    <sheet name="P008" sheetId="7" r:id="rId6"/>
    <sheet name="R001" sheetId="8" r:id="rId7"/>
    <sheet name="R002" sheetId="9" r:id="rId8"/>
  </sheets>
  <calcPr calcId="191029"/>
</workbook>
</file>

<file path=xl/calcChain.xml><?xml version="1.0" encoding="utf-8"?>
<calcChain xmlns="http://schemas.openxmlformats.org/spreadsheetml/2006/main">
  <c r="E75" i="8" l="1"/>
  <c r="F75" i="8" s="1"/>
  <c r="E76" i="8"/>
  <c r="D76" i="8" s="1"/>
  <c r="D75" i="7"/>
  <c r="E75" i="7"/>
  <c r="G75" i="7"/>
  <c r="F75" i="7" s="1"/>
  <c r="H75" i="7"/>
  <c r="D76" i="7"/>
  <c r="E76" i="7"/>
  <c r="F76" i="7"/>
  <c r="G76" i="7"/>
  <c r="D75" i="6"/>
  <c r="E75" i="6"/>
  <c r="G75" i="6"/>
  <c r="F75" i="6" s="1"/>
  <c r="H75" i="6"/>
  <c r="D76" i="6"/>
  <c r="E76" i="6"/>
  <c r="G76" i="6"/>
  <c r="F76" i="6" s="1"/>
  <c r="C75" i="5"/>
  <c r="D75" i="5"/>
  <c r="C76" i="5"/>
  <c r="C75" i="4"/>
  <c r="D75" i="4" s="1"/>
  <c r="C76" i="4"/>
  <c r="D75" i="2"/>
  <c r="E75" i="2" s="1"/>
  <c r="D76" i="2"/>
  <c r="E74" i="9"/>
  <c r="F74" i="9" s="1"/>
  <c r="D57" i="1" l="1"/>
  <c r="D56" i="1"/>
  <c r="D75" i="8"/>
  <c r="F76" i="8"/>
  <c r="H76" i="7"/>
  <c r="H76" i="6"/>
  <c r="D76" i="5"/>
  <c r="D76" i="4"/>
  <c r="F75" i="2"/>
  <c r="G75" i="8" s="1"/>
  <c r="E76" i="2"/>
  <c r="D74" i="9"/>
  <c r="D55" i="1"/>
  <c r="E73" i="9"/>
  <c r="F73" i="9" s="1"/>
  <c r="E74" i="8"/>
  <c r="D74" i="8" s="1"/>
  <c r="D74" i="7"/>
  <c r="E74" i="7"/>
  <c r="G74" i="7"/>
  <c r="F74" i="7" s="1"/>
  <c r="H74" i="7"/>
  <c r="D74" i="6"/>
  <c r="E74" i="6"/>
  <c r="G74" i="6"/>
  <c r="F74" i="6" s="1"/>
  <c r="H74" i="6"/>
  <c r="C74" i="5"/>
  <c r="D74" i="5"/>
  <c r="C74" i="4"/>
  <c r="D74" i="4" s="1"/>
  <c r="D74" i="2"/>
  <c r="E74" i="2" s="1"/>
  <c r="I75" i="6" l="1"/>
  <c r="I75" i="7"/>
  <c r="E75" i="4"/>
  <c r="E75" i="5"/>
  <c r="F76" i="2"/>
  <c r="G76" i="8" s="1"/>
  <c r="D73" i="9"/>
  <c r="F74" i="8"/>
  <c r="F74" i="2"/>
  <c r="D53" i="1"/>
  <c r="D54" i="1"/>
  <c r="E72" i="9"/>
  <c r="D72" i="9" s="1"/>
  <c r="E72" i="8"/>
  <c r="D72" i="8" s="1"/>
  <c r="E73" i="8"/>
  <c r="D73" i="8" s="1"/>
  <c r="D72" i="7"/>
  <c r="E72" i="7"/>
  <c r="G72" i="7"/>
  <c r="F72" i="7" s="1"/>
  <c r="H72" i="7"/>
  <c r="D73" i="7"/>
  <c r="E73" i="7"/>
  <c r="G73" i="7"/>
  <c r="F73" i="7" s="1"/>
  <c r="D72" i="6"/>
  <c r="E72" i="6"/>
  <c r="G72" i="6"/>
  <c r="F72" i="6" s="1"/>
  <c r="H72" i="6"/>
  <c r="D73" i="6"/>
  <c r="E73" i="6"/>
  <c r="G73" i="6"/>
  <c r="H73" i="6" s="1"/>
  <c r="C72" i="5"/>
  <c r="D72" i="5" s="1"/>
  <c r="C73" i="5"/>
  <c r="C72" i="4"/>
  <c r="D72" i="4" s="1"/>
  <c r="C73" i="4"/>
  <c r="D72" i="2"/>
  <c r="E72" i="2" s="1"/>
  <c r="D73" i="2"/>
  <c r="I76" i="6" l="1"/>
  <c r="I76" i="7"/>
  <c r="E76" i="4"/>
  <c r="E76" i="5"/>
  <c r="G74" i="8"/>
  <c r="G74" i="9"/>
  <c r="I74" i="6"/>
  <c r="I74" i="7"/>
  <c r="E74" i="4"/>
  <c r="E74" i="5"/>
  <c r="F72" i="9"/>
  <c r="F72" i="2" s="1"/>
  <c r="F73" i="8"/>
  <c r="F72" i="8"/>
  <c r="H73" i="7"/>
  <c r="F73" i="6"/>
  <c r="D73" i="5"/>
  <c r="D73" i="4"/>
  <c r="E73" i="2"/>
  <c r="D52" i="1"/>
  <c r="E71" i="9"/>
  <c r="E71" i="8"/>
  <c r="D71" i="8" s="1"/>
  <c r="D71" i="2"/>
  <c r="C71" i="5"/>
  <c r="C71" i="4"/>
  <c r="D71" i="7"/>
  <c r="G71" i="7"/>
  <c r="F71" i="7" s="1"/>
  <c r="D71" i="6"/>
  <c r="G71" i="6"/>
  <c r="G72" i="8" l="1"/>
  <c r="G72" i="9"/>
  <c r="I72" i="6"/>
  <c r="I72" i="7"/>
  <c r="E72" i="4"/>
  <c r="E72" i="5"/>
  <c r="F73" i="2"/>
  <c r="D71" i="9"/>
  <c r="F71" i="6"/>
  <c r="G73" i="8" l="1"/>
  <c r="G73" i="9"/>
  <c r="I73" i="6"/>
  <c r="I73" i="7"/>
  <c r="E73" i="4"/>
  <c r="E73" i="5"/>
  <c r="E70" i="9"/>
  <c r="D70" i="9" s="1"/>
  <c r="E70" i="8"/>
  <c r="D70" i="7"/>
  <c r="G70" i="7"/>
  <c r="F70" i="7" s="1"/>
  <c r="D70" i="6"/>
  <c r="G70" i="6"/>
  <c r="F70" i="6" s="1"/>
  <c r="C70" i="5"/>
  <c r="C70" i="4"/>
  <c r="D70" i="2"/>
  <c r="D51" i="1" l="1"/>
  <c r="D70" i="8"/>
  <c r="E68" i="9"/>
  <c r="E69" i="9"/>
  <c r="D69" i="9" s="1"/>
  <c r="E68" i="8"/>
  <c r="E69" i="8"/>
  <c r="D69" i="8" s="1"/>
  <c r="D68" i="7"/>
  <c r="G68" i="7"/>
  <c r="F68" i="7" s="1"/>
  <c r="D69" i="7"/>
  <c r="G69" i="7"/>
  <c r="F69" i="7" s="1"/>
  <c r="D68" i="6"/>
  <c r="G68" i="6"/>
  <c r="F68" i="6" s="1"/>
  <c r="D69" i="6"/>
  <c r="G69" i="6"/>
  <c r="F69" i="6" s="1"/>
  <c r="C68" i="5"/>
  <c r="C69" i="5"/>
  <c r="C68" i="4"/>
  <c r="C69" i="4"/>
  <c r="D68" i="2"/>
  <c r="D69" i="2"/>
  <c r="D50" i="1" l="1"/>
  <c r="D49" i="1"/>
  <c r="D68" i="9"/>
  <c r="D68" i="8"/>
  <c r="E66" i="9"/>
  <c r="E67" i="9"/>
  <c r="D67" i="9" s="1"/>
  <c r="E66" i="8"/>
  <c r="E67" i="8"/>
  <c r="D67" i="8" s="1"/>
  <c r="D66" i="7"/>
  <c r="G66" i="7"/>
  <c r="F66" i="7" s="1"/>
  <c r="D67" i="7"/>
  <c r="G67" i="7"/>
  <c r="F67" i="7" s="1"/>
  <c r="D66" i="6"/>
  <c r="G66" i="6"/>
  <c r="F66" i="6" s="1"/>
  <c r="D67" i="6"/>
  <c r="G67" i="6"/>
  <c r="F67" i="6" s="1"/>
  <c r="C66" i="5"/>
  <c r="C67" i="5"/>
  <c r="C66" i="4"/>
  <c r="C67" i="4"/>
  <c r="D66" i="2"/>
  <c r="D67" i="2"/>
  <c r="D66" i="9" l="1"/>
  <c r="D66" i="8"/>
  <c r="D48" i="1"/>
  <c r="D47" i="1"/>
  <c r="C65" i="4"/>
  <c r="D65" i="6"/>
  <c r="G65" i="6"/>
  <c r="F65" i="6" s="1"/>
  <c r="D65" i="7"/>
  <c r="G65" i="7"/>
  <c r="F65" i="7" s="1"/>
  <c r="E65" i="8"/>
  <c r="E65" i="9"/>
  <c r="D65" i="9" s="1"/>
  <c r="D65" i="2"/>
  <c r="C65" i="5"/>
  <c r="D46" i="1" l="1"/>
  <c r="D65" i="8"/>
  <c r="E63" i="9"/>
  <c r="E64" i="9"/>
  <c r="D64" i="9" s="1"/>
  <c r="E63" i="8"/>
  <c r="E64" i="8"/>
  <c r="D64" i="8" s="1"/>
  <c r="D63" i="7"/>
  <c r="G63" i="7"/>
  <c r="F63" i="7" s="1"/>
  <c r="D64" i="7"/>
  <c r="G64" i="7"/>
  <c r="F64" i="7" s="1"/>
  <c r="D63" i="6"/>
  <c r="G63" i="6"/>
  <c r="F63" i="6" s="1"/>
  <c r="D64" i="6"/>
  <c r="G64" i="6"/>
  <c r="F64" i="6" s="1"/>
  <c r="C63" i="5"/>
  <c r="C64" i="5"/>
  <c r="C63" i="4"/>
  <c r="C64" i="4"/>
  <c r="D63" i="2"/>
  <c r="D64" i="2"/>
  <c r="D45" i="1" s="1"/>
  <c r="D44" i="1" l="1"/>
  <c r="D63" i="9"/>
  <c r="D63" i="8"/>
  <c r="E61" i="9"/>
  <c r="D61" i="9" s="1"/>
  <c r="E62" i="9"/>
  <c r="D62" i="9" s="1"/>
  <c r="E61" i="8"/>
  <c r="D61" i="8" s="1"/>
  <c r="E62" i="8"/>
  <c r="D62" i="8" s="1"/>
  <c r="D61" i="7"/>
  <c r="G61" i="7"/>
  <c r="F61" i="7" s="1"/>
  <c r="D62" i="7"/>
  <c r="G62" i="7"/>
  <c r="F62" i="7" s="1"/>
  <c r="D61" i="6"/>
  <c r="G61" i="6"/>
  <c r="F61" i="6" s="1"/>
  <c r="D62" i="6"/>
  <c r="G62" i="6"/>
  <c r="C61" i="5"/>
  <c r="C62" i="5"/>
  <c r="C61" i="4"/>
  <c r="C62" i="4"/>
  <c r="D61" i="2"/>
  <c r="D62" i="2"/>
  <c r="D43" i="1" l="1"/>
  <c r="D42" i="1"/>
  <c r="F62" i="6"/>
  <c r="E60" i="9"/>
  <c r="E60" i="8"/>
  <c r="D60" i="7"/>
  <c r="E71" i="7" s="1"/>
  <c r="G60" i="7"/>
  <c r="D60" i="6"/>
  <c r="E71" i="6" s="1"/>
  <c r="G60" i="6"/>
  <c r="C60" i="5"/>
  <c r="D71" i="5" s="1"/>
  <c r="C60" i="4"/>
  <c r="D71" i="4" s="1"/>
  <c r="D60" i="2"/>
  <c r="E71" i="2" s="1"/>
  <c r="F60" i="6" l="1"/>
  <c r="H71" i="6"/>
  <c r="D60" i="8"/>
  <c r="F71" i="8"/>
  <c r="D60" i="9"/>
  <c r="F71" i="9"/>
  <c r="F60" i="7"/>
  <c r="H71" i="7"/>
  <c r="D41" i="1"/>
  <c r="D59" i="6"/>
  <c r="E70" i="6" s="1"/>
  <c r="G59" i="6"/>
  <c r="H70" i="6" s="1"/>
  <c r="C59" i="5"/>
  <c r="D70" i="5" s="1"/>
  <c r="C59" i="4"/>
  <c r="D70" i="4" s="1"/>
  <c r="E59" i="9"/>
  <c r="E59" i="8"/>
  <c r="D59" i="7"/>
  <c r="E70" i="7" s="1"/>
  <c r="G59" i="7"/>
  <c r="D59" i="2"/>
  <c r="F59" i="7" l="1"/>
  <c r="H70" i="7"/>
  <c r="F71" i="2"/>
  <c r="D59" i="8"/>
  <c r="F70" i="8"/>
  <c r="D40" i="1"/>
  <c r="E70" i="2"/>
  <c r="F70" i="2" s="1"/>
  <c r="D59" i="9"/>
  <c r="F70" i="9"/>
  <c r="F59" i="6"/>
  <c r="E57" i="9"/>
  <c r="E58" i="9"/>
  <c r="E57" i="8"/>
  <c r="E58" i="8"/>
  <c r="D57" i="7"/>
  <c r="E68" i="7" s="1"/>
  <c r="G57" i="7"/>
  <c r="D58" i="7"/>
  <c r="E69" i="7" s="1"/>
  <c r="G58" i="7"/>
  <c r="D57" i="6"/>
  <c r="E68" i="6" s="1"/>
  <c r="F57" i="6"/>
  <c r="G57" i="6"/>
  <c r="D58" i="6"/>
  <c r="E69" i="6" s="1"/>
  <c r="G58" i="6"/>
  <c r="C57" i="5"/>
  <c r="D68" i="5" s="1"/>
  <c r="C58" i="5"/>
  <c r="D69" i="5" s="1"/>
  <c r="C57" i="4"/>
  <c r="C58" i="4"/>
  <c r="D69" i="4" s="1"/>
  <c r="F57" i="7" l="1"/>
  <c r="H68" i="7"/>
  <c r="D58" i="9"/>
  <c r="F69" i="9"/>
  <c r="G70" i="9"/>
  <c r="G70" i="8"/>
  <c r="I70" i="6"/>
  <c r="I70" i="7"/>
  <c r="E70" i="5"/>
  <c r="E70" i="4"/>
  <c r="D68" i="4"/>
  <c r="F58" i="7"/>
  <c r="H69" i="7"/>
  <c r="D58" i="8"/>
  <c r="F69" i="8"/>
  <c r="F58" i="6"/>
  <c r="H69" i="6"/>
  <c r="D57" i="9"/>
  <c r="F68" i="9"/>
  <c r="I71" i="6"/>
  <c r="E71" i="5"/>
  <c r="G71" i="8"/>
  <c r="G71" i="9"/>
  <c r="E71" i="4"/>
  <c r="I71" i="7"/>
  <c r="H68" i="6"/>
  <c r="D57" i="8"/>
  <c r="F68" i="8"/>
  <c r="D39" i="1"/>
  <c r="D57" i="2"/>
  <c r="D58" i="2"/>
  <c r="E69" i="2" s="1"/>
  <c r="F69" i="2" l="1"/>
  <c r="E68" i="2"/>
  <c r="F68" i="2" s="1"/>
  <c r="D38" i="1"/>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H64" i="6" s="1"/>
  <c r="G54" i="6"/>
  <c r="G55" i="6"/>
  <c r="G56" i="6"/>
  <c r="H67" i="6" s="1"/>
  <c r="G3" i="6"/>
  <c r="G4" i="7"/>
  <c r="G5" i="7"/>
  <c r="G6"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H66" i="7" s="1"/>
  <c r="G56" i="7"/>
  <c r="H67" i="7" s="1"/>
  <c r="G3" i="7"/>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D62" i="4" s="1"/>
  <c r="C52" i="4"/>
  <c r="C53" i="4"/>
  <c r="C54" i="4"/>
  <c r="C55" i="4"/>
  <c r="D66" i="4" s="1"/>
  <c r="C56" i="4"/>
  <c r="D67" i="4" s="1"/>
  <c r="C3" i="4"/>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 i="5"/>
  <c r="C34" i="5"/>
  <c r="C35" i="5"/>
  <c r="C36" i="5"/>
  <c r="C37" i="5"/>
  <c r="C38" i="5"/>
  <c r="C39" i="5"/>
  <c r="C40" i="5"/>
  <c r="C41" i="5"/>
  <c r="C42" i="5"/>
  <c r="C43" i="5"/>
  <c r="C44" i="5"/>
  <c r="C45" i="5"/>
  <c r="C46" i="5"/>
  <c r="C47" i="5"/>
  <c r="C48" i="5"/>
  <c r="C49" i="5"/>
  <c r="C50" i="5"/>
  <c r="C51" i="5"/>
  <c r="C52" i="5"/>
  <c r="D63" i="5" s="1"/>
  <c r="C53" i="5"/>
  <c r="C54" i="5"/>
  <c r="C55" i="5"/>
  <c r="C56" i="5"/>
  <c r="D67" i="5" s="1"/>
  <c r="D36" i="2"/>
  <c r="D37" i="2"/>
  <c r="D38" i="2"/>
  <c r="D39" i="2"/>
  <c r="D40" i="2"/>
  <c r="D41" i="2"/>
  <c r="D42" i="2"/>
  <c r="D43" i="2"/>
  <c r="D44" i="2"/>
  <c r="D45" i="2"/>
  <c r="D46" i="2"/>
  <c r="D47" i="2"/>
  <c r="D48" i="2"/>
  <c r="D49" i="2"/>
  <c r="D50" i="2"/>
  <c r="D51" i="2"/>
  <c r="D52" i="2"/>
  <c r="D53" i="2"/>
  <c r="D54" i="2"/>
  <c r="D55" i="2"/>
  <c r="E66" i="2" s="1"/>
  <c r="D56" i="2"/>
  <c r="E67" i="2" s="1"/>
  <c r="E65" i="2" l="1"/>
  <c r="D66" i="5"/>
  <c r="D65" i="4"/>
  <c r="H65" i="7"/>
  <c r="H63" i="6"/>
  <c r="E64" i="2"/>
  <c r="D64" i="4"/>
  <c r="H64" i="7"/>
  <c r="H66" i="6"/>
  <c r="H60" i="6"/>
  <c r="G69" i="8"/>
  <c r="E69" i="4"/>
  <c r="G69" i="9"/>
  <c r="E69" i="5"/>
  <c r="I69" i="6"/>
  <c r="I69" i="7"/>
  <c r="E57" i="2"/>
  <c r="D65" i="5"/>
  <c r="E63" i="2"/>
  <c r="D64" i="5"/>
  <c r="D63" i="4"/>
  <c r="H63" i="7"/>
  <c r="H65" i="6"/>
  <c r="G68" i="9"/>
  <c r="E68" i="5"/>
  <c r="I68" i="6"/>
  <c r="I68" i="7"/>
  <c r="G68" i="8"/>
  <c r="E68" i="4"/>
  <c r="E62" i="2"/>
  <c r="D58" i="4"/>
  <c r="H58" i="7"/>
  <c r="E61" i="2"/>
  <c r="D62" i="5"/>
  <c r="D57" i="4"/>
  <c r="H57" i="7"/>
  <c r="E60" i="2"/>
  <c r="D61" i="5"/>
  <c r="D60" i="4"/>
  <c r="H60" i="7"/>
  <c r="H62" i="6"/>
  <c r="H58" i="6"/>
  <c r="E58" i="2"/>
  <c r="H62" i="7"/>
  <c r="D61" i="4"/>
  <c r="H61" i="7"/>
  <c r="H59" i="6"/>
  <c r="E59" i="2"/>
  <c r="D60" i="5"/>
  <c r="D59" i="4"/>
  <c r="H59" i="7"/>
  <c r="H61" i="6"/>
  <c r="H57" i="6"/>
  <c r="D59" i="5"/>
  <c r="D58" i="5"/>
  <c r="D57" i="5"/>
  <c r="E54" i="9"/>
  <c r="E55" i="9"/>
  <c r="E56" i="9"/>
  <c r="E55" i="8"/>
  <c r="E56" i="8"/>
  <c r="D55" i="7"/>
  <c r="E66" i="7" s="1"/>
  <c r="F55" i="7"/>
  <c r="H55" i="7"/>
  <c r="D56" i="7"/>
  <c r="E67" i="7" s="1"/>
  <c r="F56" i="7"/>
  <c r="D55" i="6"/>
  <c r="E66" i="6" s="1"/>
  <c r="H55" i="6"/>
  <c r="D56" i="6"/>
  <c r="E67" i="6" s="1"/>
  <c r="F56" i="6"/>
  <c r="D56" i="9" l="1"/>
  <c r="F67" i="9"/>
  <c r="D55" i="9"/>
  <c r="F66" i="9"/>
  <c r="D56" i="8"/>
  <c r="F67" i="8"/>
  <c r="F67" i="2" s="1"/>
  <c r="D54" i="9"/>
  <c r="F65" i="9"/>
  <c r="D55" i="8"/>
  <c r="F66" i="8"/>
  <c r="F66" i="2" s="1"/>
  <c r="D37" i="1"/>
  <c r="D36" i="1"/>
  <c r="F55" i="6"/>
  <c r="H56" i="6"/>
  <c r="H56" i="7"/>
  <c r="E53" i="9"/>
  <c r="E53" i="8"/>
  <c r="E54" i="8"/>
  <c r="D54" i="7"/>
  <c r="E65" i="7" s="1"/>
  <c r="F54" i="7"/>
  <c r="D53" i="6"/>
  <c r="E64" i="6" s="1"/>
  <c r="F53" i="6"/>
  <c r="H53" i="6"/>
  <c r="D54" i="6"/>
  <c r="E65" i="6" s="1"/>
  <c r="F54" i="6"/>
  <c r="H54" i="6"/>
  <c r="D35" i="1"/>
  <c r="D54" i="8" l="1"/>
  <c r="F65" i="8"/>
  <c r="F65" i="2" s="1"/>
  <c r="E66" i="5"/>
  <c r="I66" i="6"/>
  <c r="G66" i="8"/>
  <c r="I66" i="7"/>
  <c r="G66" i="9"/>
  <c r="E66" i="4"/>
  <c r="I67" i="7"/>
  <c r="G67" i="9"/>
  <c r="I67" i="6"/>
  <c r="E67" i="5"/>
  <c r="G67" i="8"/>
  <c r="E67" i="4"/>
  <c r="D53" i="8"/>
  <c r="F64" i="8"/>
  <c r="D53" i="9"/>
  <c r="F64" i="9"/>
  <c r="D34" i="1"/>
  <c r="D53" i="7"/>
  <c r="E64" i="7" s="1"/>
  <c r="H54" i="7"/>
  <c r="H53" i="7"/>
  <c r="E65" i="4" l="1"/>
  <c r="I65" i="7"/>
  <c r="G65" i="9"/>
  <c r="I65" i="6"/>
  <c r="E65" i="5"/>
  <c r="G65" i="8"/>
  <c r="F64" i="2"/>
  <c r="F53" i="7"/>
  <c r="E51" i="9"/>
  <c r="E52" i="9"/>
  <c r="E51" i="8"/>
  <c r="E52" i="8"/>
  <c r="D51" i="7"/>
  <c r="F51" i="7"/>
  <c r="H51" i="7"/>
  <c r="D52" i="7"/>
  <c r="E63" i="7" s="1"/>
  <c r="F52" i="7"/>
  <c r="D51" i="6"/>
  <c r="E62" i="6" s="1"/>
  <c r="F51" i="6"/>
  <c r="H51" i="6"/>
  <c r="D52" i="6"/>
  <c r="E63" i="6" s="1"/>
  <c r="F52" i="6"/>
  <c r="H52" i="6"/>
  <c r="G64" i="8" l="1"/>
  <c r="E64" i="4"/>
  <c r="G64" i="9"/>
  <c r="E64" i="5"/>
  <c r="I64" i="6"/>
  <c r="I64" i="7"/>
  <c r="D52" i="9"/>
  <c r="F63" i="9"/>
  <c r="D52" i="8"/>
  <c r="F63" i="8"/>
  <c r="F63" i="2" s="1"/>
  <c r="D51" i="8"/>
  <c r="F62" i="8"/>
  <c r="D51" i="9"/>
  <c r="F62" i="9"/>
  <c r="D33" i="1"/>
  <c r="E62" i="7"/>
  <c r="D32" i="1"/>
  <c r="H52" i="7"/>
  <c r="E49" i="9"/>
  <c r="E50" i="9"/>
  <c r="E49" i="8"/>
  <c r="E50" i="8"/>
  <c r="D49" i="7"/>
  <c r="F49" i="7"/>
  <c r="H49" i="7"/>
  <c r="D50" i="7"/>
  <c r="E61" i="7" s="1"/>
  <c r="F50" i="7"/>
  <c r="D49" i="6"/>
  <c r="E60" i="6" s="1"/>
  <c r="F49" i="6"/>
  <c r="H49" i="6"/>
  <c r="D50" i="6"/>
  <c r="E61" i="6" s="1"/>
  <c r="F50" i="6"/>
  <c r="H50" i="6"/>
  <c r="D31" i="1"/>
  <c r="I63" i="7" l="1"/>
  <c r="G63" i="8"/>
  <c r="E63" i="4"/>
  <c r="G63" i="9"/>
  <c r="E63" i="5"/>
  <c r="I63" i="6"/>
  <c r="E60" i="7"/>
  <c r="D50" i="8"/>
  <c r="F61" i="8"/>
  <c r="D49" i="9"/>
  <c r="F60" i="9"/>
  <c r="F62" i="2"/>
  <c r="D50" i="9"/>
  <c r="F61" i="9"/>
  <c r="D49" i="8"/>
  <c r="F60" i="8"/>
  <c r="D30" i="1"/>
  <c r="H50" i="7"/>
  <c r="F60" i="2" l="1"/>
  <c r="E60" i="4" s="1"/>
  <c r="F61" i="2"/>
  <c r="G61" i="9"/>
  <c r="I61" i="7"/>
  <c r="E61" i="4"/>
  <c r="G61" i="8"/>
  <c r="I61" i="6"/>
  <c r="E61" i="5"/>
  <c r="E62" i="5"/>
  <c r="G62" i="9"/>
  <c r="E62" i="4"/>
  <c r="G62" i="8"/>
  <c r="I62" i="6"/>
  <c r="I62" i="7"/>
  <c r="G60" i="9"/>
  <c r="E48" i="9"/>
  <c r="E48" i="8"/>
  <c r="D48" i="7"/>
  <c r="H48" i="7"/>
  <c r="D48" i="6"/>
  <c r="E59" i="6" s="1"/>
  <c r="F48" i="6"/>
  <c r="H48" i="6"/>
  <c r="I60" i="7" l="1"/>
  <c r="E60" i="5"/>
  <c r="I60" i="6"/>
  <c r="G60" i="8"/>
  <c r="F59" i="8"/>
  <c r="F59" i="9"/>
  <c r="E59" i="7"/>
  <c r="D48" i="9"/>
  <c r="D48" i="8"/>
  <c r="F48" i="7"/>
  <c r="D29" i="1"/>
  <c r="F59" i="2" l="1"/>
  <c r="E46" i="9"/>
  <c r="E47" i="9"/>
  <c r="E46" i="8"/>
  <c r="E47" i="8"/>
  <c r="D46" i="7"/>
  <c r="F46" i="7"/>
  <c r="H46" i="7"/>
  <c r="D47" i="7"/>
  <c r="E58" i="7" s="1"/>
  <c r="F47" i="7"/>
  <c r="D46" i="6"/>
  <c r="E57" i="6" s="1"/>
  <c r="F46" i="6"/>
  <c r="H46" i="6"/>
  <c r="D47" i="6"/>
  <c r="E58" i="6" s="1"/>
  <c r="F47" i="6"/>
  <c r="H47" i="6"/>
  <c r="E57" i="7" l="1"/>
  <c r="D46" i="8"/>
  <c r="F57" i="8"/>
  <c r="D47" i="9"/>
  <c r="F58" i="9"/>
  <c r="D28" i="1"/>
  <c r="D47" i="8"/>
  <c r="F58" i="8"/>
  <c r="D27" i="1"/>
  <c r="D46" i="9"/>
  <c r="F57" i="9"/>
  <c r="I59" i="6"/>
  <c r="E59" i="4"/>
  <c r="G59" i="9"/>
  <c r="I59" i="7"/>
  <c r="E59" i="5"/>
  <c r="G59" i="8"/>
  <c r="H47" i="7"/>
  <c r="E45" i="9"/>
  <c r="E45" i="8"/>
  <c r="D45" i="7"/>
  <c r="E56" i="7" s="1"/>
  <c r="F45" i="7"/>
  <c r="D45" i="6"/>
  <c r="E56" i="6" s="1"/>
  <c r="H45" i="6"/>
  <c r="D45" i="8" l="1"/>
  <c r="F56" i="8"/>
  <c r="F57" i="2"/>
  <c r="F58" i="2"/>
  <c r="D45" i="9"/>
  <c r="F56" i="9"/>
  <c r="D56" i="5"/>
  <c r="D56" i="4"/>
  <c r="E56" i="2"/>
  <c r="D26" i="1"/>
  <c r="H45" i="7"/>
  <c r="F45" i="6"/>
  <c r="E44" i="9"/>
  <c r="E44" i="8"/>
  <c r="D44" i="7"/>
  <c r="F44" i="7"/>
  <c r="H44" i="7"/>
  <c r="D44" i="6"/>
  <c r="E55" i="6" s="1"/>
  <c r="F44" i="6"/>
  <c r="H44" i="6"/>
  <c r="D55" i="5"/>
  <c r="D44" i="8" l="1"/>
  <c r="F55" i="8"/>
  <c r="G58" i="9"/>
  <c r="G58" i="8"/>
  <c r="I58" i="6"/>
  <c r="E58" i="4"/>
  <c r="I58" i="7"/>
  <c r="E58" i="5"/>
  <c r="G57" i="8"/>
  <c r="E57" i="5"/>
  <c r="E57" i="4"/>
  <c r="I57" i="6"/>
  <c r="G57" i="9"/>
  <c r="I57" i="7"/>
  <c r="D44" i="9"/>
  <c r="F55" i="9"/>
  <c r="E55" i="7"/>
  <c r="F56" i="2"/>
  <c r="I56" i="7" s="1"/>
  <c r="D55" i="4"/>
  <c r="E55" i="2"/>
  <c r="D25" i="1"/>
  <c r="E56" i="4"/>
  <c r="E43" i="9"/>
  <c r="E43" i="8"/>
  <c r="D43" i="7"/>
  <c r="E54" i="7" s="1"/>
  <c r="F43" i="7"/>
  <c r="H43" i="7"/>
  <c r="D43" i="6"/>
  <c r="E54" i="6" s="1"/>
  <c r="F43" i="6"/>
  <c r="H43" i="6"/>
  <c r="D54" i="5"/>
  <c r="D54" i="4"/>
  <c r="I56" i="6" l="1"/>
  <c r="D43" i="9"/>
  <c r="F54" i="9"/>
  <c r="D43" i="8"/>
  <c r="F54" i="8"/>
  <c r="G56" i="9"/>
  <c r="F55" i="2"/>
  <c r="G55" i="8" s="1"/>
  <c r="G56" i="8"/>
  <c r="E56" i="5"/>
  <c r="E54" i="2"/>
  <c r="D24" i="1"/>
  <c r="E55" i="5"/>
  <c r="E42" i="9"/>
  <c r="D42" i="7"/>
  <c r="E53" i="7" s="1"/>
  <c r="H42" i="7"/>
  <c r="D42" i="6"/>
  <c r="E53" i="6" s="1"/>
  <c r="F42" i="6"/>
  <c r="H42" i="6"/>
  <c r="D53" i="4"/>
  <c r="E42" i="8"/>
  <c r="I55" i="7" l="1"/>
  <c r="I55" i="6"/>
  <c r="G55" i="9"/>
  <c r="E55" i="4"/>
  <c r="F53" i="8"/>
  <c r="D42" i="9"/>
  <c r="F53" i="9"/>
  <c r="F54" i="2"/>
  <c r="I54" i="6" s="1"/>
  <c r="D53" i="5"/>
  <c r="E53" i="2"/>
  <c r="F53" i="2" s="1"/>
  <c r="D23" i="1"/>
  <c r="G54" i="9"/>
  <c r="G54" i="8"/>
  <c r="E54" i="5"/>
  <c r="I54" i="7"/>
  <c r="E54" i="4"/>
  <c r="F42" i="7"/>
  <c r="D42" i="8"/>
  <c r="E41" i="9"/>
  <c r="E41" i="8"/>
  <c r="D41" i="7"/>
  <c r="F41" i="7"/>
  <c r="D40" i="6"/>
  <c r="E51" i="6" s="1"/>
  <c r="F40" i="6"/>
  <c r="H40" i="6"/>
  <c r="D41" i="6"/>
  <c r="E52" i="6" s="1"/>
  <c r="F41" i="6"/>
  <c r="H41" i="6"/>
  <c r="D52" i="4"/>
  <c r="E52" i="7" l="1"/>
  <c r="D41" i="8"/>
  <c r="F52" i="8"/>
  <c r="D41" i="9"/>
  <c r="F52" i="9"/>
  <c r="D52" i="5"/>
  <c r="G53" i="8"/>
  <c r="I53" i="6"/>
  <c r="G53" i="9"/>
  <c r="E53" i="4"/>
  <c r="I53" i="7"/>
  <c r="E53" i="5"/>
  <c r="E52" i="2"/>
  <c r="D22" i="1"/>
  <c r="H41" i="7"/>
  <c r="D31" i="7"/>
  <c r="D32" i="7"/>
  <c r="D33" i="7"/>
  <c r="D34" i="7"/>
  <c r="D35" i="7"/>
  <c r="D36" i="7"/>
  <c r="D37" i="7"/>
  <c r="D38" i="7"/>
  <c r="D39" i="7"/>
  <c r="D40" i="7"/>
  <c r="E51" i="7" s="1"/>
  <c r="D30" i="7"/>
  <c r="E41" i="7" l="1"/>
  <c r="E48" i="7"/>
  <c r="E44" i="7"/>
  <c r="E46" i="7"/>
  <c r="E47" i="7"/>
  <c r="E43" i="7"/>
  <c r="E50" i="7"/>
  <c r="E42" i="7"/>
  <c r="E49" i="7"/>
  <c r="E45" i="7"/>
  <c r="F52" i="2"/>
  <c r="G52" i="8" s="1"/>
  <c r="S30" i="7"/>
  <c r="S31" i="7"/>
  <c r="S32" i="7"/>
  <c r="S33" i="7"/>
  <c r="S34" i="7"/>
  <c r="S35" i="7"/>
  <c r="S36" i="7"/>
  <c r="S37" i="7"/>
  <c r="S38" i="7"/>
  <c r="S39" i="7"/>
  <c r="S40" i="7"/>
  <c r="S29" i="7"/>
  <c r="E52" i="4" l="1"/>
  <c r="G52" i="9"/>
  <c r="E52" i="5"/>
  <c r="I52" i="7"/>
  <c r="I52" i="6"/>
  <c r="E40" i="9"/>
  <c r="E40" i="8"/>
  <c r="F40" i="7"/>
  <c r="H40" i="7"/>
  <c r="D51" i="5"/>
  <c r="D51" i="4"/>
  <c r="D40" i="8" l="1"/>
  <c r="F51" i="8"/>
  <c r="D40" i="9"/>
  <c r="F51" i="9"/>
  <c r="E51" i="2"/>
  <c r="D21" i="1"/>
  <c r="E39" i="8"/>
  <c r="E39" i="9"/>
  <c r="F39" i="7"/>
  <c r="D39" i="6"/>
  <c r="E50" i="6" s="1"/>
  <c r="F39" i="6"/>
  <c r="H39" i="6"/>
  <c r="D50" i="5"/>
  <c r="D50" i="4"/>
  <c r="F51" i="2" l="1"/>
  <c r="I51" i="6" s="1"/>
  <c r="D39" i="8"/>
  <c r="F50" i="8"/>
  <c r="D39" i="9"/>
  <c r="F50" i="9"/>
  <c r="E50" i="2"/>
  <c r="D20" i="1"/>
  <c r="G51" i="8"/>
  <c r="E51" i="5"/>
  <c r="G51" i="9"/>
  <c r="E51" i="4" l="1"/>
  <c r="I51" i="7"/>
  <c r="F50" i="2"/>
  <c r="E50" i="4" s="1"/>
  <c r="E40" i="2"/>
  <c r="G50" i="8"/>
  <c r="G50" i="9"/>
  <c r="I50" i="7"/>
  <c r="E44" i="2"/>
  <c r="E49" i="2"/>
  <c r="E43" i="2"/>
  <c r="E42" i="2"/>
  <c r="E41" i="2"/>
  <c r="E39" i="2"/>
  <c r="E45" i="2"/>
  <c r="E48" i="2"/>
  <c r="E47" i="2"/>
  <c r="E46" i="2"/>
  <c r="E27" i="9"/>
  <c r="D27" i="9" s="1"/>
  <c r="E28" i="9"/>
  <c r="E29" i="9"/>
  <c r="E30" i="9"/>
  <c r="E31" i="9"/>
  <c r="E32" i="9"/>
  <c r="E33" i="9"/>
  <c r="E34" i="9"/>
  <c r="E35" i="9"/>
  <c r="E36" i="9"/>
  <c r="E37" i="9"/>
  <c r="E38" i="9"/>
  <c r="D27" i="7"/>
  <c r="D28" i="7"/>
  <c r="F28" i="7"/>
  <c r="D29" i="7"/>
  <c r="E40" i="7" s="1"/>
  <c r="F29" i="7"/>
  <c r="F30" i="7"/>
  <c r="F31" i="7"/>
  <c r="F32" i="7"/>
  <c r="F33" i="7"/>
  <c r="F34" i="7"/>
  <c r="F35" i="7"/>
  <c r="F36" i="7"/>
  <c r="F37" i="7"/>
  <c r="D27" i="6"/>
  <c r="E38" i="6" s="1"/>
  <c r="F27" i="6"/>
  <c r="D28" i="6"/>
  <c r="E39" i="6" s="1"/>
  <c r="F28" i="6"/>
  <c r="H28" i="6"/>
  <c r="D29" i="6"/>
  <c r="E40" i="6" s="1"/>
  <c r="F29" i="6"/>
  <c r="D30" i="6"/>
  <c r="E41" i="6" s="1"/>
  <c r="F30" i="6"/>
  <c r="H30" i="6"/>
  <c r="D31" i="6"/>
  <c r="E42" i="6" s="1"/>
  <c r="F31" i="6"/>
  <c r="D32" i="6"/>
  <c r="E43" i="6" s="1"/>
  <c r="F32" i="6"/>
  <c r="H32" i="6"/>
  <c r="D33" i="6"/>
  <c r="E44" i="6" s="1"/>
  <c r="F33" i="6"/>
  <c r="D34" i="6"/>
  <c r="E45" i="6" s="1"/>
  <c r="F34" i="6"/>
  <c r="H34" i="6"/>
  <c r="D35" i="6"/>
  <c r="E46" i="6" s="1"/>
  <c r="F35" i="6"/>
  <c r="D36" i="6"/>
  <c r="E47" i="6" s="1"/>
  <c r="F36" i="6"/>
  <c r="H36" i="6"/>
  <c r="D37" i="6"/>
  <c r="E48" i="6" s="1"/>
  <c r="F37" i="6"/>
  <c r="D38" i="6"/>
  <c r="E49" i="6" s="1"/>
  <c r="F38" i="6"/>
  <c r="H38" i="6"/>
  <c r="D49" i="5"/>
  <c r="D49" i="4"/>
  <c r="E27" i="8"/>
  <c r="E28" i="8"/>
  <c r="E29" i="8"/>
  <c r="E30" i="8"/>
  <c r="E31" i="8"/>
  <c r="E32" i="8"/>
  <c r="E33" i="8"/>
  <c r="E34" i="8"/>
  <c r="E35" i="8"/>
  <c r="E36" i="8"/>
  <c r="E37" i="8"/>
  <c r="E38" i="8"/>
  <c r="I50" i="6" l="1"/>
  <c r="E39" i="7"/>
  <c r="E50" i="5"/>
  <c r="D37" i="8"/>
  <c r="F48" i="8"/>
  <c r="D29" i="8"/>
  <c r="F40" i="8"/>
  <c r="D32" i="9"/>
  <c r="F43" i="9"/>
  <c r="D28" i="9"/>
  <c r="F39" i="9"/>
  <c r="D36" i="8"/>
  <c r="F47" i="8"/>
  <c r="D32" i="8"/>
  <c r="F43" i="8"/>
  <c r="D28" i="8"/>
  <c r="F39" i="8"/>
  <c r="D35" i="9"/>
  <c r="F46" i="9"/>
  <c r="D31" i="9"/>
  <c r="F42" i="9"/>
  <c r="D33" i="8"/>
  <c r="F44" i="8"/>
  <c r="D36" i="9"/>
  <c r="F47" i="9"/>
  <c r="D31" i="8"/>
  <c r="F42" i="8"/>
  <c r="D38" i="9"/>
  <c r="F49" i="9"/>
  <c r="D34" i="9"/>
  <c r="F45" i="9"/>
  <c r="D30" i="9"/>
  <c r="F41" i="9"/>
  <c r="D35" i="8"/>
  <c r="F46" i="8"/>
  <c r="D27" i="8"/>
  <c r="D8" i="1"/>
  <c r="D38" i="8"/>
  <c r="F49" i="8"/>
  <c r="D34" i="8"/>
  <c r="F45" i="8"/>
  <c r="D30" i="8"/>
  <c r="F41" i="8"/>
  <c r="D37" i="9"/>
  <c r="F48" i="9"/>
  <c r="D33" i="9"/>
  <c r="F44" i="9"/>
  <c r="D29" i="9"/>
  <c r="F40" i="9"/>
  <c r="D47" i="5"/>
  <c r="D43" i="5"/>
  <c r="D46" i="5"/>
  <c r="D45" i="5"/>
  <c r="D41" i="5"/>
  <c r="D42" i="5"/>
  <c r="D48" i="5"/>
  <c r="D44" i="5"/>
  <c r="D16" i="1"/>
  <c r="D19" i="1"/>
  <c r="D47" i="4"/>
  <c r="D43" i="4"/>
  <c r="D9" i="1"/>
  <c r="D39" i="4"/>
  <c r="D46" i="4"/>
  <c r="D12" i="1"/>
  <c r="D42" i="4"/>
  <c r="D45" i="4"/>
  <c r="D11" i="1"/>
  <c r="D41" i="4"/>
  <c r="D17" i="1"/>
  <c r="D15" i="1"/>
  <c r="D48" i="4"/>
  <c r="D44" i="4"/>
  <c r="D10" i="1"/>
  <c r="D40" i="4"/>
  <c r="D18" i="1"/>
  <c r="D13" i="1"/>
  <c r="D14" i="1"/>
  <c r="D40" i="5"/>
  <c r="D39" i="5"/>
  <c r="F38" i="7"/>
  <c r="H39" i="7"/>
  <c r="F38" i="9"/>
  <c r="D38" i="4"/>
  <c r="H38" i="7"/>
  <c r="F27" i="7"/>
  <c r="E38" i="7"/>
  <c r="H37" i="6"/>
  <c r="H35" i="6"/>
  <c r="H33" i="6"/>
  <c r="H31" i="6"/>
  <c r="H29" i="6"/>
  <c r="D38" i="5"/>
  <c r="E38" i="2"/>
  <c r="F38" i="8"/>
  <c r="F49" i="2" l="1"/>
  <c r="I49" i="7" s="1"/>
  <c r="I49" i="6"/>
  <c r="F48" i="2"/>
  <c r="E48" i="4" s="1"/>
  <c r="F46" i="2"/>
  <c r="G46" i="8" s="1"/>
  <c r="F45" i="2"/>
  <c r="E45" i="5" s="1"/>
  <c r="F42" i="2"/>
  <c r="G42" i="8" s="1"/>
  <c r="F47" i="2"/>
  <c r="G47" i="8" s="1"/>
  <c r="F43" i="2"/>
  <c r="I43" i="6" s="1"/>
  <c r="F44" i="2"/>
  <c r="I44" i="7" s="1"/>
  <c r="F41" i="2"/>
  <c r="I41" i="6" s="1"/>
  <c r="I45" i="7"/>
  <c r="I48" i="6"/>
  <c r="G48" i="9"/>
  <c r="I48" i="7"/>
  <c r="F40" i="2"/>
  <c r="I40" i="6" s="1"/>
  <c r="I45" i="6"/>
  <c r="F39" i="2"/>
  <c r="G39" i="8" s="1"/>
  <c r="F38" i="2"/>
  <c r="G45" i="9" l="1"/>
  <c r="E45" i="4"/>
  <c r="E46" i="5"/>
  <c r="G45" i="8"/>
  <c r="G49" i="8"/>
  <c r="E48" i="5"/>
  <c r="G48" i="8"/>
  <c r="E49" i="5"/>
  <c r="E49" i="4"/>
  <c r="G49" i="9"/>
  <c r="I46" i="7"/>
  <c r="E47" i="4"/>
  <c r="E46" i="4"/>
  <c r="I46" i="6"/>
  <c r="I42" i="6"/>
  <c r="G46" i="9"/>
  <c r="G42" i="9"/>
  <c r="I47" i="7"/>
  <c r="I47" i="6"/>
  <c r="E42" i="5"/>
  <c r="I43" i="7"/>
  <c r="E44" i="5"/>
  <c r="G47" i="9"/>
  <c r="E43" i="4"/>
  <c r="E44" i="4"/>
  <c r="E43" i="5"/>
  <c r="I44" i="6"/>
  <c r="G44" i="9"/>
  <c r="G44" i="8"/>
  <c r="E42" i="4"/>
  <c r="I42" i="7"/>
  <c r="G43" i="8"/>
  <c r="E47" i="5"/>
  <c r="G43" i="9"/>
  <c r="E41" i="4"/>
  <c r="I41" i="7"/>
  <c r="G41" i="9"/>
  <c r="E41" i="5"/>
  <c r="G41" i="8"/>
  <c r="E40" i="5"/>
  <c r="G40" i="8"/>
  <c r="G40" i="9"/>
  <c r="E40" i="4"/>
  <c r="I40" i="7"/>
  <c r="I39" i="7"/>
  <c r="G39" i="9"/>
  <c r="I39" i="6"/>
  <c r="E39" i="5"/>
  <c r="E39" i="4"/>
  <c r="I38" i="7"/>
  <c r="G38" i="9"/>
  <c r="E38" i="5"/>
  <c r="I38" i="6"/>
  <c r="E38" i="4"/>
  <c r="G38" i="8"/>
  <c r="E4" i="8"/>
  <c r="E5" i="8"/>
  <c r="E6" i="8"/>
  <c r="E7" i="8"/>
  <c r="E8" i="8"/>
  <c r="E9" i="8"/>
  <c r="E10" i="8"/>
  <c r="E11" i="8"/>
  <c r="E12" i="8"/>
  <c r="E13" i="8"/>
  <c r="E14" i="8"/>
  <c r="E15" i="8"/>
  <c r="E16" i="8"/>
  <c r="E17" i="8"/>
  <c r="E18" i="8"/>
  <c r="E19" i="8"/>
  <c r="E20" i="8"/>
  <c r="E21" i="8"/>
  <c r="E22" i="8"/>
  <c r="E23" i="8"/>
  <c r="E24" i="8"/>
  <c r="E25" i="8"/>
  <c r="E26" i="8"/>
  <c r="E3" i="8"/>
  <c r="E4" i="9"/>
  <c r="E5" i="9"/>
  <c r="E6" i="9"/>
  <c r="E7" i="9"/>
  <c r="E8" i="9"/>
  <c r="E9" i="9"/>
  <c r="E10" i="9"/>
  <c r="E11" i="9"/>
  <c r="E12" i="9"/>
  <c r="E13" i="9"/>
  <c r="E14" i="9"/>
  <c r="E15" i="9"/>
  <c r="E16" i="9"/>
  <c r="E17" i="9"/>
  <c r="E18" i="9"/>
  <c r="E19" i="9"/>
  <c r="E20" i="9"/>
  <c r="E21" i="9"/>
  <c r="E22" i="9"/>
  <c r="E23" i="9"/>
  <c r="E24" i="9"/>
  <c r="E25" i="9"/>
  <c r="E26" i="9"/>
  <c r="F37" i="9" s="1"/>
  <c r="E3" i="9"/>
  <c r="D6" i="1" l="1"/>
  <c r="D2" i="1"/>
  <c r="D3" i="1"/>
  <c r="D5" i="1"/>
  <c r="F37" i="8"/>
  <c r="D7" i="1"/>
  <c r="D4" i="1"/>
  <c r="F35" i="8"/>
  <c r="F36" i="9"/>
  <c r="F35" i="9"/>
  <c r="F34" i="9"/>
  <c r="F28" i="9"/>
  <c r="F30" i="9"/>
  <c r="F32" i="9"/>
  <c r="F27" i="9"/>
  <c r="F29" i="9"/>
  <c r="F31" i="9"/>
  <c r="F33" i="9"/>
  <c r="F34" i="8"/>
  <c r="F30" i="8"/>
  <c r="F33" i="8"/>
  <c r="F36" i="8"/>
  <c r="F32" i="8"/>
  <c r="F31" i="8"/>
  <c r="F29" i="8"/>
  <c r="F28" i="8"/>
  <c r="F27" i="8"/>
  <c r="D26" i="7"/>
  <c r="E37" i="7" s="1"/>
  <c r="D25" i="7"/>
  <c r="D24" i="7"/>
  <c r="D23" i="7"/>
  <c r="D22" i="7"/>
  <c r="D21" i="7"/>
  <c r="D20" i="7"/>
  <c r="D19" i="7"/>
  <c r="D18" i="7"/>
  <c r="D17" i="7"/>
  <c r="D16" i="7"/>
  <c r="D15" i="7"/>
  <c r="D14" i="7"/>
  <c r="D13" i="7"/>
  <c r="D12" i="7"/>
  <c r="D11" i="7"/>
  <c r="D10" i="7"/>
  <c r="D9" i="7"/>
  <c r="D8" i="7"/>
  <c r="D7" i="7"/>
  <c r="D6" i="7"/>
  <c r="D5" i="7"/>
  <c r="D4" i="7"/>
  <c r="D3" i="7"/>
  <c r="E4" i="7" s="1"/>
  <c r="D4" i="6"/>
  <c r="E15" i="6" s="1"/>
  <c r="D5" i="6"/>
  <c r="E16" i="6" s="1"/>
  <c r="D6" i="6"/>
  <c r="E17" i="6" s="1"/>
  <c r="D7" i="6"/>
  <c r="E18" i="6" s="1"/>
  <c r="D8" i="6"/>
  <c r="E19" i="6" s="1"/>
  <c r="D9" i="6"/>
  <c r="E20" i="6" s="1"/>
  <c r="D10" i="6"/>
  <c r="E21" i="6" s="1"/>
  <c r="D11" i="6"/>
  <c r="E22" i="6" s="1"/>
  <c r="D12" i="6"/>
  <c r="E23" i="6" s="1"/>
  <c r="D13" i="6"/>
  <c r="E24" i="6" s="1"/>
  <c r="D14" i="6"/>
  <c r="E25" i="6" s="1"/>
  <c r="D15" i="6"/>
  <c r="E26" i="6" s="1"/>
  <c r="D16" i="6"/>
  <c r="E27" i="6" s="1"/>
  <c r="D17" i="6"/>
  <c r="E28" i="6" s="1"/>
  <c r="D18" i="6"/>
  <c r="E29" i="6" s="1"/>
  <c r="D19" i="6"/>
  <c r="E30" i="6" s="1"/>
  <c r="D20" i="6"/>
  <c r="E31" i="6" s="1"/>
  <c r="D21" i="6"/>
  <c r="E32" i="6" s="1"/>
  <c r="D22" i="6"/>
  <c r="E33" i="6" s="1"/>
  <c r="D23" i="6"/>
  <c r="E34" i="6" s="1"/>
  <c r="D24" i="6"/>
  <c r="E35" i="6" s="1"/>
  <c r="D25" i="6"/>
  <c r="E36" i="6" s="1"/>
  <c r="D26" i="6"/>
  <c r="E37" i="6" s="1"/>
  <c r="D3" i="6"/>
  <c r="E12" i="6" s="1"/>
  <c r="D4" i="9"/>
  <c r="D5" i="9"/>
  <c r="D6" i="9"/>
  <c r="D7" i="9"/>
  <c r="D8" i="9"/>
  <c r="D9" i="9"/>
  <c r="D10" i="9"/>
  <c r="D11" i="9"/>
  <c r="D12" i="9"/>
  <c r="D13" i="9"/>
  <c r="D14" i="9"/>
  <c r="D15" i="9"/>
  <c r="D16" i="9"/>
  <c r="D17" i="9"/>
  <c r="D18" i="9"/>
  <c r="D19" i="9"/>
  <c r="D20" i="9"/>
  <c r="D21" i="9"/>
  <c r="D22" i="9"/>
  <c r="D23" i="9"/>
  <c r="D24" i="9"/>
  <c r="D25" i="9"/>
  <c r="D26" i="9"/>
  <c r="D3" i="9"/>
  <c r="D4" i="8"/>
  <c r="D5" i="8"/>
  <c r="D6" i="8"/>
  <c r="D7" i="8"/>
  <c r="D8" i="8"/>
  <c r="D9" i="8"/>
  <c r="D10" i="8"/>
  <c r="D11" i="8"/>
  <c r="D12" i="8"/>
  <c r="D13" i="8"/>
  <c r="D14" i="8"/>
  <c r="D15" i="8"/>
  <c r="D16" i="8"/>
  <c r="D17" i="8"/>
  <c r="D18" i="8"/>
  <c r="D19" i="8"/>
  <c r="D20" i="8"/>
  <c r="D21" i="8"/>
  <c r="D22" i="8"/>
  <c r="D23" i="8"/>
  <c r="D24" i="8"/>
  <c r="D25" i="8"/>
  <c r="D26" i="8"/>
  <c r="D3" i="8"/>
  <c r="F18" i="6"/>
  <c r="F25" i="6"/>
  <c r="F26" i="6"/>
  <c r="D4" i="2"/>
  <c r="D5" i="2"/>
  <c r="E37" i="2"/>
  <c r="F26" i="9"/>
  <c r="F25" i="9"/>
  <c r="F26" i="8"/>
  <c r="F25" i="8"/>
  <c r="F24" i="8"/>
  <c r="F23" i="8"/>
  <c r="F22" i="8"/>
  <c r="F21" i="8"/>
  <c r="F20" i="8"/>
  <c r="F19" i="8"/>
  <c r="F18" i="8"/>
  <c r="F17" i="8"/>
  <c r="F16" i="8"/>
  <c r="F15" i="8"/>
  <c r="F5" i="8"/>
  <c r="F15" i="7"/>
  <c r="F23" i="7"/>
  <c r="F24" i="7"/>
  <c r="H37" i="7"/>
  <c r="F17" i="6"/>
  <c r="F19" i="6"/>
  <c r="F20" i="6"/>
  <c r="F21" i="6"/>
  <c r="F22" i="6"/>
  <c r="F23" i="6"/>
  <c r="F24" i="6"/>
  <c r="D37" i="5"/>
  <c r="D34" i="4"/>
  <c r="D36" i="4"/>
  <c r="D37" i="4"/>
  <c r="F15" i="9"/>
  <c r="F9" i="9"/>
  <c r="F19" i="9"/>
  <c r="F20" i="9"/>
  <c r="F22" i="9"/>
  <c r="F24" i="9"/>
  <c r="F12" i="9"/>
  <c r="F11" i="8"/>
  <c r="F5" i="7"/>
  <c r="F6" i="7"/>
  <c r="F8" i="7"/>
  <c r="F9" i="7"/>
  <c r="F10" i="7"/>
  <c r="F12" i="7"/>
  <c r="F13" i="7"/>
  <c r="F14" i="7"/>
  <c r="F4" i="6"/>
  <c r="F5" i="6"/>
  <c r="F6" i="6"/>
  <c r="F8" i="6"/>
  <c r="F9" i="6"/>
  <c r="F10" i="6"/>
  <c r="F11" i="6"/>
  <c r="D3" i="2"/>
  <c r="E4" i="6"/>
  <c r="E36" i="7" l="1"/>
  <c r="D36" i="5"/>
  <c r="E28" i="7"/>
  <c r="E32" i="7"/>
  <c r="H33" i="7"/>
  <c r="H36" i="7"/>
  <c r="F21" i="7"/>
  <c r="H32" i="7"/>
  <c r="E29" i="7"/>
  <c r="E33" i="7"/>
  <c r="H35" i="7"/>
  <c r="F26" i="7"/>
  <c r="F22" i="7"/>
  <c r="E30" i="7"/>
  <c r="E34" i="7"/>
  <c r="H34" i="7"/>
  <c r="F25" i="7"/>
  <c r="E27" i="7"/>
  <c r="E31" i="7"/>
  <c r="E35" i="7"/>
  <c r="F17" i="7"/>
  <c r="H28" i="7"/>
  <c r="F20" i="7"/>
  <c r="H31" i="7"/>
  <c r="F16" i="7"/>
  <c r="H27" i="7"/>
  <c r="F19" i="7"/>
  <c r="H30" i="7"/>
  <c r="F18" i="7"/>
  <c r="H29" i="7"/>
  <c r="F16" i="6"/>
  <c r="H27" i="6"/>
  <c r="D32" i="5"/>
  <c r="D35" i="5"/>
  <c r="D31" i="5"/>
  <c r="D34" i="5"/>
  <c r="D33" i="5"/>
  <c r="D27" i="5"/>
  <c r="D30" i="5"/>
  <c r="F37" i="2"/>
  <c r="G37" i="8" s="1"/>
  <c r="D4" i="5"/>
  <c r="D29" i="5"/>
  <c r="D28" i="5"/>
  <c r="D32" i="4"/>
  <c r="D35" i="4"/>
  <c r="D31" i="4"/>
  <c r="D27" i="4"/>
  <c r="D33" i="4"/>
  <c r="D30" i="4"/>
  <c r="D29" i="4"/>
  <c r="D28" i="4"/>
  <c r="E34" i="2"/>
  <c r="E35" i="2"/>
  <c r="E30" i="2"/>
  <c r="E33" i="2"/>
  <c r="E36" i="2"/>
  <c r="E32" i="2"/>
  <c r="E31" i="2"/>
  <c r="E29" i="2"/>
  <c r="E28" i="2"/>
  <c r="E27" i="2"/>
  <c r="E24" i="7"/>
  <c r="E25" i="7"/>
  <c r="E26" i="7"/>
  <c r="H22" i="7"/>
  <c r="H26" i="7"/>
  <c r="E4" i="2"/>
  <c r="E26" i="2"/>
  <c r="E24" i="2"/>
  <c r="D26" i="5"/>
  <c r="D26" i="4"/>
  <c r="D25" i="4"/>
  <c r="D25" i="5"/>
  <c r="D24" i="5"/>
  <c r="D24" i="4"/>
  <c r="D23" i="5"/>
  <c r="D21" i="5"/>
  <c r="D15" i="5"/>
  <c r="D20" i="5"/>
  <c r="D16" i="5"/>
  <c r="D19" i="5"/>
  <c r="D8" i="5"/>
  <c r="D12" i="5"/>
  <c r="D17" i="5"/>
  <c r="D5" i="5"/>
  <c r="D13" i="5"/>
  <c r="D18" i="5"/>
  <c r="D22" i="5"/>
  <c r="D11" i="5"/>
  <c r="D9" i="5"/>
  <c r="E16" i="7"/>
  <c r="E20" i="7"/>
  <c r="E17" i="7"/>
  <c r="E21" i="7"/>
  <c r="E14" i="7"/>
  <c r="E18" i="7"/>
  <c r="E22" i="7"/>
  <c r="E15" i="7"/>
  <c r="E19" i="7"/>
  <c r="E23" i="7"/>
  <c r="H24" i="7"/>
  <c r="H18" i="7"/>
  <c r="H16" i="7"/>
  <c r="H25" i="7"/>
  <c r="F7" i="7"/>
  <c r="F11" i="7"/>
  <c r="H20" i="7"/>
  <c r="H11" i="7"/>
  <c r="H17" i="7"/>
  <c r="H21" i="7"/>
  <c r="H19" i="7"/>
  <c r="H23" i="7"/>
  <c r="H26" i="6"/>
  <c r="H25" i="6"/>
  <c r="F15" i="6"/>
  <c r="D5" i="4"/>
  <c r="D6" i="5"/>
  <c r="D10" i="5"/>
  <c r="D14" i="5"/>
  <c r="D3" i="5"/>
  <c r="D7" i="5"/>
  <c r="E8" i="6"/>
  <c r="E5" i="6"/>
  <c r="E9" i="6"/>
  <c r="E13" i="6"/>
  <c r="E6" i="6"/>
  <c r="E10" i="6"/>
  <c r="E14" i="6"/>
  <c r="E7" i="6"/>
  <c r="E11" i="6"/>
  <c r="E3" i="6"/>
  <c r="E3" i="7"/>
  <c r="E5" i="7"/>
  <c r="E9" i="7"/>
  <c r="E11" i="7"/>
  <c r="E13" i="7"/>
  <c r="E7" i="7"/>
  <c r="E6" i="7"/>
  <c r="E8" i="7"/>
  <c r="E10" i="7"/>
  <c r="E12" i="7"/>
  <c r="F14" i="6"/>
  <c r="H24" i="6"/>
  <c r="H23" i="6"/>
  <c r="F13" i="6"/>
  <c r="F12" i="6"/>
  <c r="H18" i="6"/>
  <c r="H22" i="6"/>
  <c r="H20" i="6"/>
  <c r="H19" i="6"/>
  <c r="H21" i="6"/>
  <c r="F7" i="6"/>
  <c r="H17" i="6"/>
  <c r="H15" i="6"/>
  <c r="H16" i="6"/>
  <c r="H11" i="6"/>
  <c r="H5" i="6"/>
  <c r="F3" i="6"/>
  <c r="H3" i="7"/>
  <c r="H10" i="7"/>
  <c r="H6" i="7"/>
  <c r="H14" i="7"/>
  <c r="H12" i="7"/>
  <c r="H7" i="7"/>
  <c r="H15" i="7"/>
  <c r="F4" i="7"/>
  <c r="H5" i="7"/>
  <c r="H9" i="7"/>
  <c r="H13" i="7"/>
  <c r="F3" i="7"/>
  <c r="H4" i="7"/>
  <c r="H8" i="7"/>
  <c r="F5" i="9"/>
  <c r="F13" i="9"/>
  <c r="F17" i="9"/>
  <c r="F21" i="9"/>
  <c r="F6" i="9"/>
  <c r="F10" i="9"/>
  <c r="F14" i="9"/>
  <c r="F18" i="9"/>
  <c r="F3" i="9"/>
  <c r="F7" i="9"/>
  <c r="F11" i="9"/>
  <c r="F23" i="9"/>
  <c r="F4" i="9"/>
  <c r="F8" i="9"/>
  <c r="F16" i="9"/>
  <c r="F9" i="8"/>
  <c r="F13" i="8"/>
  <c r="H13" i="6"/>
  <c r="H9" i="6"/>
  <c r="E25" i="2"/>
  <c r="F4" i="8"/>
  <c r="F8" i="8"/>
  <c r="F12" i="8"/>
  <c r="F6" i="8"/>
  <c r="F10" i="8"/>
  <c r="F14" i="8"/>
  <c r="F3" i="8"/>
  <c r="F7" i="8"/>
  <c r="H4" i="6"/>
  <c r="H8" i="6"/>
  <c r="H12" i="6"/>
  <c r="H6" i="6"/>
  <c r="H10" i="6"/>
  <c r="H14" i="6"/>
  <c r="H3" i="6"/>
  <c r="H7" i="6"/>
  <c r="D23" i="4"/>
  <c r="D22" i="4"/>
  <c r="D21" i="4"/>
  <c r="D20" i="4"/>
  <c r="D19" i="4"/>
  <c r="D18" i="4"/>
  <c r="D17" i="4"/>
  <c r="D13" i="4"/>
  <c r="D15" i="4"/>
  <c r="D16" i="4"/>
  <c r="D11" i="4"/>
  <c r="D10" i="4"/>
  <c r="D6" i="4"/>
  <c r="D14" i="4"/>
  <c r="D9" i="4"/>
  <c r="D4" i="4"/>
  <c r="D8" i="4"/>
  <c r="D12" i="4"/>
  <c r="D3" i="4"/>
  <c r="D7" i="4"/>
  <c r="E23" i="2"/>
  <c r="E22" i="2"/>
  <c r="E21" i="2"/>
  <c r="E20" i="2"/>
  <c r="E19" i="2"/>
  <c r="E18" i="2"/>
  <c r="E16" i="2"/>
  <c r="E13" i="2"/>
  <c r="E17" i="2"/>
  <c r="E15" i="2"/>
  <c r="E6" i="2"/>
  <c r="E10" i="2"/>
  <c r="E14" i="2"/>
  <c r="E3" i="2"/>
  <c r="E7" i="2"/>
  <c r="E11" i="2"/>
  <c r="E8" i="2"/>
  <c r="E12" i="2"/>
  <c r="E5" i="2"/>
  <c r="E9" i="2"/>
  <c r="F31" i="2" l="1"/>
  <c r="G31" i="9" s="1"/>
  <c r="F30" i="2"/>
  <c r="I30" i="7" s="1"/>
  <c r="I37" i="7"/>
  <c r="G37" i="9"/>
  <c r="F35" i="2"/>
  <c r="F36" i="2"/>
  <c r="F27" i="2"/>
  <c r="G27" i="9" s="1"/>
  <c r="E37" i="5"/>
  <c r="I37" i="6"/>
  <c r="F28" i="2"/>
  <c r="F34" i="2"/>
  <c r="E37" i="4"/>
  <c r="F32" i="2"/>
  <c r="F29" i="2"/>
  <c r="F33" i="2"/>
  <c r="G33" i="9" s="1"/>
  <c r="F24" i="2"/>
  <c r="G24" i="9" s="1"/>
  <c r="F26" i="2"/>
  <c r="G26" i="9" s="1"/>
  <c r="F25" i="2"/>
  <c r="I25" i="6" s="1"/>
  <c r="F4" i="2"/>
  <c r="E4" i="4" s="1"/>
  <c r="F23" i="2"/>
  <c r="G23" i="9" s="1"/>
  <c r="F5" i="2"/>
  <c r="E5" i="4" s="1"/>
  <c r="F6" i="2"/>
  <c r="I6" i="7" s="1"/>
  <c r="F3" i="2"/>
  <c r="E3" i="5" s="1"/>
  <c r="F22" i="2"/>
  <c r="G22" i="9" s="1"/>
  <c r="F20" i="2"/>
  <c r="G20" i="9" s="1"/>
  <c r="F18" i="2"/>
  <c r="G18" i="9" s="1"/>
  <c r="F14" i="2"/>
  <c r="I14" i="6" s="1"/>
  <c r="F7" i="2"/>
  <c r="I7" i="6" s="1"/>
  <c r="F21" i="2"/>
  <c r="G21" i="9" s="1"/>
  <c r="F15" i="2"/>
  <c r="G15" i="8" s="1"/>
  <c r="F19" i="2"/>
  <c r="I19" i="6" s="1"/>
  <c r="F13" i="2"/>
  <c r="I13" i="6" s="1"/>
  <c r="F9" i="2"/>
  <c r="G9" i="8" s="1"/>
  <c r="F17" i="2"/>
  <c r="I17" i="6" s="1"/>
  <c r="F16" i="2"/>
  <c r="G16" i="9" s="1"/>
  <c r="F8" i="2"/>
  <c r="E8" i="4" s="1"/>
  <c r="F12" i="2"/>
  <c r="I12" i="7" s="1"/>
  <c r="F10" i="2"/>
  <c r="F11" i="2"/>
  <c r="E31" i="4" l="1"/>
  <c r="I31" i="6"/>
  <c r="I31" i="7"/>
  <c r="G30" i="8"/>
  <c r="G30" i="9"/>
  <c r="I30" i="6"/>
  <c r="E30" i="4"/>
  <c r="E30" i="5"/>
  <c r="G31" i="8"/>
  <c r="E31" i="5"/>
  <c r="I34" i="7"/>
  <c r="G34" i="9"/>
  <c r="I29" i="7"/>
  <c r="G29" i="9"/>
  <c r="I28" i="7"/>
  <c r="G28" i="9"/>
  <c r="I36" i="7"/>
  <c r="G36" i="9"/>
  <c r="I32" i="7"/>
  <c r="G32" i="9"/>
  <c r="I35" i="7"/>
  <c r="G35" i="9"/>
  <c r="E35" i="4"/>
  <c r="G35" i="8"/>
  <c r="E36" i="5"/>
  <c r="I36" i="6"/>
  <c r="I35" i="6"/>
  <c r="E36" i="4"/>
  <c r="G36" i="8"/>
  <c r="E35" i="5"/>
  <c r="G33" i="8"/>
  <c r="I33" i="7"/>
  <c r="E27" i="5"/>
  <c r="I27" i="7"/>
  <c r="E27" i="4"/>
  <c r="I27" i="6"/>
  <c r="G27" i="8"/>
  <c r="E34" i="5"/>
  <c r="I34" i="6"/>
  <c r="G34" i="8"/>
  <c r="E28" i="5"/>
  <c r="I28" i="6"/>
  <c r="E32" i="4"/>
  <c r="I32" i="6"/>
  <c r="E33" i="5"/>
  <c r="I33" i="6"/>
  <c r="G29" i="8"/>
  <c r="I29" i="6"/>
  <c r="G28" i="8"/>
  <c r="E34" i="4"/>
  <c r="E28" i="4"/>
  <c r="E29" i="4"/>
  <c r="E29" i="5"/>
  <c r="G32" i="8"/>
  <c r="E32" i="5"/>
  <c r="E33" i="4"/>
  <c r="E26" i="5"/>
  <c r="I26" i="6"/>
  <c r="I26" i="7"/>
  <c r="I24" i="6"/>
  <c r="E24" i="4"/>
  <c r="E24" i="5"/>
  <c r="G26" i="8"/>
  <c r="I24" i="7"/>
  <c r="G24" i="8"/>
  <c r="E26" i="4"/>
  <c r="E25" i="4"/>
  <c r="E25" i="5"/>
  <c r="G25" i="9"/>
  <c r="I25" i="7"/>
  <c r="I23" i="6"/>
  <c r="G25" i="8"/>
  <c r="G23" i="8"/>
  <c r="E23" i="4"/>
  <c r="I4" i="6"/>
  <c r="G4" i="8"/>
  <c r="E4" i="5"/>
  <c r="I4" i="7"/>
  <c r="G4" i="9"/>
  <c r="E23" i="5"/>
  <c r="I23" i="7"/>
  <c r="I5" i="7"/>
  <c r="G5" i="9"/>
  <c r="G5" i="8"/>
  <c r="I5" i="6"/>
  <c r="E5" i="5"/>
  <c r="G3" i="8"/>
  <c r="E6" i="4"/>
  <c r="E6" i="5"/>
  <c r="G6" i="9"/>
  <c r="E22" i="5"/>
  <c r="G6" i="8"/>
  <c r="G20" i="8"/>
  <c r="I6" i="6"/>
  <c r="E22" i="4"/>
  <c r="I3" i="6"/>
  <c r="I3" i="7"/>
  <c r="G3" i="9"/>
  <c r="E3" i="4"/>
  <c r="I21" i="7"/>
  <c r="G14" i="9"/>
  <c r="E21" i="5"/>
  <c r="E20" i="5"/>
  <c r="I22" i="6"/>
  <c r="I22" i="7"/>
  <c r="G18" i="8"/>
  <c r="G22" i="8"/>
  <c r="E21" i="4"/>
  <c r="I20" i="6"/>
  <c r="I21" i="6"/>
  <c r="E20" i="4"/>
  <c r="I20" i="7"/>
  <c r="G21" i="8"/>
  <c r="E14" i="4"/>
  <c r="G14" i="8"/>
  <c r="E14" i="5"/>
  <c r="E19" i="5"/>
  <c r="I18" i="6"/>
  <c r="E18" i="5"/>
  <c r="I18" i="7"/>
  <c r="E19" i="4"/>
  <c r="E18" i="4"/>
  <c r="G7" i="9"/>
  <c r="I14" i="7"/>
  <c r="I7" i="7"/>
  <c r="E7" i="5"/>
  <c r="E7" i="4"/>
  <c r="G7" i="8"/>
  <c r="G16" i="8"/>
  <c r="G9" i="9"/>
  <c r="G8" i="8"/>
  <c r="I8" i="6"/>
  <c r="G12" i="9"/>
  <c r="G8" i="9"/>
  <c r="I15" i="7"/>
  <c r="E15" i="5"/>
  <c r="I15" i="6"/>
  <c r="G15" i="9"/>
  <c r="E15" i="4"/>
  <c r="I13" i="7"/>
  <c r="E13" i="5"/>
  <c r="G13" i="8"/>
  <c r="G13" i="9"/>
  <c r="E13" i="4"/>
  <c r="E16" i="4"/>
  <c r="I16" i="7"/>
  <c r="I19" i="7"/>
  <c r="G19" i="8"/>
  <c r="E16" i="5"/>
  <c r="I16" i="6"/>
  <c r="G19" i="9"/>
  <c r="E17" i="5"/>
  <c r="E17" i="4"/>
  <c r="G17" i="9"/>
  <c r="I17" i="7"/>
  <c r="G17" i="8"/>
  <c r="E9" i="4"/>
  <c r="E9" i="5"/>
  <c r="I9" i="6"/>
  <c r="I9" i="7"/>
  <c r="E12" i="5"/>
  <c r="E12" i="4"/>
  <c r="G12" i="8"/>
  <c r="E8" i="5"/>
  <c r="I8" i="7"/>
  <c r="I12" i="6"/>
  <c r="G11" i="9"/>
  <c r="G11" i="8"/>
  <c r="I11" i="7"/>
  <c r="I11" i="6"/>
  <c r="E11" i="5"/>
  <c r="E11" i="4"/>
  <c r="I10" i="7"/>
  <c r="G10" i="9"/>
  <c r="E10" i="5"/>
  <c r="E10" i="4"/>
  <c r="I10" i="6"/>
  <c r="G10"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Schimmoeller, Mitch A.</author>
  </authors>
  <commentList>
    <comment ref="C21" authorId="0" shapeId="0" xr:uid="{00000000-0006-0000-0100-000001000000}">
      <text>
        <r>
          <rPr>
            <b/>
            <sz val="9"/>
            <color indexed="81"/>
            <rFont val="Tahoma"/>
            <family val="2"/>
          </rPr>
          <t>Schimmoeller, Mitch A.:</t>
        </r>
        <r>
          <rPr>
            <sz val="9"/>
            <color indexed="81"/>
            <rFont val="Tahoma"/>
            <family val="2"/>
          </rPr>
          <t xml:space="preserve">
Data from BIRT Reports</t>
        </r>
      </text>
    </comment>
    <comment ref="C25" authorId="0" shapeId="0" xr:uid="{00000000-0006-0000-0100-000002000000}">
      <text>
        <r>
          <rPr>
            <b/>
            <sz val="9"/>
            <color indexed="81"/>
            <rFont val="Tahoma"/>
            <family val="2"/>
          </rPr>
          <t>Schimmoeller, Mitch A.:</t>
        </r>
        <r>
          <rPr>
            <sz val="9"/>
            <color indexed="81"/>
            <rFont val="Tahoma"/>
            <family val="2"/>
          </rPr>
          <t xml:space="preserve">
BIRT report shows additional purchase</t>
        </r>
      </text>
    </comment>
    <comment ref="C26" authorId="0" shapeId="0" xr:uid="{00000000-0006-0000-0100-000003000000}">
      <text>
        <r>
          <rPr>
            <b/>
            <sz val="9"/>
            <color indexed="81"/>
            <rFont val="Tahoma"/>
            <family val="2"/>
          </rPr>
          <t>Schimmoeller, Mitch A.:</t>
        </r>
        <r>
          <rPr>
            <sz val="9"/>
            <color indexed="81"/>
            <rFont val="Tahoma"/>
            <family val="2"/>
          </rPr>
          <t xml:space="preserve">
Birt Report Found additional Purchase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Schimmoeller, Mitch A.</author>
  </authors>
  <commentList>
    <comment ref="B65" authorId="0" shapeId="0" xr:uid="{00000000-0006-0000-0300-000001000000}">
      <text>
        <r>
          <rPr>
            <b/>
            <sz val="9"/>
            <color indexed="81"/>
            <rFont val="Tahoma"/>
            <family val="2"/>
          </rPr>
          <t>Schimmoeller, Mitch A.:</t>
        </r>
        <r>
          <rPr>
            <sz val="9"/>
            <color indexed="81"/>
            <rFont val="Tahoma"/>
            <family val="2"/>
          </rPr>
          <t xml:space="preserve">
6 Totes used in March</t>
        </r>
      </text>
    </comment>
  </commentList>
</comments>
</file>

<file path=xl/sharedStrings.xml><?xml version="1.0" encoding="utf-8"?>
<sst xmlns="http://schemas.openxmlformats.org/spreadsheetml/2006/main" count="229" uniqueCount="58">
  <si>
    <t>P801 - Facility Wide Paste Wax Usage</t>
  </si>
  <si>
    <t>Month</t>
  </si>
  <si>
    <r>
      <t xml:space="preserve">VOCs         </t>
    </r>
    <r>
      <rPr>
        <sz val="7"/>
        <color theme="1"/>
        <rFont val="Calibri"/>
        <family val="2"/>
        <scheme val="minor"/>
      </rPr>
      <t>(limit: 1100 lbs/m)</t>
    </r>
  </si>
  <si>
    <r>
      <rPr>
        <sz val="9"/>
        <color theme="1"/>
        <rFont val="Calibri"/>
        <family val="2"/>
        <scheme val="minor"/>
      </rPr>
      <t>Facility Wide VOCs</t>
    </r>
    <r>
      <rPr>
        <sz val="11"/>
        <color theme="1"/>
        <rFont val="Calibri"/>
        <family val="2"/>
        <scheme val="minor"/>
      </rPr>
      <t xml:space="preserve"> </t>
    </r>
    <r>
      <rPr>
        <sz val="7"/>
        <color theme="1"/>
        <rFont val="Calibri"/>
        <family val="2"/>
        <scheme val="minor"/>
      </rPr>
      <t>(Limit: 240 tpy)</t>
    </r>
  </si>
  <si>
    <t>P005 - Polyurethane (molded foam seat line #2)</t>
  </si>
  <si>
    <t>P006 - Polyurethane (molded foam seat line #1)</t>
  </si>
  <si>
    <t>12 mo. Rolling VOCs (tpy)</t>
  </si>
  <si>
    <t>P008 - EA pad line no. 3 mold release operations</t>
  </si>
  <si>
    <t>P007 - EA pad line no. 2 mold release operations</t>
  </si>
  <si>
    <t>OCs (limit 7.63 lbs/hr)</t>
  </si>
  <si>
    <t>OCs (limit: 5.97 lbs/hr)</t>
  </si>
  <si>
    <t>Operating Hours</t>
  </si>
  <si>
    <t>PE (limit: 0.05 lbs/hr)</t>
  </si>
  <si>
    <t>PE (limit: 0.04 lbs/hr)</t>
  </si>
  <si>
    <r>
      <t xml:space="preserve">VOCs         </t>
    </r>
    <r>
      <rPr>
        <sz val="7"/>
        <color theme="1"/>
        <rFont val="Calibri"/>
        <family val="2"/>
        <scheme val="minor"/>
      </rPr>
      <t>(lbs/m)</t>
    </r>
  </si>
  <si>
    <t>12 mo. Rolling PE (limit: 0.18 tpy)</t>
  </si>
  <si>
    <t>12 mo. Rolling PE (limit: 0.22 tpy)</t>
  </si>
  <si>
    <t>R001 - Manual glue booth no. 1</t>
  </si>
  <si>
    <t>OCs (limit 9.80 lbs/hr)</t>
  </si>
  <si>
    <t>R002 - Manual glue booth no. 2</t>
  </si>
  <si>
    <t>EA Pad Line 2 removed from facility</t>
  </si>
  <si>
    <t>Information Gathered from previous spreadsheet calculations</t>
  </si>
  <si>
    <t>Information Gathered  from previous calculations spreadsheets</t>
  </si>
  <si>
    <t>Usage Based off previous calculations spreadsheets</t>
  </si>
  <si>
    <t>Usage Based off of shipping receiving data</t>
  </si>
  <si>
    <t>Simalfa 309                            Pink Glue (gal)                    VOCs: 0.00</t>
  </si>
  <si>
    <t xml:space="preserve"> </t>
  </si>
  <si>
    <t>Glue booth has been removed facility wide glue is being tracked on R001 Tab</t>
  </si>
  <si>
    <t>Spray wax system is being upgraded, data from total usage has been devided between the 2 lines</t>
  </si>
  <si>
    <t>Tool down began resulting in chemical useage reduction</t>
  </si>
  <si>
    <t>Glue Usage is based on total glue received into facility (8.84 lbs/gal)</t>
  </si>
  <si>
    <t>Data calculated by subtracing Seat Line 2 usage from Wax Tote Log (1 Tote = 341gal)</t>
  </si>
  <si>
    <t>Scheduled shutdown at the beginning of July</t>
  </si>
  <si>
    <t>Scheduled Shutdown at the beginning of July</t>
  </si>
  <si>
    <t>Total Monthly VOCs (Tons)</t>
  </si>
  <si>
    <t>EA Line 3 has been reduced to 2 shifts and is expected to be shut down in March 2019</t>
  </si>
  <si>
    <t>12 Month Rolling Limit</t>
  </si>
  <si>
    <t>Christmas Shutdown</t>
  </si>
  <si>
    <t>Christmas Shutdowd</t>
  </si>
  <si>
    <t>EA Line 3 is scheduled to be shut own perminantly on 3/29/19 Removal of line begins shortly after</t>
  </si>
  <si>
    <t>Removal of EA Line 3 Completed</t>
  </si>
  <si>
    <t>Final Production for EA Line 3</t>
  </si>
  <si>
    <t>EA Line 3 Shutdown, expect 0 SBP - A03 usage</t>
  </si>
  <si>
    <r>
      <t xml:space="preserve">SBP - A03 (gal) </t>
    </r>
    <r>
      <rPr>
        <sz val="8"/>
        <color theme="1"/>
        <rFont val="Calibri"/>
        <family val="2"/>
        <scheme val="minor"/>
      </rPr>
      <t>VOCs: 2.169 lbs/gal</t>
    </r>
  </si>
  <si>
    <r>
      <t xml:space="preserve">SBP - A05 (gal) </t>
    </r>
    <r>
      <rPr>
        <sz val="8"/>
        <color theme="1"/>
        <rFont val="Calibri"/>
        <family val="2"/>
        <scheme val="minor"/>
      </rPr>
      <t>VOCs: 5.529 lbs/gal</t>
    </r>
  </si>
  <si>
    <t>Data Gathered From Birt Reports, entire purchase is counted as used on month of purchase. (SBP-A05 = 6.9113 lbs/gal) (SBP-A03 = 7.0889 lbs/gal)</t>
  </si>
  <si>
    <t>Data pulled from spray wax usage email (number is in lbs convert to gallons) (K-403K-45 = 6.4295 lbs/gal)</t>
  </si>
  <si>
    <t>Rikeizai K-403K-45 (gal) VOCs: 6..1415 lbs/gal</t>
  </si>
  <si>
    <t>Rikeizai K-403K-45 (gal) VOCs: 6.1415 lbs/gal</t>
  </si>
  <si>
    <t>Rikeizai G-484K (gal) VOCs: 5.6015</t>
  </si>
  <si>
    <t>Rikeizai K-484K (gal) VOCs: 5.6015</t>
  </si>
  <si>
    <t>Data pulled from Daily Spray Usage email (Data is in lbs convert to gallons) (G-484K = 6.59 lbs/gal)</t>
  </si>
  <si>
    <t>COVID-19 Shutdown for 4 weeks</t>
  </si>
  <si>
    <t>Continued C-19 shutdown</t>
  </si>
  <si>
    <t>Continue C-19 shutdown, trials performed by process resulted in little MRA usage, assumed half tank.</t>
  </si>
  <si>
    <t>Continued C-19 Shutdown</t>
  </si>
  <si>
    <t>BSJ Sheet</t>
  </si>
  <si>
    <t>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</si>
</sst>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9"/>
      <color theme="1"/>
      <name val="Calibri"/>
      <family val="2"/>
      <scheme val="minor"/>
    </font>
    <font>
      <sz val="10"/>
      <color theme="1"/>
      <name val="Calibri"/>
      <family val="2"/>
      <scheme val="minor"/>
    </font>
    <font>
      <sz val="8"/>
      <color theme="1"/>
      <name val="Calibri"/>
      <family val="2"/>
      <scheme val="minor"/>
    </font>
    <font>
      <sz val="7"/>
      <color theme="1"/>
      <name val="Calibri"/>
      <family val="2"/>
      <scheme val="minor"/>
    </font>
    <font>
      <b/>
      <sz val="11"/>
      <name val="Calibri"/>
      <family val="2"/>
      <scheme val="minor"/>
    </font>
    <font>
      <sz val="11"/>
      <color rgb="FFFF0000"/>
      <name val="Calibri"/>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theme="3" tint="0.5999938962981048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rgb="FFFFFF00"/>
        <bgColor indexed="64"/>
      </patternFill>
    </fill>
    <fill>
      <patternFill patternType="solid">
        <fgColor theme="9"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4" borderId="1" xfId="0" applyFill="1" applyBorder="1" applyAlignment="1">
      <alignment horizontal="center" vertical="center" wrapText="1"/>
    </xf>
    <xf numFmtId="17" fontId="0" fillId="0" borderId="1" xfId="0" applyNumberFormat="1" applyBorder="1"/>
    <xf numFmtId="0" fontId="0" fillId="0" borderId="1" xfId="0" applyBorder="1"/>
    <xf numFmtId="0" fontId="4" fillId="4"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3" borderId="1" xfId="0" applyFill="1" applyBorder="1" applyAlignment="1">
      <alignment horizontal="center" vertical="center"/>
    </xf>
    <xf numFmtId="0" fontId="0" fillId="7" borderId="1" xfId="0" applyFill="1" applyBorder="1"/>
    <xf numFmtId="0" fontId="7" fillId="0" borderId="0" xfId="0" applyFont="1"/>
    <xf numFmtId="2" fontId="2" fillId="3" borderId="1" xfId="0" applyNumberFormat="1" applyFont="1" applyFill="1" applyBorder="1" applyAlignment="1">
      <alignment horizontal="center" vertical="center" wrapText="1"/>
    </xf>
    <xf numFmtId="2" fontId="0" fillId="5" borderId="1" xfId="0" applyNumberFormat="1" applyFill="1" applyBorder="1"/>
    <xf numFmtId="2" fontId="0" fillId="0" borderId="0" xfId="0" applyNumberFormat="1"/>
    <xf numFmtId="2" fontId="3" fillId="2" borderId="1" xfId="0" applyNumberFormat="1" applyFont="1" applyFill="1" applyBorder="1" applyAlignment="1">
      <alignment horizontal="center" vertical="center" wrapText="1"/>
    </xf>
    <xf numFmtId="2" fontId="0" fillId="5" borderId="0" xfId="0" applyNumberFormat="1" applyFill="1"/>
    <xf numFmtId="2" fontId="0" fillId="6" borderId="1" xfId="0" applyNumberFormat="1" applyFill="1" applyBorder="1" applyAlignment="1">
      <alignment horizontal="center" vertical="center" wrapText="1"/>
    </xf>
    <xf numFmtId="2" fontId="0" fillId="0" borderId="1" xfId="0" applyNumberFormat="1" applyBorder="1"/>
    <xf numFmtId="3" fontId="0" fillId="0" borderId="0" xfId="0" applyNumberFormat="1"/>
    <xf numFmtId="0" fontId="0" fillId="2" borderId="1" xfId="0" applyFill="1" applyBorder="1" applyAlignment="1">
      <alignment horizontal="center" wrapText="1"/>
    </xf>
    <xf numFmtId="0" fontId="0" fillId="2" borderId="1" xfId="0" applyFill="1" applyBorder="1" applyAlignment="1">
      <alignment horizontal="center" vertical="center" wrapText="1"/>
    </xf>
    <xf numFmtId="2" fontId="0" fillId="7" borderId="0" xfId="0" applyNumberFormat="1" applyFill="1" applyBorder="1"/>
    <xf numFmtId="0" fontId="0" fillId="7" borderId="0" xfId="0" applyFill="1" applyBorder="1"/>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4" xfId="0" applyFont="1" applyFill="1" applyBorder="1" applyAlignment="1">
      <alignment horizontal="left"/>
    </xf>
    <xf numFmtId="0" fontId="6" fillId="3" borderId="2" xfId="0" applyFont="1" applyFill="1" applyBorder="1" applyAlignment="1">
      <alignment horizontal="left"/>
    </xf>
    <xf numFmtId="0" fontId="6" fillId="3" borderId="3" xfId="0" applyFont="1" applyFill="1" applyBorder="1" applyAlignment="1">
      <alignment horizontal="left"/>
    </xf>
    <xf numFmtId="0" fontId="6" fillId="3" borderId="4" xfId="0" applyFont="1" applyFill="1" applyBorder="1" applyAlignment="1">
      <alignment horizontal="left"/>
    </xf>
  </cellXfs>
  <cellStyles count="1">
    <cellStyle name="Normal" xfId="0" builtinId="0"/>
  </cellStyles>
  <dxfs count="2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rgb="FFFF0000"/>
        </patternFill>
      </fill>
    </dxf>
    <dxf>
      <fill>
        <patternFill>
          <bgColor rgb="FF92D050"/>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2 Year VOC Emissions Trend</a:t>
            </a:r>
          </a:p>
        </c:rich>
      </c:tx>
      <c:overlay val="0"/>
    </c:title>
    <c:autoTitleDeleted val="0"/>
    <c:plotArea>
      <c:layout/>
      <c:barChart>
        <c:barDir val="col"/>
        <c:grouping val="clustered"/>
        <c:varyColors val="0"/>
        <c:ser>
          <c:idx val="2"/>
          <c:order val="2"/>
          <c:spPr>
            <a:solidFill>
              <a:srgbClr val="92D050"/>
            </a:solidFill>
          </c:spPr>
          <c:invertIfNegative val="0"/>
          <c:dLbls>
            <c:numFmt formatCode="#,##0.0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Summary!$A$34:$A$57</c:f>
              <c:numCache>
                <c:formatCode>mmm\-yy</c:formatCode>
                <c:ptCount val="24"/>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pt idx="12">
                  <c:v>43891</c:v>
                </c:pt>
                <c:pt idx="13">
                  <c:v>43922</c:v>
                </c:pt>
                <c:pt idx="14">
                  <c:v>43952</c:v>
                </c:pt>
                <c:pt idx="15">
                  <c:v>43983</c:v>
                </c:pt>
                <c:pt idx="16">
                  <c:v>44013</c:v>
                </c:pt>
                <c:pt idx="17">
                  <c:v>44044</c:v>
                </c:pt>
                <c:pt idx="18">
                  <c:v>44075</c:v>
                </c:pt>
                <c:pt idx="19">
                  <c:v>44105</c:v>
                </c:pt>
                <c:pt idx="20">
                  <c:v>44136</c:v>
                </c:pt>
                <c:pt idx="21">
                  <c:v>44166</c:v>
                </c:pt>
                <c:pt idx="22">
                  <c:v>44197</c:v>
                </c:pt>
                <c:pt idx="23">
                  <c:v>44228</c:v>
                </c:pt>
              </c:numCache>
            </c:numRef>
          </c:cat>
          <c:val>
            <c:numRef>
              <c:f>Summary!$D$34:$D$57</c:f>
              <c:numCache>
                <c:formatCode>General</c:formatCode>
                <c:ptCount val="24"/>
                <c:pt idx="0">
                  <c:v>10.6259429225</c:v>
                </c:pt>
                <c:pt idx="1">
                  <c:v>8.544455799861927</c:v>
                </c:pt>
                <c:pt idx="2">
                  <c:v>7.3298802500000004</c:v>
                </c:pt>
                <c:pt idx="3">
                  <c:v>7.3298802500000004</c:v>
                </c:pt>
                <c:pt idx="4">
                  <c:v>8.3770059999999997</c:v>
                </c:pt>
                <c:pt idx="5">
                  <c:v>11.518383249999999</c:v>
                </c:pt>
                <c:pt idx="6">
                  <c:v>7.3298802499999995</c:v>
                </c:pt>
                <c:pt idx="7">
                  <c:v>10.570432406249997</c:v>
                </c:pt>
                <c:pt idx="8">
                  <c:v>4.1884876462499996</c:v>
                </c:pt>
                <c:pt idx="9">
                  <c:v>7.3298802500000004</c:v>
                </c:pt>
                <c:pt idx="10">
                  <c:v>10.570447759999999</c:v>
                </c:pt>
                <c:pt idx="11">
                  <c:v>9.4241317500000008</c:v>
                </c:pt>
                <c:pt idx="12">
                  <c:v>6.2827545000000002</c:v>
                </c:pt>
                <c:pt idx="13">
                  <c:v>0.52356287499999998</c:v>
                </c:pt>
                <c:pt idx="14">
                  <c:v>1.1438279599999999</c:v>
                </c:pt>
                <c:pt idx="15">
                  <c:v>8.3770059999999997</c:v>
                </c:pt>
                <c:pt idx="16">
                  <c:v>8.3770059999999997</c:v>
                </c:pt>
                <c:pt idx="17">
                  <c:v>8.3770059999999997</c:v>
                </c:pt>
                <c:pt idx="18">
                  <c:v>7.4265824599999988</c:v>
                </c:pt>
                <c:pt idx="19">
                  <c:v>11.617573509999998</c:v>
                </c:pt>
                <c:pt idx="20">
                  <c:v>8.3770059999999997</c:v>
                </c:pt>
                <c:pt idx="21">
                  <c:v>6.3819447600000005</c:v>
                </c:pt>
                <c:pt idx="22">
                  <c:v>5.2356287500000001</c:v>
                </c:pt>
                <c:pt idx="23">
                  <c:v>7.3298802500000004</c:v>
                </c:pt>
              </c:numCache>
            </c:numRef>
          </c:val>
          <c:extLst>
            <c:ext xmlns:c16="http://schemas.microsoft.com/office/drawing/2014/chart" uri="{C3380CC4-5D6E-409C-BE32-E72D297353CC}">
              <c16:uniqueId val="{00000000-FE48-40F3-844B-82B5E8DB2C78}"/>
            </c:ext>
          </c:extLst>
        </c:ser>
        <c:dLbls>
          <c:showLegendKey val="0"/>
          <c:showVal val="0"/>
          <c:showCatName val="0"/>
          <c:showSerName val="0"/>
          <c:showPercent val="0"/>
          <c:showBubbleSize val="0"/>
        </c:dLbls>
        <c:gapWidth val="150"/>
        <c:axId val="143670656"/>
        <c:axId val="143684736"/>
      </c:barChart>
      <c:lineChart>
        <c:grouping val="standard"/>
        <c:varyColors val="0"/>
        <c:ser>
          <c:idx val="0"/>
          <c:order val="0"/>
          <c:marker>
            <c:symbol val="diamond"/>
            <c:size val="7"/>
          </c:marker>
          <c:dPt>
            <c:idx val="18"/>
            <c:marker>
              <c:spPr>
                <a:solidFill>
                  <a:srgbClr val="0070C0"/>
                </a:solidFill>
              </c:spPr>
            </c:marker>
            <c:bubble3D val="0"/>
            <c:extLst>
              <c:ext xmlns:c16="http://schemas.microsoft.com/office/drawing/2014/chart" uri="{C3380CC4-5D6E-409C-BE32-E72D297353CC}">
                <c16:uniqueId val="{00000001-FE48-40F3-844B-82B5E8DB2C78}"/>
              </c:ext>
            </c:extLst>
          </c:dPt>
          <c:errBars>
            <c:errDir val="y"/>
            <c:errBarType val="both"/>
            <c:errValType val="stdDev"/>
            <c:noEndCap val="1"/>
            <c:val val="1"/>
            <c:spPr>
              <a:ln w="463550" cap="flat">
                <a:solidFill>
                  <a:schemeClr val="bg1">
                    <a:lumMod val="75000"/>
                  </a:schemeClr>
                </a:solidFill>
                <a:prstDash val="dashDot"/>
                <a:round/>
              </a:ln>
            </c:spPr>
          </c:errBars>
          <c:cat>
            <c:numRef>
              <c:f>Summary!$A$34:$A$57</c:f>
              <c:numCache>
                <c:formatCode>mmm\-yy</c:formatCode>
                <c:ptCount val="24"/>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pt idx="12">
                  <c:v>43891</c:v>
                </c:pt>
                <c:pt idx="13">
                  <c:v>43922</c:v>
                </c:pt>
                <c:pt idx="14">
                  <c:v>43952</c:v>
                </c:pt>
                <c:pt idx="15">
                  <c:v>43983</c:v>
                </c:pt>
                <c:pt idx="16">
                  <c:v>44013</c:v>
                </c:pt>
                <c:pt idx="17">
                  <c:v>44044</c:v>
                </c:pt>
                <c:pt idx="18">
                  <c:v>44075</c:v>
                </c:pt>
                <c:pt idx="19">
                  <c:v>44105</c:v>
                </c:pt>
                <c:pt idx="20">
                  <c:v>44136</c:v>
                </c:pt>
                <c:pt idx="21">
                  <c:v>44166</c:v>
                </c:pt>
                <c:pt idx="22">
                  <c:v>44197</c:v>
                </c:pt>
                <c:pt idx="23">
                  <c:v>44228</c:v>
                </c:pt>
              </c:numCache>
            </c:numRef>
          </c:cat>
          <c:val>
            <c:numRef>
              <c:f>Summary!$B$34:$B$57</c:f>
              <c:numCache>
                <c:formatCode>0.00</c:formatCode>
                <c:ptCount val="24"/>
                <c:pt idx="0">
                  <c:v>106.88820021505191</c:v>
                </c:pt>
                <c:pt idx="1">
                  <c:v>104.6709104398589</c:v>
                </c:pt>
                <c:pt idx="2">
                  <c:v>103.29797915730391</c:v>
                </c:pt>
                <c:pt idx="3">
                  <c:v>100.87078153994202</c:v>
                </c:pt>
                <c:pt idx="4">
                  <c:v>102.72409156008008</c:v>
                </c:pt>
                <c:pt idx="5">
                  <c:v>105.6202911550801</c:v>
                </c:pt>
                <c:pt idx="6">
                  <c:v>103.21911250521815</c:v>
                </c:pt>
                <c:pt idx="7">
                  <c:v>101.82526833924432</c:v>
                </c:pt>
                <c:pt idx="8">
                  <c:v>97.456381685494307</c:v>
                </c:pt>
                <c:pt idx="9">
                  <c:v>99.307014317223832</c:v>
                </c:pt>
                <c:pt idx="10">
                  <c:v>101.30406748722383</c:v>
                </c:pt>
                <c:pt idx="11">
                  <c:v>103.13880853486192</c:v>
                </c:pt>
                <c:pt idx="12">
                  <c:v>98.795620112361931</c:v>
                </c:pt>
                <c:pt idx="13">
                  <c:v>90.774727187499991</c:v>
                </c:pt>
                <c:pt idx="14">
                  <c:v>84.588674897499999</c:v>
                </c:pt>
                <c:pt idx="15">
                  <c:v>85.635800647499991</c:v>
                </c:pt>
                <c:pt idx="16">
                  <c:v>85.635800647499991</c:v>
                </c:pt>
                <c:pt idx="17">
                  <c:v>82.494423397499986</c:v>
                </c:pt>
                <c:pt idx="18">
                  <c:v>82.59112560749999</c:v>
                </c:pt>
                <c:pt idx="19">
                  <c:v>83.638266711249983</c:v>
                </c:pt>
                <c:pt idx="20">
                  <c:v>87.826785064999996</c:v>
                </c:pt>
                <c:pt idx="21">
                  <c:v>86.87884957499999</c:v>
                </c:pt>
                <c:pt idx="22">
                  <c:v>81.544030565</c:v>
                </c:pt>
                <c:pt idx="23">
                  <c:v>79.449779065000001</c:v>
                </c:pt>
              </c:numCache>
            </c:numRef>
          </c:val>
          <c:smooth val="0"/>
          <c:extLst>
            <c:ext xmlns:c16="http://schemas.microsoft.com/office/drawing/2014/chart" uri="{C3380CC4-5D6E-409C-BE32-E72D297353CC}">
              <c16:uniqueId val="{00000002-FE48-40F3-844B-82B5E8DB2C78}"/>
            </c:ext>
          </c:extLst>
        </c:ser>
        <c:ser>
          <c:idx val="1"/>
          <c:order val="1"/>
          <c:spPr>
            <a:ln w="19050"/>
          </c:spPr>
          <c:marker>
            <c:symbol val="none"/>
          </c:marker>
          <c:errBars>
            <c:errDir val="y"/>
            <c:errBarType val="both"/>
            <c:errValType val="stdDev"/>
            <c:noEndCap val="0"/>
            <c:val val="1"/>
          </c:errBars>
          <c:cat>
            <c:numRef>
              <c:f>Summary!$A$34:$A$57</c:f>
              <c:numCache>
                <c:formatCode>mmm\-yy</c:formatCode>
                <c:ptCount val="24"/>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pt idx="12">
                  <c:v>43891</c:v>
                </c:pt>
                <c:pt idx="13">
                  <c:v>43922</c:v>
                </c:pt>
                <c:pt idx="14">
                  <c:v>43952</c:v>
                </c:pt>
                <c:pt idx="15">
                  <c:v>43983</c:v>
                </c:pt>
                <c:pt idx="16">
                  <c:v>44013</c:v>
                </c:pt>
                <c:pt idx="17">
                  <c:v>44044</c:v>
                </c:pt>
                <c:pt idx="18">
                  <c:v>44075</c:v>
                </c:pt>
                <c:pt idx="19">
                  <c:v>44105</c:v>
                </c:pt>
                <c:pt idx="20">
                  <c:v>44136</c:v>
                </c:pt>
                <c:pt idx="21">
                  <c:v>44166</c:v>
                </c:pt>
                <c:pt idx="22">
                  <c:v>44197</c:v>
                </c:pt>
                <c:pt idx="23">
                  <c:v>44228</c:v>
                </c:pt>
              </c:numCache>
            </c:numRef>
          </c:cat>
          <c:val>
            <c:numRef>
              <c:f>Summary!$C$34:$C$57</c:f>
              <c:numCache>
                <c:formatCode>General</c:formatCode>
                <c:ptCount val="24"/>
                <c:pt idx="0">
                  <c:v>240</c:v>
                </c:pt>
                <c:pt idx="1">
                  <c:v>240</c:v>
                </c:pt>
                <c:pt idx="2">
                  <c:v>240</c:v>
                </c:pt>
                <c:pt idx="3">
                  <c:v>240</c:v>
                </c:pt>
                <c:pt idx="4">
                  <c:v>240</c:v>
                </c:pt>
                <c:pt idx="5">
                  <c:v>240</c:v>
                </c:pt>
                <c:pt idx="6">
                  <c:v>240</c:v>
                </c:pt>
                <c:pt idx="7">
                  <c:v>240</c:v>
                </c:pt>
                <c:pt idx="8">
                  <c:v>240</c:v>
                </c:pt>
                <c:pt idx="9">
                  <c:v>240</c:v>
                </c:pt>
                <c:pt idx="10">
                  <c:v>240</c:v>
                </c:pt>
                <c:pt idx="11">
                  <c:v>240</c:v>
                </c:pt>
                <c:pt idx="12">
                  <c:v>240</c:v>
                </c:pt>
                <c:pt idx="13">
                  <c:v>240</c:v>
                </c:pt>
                <c:pt idx="14">
                  <c:v>240</c:v>
                </c:pt>
                <c:pt idx="15">
                  <c:v>240</c:v>
                </c:pt>
                <c:pt idx="16">
                  <c:v>240</c:v>
                </c:pt>
                <c:pt idx="17">
                  <c:v>240</c:v>
                </c:pt>
                <c:pt idx="18">
                  <c:v>240</c:v>
                </c:pt>
                <c:pt idx="19">
                  <c:v>240</c:v>
                </c:pt>
                <c:pt idx="20">
                  <c:v>240</c:v>
                </c:pt>
                <c:pt idx="21">
                  <c:v>240</c:v>
                </c:pt>
                <c:pt idx="22">
                  <c:v>240</c:v>
                </c:pt>
                <c:pt idx="23">
                  <c:v>240</c:v>
                </c:pt>
              </c:numCache>
            </c:numRef>
          </c:val>
          <c:smooth val="0"/>
          <c:extLst>
            <c:ext xmlns:c16="http://schemas.microsoft.com/office/drawing/2014/chart" uri="{C3380CC4-5D6E-409C-BE32-E72D297353CC}">
              <c16:uniqueId val="{00000003-FE48-40F3-844B-82B5E8DB2C78}"/>
            </c:ext>
          </c:extLst>
        </c:ser>
        <c:dLbls>
          <c:showLegendKey val="0"/>
          <c:showVal val="0"/>
          <c:showCatName val="0"/>
          <c:showSerName val="0"/>
          <c:showPercent val="0"/>
          <c:showBubbleSize val="0"/>
        </c:dLbls>
        <c:marker val="1"/>
        <c:smooth val="0"/>
        <c:axId val="143670656"/>
        <c:axId val="143684736"/>
      </c:lineChart>
      <c:dateAx>
        <c:axId val="143670656"/>
        <c:scaling>
          <c:orientation val="minMax"/>
        </c:scaling>
        <c:delete val="0"/>
        <c:axPos val="b"/>
        <c:numFmt formatCode="mmm\-yy" sourceLinked="1"/>
        <c:majorTickMark val="none"/>
        <c:minorTickMark val="none"/>
        <c:tickLblPos val="nextTo"/>
        <c:crossAx val="143684736"/>
        <c:crosses val="autoZero"/>
        <c:auto val="1"/>
        <c:lblOffset val="100"/>
        <c:baseTimeUnit val="months"/>
        <c:majorUnit val="1"/>
        <c:majorTimeUnit val="months"/>
      </c:dateAx>
      <c:valAx>
        <c:axId val="143684736"/>
        <c:scaling>
          <c:orientation val="minMax"/>
          <c:max val="250"/>
        </c:scaling>
        <c:delete val="0"/>
        <c:axPos val="l"/>
        <c:majorGridlines/>
        <c:title>
          <c:tx>
            <c:rich>
              <a:bodyPr/>
              <a:lstStyle/>
              <a:p>
                <a:pPr>
                  <a:defRPr/>
                </a:pPr>
                <a:r>
                  <a:rPr lang="en-US" sz="1800"/>
                  <a:t>Tons/year</a:t>
                </a:r>
              </a:p>
            </c:rich>
          </c:tx>
          <c:overlay val="0"/>
        </c:title>
        <c:numFmt formatCode="General" sourceLinked="1"/>
        <c:majorTickMark val="none"/>
        <c:minorTickMark val="none"/>
        <c:tickLblPos val="nextTo"/>
        <c:crossAx val="143670656"/>
        <c:crosses val="autoZero"/>
        <c:crossBetween val="between"/>
      </c:valAx>
    </c:plotArea>
    <c:legend>
      <c:legendPos val="t"/>
      <c:overlay val="0"/>
    </c:legend>
    <c:plotVisOnly val="1"/>
    <c:dispBlanksAs val="gap"/>
    <c:showDLblsOverMax val="0"/>
  </c:chart>
  <c:printSettings>
    <c:headerFooter/>
    <c:pageMargins b="0.75" l="0.7" r="0.7" t="0.75" header="0.3" footer="0.3"/>
    <c:pageSetup paperSize="3"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140971</xdr:colOff>
      <xdr:row>34</xdr:row>
      <xdr:rowOff>28574</xdr:rowOff>
    </xdr:from>
    <xdr:to>
      <xdr:col>23</xdr:col>
      <xdr:colOff>321945</xdr:colOff>
      <xdr:row>57</xdr:row>
      <xdr:rowOff>19049</xdr:rowOff>
    </xdr:to>
    <xdr:graphicFrame macro="">
      <xdr:nvGraphicFramePr>
        <xdr:cNvPr id="13" name="Chart 12">
          <a:extLst>
            <a:ext uri="{FF2B5EF4-FFF2-40B4-BE49-F238E27FC236}">
              <a16:creationId xmlns:a16="http://schemas.microsoft.com/office/drawing/2014/main" id="{00000000-0008-0000-00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17</xdr:col>
      <xdr:colOff>190500</xdr:colOff>
      <xdr:row>19</xdr:row>
      <xdr:rowOff>21168</xdr:rowOff>
    </xdr:from>
    <xdr:to>
      <xdr:col>21</xdr:col>
      <xdr:colOff>497417</xdr:colOff>
      <xdr:row>27</xdr:row>
      <xdr:rowOff>21168</xdr:rowOff>
    </xdr:to>
    <xdr:sp macro="" textlink="">
      <xdr:nvSpPr>
        <xdr:cNvPr id="2" name="Rectangular Callout 1">
          <a:extLst>
            <a:ext uri="{FF2B5EF4-FFF2-40B4-BE49-F238E27FC236}">
              <a16:creationId xmlns:a16="http://schemas.microsoft.com/office/drawing/2014/main" id="{00000000-0008-0000-0500-000002000000}"/>
            </a:ext>
          </a:extLst>
        </xdr:cNvPr>
        <xdr:cNvSpPr/>
      </xdr:nvSpPr>
      <xdr:spPr>
        <a:xfrm>
          <a:off x="11324167" y="4064001"/>
          <a:ext cx="2762250" cy="1524000"/>
        </a:xfrm>
        <a:prstGeom prst="wedgeRectCallout">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EA</a:t>
          </a:r>
          <a:r>
            <a:rPr lang="en-US" sz="1100" baseline="0">
              <a:solidFill>
                <a:sysClr val="windowText" lastClr="000000"/>
              </a:solidFill>
            </a:rPr>
            <a:t> line usage is sent via email and is stated as pounds (Confirmed multiple times by ERR), however the converted numbers seem very low even for the tool down. Calculated numbers are the original  sent "lbs". </a:t>
          </a:r>
        </a:p>
        <a:p>
          <a:pPr algn="l"/>
          <a:endParaRPr lang="en-US" sz="1100" baseline="0">
            <a:solidFill>
              <a:sysClr val="windowText" lastClr="000000"/>
            </a:solidFill>
          </a:endParaRPr>
        </a:p>
        <a:p>
          <a:pPr algn="l"/>
          <a:r>
            <a:rPr lang="en-US" sz="1100" baseline="0">
              <a:solidFill>
                <a:sysClr val="windowText" lastClr="000000"/>
              </a:solidFill>
            </a:rPr>
            <a:t>Daily email matches gallons displayed on line computer.</a:t>
          </a:r>
          <a:endParaRPr lang="en-US" sz="1100">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8"/>
  <sheetViews>
    <sheetView tabSelected="1" workbookViewId="0">
      <pane ySplit="1" topLeftCell="A32" activePane="bottomLeft" state="frozen"/>
      <selection pane="bottomLeft" activeCell="H34" sqref="H34"/>
    </sheetView>
  </sheetViews>
  <sheetFormatPr defaultRowHeight="15" x14ac:dyDescent="0.25"/>
  <cols>
    <col min="2" max="2" width="9.140625" style="13"/>
  </cols>
  <sheetData>
    <row r="1" spans="1:4" ht="60" x14ac:dyDescent="0.25">
      <c r="A1" s="2" t="s">
        <v>1</v>
      </c>
      <c r="B1" s="16" t="s">
        <v>3</v>
      </c>
      <c r="C1" s="20" t="s">
        <v>36</v>
      </c>
      <c r="D1" s="19" t="s">
        <v>34</v>
      </c>
    </row>
    <row r="2" spans="1:4" ht="14.45" x14ac:dyDescent="0.3">
      <c r="A2" s="4">
        <v>42552</v>
      </c>
      <c r="B2" s="17">
        <v>140.93449504308359</v>
      </c>
      <c r="C2" s="5">
        <v>240</v>
      </c>
      <c r="D2" s="5">
        <f>('P801'!D21+'P005'!C21+'P006'!C21+'P007'!G21+'P008'!G21+'R001'!E21+'R002'!E21)/2000</f>
        <v>9.3847935749999998</v>
      </c>
    </row>
    <row r="3" spans="1:4" ht="14.45" x14ac:dyDescent="0.3">
      <c r="A3" s="4">
        <v>42583</v>
      </c>
      <c r="B3" s="17">
        <v>142.59038651308353</v>
      </c>
      <c r="C3" s="5">
        <v>240</v>
      </c>
      <c r="D3" s="5">
        <f>('P801'!D22+'P005'!C22+'P006'!C22+'P007'!G22+'P008'!G22+'R001'!E22+'R002'!E22)/2000</f>
        <v>12.071215825000001</v>
      </c>
    </row>
    <row r="4" spans="1:4" ht="14.45" x14ac:dyDescent="0.3">
      <c r="A4" s="4">
        <v>42614</v>
      </c>
      <c r="B4" s="17">
        <v>142.25750150058357</v>
      </c>
      <c r="C4" s="5">
        <v>240</v>
      </c>
      <c r="D4" s="5">
        <f>('P801'!D23+'P005'!C23+'P006'!C23+'P007'!G23+'P008'!G23+'R001'!E23+'R002'!E23)/2000</f>
        <v>10.265895299999999</v>
      </c>
    </row>
    <row r="5" spans="1:4" ht="14.45" x14ac:dyDescent="0.3">
      <c r="A5" s="4">
        <v>42644</v>
      </c>
      <c r="B5" s="17">
        <v>142.63142098808356</v>
      </c>
      <c r="C5" s="5">
        <v>240</v>
      </c>
      <c r="D5" s="5">
        <f>('P801'!D24+'P005'!C24+'P006'!C24+'P007'!G24+'P008'!G24+'R001'!E24+'R002'!E24)/2000</f>
        <v>12.0899631125</v>
      </c>
    </row>
    <row r="6" spans="1:4" ht="14.45" x14ac:dyDescent="0.3">
      <c r="A6" s="4">
        <v>42675</v>
      </c>
      <c r="B6" s="17">
        <v>143.72137906808356</v>
      </c>
      <c r="C6" s="5">
        <v>240</v>
      </c>
      <c r="D6" s="5">
        <f>('P801'!D25+'P005'!C25+'P006'!C25+'P007'!G25+'P008'!G25+'R001'!E25+'R002'!E25)/2000</f>
        <v>12.910047224999998</v>
      </c>
    </row>
    <row r="7" spans="1:4" ht="14.45" x14ac:dyDescent="0.3">
      <c r="A7" s="4">
        <v>42705</v>
      </c>
      <c r="B7" s="17">
        <v>144.37768666808358</v>
      </c>
      <c r="C7" s="5">
        <v>240</v>
      </c>
      <c r="D7" s="5">
        <f>('P801'!D26+'P005'!C26+'P006'!C26+'P007'!G26+'P008'!G26+'R001'!E26+'R002'!E26)/2000</f>
        <v>10.121982724999999</v>
      </c>
    </row>
    <row r="8" spans="1:4" ht="14.45" x14ac:dyDescent="0.3">
      <c r="A8" s="4">
        <v>42736</v>
      </c>
      <c r="B8" s="17">
        <v>147.03570515823341</v>
      </c>
      <c r="C8" s="5">
        <v>240</v>
      </c>
      <c r="D8" s="5">
        <f>('P801'!D27+'P005'!C27+'P006'!C27+'P007'!G27+'P008'!G27+'R001'!E27+'R002'!E27)/2000</f>
        <v>14.762912295</v>
      </c>
    </row>
    <row r="9" spans="1:4" ht="14.45" x14ac:dyDescent="0.3">
      <c r="A9" s="4">
        <v>42767</v>
      </c>
      <c r="B9" s="17">
        <v>138.91767793951416</v>
      </c>
      <c r="C9" s="5">
        <v>240</v>
      </c>
      <c r="D9" s="5">
        <f>('P801'!D28+'P005'!C28+'P006'!C28+'P007'!G28+'P008'!G28+'R001'!E28+'R002'!E28)/2000</f>
        <v>4.8471420720141545</v>
      </c>
    </row>
    <row r="10" spans="1:4" ht="14.45" x14ac:dyDescent="0.3">
      <c r="A10" s="4">
        <v>42795</v>
      </c>
      <c r="B10" s="17">
        <v>138.79722514951416</v>
      </c>
      <c r="C10" s="5">
        <v>240</v>
      </c>
      <c r="D10" s="5">
        <f>('P801'!D29+'P005'!C29+'P006'!C29+'P007'!G29+'P008'!G29+'R001'!E29+'R002'!E29)/2000</f>
        <v>13.037099285</v>
      </c>
    </row>
    <row r="11" spans="1:4" ht="14.45" x14ac:dyDescent="0.3">
      <c r="A11" s="4">
        <v>42826</v>
      </c>
      <c r="B11" s="17">
        <v>135.04156835451417</v>
      </c>
      <c r="C11" s="5">
        <v>240</v>
      </c>
      <c r="D11" s="5">
        <f>('P801'!D30+'P005'!C30+'P006'!C30+'P007'!G30+'P008'!G30+'R001'!E30+'R002'!E30)/2000</f>
        <v>8.9136546550000002</v>
      </c>
    </row>
    <row r="12" spans="1:4" ht="14.45" x14ac:dyDescent="0.3">
      <c r="A12" s="4">
        <v>42856</v>
      </c>
      <c r="B12" s="17">
        <v>135.32123848451414</v>
      </c>
      <c r="C12" s="5">
        <v>240</v>
      </c>
      <c r="D12" s="5">
        <f>('P801'!D31+'P005'!C31+'P006'!C31+'P007'!G31+'P008'!G31+'R001'!E31+'R002'!E31)/2000</f>
        <v>13.312263814999998</v>
      </c>
    </row>
    <row r="13" spans="1:4" ht="14.45" x14ac:dyDescent="0.3">
      <c r="A13" s="4">
        <v>42887</v>
      </c>
      <c r="B13" s="17">
        <v>131.53200231201416</v>
      </c>
      <c r="C13" s="5">
        <v>240</v>
      </c>
      <c r="D13" s="5">
        <f>('P801'!D32+'P005'!C32+'P006'!C32+'P007'!G32+'P008'!G32+'R001'!E32+'R002'!E32)/2000</f>
        <v>9.8150324275000003</v>
      </c>
    </row>
    <row r="14" spans="1:4" ht="14.45" x14ac:dyDescent="0.3">
      <c r="A14" s="4">
        <v>42917</v>
      </c>
      <c r="B14" s="17">
        <v>127.6074799295691</v>
      </c>
      <c r="C14" s="5">
        <v>240</v>
      </c>
      <c r="D14" s="5">
        <f>('P801'!D33+'P005'!C33+'P006'!C33+'P007'!G33+'P008'!G33+'R001'!E33+'R002'!E33)/2000</f>
        <v>5.4602711925549459</v>
      </c>
    </row>
    <row r="15" spans="1:4" ht="14.45" x14ac:dyDescent="0.3">
      <c r="A15" s="4">
        <v>42948</v>
      </c>
      <c r="B15" s="17">
        <v>125.19644306456907</v>
      </c>
      <c r="C15" s="5">
        <v>240</v>
      </c>
      <c r="D15" s="5">
        <f>('P801'!D34+'P005'!C34+'P006'!C34+'P007'!G34+'P008'!G34+'R001'!E34+'R002'!E34)/2000</f>
        <v>9.6601789600000014</v>
      </c>
    </row>
    <row r="16" spans="1:4" ht="14.45" x14ac:dyDescent="0.3">
      <c r="A16" s="4">
        <v>42979</v>
      </c>
      <c r="B16" s="17">
        <v>124.5836688345691</v>
      </c>
      <c r="C16" s="5">
        <v>240</v>
      </c>
      <c r="D16" s="5">
        <f>('P801'!D35+'P005'!C35+'P006'!C35+'P007'!G35+'P008'!G35+'R001'!E35+'R002'!E35)/2000</f>
        <v>9.653121070000001</v>
      </c>
    </row>
    <row r="17" spans="1:4" ht="14.45" x14ac:dyDescent="0.3">
      <c r="A17" s="4">
        <v>43009</v>
      </c>
      <c r="B17" s="17">
        <v>125.39045370962405</v>
      </c>
      <c r="C17" s="5">
        <v>240</v>
      </c>
      <c r="D17" s="5">
        <f>('P801'!D36+'P005'!C36+'P006'!C36+'P007'!G36+'P008'!G36+'R001'!E36+'R002'!E36)/2000</f>
        <v>12.896747987554946</v>
      </c>
    </row>
    <row r="18" spans="1:4" x14ac:dyDescent="0.25">
      <c r="A18" s="4">
        <v>43040</v>
      </c>
      <c r="B18" s="17">
        <v>125.37648229217899</v>
      </c>
      <c r="C18" s="5">
        <v>240</v>
      </c>
      <c r="D18" s="5">
        <f>('P801'!D37+'P005'!C37+'P006'!C37+'P007'!G37+'P008'!G37+'R001'!E37+'R002'!E37)/2000</f>
        <v>12.896075807554945</v>
      </c>
    </row>
    <row r="19" spans="1:4" x14ac:dyDescent="0.25">
      <c r="A19" s="4">
        <v>43070</v>
      </c>
      <c r="B19" s="17">
        <v>124.95228688473392</v>
      </c>
      <c r="C19" s="5">
        <v>240</v>
      </c>
      <c r="D19" s="5">
        <f>('P801'!D38+'P005'!C38+'P006'!C38+'P007'!G38+'P008'!G38+'R001'!E38+'R002'!E38)/2000</f>
        <v>9.6977873175549458</v>
      </c>
    </row>
    <row r="20" spans="1:4" x14ac:dyDescent="0.25">
      <c r="A20" s="4">
        <v>43101</v>
      </c>
      <c r="B20" s="17">
        <v>116.70596370723395</v>
      </c>
      <c r="C20" s="5">
        <v>240</v>
      </c>
      <c r="D20" s="5">
        <f>('P801'!D39+'P005'!C39+'P006'!C39+'P007'!G39+'P008'!G39+'R001'!E39+'R002'!E39)/2000</f>
        <v>6.5165891174999988</v>
      </c>
    </row>
    <row r="21" spans="1:4" x14ac:dyDescent="0.25">
      <c r="A21" s="4">
        <v>43132</v>
      </c>
      <c r="B21" s="17">
        <v>122.63891212277473</v>
      </c>
      <c r="C21" s="5">
        <v>240</v>
      </c>
      <c r="D21" s="5">
        <f>('P801'!D40+'P005'!C40+'P006'!C40+'P007'!G40+'P008'!G40+'R001'!E40+'R002'!E40)/2000</f>
        <v>10.780090487554947</v>
      </c>
    </row>
    <row r="22" spans="1:4" x14ac:dyDescent="0.25">
      <c r="A22" s="4">
        <v>43160</v>
      </c>
      <c r="B22" s="17">
        <v>121.46204991782966</v>
      </c>
      <c r="C22" s="5">
        <v>240</v>
      </c>
      <c r="D22" s="5">
        <f>('P801'!D41+'P005'!C41+'P006'!C41+'P007'!G41+'P008'!G41+'R001'!E41+'R002'!E41)/2000</f>
        <v>11.860237080054947</v>
      </c>
    </row>
    <row r="23" spans="1:4" x14ac:dyDescent="0.25">
      <c r="A23" s="4">
        <v>43191</v>
      </c>
      <c r="B23" s="17">
        <v>123.3101408378846</v>
      </c>
      <c r="C23" s="5">
        <v>240</v>
      </c>
      <c r="D23" s="5">
        <f>('P801'!D42+'P005'!C42+'P006'!C42+'P007'!G42+'P008'!G42+'R001'!E42+'R002'!E42)/2000</f>
        <v>10.761745575054947</v>
      </c>
    </row>
    <row r="24" spans="1:4" x14ac:dyDescent="0.25">
      <c r="A24" s="4">
        <v>43221</v>
      </c>
      <c r="B24" s="17">
        <v>118.70068855543958</v>
      </c>
      <c r="C24" s="5">
        <v>240</v>
      </c>
      <c r="D24" s="5">
        <f>('P801'!D43+'P005'!C43+'P006'!C43+'P007'!G43+'P008'!G43+'R001'!E43+'R002'!E43)/2000</f>
        <v>8.7028115325549464</v>
      </c>
    </row>
    <row r="25" spans="1:4" x14ac:dyDescent="0.25">
      <c r="A25" s="4">
        <v>43252</v>
      </c>
      <c r="B25" s="17">
        <v>118.6427339953015</v>
      </c>
      <c r="C25" s="5">
        <v>240</v>
      </c>
      <c r="D25" s="5">
        <f>('P801'!D44+'P005'!C44+'P006'!C44+'P007'!G44+'P008'!G44+'R001'!E44+'R002'!E44)/2000</f>
        <v>9.7570778673619287</v>
      </c>
    </row>
    <row r="26" spans="1:4" x14ac:dyDescent="0.25">
      <c r="A26" s="4">
        <v>43282</v>
      </c>
      <c r="B26" s="17">
        <v>119.70615878260848</v>
      </c>
      <c r="C26" s="5">
        <v>240</v>
      </c>
      <c r="D26" s="5">
        <f>('P801'!D45+'P005'!C45+'P006'!C45+'P007'!G45+'P008'!G45+'R001'!E45+'R002'!E45)/2000</f>
        <v>6.5236959798619294</v>
      </c>
    </row>
    <row r="27" spans="1:4" x14ac:dyDescent="0.25">
      <c r="A27" s="4">
        <v>43313</v>
      </c>
      <c r="B27" s="17">
        <v>118.66816347760849</v>
      </c>
      <c r="C27" s="5">
        <v>240</v>
      </c>
      <c r="D27" s="5">
        <f>('P801'!D46+'P005'!C46+'P006'!C46+'P007'!G46+'P008'!G46+'R001'!E46+'R002'!E46)/2000</f>
        <v>8.6221836549999988</v>
      </c>
    </row>
    <row r="28" spans="1:4" x14ac:dyDescent="0.25">
      <c r="A28" s="4">
        <v>43344</v>
      </c>
      <c r="B28" s="17">
        <v>118.74610130747041</v>
      </c>
      <c r="C28" s="5">
        <v>240</v>
      </c>
      <c r="D28" s="5">
        <f>('P801'!D47+'P005'!C47+'P006'!C47+'P007'!G47+'P008'!G47+'R001'!E47+'R002'!E47)/2000</f>
        <v>9.7310588998619281</v>
      </c>
    </row>
    <row r="29" spans="1:4" x14ac:dyDescent="0.25">
      <c r="A29" s="4">
        <v>43374</v>
      </c>
      <c r="B29" s="17">
        <v>117.81362989213932</v>
      </c>
      <c r="C29" s="5">
        <v>240</v>
      </c>
      <c r="D29" s="5">
        <f>('P801'!D48+'P005'!C48+'P006'!C48+'P007'!G48+'P008'!G48+'R001'!E48+'R002'!E48)/2000</f>
        <v>11.964276572223858</v>
      </c>
    </row>
    <row r="30" spans="1:4" x14ac:dyDescent="0.25">
      <c r="A30" s="4">
        <v>43405</v>
      </c>
      <c r="B30" s="17">
        <v>113.47492838458439</v>
      </c>
      <c r="C30" s="5">
        <v>240</v>
      </c>
      <c r="D30" s="5">
        <f>('P801'!D49+'P005'!C49+'P006'!C49+'P007'!G49+'P008'!G49+'R001'!E49+'R002'!E49)/2000</f>
        <v>8.5573742999999993</v>
      </c>
    </row>
    <row r="31" spans="1:4" x14ac:dyDescent="0.25">
      <c r="A31" s="4">
        <v>43435</v>
      </c>
      <c r="B31" s="17">
        <v>109.25638868529988</v>
      </c>
      <c r="C31" s="5">
        <v>240</v>
      </c>
      <c r="D31" s="5">
        <f>('P801'!D50+'P005'!C50+'P006'!C50+'P007'!G50+'P008'!G50+'R001'!E50+'R002'!E50)/2000</f>
        <v>5.4792476182704437</v>
      </c>
    </row>
    <row r="32" spans="1:4" x14ac:dyDescent="0.25">
      <c r="A32" s="4">
        <v>43466</v>
      </c>
      <c r="B32" s="17">
        <v>111.31319415779988</v>
      </c>
      <c r="C32" s="5">
        <v>240</v>
      </c>
      <c r="D32" s="5">
        <f>('P801'!D51+'P005'!C51+'P006'!C51+'P007'!G51+'P008'!G51+'R001'!E51+'R002'!E51)/2000</f>
        <v>8.5733945899999995</v>
      </c>
    </row>
    <row r="33" spans="1:4" x14ac:dyDescent="0.25">
      <c r="A33" s="4">
        <v>43497</v>
      </c>
      <c r="B33" s="17">
        <v>108.12249437260684</v>
      </c>
      <c r="C33" s="5">
        <v>240</v>
      </c>
      <c r="D33" s="5">
        <f>('P801'!D52+'P005'!C52+'P006'!C52+'P007'!G52+'P008'!G52+'R001'!E52+'R002'!E52)/2000</f>
        <v>7.5893907023619285</v>
      </c>
    </row>
    <row r="34" spans="1:4" x14ac:dyDescent="0.25">
      <c r="A34" s="4">
        <v>43525</v>
      </c>
      <c r="B34" s="17">
        <v>106.88820021505191</v>
      </c>
      <c r="C34" s="5">
        <v>240</v>
      </c>
      <c r="D34" s="5">
        <f>('P801'!D53+'P005'!C53+'P006'!C53+'P007'!G53+'P008'!G53+'R001'!E53+'R002'!E53)/2000</f>
        <v>10.6259429225</v>
      </c>
    </row>
    <row r="35" spans="1:4" x14ac:dyDescent="0.25">
      <c r="A35" s="4">
        <v>43556</v>
      </c>
      <c r="B35" s="17">
        <v>104.6709104398589</v>
      </c>
      <c r="C35" s="5">
        <v>240</v>
      </c>
      <c r="D35" s="5">
        <f>('P801'!D54+'P005'!C54+'P006'!C54+'P007'!G54+'P008'!G54+'R001'!E54+'R002'!E54)/2000</f>
        <v>8.544455799861927</v>
      </c>
    </row>
    <row r="36" spans="1:4" x14ac:dyDescent="0.25">
      <c r="A36" s="4">
        <v>43586</v>
      </c>
      <c r="B36" s="17">
        <v>103.29797915730391</v>
      </c>
      <c r="C36" s="5">
        <v>240</v>
      </c>
      <c r="D36" s="5">
        <f>('P801'!D55+'P005'!C55+'P006'!C55+'P007'!G55+'P008'!G55+'R001'!E55+'R002'!E55)/2000</f>
        <v>7.3298802500000004</v>
      </c>
    </row>
    <row r="37" spans="1:4" x14ac:dyDescent="0.25">
      <c r="A37" s="4">
        <v>43617</v>
      </c>
      <c r="B37" s="17">
        <v>100.87078153994202</v>
      </c>
      <c r="C37" s="5">
        <v>240</v>
      </c>
      <c r="D37" s="5">
        <f>('P801'!D56+'P005'!C56+'P006'!C56+'P007'!G56+'P008'!G56+'R001'!E56+'R002'!E56)/2000</f>
        <v>7.3298802500000004</v>
      </c>
    </row>
    <row r="38" spans="1:4" x14ac:dyDescent="0.25">
      <c r="A38" s="4">
        <v>43647</v>
      </c>
      <c r="B38" s="17">
        <v>102.72409156008008</v>
      </c>
      <c r="C38" s="5">
        <v>240</v>
      </c>
      <c r="D38" s="5">
        <f>('P801'!D57+'P005'!C57+'P006'!C57+'P007'!G57+'P008'!G57+'R001'!E57+'R002'!E57)/2000</f>
        <v>8.3770059999999997</v>
      </c>
    </row>
    <row r="39" spans="1:4" x14ac:dyDescent="0.25">
      <c r="A39" s="4">
        <v>43678</v>
      </c>
      <c r="B39" s="17">
        <v>105.6202911550801</v>
      </c>
      <c r="C39" s="5">
        <v>240</v>
      </c>
      <c r="D39" s="5">
        <f>('P801'!D58+'P005'!C58+'P006'!C58+'P007'!G58+'P008'!G58+'R001'!E58+'R002'!E58)/2000</f>
        <v>11.518383249999999</v>
      </c>
    </row>
    <row r="40" spans="1:4" x14ac:dyDescent="0.25">
      <c r="A40" s="4">
        <v>43709</v>
      </c>
      <c r="B40" s="17">
        <v>103.21911250521815</v>
      </c>
      <c r="C40" s="5">
        <v>240</v>
      </c>
      <c r="D40" s="5">
        <f>('P801'!D59+'P005'!C59+'P006'!C59+'P007'!G59+'P008'!G59+'R001'!E59+'R002'!E59)/2000</f>
        <v>7.3298802499999995</v>
      </c>
    </row>
    <row r="41" spans="1:4" x14ac:dyDescent="0.25">
      <c r="A41" s="4">
        <v>43739</v>
      </c>
      <c r="B41" s="17">
        <v>101.82526833924432</v>
      </c>
      <c r="C41" s="5">
        <v>240</v>
      </c>
      <c r="D41" s="5">
        <f>('P801'!D60+'P005'!C60+'P006'!C60+'P007'!G60+'P008'!G60+'R001'!E60+'R002'!E60)/2000</f>
        <v>10.570432406249997</v>
      </c>
    </row>
    <row r="42" spans="1:4" x14ac:dyDescent="0.25">
      <c r="A42" s="4">
        <v>43770</v>
      </c>
      <c r="B42" s="17">
        <v>97.456381685494307</v>
      </c>
      <c r="C42" s="5">
        <v>240</v>
      </c>
      <c r="D42" s="5">
        <f>('P801'!D61+'P005'!C61+'P006'!C61+'P007'!G61+'P008'!G61+'R001'!E61+'R002'!E61)/2000</f>
        <v>4.1884876462499996</v>
      </c>
    </row>
    <row r="43" spans="1:4" x14ac:dyDescent="0.25">
      <c r="A43" s="4">
        <v>43800</v>
      </c>
      <c r="B43" s="17">
        <v>99.307014317223832</v>
      </c>
      <c r="C43" s="5">
        <v>240</v>
      </c>
      <c r="D43" s="5">
        <f>('P801'!D62+'P005'!C62+'P006'!C62+'P007'!G62+'P008'!G62+'R001'!E62+'R002'!E62)/2000</f>
        <v>7.3298802500000004</v>
      </c>
    </row>
    <row r="44" spans="1:4" x14ac:dyDescent="0.25">
      <c r="A44" s="4">
        <v>43831</v>
      </c>
      <c r="B44" s="17">
        <v>101.30406748722383</v>
      </c>
      <c r="C44" s="5">
        <v>240</v>
      </c>
      <c r="D44" s="5">
        <f>('P801'!D63+'P005'!C63+'P006'!C63+'P007'!G63+'P008'!G63+'R001'!E63+'R002'!E63)/2000</f>
        <v>10.570447759999999</v>
      </c>
    </row>
    <row r="45" spans="1:4" x14ac:dyDescent="0.25">
      <c r="A45" s="4">
        <v>43862</v>
      </c>
      <c r="B45" s="17">
        <v>103.13880853486192</v>
      </c>
      <c r="C45" s="5">
        <v>240</v>
      </c>
      <c r="D45" s="5">
        <f>('P801'!D64+'P005'!C64+'P006'!C64+'P007'!G64+'P008'!G64+'R001'!E64+'R002'!E64)/2000</f>
        <v>9.4241317500000008</v>
      </c>
    </row>
    <row r="46" spans="1:4" x14ac:dyDescent="0.25">
      <c r="A46" s="4">
        <v>43891</v>
      </c>
      <c r="B46" s="17">
        <v>98.795620112361931</v>
      </c>
      <c r="C46" s="5">
        <v>240</v>
      </c>
      <c r="D46" s="5">
        <f>('P801'!D65+'P005'!C65+'P006'!C65+'P007'!G65+'P008'!G65+'R001'!E65+'R002'!E65)/2000</f>
        <v>6.2827545000000002</v>
      </c>
    </row>
    <row r="47" spans="1:4" x14ac:dyDescent="0.25">
      <c r="A47" s="4">
        <v>43922</v>
      </c>
      <c r="B47" s="17">
        <v>90.774727187499991</v>
      </c>
      <c r="C47" s="5">
        <v>240</v>
      </c>
      <c r="D47" s="5">
        <f>('P801'!D66+'P005'!C66+'P006'!C66+'P007'!G66+'P008'!G66+'R001'!E66+'R002'!E66)/2000</f>
        <v>0.52356287499999998</v>
      </c>
    </row>
    <row r="48" spans="1:4" x14ac:dyDescent="0.25">
      <c r="A48" s="4">
        <v>43952</v>
      </c>
      <c r="B48" s="17">
        <v>84.588674897499999</v>
      </c>
      <c r="C48" s="5">
        <v>240</v>
      </c>
      <c r="D48" s="5">
        <f>('P801'!D67+'P005'!C67+'P006'!C67+'P007'!G67+'P008'!G67+'R001'!E67+'R002'!E67)/2000</f>
        <v>1.1438279599999999</v>
      </c>
    </row>
    <row r="49" spans="1:4" x14ac:dyDescent="0.25">
      <c r="A49" s="4">
        <v>43983</v>
      </c>
      <c r="B49" s="17">
        <v>85.635800647499991</v>
      </c>
      <c r="C49" s="5">
        <v>240</v>
      </c>
      <c r="D49" s="5">
        <f>('P801'!D68+'P005'!C68+'P006'!C68+'P007'!G68+'P008'!G68+'R001'!E68+'R002'!E68)/2000</f>
        <v>8.3770059999999997</v>
      </c>
    </row>
    <row r="50" spans="1:4" x14ac:dyDescent="0.25">
      <c r="A50" s="4">
        <v>44013</v>
      </c>
      <c r="B50" s="17">
        <v>85.635800647499991</v>
      </c>
      <c r="C50" s="5">
        <v>240</v>
      </c>
      <c r="D50" s="5">
        <f>('P801'!D69+'P005'!C69+'P006'!C69+'P007'!G69+'P008'!G69+'R001'!E69+'R002'!E69)/2000</f>
        <v>8.3770059999999997</v>
      </c>
    </row>
    <row r="51" spans="1:4" x14ac:dyDescent="0.25">
      <c r="A51" s="4">
        <v>44044</v>
      </c>
      <c r="B51" s="17">
        <v>82.494423397499986</v>
      </c>
      <c r="C51" s="5">
        <v>240</v>
      </c>
      <c r="D51" s="5">
        <f>('P801'!D70+'P005'!C70+'P006'!C70+'P007'!G70+'P008'!G70+'R001'!E70+'R002'!E70)/2000</f>
        <v>8.3770059999999997</v>
      </c>
    </row>
    <row r="52" spans="1:4" x14ac:dyDescent="0.25">
      <c r="A52" s="4">
        <v>44075</v>
      </c>
      <c r="B52" s="17">
        <v>82.59112560749999</v>
      </c>
      <c r="C52" s="5">
        <v>240</v>
      </c>
      <c r="D52" s="5">
        <f>('P801'!D71+'P005'!C71+'P006'!C71+'P007'!G71+'P008'!G71+'R001'!E71+'R002'!E71)/2000</f>
        <v>7.4265824599999988</v>
      </c>
    </row>
    <row r="53" spans="1:4" x14ac:dyDescent="0.25">
      <c r="A53" s="4">
        <v>44105</v>
      </c>
      <c r="B53" s="17">
        <v>83.638266711249983</v>
      </c>
      <c r="C53" s="5">
        <v>240</v>
      </c>
      <c r="D53" s="5">
        <f>('P801'!D72+'P005'!C72+'P006'!C72+'P007'!G72+'P008'!G72+'R001'!E72+'R002'!E72)/2000</f>
        <v>11.617573509999998</v>
      </c>
    </row>
    <row r="54" spans="1:4" x14ac:dyDescent="0.25">
      <c r="A54" s="4">
        <v>44136</v>
      </c>
      <c r="B54" s="17">
        <v>87.826785064999996</v>
      </c>
      <c r="C54" s="5">
        <v>240</v>
      </c>
      <c r="D54" s="5">
        <f>('P801'!D73+'P005'!C73+'P006'!C73+'P007'!G73+'P008'!G73+'R001'!E73+'R002'!E73)/2000</f>
        <v>8.3770059999999997</v>
      </c>
    </row>
    <row r="55" spans="1:4" x14ac:dyDescent="0.25">
      <c r="A55" s="4">
        <v>44166</v>
      </c>
      <c r="B55" s="17">
        <v>86.87884957499999</v>
      </c>
      <c r="C55" s="5">
        <v>240</v>
      </c>
      <c r="D55" s="5">
        <f>('P801'!D74+'P005'!C74+'P006'!C74+'P007'!G74+'P008'!G74+'R001'!E74+'R002'!E74)/2000</f>
        <v>6.3819447600000005</v>
      </c>
    </row>
    <row r="56" spans="1:4" x14ac:dyDescent="0.25">
      <c r="A56" s="4">
        <v>44197</v>
      </c>
      <c r="B56" s="17">
        <v>81.544030565</v>
      </c>
      <c r="C56" s="5">
        <v>240</v>
      </c>
      <c r="D56" s="5">
        <f>('P801'!D75+'P005'!C75+'P006'!C75+'P007'!G75+'P008'!G75+'R001'!E75+'R002'!E75)/2000</f>
        <v>5.2356287500000001</v>
      </c>
    </row>
    <row r="57" spans="1:4" x14ac:dyDescent="0.25">
      <c r="A57" s="4">
        <v>44228</v>
      </c>
      <c r="B57" s="17">
        <v>79.449779065000001</v>
      </c>
      <c r="C57" s="5">
        <v>240</v>
      </c>
      <c r="D57" s="5">
        <f>('P801'!D76+'P005'!C76+'P006'!C76+'P007'!G76+'P008'!G76+'R001'!E76+'R002'!E76)/2000</f>
        <v>7.3298802500000004</v>
      </c>
    </row>
    <row r="58" spans="1:4" x14ac:dyDescent="0.25">
      <c r="C58" t="s">
        <v>57</v>
      </c>
      <c r="D58" t="s">
        <v>56</v>
      </c>
    </row>
  </sheetData>
  <conditionalFormatting sqref="B2:B19">
    <cfRule type="cellIs" dxfId="24" priority="6" operator="greaterThan">
      <formula>240</formula>
    </cfRule>
  </conditionalFormatting>
  <conditionalFormatting sqref="D1:D1048576">
    <cfRule type="top10" dxfId="23" priority="2" bottom="1" rank="3"/>
    <cfRule type="top10" dxfId="22" priority="3" rank="3"/>
  </conditionalFormatting>
  <conditionalFormatting sqref="B47:B57">
    <cfRule type="cellIs" dxfId="21" priority="1" operator="greaterThan">
      <formula>240</formula>
    </cfRule>
  </conditionalFormatting>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76"/>
  <sheetViews>
    <sheetView workbookViewId="0">
      <pane ySplit="2" topLeftCell="A53" activePane="bottomLeft" state="frozen"/>
      <selection pane="bottomLeft" activeCell="F71" sqref="F71:F76"/>
    </sheetView>
  </sheetViews>
  <sheetFormatPr defaultRowHeight="15" x14ac:dyDescent="0.25"/>
  <cols>
    <col min="1" max="1" width="11.7109375" customWidth="1"/>
    <col min="2" max="2" width="13.85546875" style="13" customWidth="1"/>
    <col min="3" max="3" width="14.140625" style="13" customWidth="1"/>
    <col min="4" max="4" width="10.7109375" customWidth="1"/>
  </cols>
  <sheetData>
    <row r="1" spans="1:7" ht="14.45" x14ac:dyDescent="0.3">
      <c r="A1" s="23" t="s">
        <v>0</v>
      </c>
      <c r="B1" s="24"/>
      <c r="C1" s="24"/>
      <c r="D1" s="24"/>
      <c r="E1" s="24"/>
      <c r="F1" s="25"/>
      <c r="G1" s="10" t="s">
        <v>45</v>
      </c>
    </row>
    <row r="2" spans="1:7" s="1" customFormat="1" ht="48" x14ac:dyDescent="0.25">
      <c r="A2" s="2" t="s">
        <v>1</v>
      </c>
      <c r="B2" s="14" t="s">
        <v>44</v>
      </c>
      <c r="C2" s="14" t="s">
        <v>43</v>
      </c>
      <c r="D2" s="3" t="s">
        <v>2</v>
      </c>
      <c r="E2" s="6" t="s">
        <v>6</v>
      </c>
      <c r="F2" s="7" t="s">
        <v>3</v>
      </c>
    </row>
    <row r="3" spans="1:7" x14ac:dyDescent="0.25">
      <c r="A3" s="4">
        <v>42005</v>
      </c>
      <c r="B3" s="12">
        <v>5</v>
      </c>
      <c r="C3" s="12"/>
      <c r="D3" s="5">
        <f t="shared" ref="D3:D5" si="0">B3*6.67</f>
        <v>33.35</v>
      </c>
      <c r="E3" s="5">
        <f>D3/2000</f>
        <v>1.6675000000000002E-2</v>
      </c>
      <c r="F3" s="5">
        <f>SUM(E3+'P005'!D3+'P006'!D3+'P007'!H3+'P008'!H3+'R001'!F3+'R002'!F3)</f>
        <v>9.5857851400000005</v>
      </c>
      <c r="G3" s="10" t="s">
        <v>23</v>
      </c>
    </row>
    <row r="4" spans="1:7" x14ac:dyDescent="0.25">
      <c r="A4" s="4">
        <v>42036</v>
      </c>
      <c r="B4" s="12">
        <v>35</v>
      </c>
      <c r="C4" s="12"/>
      <c r="D4" s="5">
        <f t="shared" si="0"/>
        <v>233.45</v>
      </c>
      <c r="E4" s="5">
        <f>SUM(D3:D4)/2000</f>
        <v>0.13340000000000002</v>
      </c>
      <c r="F4" s="5">
        <f>SUM(E3:E4+'P005'!D3:D4+'P006'!D3:D4+'P007'!H3:H4+'P008'!H3:H4+'R001'!F3:F4+'R002'!F3:F4)</f>
        <v>16.113555139999999</v>
      </c>
      <c r="G4" s="10" t="s">
        <v>23</v>
      </c>
    </row>
    <row r="5" spans="1:7" x14ac:dyDescent="0.25">
      <c r="A5" s="4">
        <v>42064</v>
      </c>
      <c r="B5" s="12">
        <v>60</v>
      </c>
      <c r="C5" s="12"/>
      <c r="D5" s="5">
        <f t="shared" si="0"/>
        <v>400.2</v>
      </c>
      <c r="E5" s="5">
        <f>SUM(D3:D5)/2000</f>
        <v>0.33350000000000002</v>
      </c>
      <c r="F5" s="5">
        <f>SUM(E3:E5+'P005'!D3:D5+'P006'!D3:D5+'P007'!H3:H5+'P008'!H3:H5+'R001'!F3:F5+'R002'!F3:F5)</f>
        <v>26.795312752500003</v>
      </c>
      <c r="G5" s="10" t="s">
        <v>23</v>
      </c>
    </row>
    <row r="6" spans="1:7" x14ac:dyDescent="0.25">
      <c r="A6" s="4">
        <v>42095</v>
      </c>
      <c r="B6" s="12">
        <v>45</v>
      </c>
      <c r="C6" s="12"/>
      <c r="D6" s="5">
        <f t="shared" ref="D6:D35" si="1">(B6*5.529)+(C6*2.169)</f>
        <v>248.80500000000001</v>
      </c>
      <c r="E6" s="5">
        <f>SUM(D3:D6)/2000</f>
        <v>0.45790250000000005</v>
      </c>
      <c r="F6" s="5">
        <f>SUM(E3:E6+'P005'!D3:D6+'P006'!D3:D6+'P007'!H3:H6+'P008'!H3:H6+'R001'!F3:F6+'R002'!F3:F6)</f>
        <v>37.173266712500002</v>
      </c>
      <c r="G6" s="10" t="s">
        <v>23</v>
      </c>
    </row>
    <row r="7" spans="1:7" x14ac:dyDescent="0.25">
      <c r="A7" s="4">
        <v>42125</v>
      </c>
      <c r="B7" s="12">
        <v>0</v>
      </c>
      <c r="C7" s="12"/>
      <c r="D7" s="5">
        <f t="shared" si="1"/>
        <v>0</v>
      </c>
      <c r="E7" s="5">
        <f>SUM(D3:D7)/2000</f>
        <v>0.45790250000000005</v>
      </c>
      <c r="F7" s="5">
        <f>SUM(E3:E7+'P005'!D3:D7+'P006'!D3:D7+'P007'!H3:H7+'P008'!H3:H7+'R001'!F3:F7+'R002'!F3:F7)</f>
        <v>46.649018147500001</v>
      </c>
      <c r="G7" s="10" t="s">
        <v>23</v>
      </c>
    </row>
    <row r="8" spans="1:7" x14ac:dyDescent="0.25">
      <c r="A8" s="4">
        <v>42156</v>
      </c>
      <c r="B8" s="12">
        <v>0</v>
      </c>
      <c r="C8" s="12"/>
      <c r="D8" s="5">
        <f t="shared" si="1"/>
        <v>0</v>
      </c>
      <c r="E8" s="5">
        <f>SUM(D3:D8)/2000</f>
        <v>0.45790250000000005</v>
      </c>
      <c r="F8" s="5">
        <f>SUM(E3:E8+'P005'!D3:D8+'P006'!D3:D8+'P007'!H3:H8+'P008'!H3:H8+'R001'!F3:F8+'R002'!F3:F8)</f>
        <v>56.817276499999998</v>
      </c>
      <c r="G8" s="10" t="s">
        <v>23</v>
      </c>
    </row>
    <row r="9" spans="1:7" x14ac:dyDescent="0.25">
      <c r="A9" s="4">
        <v>42186</v>
      </c>
      <c r="B9" s="12">
        <v>5</v>
      </c>
      <c r="C9" s="12"/>
      <c r="D9" s="5">
        <f t="shared" si="1"/>
        <v>27.645</v>
      </c>
      <c r="E9" s="5">
        <f>SUM(D3:D9)/2000</f>
        <v>0.47172500000000001</v>
      </c>
      <c r="F9" s="5">
        <f>SUM(E3:E9+'P005'!D3:D9+'P006'!D3:D9+'P007'!H3:H9+'P008'!H3:H9+'R001'!F3:F9+'R002'!F3:F9)</f>
        <v>65.796339842500004</v>
      </c>
      <c r="G9" s="10" t="s">
        <v>23</v>
      </c>
    </row>
    <row r="10" spans="1:7" x14ac:dyDescent="0.25">
      <c r="A10" s="4">
        <v>42217</v>
      </c>
      <c r="B10" s="12">
        <v>0</v>
      </c>
      <c r="C10" s="12"/>
      <c r="D10" s="5">
        <f t="shared" si="1"/>
        <v>0</v>
      </c>
      <c r="E10" s="5">
        <f>SUM(D3:D10)/2000</f>
        <v>0.47172500000000001</v>
      </c>
      <c r="F10" s="5">
        <f>SUM(E3:E10+'P005'!D3:D10+'P006'!D3:D10+'P007'!H3:H10+'P008'!H3:H10+'R001'!F3:F10+'R002'!F3:F10)</f>
        <v>76.211664197499985</v>
      </c>
      <c r="G10" s="10" t="s">
        <v>23</v>
      </c>
    </row>
    <row r="11" spans="1:7" x14ac:dyDescent="0.25">
      <c r="A11" s="4">
        <v>42248</v>
      </c>
      <c r="B11" s="12">
        <v>0</v>
      </c>
      <c r="C11" s="12"/>
      <c r="D11" s="5">
        <f t="shared" si="1"/>
        <v>0</v>
      </c>
      <c r="E11" s="5">
        <f>SUM(D3:D11)/2000</f>
        <v>0.47172500000000001</v>
      </c>
      <c r="F11" s="5">
        <f>SUM(E3:E11+'P005'!D3:D11+'P006'!D3:D11+'P007'!H3:H11+'P008'!H3:H11+'R001'!F3:F11+'R002'!F3:F11)</f>
        <v>86.810444509999982</v>
      </c>
      <c r="G11" s="10" t="s">
        <v>23</v>
      </c>
    </row>
    <row r="12" spans="1:7" x14ac:dyDescent="0.25">
      <c r="A12" s="4">
        <v>42278</v>
      </c>
      <c r="B12" s="12">
        <v>60</v>
      </c>
      <c r="C12" s="12"/>
      <c r="D12" s="5">
        <f t="shared" si="1"/>
        <v>331.74</v>
      </c>
      <c r="E12" s="5">
        <f>SUM(D3:D12)/2000</f>
        <v>0.63759500000000002</v>
      </c>
      <c r="F12" s="5">
        <f>SUM(E3:E12+'P005'!D3:D12+'P006'!D3:D12+'P007'!H3:H12+'P008'!H3:H12+'R001'!F3:F12+'R002'!F3:F12)</f>
        <v>98.526488134999994</v>
      </c>
      <c r="G12" s="10" t="s">
        <v>23</v>
      </c>
    </row>
    <row r="13" spans="1:7" x14ac:dyDescent="0.25">
      <c r="A13" s="4">
        <v>42309</v>
      </c>
      <c r="B13" s="12">
        <v>50</v>
      </c>
      <c r="C13" s="12"/>
      <c r="D13" s="5">
        <f t="shared" si="1"/>
        <v>276.45</v>
      </c>
      <c r="E13" s="5">
        <f>SUM(D3:D13)/2000</f>
        <v>0.77582000000000007</v>
      </c>
      <c r="F13" s="5">
        <f>SUM(E3:E13+'P005'!D3:D13+'P006'!D3:D13+'P007'!H3:H13+'P008'!H3:H13+'R001'!F3:F13+'R002'!F3:F13)</f>
        <v>110.34657727999998</v>
      </c>
      <c r="G13" s="10" t="s">
        <v>23</v>
      </c>
    </row>
    <row r="14" spans="1:7" x14ac:dyDescent="0.25">
      <c r="A14" s="4">
        <v>42339</v>
      </c>
      <c r="B14" s="12">
        <v>40</v>
      </c>
      <c r="C14" s="12"/>
      <c r="D14" s="5">
        <f t="shared" si="1"/>
        <v>221.16</v>
      </c>
      <c r="E14" s="5">
        <f>SUM(D3:D14)/2000</f>
        <v>0.88640000000000008</v>
      </c>
      <c r="F14" s="5">
        <f>SUM(E3:E14+'P005'!D3:D14+'P006'!D3:D14+'P007'!H3:H14+'P008'!H3:H14+'R001'!F3:F14+'R002'!F3:F14)</f>
        <v>119.812252405</v>
      </c>
      <c r="G14" s="10" t="s">
        <v>23</v>
      </c>
    </row>
    <row r="15" spans="1:7" ht="14.45" x14ac:dyDescent="0.3">
      <c r="A15" s="4">
        <v>42370</v>
      </c>
      <c r="B15" s="12">
        <v>80</v>
      </c>
      <c r="C15" s="12"/>
      <c r="D15" s="5">
        <f t="shared" si="1"/>
        <v>442.32</v>
      </c>
      <c r="E15" s="5">
        <f t="shared" ref="E15:E26" si="2">SUM(D4:D15)/2000</f>
        <v>1.0908849999999999</v>
      </c>
      <c r="F15" s="5">
        <f>SUM(E4:E15+'P005'!D4:D15+'P006'!D4:D15+'P007'!H4:H15+'P008'!H4:H15+'R001'!F4:F15+'R002'!F4:F15)</f>
        <v>122.33136106985013</v>
      </c>
      <c r="G15" s="10" t="s">
        <v>23</v>
      </c>
    </row>
    <row r="16" spans="1:7" ht="14.45" x14ac:dyDescent="0.3">
      <c r="A16" s="4">
        <v>42401</v>
      </c>
      <c r="B16" s="12">
        <v>35</v>
      </c>
      <c r="C16" s="12"/>
      <c r="D16" s="5">
        <f t="shared" si="1"/>
        <v>193.51499999999999</v>
      </c>
      <c r="E16" s="5">
        <f t="shared" si="2"/>
        <v>1.0709175</v>
      </c>
      <c r="F16" s="5">
        <f>SUM(E5:E16+'P005'!D5:D16+'P006'!D5:D16+'P007'!H5:H16+'P008'!H5:H16+'R001'!F5:F16+'R002'!F5:F16)</f>
        <v>128.76876036058357</v>
      </c>
      <c r="G16" s="10" t="s">
        <v>23</v>
      </c>
    </row>
    <row r="17" spans="1:16" ht="14.45" x14ac:dyDescent="0.3">
      <c r="A17" s="4">
        <v>42430</v>
      </c>
      <c r="B17" s="12">
        <v>0</v>
      </c>
      <c r="C17" s="12"/>
      <c r="D17" s="5">
        <f t="shared" si="1"/>
        <v>0</v>
      </c>
      <c r="E17" s="5">
        <f t="shared" si="2"/>
        <v>0.87081750000000013</v>
      </c>
      <c r="F17" s="5">
        <f>SUM(E6:E17+'P005'!D6:D17+'P006'!D6:D17+'P007'!H6:H17+'P008'!H6:H17+'R001'!F6:F17+'R002'!F6:F17)</f>
        <v>131.24455482308358</v>
      </c>
      <c r="G17" s="10" t="s">
        <v>23</v>
      </c>
    </row>
    <row r="18" spans="1:16" ht="14.45" x14ac:dyDescent="0.3">
      <c r="A18" s="4">
        <v>42461</v>
      </c>
      <c r="B18" s="12">
        <v>30</v>
      </c>
      <c r="C18" s="12">
        <v>0</v>
      </c>
      <c r="D18" s="5">
        <f t="shared" si="1"/>
        <v>165.87</v>
      </c>
      <c r="E18" s="5">
        <f t="shared" si="2"/>
        <v>0.82934999999999992</v>
      </c>
      <c r="F18" s="5">
        <f>SUM(E7:E18+'P005'!D7:D18+'P006'!D7:D18+'P007'!H7:H18+'P008'!H7:H18+'R001'!F7:F18+'R002'!F7:F18)</f>
        <v>133.53591231308354</v>
      </c>
      <c r="G18" s="10" t="s">
        <v>23</v>
      </c>
    </row>
    <row r="19" spans="1:16" ht="14.45" x14ac:dyDescent="0.3">
      <c r="A19" s="4">
        <v>42491</v>
      </c>
      <c r="B19" s="12">
        <v>60</v>
      </c>
      <c r="C19" s="12">
        <v>0</v>
      </c>
      <c r="D19" s="5">
        <f t="shared" si="1"/>
        <v>331.74</v>
      </c>
      <c r="E19" s="5">
        <f t="shared" si="2"/>
        <v>0.99521999999999988</v>
      </c>
      <c r="F19" s="5">
        <f>SUM(E8:E19+'P005'!D8:D19+'P006'!D8:D19+'P007'!H8:H19+'P008'!H8:H19+'R001'!F8:F19+'R002'!F8:F19)</f>
        <v>137.09275456308356</v>
      </c>
      <c r="G19" s="10" t="s">
        <v>23</v>
      </c>
    </row>
    <row r="20" spans="1:16" ht="14.45" x14ac:dyDescent="0.3">
      <c r="A20" s="4">
        <v>42522</v>
      </c>
      <c r="B20" s="12">
        <v>115</v>
      </c>
      <c r="C20" s="12">
        <v>0</v>
      </c>
      <c r="D20" s="5">
        <f t="shared" si="1"/>
        <v>635.83500000000004</v>
      </c>
      <c r="E20" s="5">
        <f t="shared" si="2"/>
        <v>1.3131374999999998</v>
      </c>
      <c r="F20" s="5">
        <f>SUM(E9:E20+'P005'!D9:D20+'P006'!D9:D20+'P007'!H9:H20+'P008'!H9:H20+'R001'!F9:F20+'R002'!F9:F20)</f>
        <v>140.52876481058354</v>
      </c>
      <c r="G20" s="10" t="s">
        <v>23</v>
      </c>
    </row>
    <row r="21" spans="1:16" ht="14.45" x14ac:dyDescent="0.3">
      <c r="A21" s="4">
        <v>42552</v>
      </c>
      <c r="B21" s="12">
        <v>0</v>
      </c>
      <c r="C21" s="12">
        <v>31</v>
      </c>
      <c r="D21" s="5">
        <f t="shared" si="1"/>
        <v>67.239000000000004</v>
      </c>
      <c r="E21" s="5">
        <f t="shared" si="2"/>
        <v>1.3329345000000001</v>
      </c>
      <c r="F21" s="5">
        <f>SUM(E10:E21+'P005'!D10:D21+'P006'!D10:D21+'P007'!H10:H21+'P008'!H10:H21+'R001'!F10:F21+'R002'!F10:F21)</f>
        <v>140.93449504308359</v>
      </c>
      <c r="G21" s="10" t="s">
        <v>23</v>
      </c>
    </row>
    <row r="22" spans="1:16" ht="14.45" x14ac:dyDescent="0.3">
      <c r="A22" s="4">
        <v>42583</v>
      </c>
      <c r="B22" s="12">
        <v>0</v>
      </c>
      <c r="C22" s="12">
        <v>0</v>
      </c>
      <c r="D22" s="5">
        <f t="shared" si="1"/>
        <v>0</v>
      </c>
      <c r="E22" s="5">
        <f t="shared" si="2"/>
        <v>1.3329345000000001</v>
      </c>
      <c r="F22" s="5">
        <f>SUM(E11:E22+'P005'!D11:D22+'P006'!D11:D22+'P007'!H11:H22+'P008'!H11:H22+'R001'!F11:F22+'R002'!F11:F22)</f>
        <v>142.59038651308353</v>
      </c>
      <c r="G22" s="10" t="s">
        <v>23</v>
      </c>
    </row>
    <row r="23" spans="1:16" ht="14.45" x14ac:dyDescent="0.3">
      <c r="A23" s="4">
        <v>42614</v>
      </c>
      <c r="B23" s="12">
        <v>0</v>
      </c>
      <c r="C23" s="12">
        <v>0</v>
      </c>
      <c r="D23" s="5">
        <f t="shared" si="1"/>
        <v>0</v>
      </c>
      <c r="E23" s="5">
        <f t="shared" si="2"/>
        <v>1.3329345000000001</v>
      </c>
      <c r="F23" s="5">
        <f>SUM(E12:E23+'P005'!D12:D23+'P006'!D12:D23+'P007'!H12:H23+'P008'!H12:H23+'R001'!F12:F23+'R002'!F12:F23)</f>
        <v>142.25750150058357</v>
      </c>
      <c r="G23" s="10" t="s">
        <v>23</v>
      </c>
    </row>
    <row r="24" spans="1:16" ht="14.45" x14ac:dyDescent="0.3">
      <c r="A24" s="4">
        <v>42644</v>
      </c>
      <c r="B24" s="12">
        <v>0</v>
      </c>
      <c r="C24" s="12">
        <v>0</v>
      </c>
      <c r="D24" s="5">
        <f t="shared" si="1"/>
        <v>0</v>
      </c>
      <c r="E24" s="5">
        <f t="shared" si="2"/>
        <v>1.1670645000000002</v>
      </c>
      <c r="F24" s="5">
        <f>SUM(E13:E24+'P005'!D13:D24+'P006'!D13:D24+'P007'!H13:H24+'P008'!H13:H24+'R001'!F13:F24+'R002'!F13:F24)</f>
        <v>142.63142098808356</v>
      </c>
      <c r="G24" s="10" t="s">
        <v>23</v>
      </c>
    </row>
    <row r="25" spans="1:16" ht="14.45" x14ac:dyDescent="0.3">
      <c r="A25" s="4">
        <v>42675</v>
      </c>
      <c r="B25" s="12">
        <v>0</v>
      </c>
      <c r="C25" s="12">
        <v>31</v>
      </c>
      <c r="D25" s="5">
        <f t="shared" si="1"/>
        <v>67.239000000000004</v>
      </c>
      <c r="E25" s="5">
        <f t="shared" si="2"/>
        <v>1.062459</v>
      </c>
      <c r="F25" s="5">
        <f>SUM(E14:E25+'P005'!D14:D25+'P006'!D14:D25+'P007'!H14:H25+'P008'!H14:H25+'R001'!F14:F25+'R002'!F14:F25)</f>
        <v>143.72137906808356</v>
      </c>
      <c r="G25" s="10" t="s">
        <v>23</v>
      </c>
    </row>
    <row r="26" spans="1:16" ht="14.45" x14ac:dyDescent="0.3">
      <c r="A26" s="4">
        <v>42705</v>
      </c>
      <c r="B26" s="12">
        <v>0</v>
      </c>
      <c r="C26" s="12">
        <v>31</v>
      </c>
      <c r="D26" s="5">
        <f t="shared" si="1"/>
        <v>67.239000000000004</v>
      </c>
      <c r="E26" s="5">
        <f t="shared" si="2"/>
        <v>0.98549850000000017</v>
      </c>
      <c r="F26" s="5">
        <f>SUM(E15:E26+'P005'!D15:D26+'P006'!D15:D26+'P007'!H15:H26+'P008'!H15:H26+'R001'!F15:F26+'R002'!F15:F26)</f>
        <v>144.37768666808358</v>
      </c>
      <c r="G26" s="10" t="s">
        <v>23</v>
      </c>
    </row>
    <row r="27" spans="1:16" ht="14.45" x14ac:dyDescent="0.3">
      <c r="A27" s="4">
        <v>42736</v>
      </c>
      <c r="B27" s="12">
        <v>111.51</v>
      </c>
      <c r="C27" s="12">
        <v>0</v>
      </c>
      <c r="D27" s="5">
        <f t="shared" si="1"/>
        <v>616.53879000000006</v>
      </c>
      <c r="E27" s="5">
        <f t="shared" ref="E27:E38" si="3">SUM(D16:D27)/2000</f>
        <v>1.0726078950000002</v>
      </c>
      <c r="F27" s="5">
        <f>SUM(E16:E27+'P005'!D16:D27+'P006'!D16:D27+'P007'!H16:H27+'P008'!H16:H27+'R001'!F16:F27+'R002'!F16:F27)</f>
        <v>147.03570515823341</v>
      </c>
      <c r="G27" s="10" t="s">
        <v>24</v>
      </c>
    </row>
    <row r="28" spans="1:16" ht="14.45" x14ac:dyDescent="0.3">
      <c r="A28" s="4">
        <v>42767</v>
      </c>
      <c r="B28" s="12">
        <v>37.17</v>
      </c>
      <c r="C28" s="12">
        <v>0</v>
      </c>
      <c r="D28" s="5">
        <f t="shared" si="1"/>
        <v>205.51293000000001</v>
      </c>
      <c r="E28" s="5">
        <f t="shared" si="3"/>
        <v>1.0786068600000001</v>
      </c>
      <c r="F28" s="5">
        <f>SUM(E17:E28+'P005'!D17:D28+'P006'!D17:D28+'P007'!H17:H28+'P008'!H17:H28+'R001'!F17:F28+'R002'!F17:F28)</f>
        <v>138.91767793951416</v>
      </c>
      <c r="G28" s="10" t="s">
        <v>24</v>
      </c>
    </row>
    <row r="29" spans="1:16" ht="14.45" x14ac:dyDescent="0.3">
      <c r="A29" s="4">
        <v>42795</v>
      </c>
      <c r="B29" s="12">
        <v>0</v>
      </c>
      <c r="C29" s="12">
        <v>0</v>
      </c>
      <c r="D29" s="5">
        <f t="shared" si="1"/>
        <v>0</v>
      </c>
      <c r="E29" s="5">
        <f t="shared" si="3"/>
        <v>1.0786068600000001</v>
      </c>
      <c r="F29" s="5">
        <f>SUM(E18:E29+'P005'!D18:D29+'P006'!D18:D29+'P007'!H18:H29+'P008'!H18:H29+'R001'!F18:F29+'R002'!F18:F29)</f>
        <v>138.79722514951416</v>
      </c>
      <c r="G29" s="10" t="s">
        <v>24</v>
      </c>
    </row>
    <row r="30" spans="1:16" ht="14.45" x14ac:dyDescent="0.3">
      <c r="A30" s="4">
        <v>42826</v>
      </c>
      <c r="B30" s="12">
        <v>37.17</v>
      </c>
      <c r="C30" s="12">
        <v>0</v>
      </c>
      <c r="D30" s="5">
        <f t="shared" si="1"/>
        <v>205.51293000000001</v>
      </c>
      <c r="E30" s="5">
        <f t="shared" si="3"/>
        <v>1.098428325</v>
      </c>
      <c r="F30" s="5">
        <f>SUM(E19:E30+'P005'!D19:D30+'P006'!D19:D30+'P007'!H19:H30+'P008'!H19:H30+'R001'!F19:F30+'R002'!F19:F30)</f>
        <v>135.04156835451417</v>
      </c>
      <c r="G30" s="10" t="s">
        <v>24</v>
      </c>
    </row>
    <row r="31" spans="1:16" ht="14.45" x14ac:dyDescent="0.3">
      <c r="A31" s="4">
        <v>42856</v>
      </c>
      <c r="B31" s="12">
        <v>111.51</v>
      </c>
      <c r="C31" s="12">
        <v>0</v>
      </c>
      <c r="D31" s="5">
        <f t="shared" si="1"/>
        <v>616.53879000000006</v>
      </c>
      <c r="E31" s="5">
        <f t="shared" si="3"/>
        <v>1.2408277200000002</v>
      </c>
      <c r="F31" s="5">
        <f>SUM(E20:E31+'P005'!D20:D31+'P006'!D20:D31+'P007'!H20:H31+'P008'!H20:H31+'R001'!F20:F31+'R002'!F20:F31)</f>
        <v>135.32123848451414</v>
      </c>
      <c r="G31" s="10" t="s">
        <v>24</v>
      </c>
    </row>
    <row r="32" spans="1:16" ht="14.45" x14ac:dyDescent="0.3">
      <c r="A32" s="4">
        <v>42887</v>
      </c>
      <c r="B32" s="12">
        <v>0</v>
      </c>
      <c r="C32" s="12">
        <v>0</v>
      </c>
      <c r="D32" s="5">
        <f t="shared" si="1"/>
        <v>0</v>
      </c>
      <c r="E32" s="5">
        <f t="shared" si="3"/>
        <v>0.92291022000000011</v>
      </c>
      <c r="F32" s="5">
        <f>SUM(E21:E32+'P005'!D21:D32+'P006'!D21:D32+'P007'!H21:H32+'P008'!H21:H32+'R001'!F21:F32+'R002'!F21:F32)</f>
        <v>131.53200231201416</v>
      </c>
      <c r="G32" s="10" t="s">
        <v>24</v>
      </c>
      <c r="O32" s="21"/>
      <c r="P32" s="21"/>
    </row>
    <row r="33" spans="1:16" ht="14.45" x14ac:dyDescent="0.3">
      <c r="A33" s="4">
        <v>42917</v>
      </c>
      <c r="B33" s="12">
        <v>35.872252687627508</v>
      </c>
      <c r="C33" s="12">
        <v>0</v>
      </c>
      <c r="D33" s="5">
        <f t="shared" si="1"/>
        <v>198.3376851098925</v>
      </c>
      <c r="E33" s="5">
        <f t="shared" si="3"/>
        <v>0.98845956255494638</v>
      </c>
      <c r="F33" s="5">
        <f>SUM(E22:E33+'P005'!D22:D33+'P006'!D22:D33+'P007'!H22:H33+'P008'!H22:H33+'R001'!F22:F33+'R002'!F22:F33)</f>
        <v>127.6074799295691</v>
      </c>
      <c r="O33" s="21"/>
      <c r="P33" s="21"/>
    </row>
    <row r="34" spans="1:16" ht="14.45" x14ac:dyDescent="0.3">
      <c r="A34" s="4">
        <v>42948</v>
      </c>
      <c r="B34" s="12">
        <v>0</v>
      </c>
      <c r="C34" s="12">
        <v>0</v>
      </c>
      <c r="D34" s="5">
        <f t="shared" si="1"/>
        <v>0</v>
      </c>
      <c r="E34" s="5">
        <f t="shared" si="3"/>
        <v>0.98845956255494638</v>
      </c>
      <c r="F34" s="5">
        <f>SUM(E23:E34+'P005'!D23:D34+'P006'!D23:D34+'P007'!H23:H34+'P008'!H23:H34+'R001'!F23:F34+'R002'!F23:F34)</f>
        <v>125.19644306456907</v>
      </c>
      <c r="O34" s="21"/>
      <c r="P34" s="21"/>
    </row>
    <row r="35" spans="1:16" ht="14.45" x14ac:dyDescent="0.3">
      <c r="A35" s="4">
        <v>42979</v>
      </c>
      <c r="B35" s="12">
        <v>0</v>
      </c>
      <c r="C35" s="12">
        <v>0</v>
      </c>
      <c r="D35" s="5">
        <f t="shared" si="1"/>
        <v>0</v>
      </c>
      <c r="E35" s="5">
        <f t="shared" si="3"/>
        <v>0.98845956255494638</v>
      </c>
      <c r="F35" s="5">
        <f>SUM(E24:E35+'P005'!D24:D35+'P006'!D24:D35+'P007'!H24:H35+'P008'!H24:H35+'R001'!F24:F35+'R002'!F24:F35)</f>
        <v>124.5836688345691</v>
      </c>
      <c r="O35" s="21"/>
      <c r="P35" s="21"/>
    </row>
    <row r="36" spans="1:16" ht="14.45" x14ac:dyDescent="0.3">
      <c r="A36" s="4">
        <v>43009</v>
      </c>
      <c r="B36" s="12">
        <v>35.872252687627508</v>
      </c>
      <c r="C36" s="12">
        <v>0</v>
      </c>
      <c r="D36" s="5">
        <f t="shared" ref="D36:D56" si="4">(B36*5.529)+(C36*2.169)</f>
        <v>198.3376851098925</v>
      </c>
      <c r="E36" s="5">
        <f t="shared" si="3"/>
        <v>1.0876284051098926</v>
      </c>
      <c r="F36" s="5">
        <f>SUM(E25:E36+'P005'!D25:D36+'P006'!D25:D36+'P007'!H25:H36+'P008'!H25:H36+'R001'!F25:F36+'R002'!F25:F36)</f>
        <v>125.39045370962405</v>
      </c>
      <c r="O36" s="21"/>
      <c r="P36" s="21"/>
    </row>
    <row r="37" spans="1:16" ht="14.45" x14ac:dyDescent="0.3">
      <c r="A37" s="4">
        <v>43040</v>
      </c>
      <c r="B37" s="12">
        <v>35.872252687627508</v>
      </c>
      <c r="C37" s="12">
        <v>0</v>
      </c>
      <c r="D37" s="5">
        <f t="shared" si="4"/>
        <v>198.3376851098925</v>
      </c>
      <c r="E37" s="5">
        <f t="shared" si="3"/>
        <v>1.1531777476648388</v>
      </c>
      <c r="F37" s="5">
        <f>SUM(E26:E37+'P005'!D26:D37+'P006'!D26:D37+'P007'!H26:H37+'P008'!H26:H37+'R001'!F26:F37+'R002'!F26:F37)</f>
        <v>125.37648229217899</v>
      </c>
      <c r="O37" s="21"/>
      <c r="P37" s="21"/>
    </row>
    <row r="38" spans="1:16" ht="14.45" x14ac:dyDescent="0.3">
      <c r="A38" s="4">
        <v>43070</v>
      </c>
      <c r="B38" s="12">
        <v>35.872252687627508</v>
      </c>
      <c r="C38" s="12">
        <v>0</v>
      </c>
      <c r="D38" s="5">
        <f t="shared" si="4"/>
        <v>198.3376851098925</v>
      </c>
      <c r="E38" s="5">
        <f t="shared" si="3"/>
        <v>1.2187270902197849</v>
      </c>
      <c r="F38" s="5">
        <f>SUM(E27:E38+'P005'!D27:D38+'P006'!D27:D38+'P007'!H27:H38+'P008'!H27:H38+'R001'!F27:F38+'R002'!F27:F38)</f>
        <v>124.95228688473392</v>
      </c>
      <c r="O38" s="21"/>
      <c r="P38" s="21"/>
    </row>
    <row r="39" spans="1:16" x14ac:dyDescent="0.25">
      <c r="A39" s="4">
        <v>43101</v>
      </c>
      <c r="B39" s="12">
        <v>0</v>
      </c>
      <c r="C39" s="12">
        <v>0</v>
      </c>
      <c r="D39" s="5">
        <f t="shared" si="4"/>
        <v>0</v>
      </c>
      <c r="E39" s="5">
        <f t="shared" ref="E39" si="5">SUM(D28:D39)/2000</f>
        <v>0.91045769521978492</v>
      </c>
      <c r="F39" s="5">
        <f>SUM(E28:E39+'P005'!D28:D39+'P006'!D28:D39+'P007'!H28:H39+'P008'!H28:H39+'R001'!F28:F39+'R002'!F28:F39)</f>
        <v>116.70596370723395</v>
      </c>
      <c r="O39" s="21"/>
      <c r="P39" s="21"/>
    </row>
    <row r="40" spans="1:16" x14ac:dyDescent="0.25">
      <c r="A40" s="4">
        <v>43132</v>
      </c>
      <c r="B40" s="12">
        <v>35.872252687627508</v>
      </c>
      <c r="C40" s="12">
        <v>0</v>
      </c>
      <c r="D40" s="5">
        <f t="shared" si="4"/>
        <v>198.3376851098925</v>
      </c>
      <c r="E40" s="5">
        <f t="shared" ref="E40" si="6">SUM(D29:D40)/2000</f>
        <v>0.9068700727747312</v>
      </c>
      <c r="F40" s="5">
        <f>SUM(E29:E40+'P005'!D29:D40+'P006'!D29:D40+'P007'!H29:H40+'P008'!H29:H40+'R001'!F29:F40+'R002'!F29:F40)</f>
        <v>122.63891212277473</v>
      </c>
      <c r="O40" s="21"/>
      <c r="P40" s="21"/>
    </row>
    <row r="41" spans="1:16" x14ac:dyDescent="0.25">
      <c r="A41" s="4">
        <v>43160</v>
      </c>
      <c r="B41" s="12">
        <v>35.872252687627508</v>
      </c>
      <c r="C41" s="12">
        <v>0</v>
      </c>
      <c r="D41" s="5">
        <f t="shared" si="4"/>
        <v>198.3376851098925</v>
      </c>
      <c r="E41" s="5">
        <f t="shared" ref="E41" si="7">SUM(D30:D41)/2000</f>
        <v>1.0060389153296774</v>
      </c>
      <c r="F41" s="5">
        <f>SUM(E30:E41+'P005'!D30:D41+'P006'!D30:D41+'P007'!H30:H41+'P008'!H30:H41+'R001'!F30:F41+'R002'!F30:F41)</f>
        <v>121.46204991782966</v>
      </c>
      <c r="O41" s="21"/>
      <c r="P41" s="21"/>
    </row>
    <row r="42" spans="1:16" x14ac:dyDescent="0.25">
      <c r="A42" s="4">
        <v>43191</v>
      </c>
      <c r="B42" s="12">
        <v>35.872252687627508</v>
      </c>
      <c r="C42" s="12">
        <v>0</v>
      </c>
      <c r="D42" s="5">
        <f t="shared" si="4"/>
        <v>198.3376851098925</v>
      </c>
      <c r="E42" s="5">
        <f t="shared" ref="E42" si="8">SUM(D31:D42)/2000</f>
        <v>1.0024512928846236</v>
      </c>
      <c r="F42" s="5">
        <f>SUM(E31:E42+'P005'!D31:D42+'P006'!D31:D42+'P007'!H31:H42+'P008'!H31:H42+'R001'!F31:F42+'R002'!F31:F42)</f>
        <v>123.3101408378846</v>
      </c>
      <c r="O42" s="21"/>
      <c r="P42" s="21"/>
    </row>
    <row r="43" spans="1:16" x14ac:dyDescent="0.25">
      <c r="A43" s="4">
        <v>43221</v>
      </c>
      <c r="B43" s="12">
        <v>35.872252687627508</v>
      </c>
      <c r="C43" s="12">
        <v>0</v>
      </c>
      <c r="D43" s="5">
        <f t="shared" si="4"/>
        <v>198.3376851098925</v>
      </c>
      <c r="E43" s="5">
        <f t="shared" ref="E43" si="9">SUM(D32:D43)/2000</f>
        <v>0.79335074043956999</v>
      </c>
      <c r="F43" s="5">
        <f>SUM(E32:E43+'P005'!D32:D43+'P006'!D32:D43+'P007'!H32:H43+'P008'!H32:H43+'R001'!F32:F43+'R002'!F32:F43)</f>
        <v>118.70068855543958</v>
      </c>
      <c r="O43" s="21"/>
      <c r="P43" s="21"/>
    </row>
    <row r="44" spans="1:16" x14ac:dyDescent="0.25">
      <c r="A44" s="4">
        <v>43252</v>
      </c>
      <c r="B44" s="12">
        <v>35.88190354925991</v>
      </c>
      <c r="C44" s="12">
        <v>0</v>
      </c>
      <c r="D44" s="5">
        <f t="shared" si="4"/>
        <v>198.39104472385804</v>
      </c>
      <c r="E44" s="5">
        <f t="shared" ref="E44" si="10">SUM(D33:D44)/2000</f>
        <v>0.89254626280149907</v>
      </c>
      <c r="F44" s="5">
        <f>SUM(E33:E44+'P005'!D33:D44+'P006'!D33:D44+'P007'!H33:H44+'P008'!H33:H44+'R001'!F33:F44+'R002'!F33:F44)</f>
        <v>118.6427339953015</v>
      </c>
      <c r="O44" s="21"/>
      <c r="P44" s="21"/>
    </row>
    <row r="45" spans="1:16" x14ac:dyDescent="0.25">
      <c r="A45" s="4">
        <v>43282</v>
      </c>
      <c r="B45" s="12">
        <v>35.88190354925991</v>
      </c>
      <c r="C45" s="12">
        <v>0</v>
      </c>
      <c r="D45" s="5">
        <f t="shared" si="4"/>
        <v>198.39104472385804</v>
      </c>
      <c r="E45" s="5">
        <f t="shared" ref="E45" si="11">SUM(D34:D45)/2000</f>
        <v>0.89257294260848197</v>
      </c>
      <c r="F45" s="5">
        <f>SUM(E34:E45+'P005'!D34:D45+'P006'!D34:D45+'P007'!H34:H45+'P008'!H34:H45+'R001'!F34:F45+'R002'!F34:F45)</f>
        <v>119.70615878260848</v>
      </c>
      <c r="G45" s="10" t="s">
        <v>32</v>
      </c>
      <c r="O45" s="21"/>
      <c r="P45" s="21"/>
    </row>
    <row r="46" spans="1:16" x14ac:dyDescent="0.25">
      <c r="A46" s="4">
        <v>43313</v>
      </c>
      <c r="B46" s="12">
        <v>0</v>
      </c>
      <c r="C46" s="12">
        <v>0</v>
      </c>
      <c r="D46" s="5">
        <f t="shared" si="4"/>
        <v>0</v>
      </c>
      <c r="E46" s="5">
        <f t="shared" ref="E46:E47" si="12">SUM(D35:D46)/2000</f>
        <v>0.89257294260848197</v>
      </c>
      <c r="F46" s="5">
        <f>SUM(E35:E46+'P005'!D35:D46+'P006'!D35:D46+'P007'!H35:H46+'P008'!H35:H46+'R001'!F35:F46+'R002'!F35:F46)</f>
        <v>118.66816347760849</v>
      </c>
      <c r="O46" s="21"/>
      <c r="P46" s="21"/>
    </row>
    <row r="47" spans="1:16" x14ac:dyDescent="0.25">
      <c r="A47" s="4">
        <v>43344</v>
      </c>
      <c r="B47" s="12">
        <v>35.88190354925991</v>
      </c>
      <c r="C47" s="12">
        <v>0</v>
      </c>
      <c r="D47" s="5">
        <f t="shared" si="4"/>
        <v>198.39104472385804</v>
      </c>
      <c r="E47" s="5">
        <f t="shared" si="12"/>
        <v>0.99176846497041105</v>
      </c>
      <c r="F47" s="5">
        <f>SUM(E36:E47+'P005'!D36:D47+'P006'!D36:D47+'P007'!H36:H47+'P008'!H36:H47+'R001'!F36:F47+'R002'!F36:F47)</f>
        <v>118.74610130747041</v>
      </c>
      <c r="O47" s="21"/>
      <c r="P47" s="21"/>
    </row>
    <row r="48" spans="1:16" x14ac:dyDescent="0.25">
      <c r="A48" s="4">
        <v>43374</v>
      </c>
      <c r="B48" s="12">
        <v>71.76380709851982</v>
      </c>
      <c r="C48" s="12">
        <v>0</v>
      </c>
      <c r="D48" s="5">
        <f t="shared" si="4"/>
        <v>396.78208944771609</v>
      </c>
      <c r="E48" s="5">
        <f t="shared" ref="E48" si="13">SUM(D37:D48)/2000</f>
        <v>1.0909906671393228</v>
      </c>
      <c r="F48" s="5">
        <f>SUM(E37:E48+'P005'!D37:D48+'P006'!D37:D48+'P007'!H37:H48+'P008'!H37:H48+'R001'!F37:F48+'R002'!F37:F48)</f>
        <v>117.81362989213932</v>
      </c>
      <c r="O48" s="21"/>
      <c r="P48" s="21"/>
    </row>
    <row r="49" spans="1:16" x14ac:dyDescent="0.25">
      <c r="A49" s="4">
        <v>43405</v>
      </c>
      <c r="B49" s="12">
        <v>0</v>
      </c>
      <c r="C49" s="12">
        <v>0</v>
      </c>
      <c r="D49" s="5">
        <f t="shared" si="4"/>
        <v>0</v>
      </c>
      <c r="E49" s="5">
        <f t="shared" ref="E49:E50" si="14">SUM(D38:D49)/2000</f>
        <v>0.99182182458437651</v>
      </c>
      <c r="F49" s="5">
        <f>SUM(E38:E49+'P005'!D38:D49+'P006'!D38:D49+'P007'!H38:H49+'P008'!H38:H49+'R001'!F38:F49+'R002'!F38:F49)</f>
        <v>113.47492838458439</v>
      </c>
      <c r="O49" s="21"/>
      <c r="P49" s="21"/>
    </row>
    <row r="50" spans="1:16" x14ac:dyDescent="0.25">
      <c r="A50" s="4">
        <v>43435</v>
      </c>
      <c r="B50" s="12">
        <v>35.882868635423144</v>
      </c>
      <c r="C50" s="12">
        <v>0.16786807544188803</v>
      </c>
      <c r="D50" s="5">
        <f t="shared" si="4"/>
        <v>198.76048654088802</v>
      </c>
      <c r="E50" s="5">
        <f t="shared" si="14"/>
        <v>0.99203322529987403</v>
      </c>
      <c r="F50" s="5">
        <f>SUM(E39:E50+'P005'!D39:D50+'P006'!D39:D50+'P007'!H39:H50+'P008'!H39:H50+'R001'!F39:F50+'R002'!F39:F50)</f>
        <v>109.25638868529988</v>
      </c>
      <c r="O50" s="21"/>
      <c r="P50" s="21"/>
    </row>
    <row r="51" spans="1:16" x14ac:dyDescent="0.25">
      <c r="A51" s="4">
        <v>43466</v>
      </c>
      <c r="B51" s="12">
        <v>0</v>
      </c>
      <c r="C51" s="12">
        <v>0</v>
      </c>
      <c r="D51" s="5">
        <f t="shared" si="4"/>
        <v>0</v>
      </c>
      <c r="E51" s="5">
        <f t="shared" ref="E51:E52" si="15">SUM(D40:D51)/2000</f>
        <v>0.99203322529987403</v>
      </c>
      <c r="F51" s="5">
        <f>SUM(E40:E51+'P005'!D40:D51+'P006'!D40:D51+'P007'!H40:H51+'P008'!H40:H51+'R001'!F40:F51+'R002'!F40:F51)</f>
        <v>111.31319415779988</v>
      </c>
      <c r="O51" s="21"/>
      <c r="P51" s="21"/>
    </row>
    <row r="52" spans="1:16" x14ac:dyDescent="0.25">
      <c r="A52" s="4">
        <v>43497</v>
      </c>
      <c r="B52" s="12">
        <v>35.88190354925991</v>
      </c>
      <c r="C52" s="12">
        <v>0</v>
      </c>
      <c r="D52" s="5">
        <f t="shared" si="4"/>
        <v>198.39104472385804</v>
      </c>
      <c r="E52" s="5">
        <f t="shared" si="15"/>
        <v>0.99205990510685682</v>
      </c>
      <c r="F52" s="5">
        <f>SUM(E41:E52+'P005'!D41:D52+'P006'!D41:D52+'P007'!H41:H52+'P008'!H41:H52+'R001'!F41:F52+'R002'!F41:F52)</f>
        <v>108.12249437260684</v>
      </c>
      <c r="O52" s="21"/>
      <c r="P52" s="21"/>
    </row>
    <row r="53" spans="1:16" x14ac:dyDescent="0.25">
      <c r="A53" s="4">
        <v>43525</v>
      </c>
      <c r="B53" s="12">
        <v>0</v>
      </c>
      <c r="C53" s="12">
        <v>0</v>
      </c>
      <c r="D53" s="5">
        <f t="shared" si="4"/>
        <v>0</v>
      </c>
      <c r="E53" s="5">
        <f t="shared" ref="E53" si="16">SUM(D42:D53)/2000</f>
        <v>0.89289106255191064</v>
      </c>
      <c r="F53" s="5">
        <f>SUM(E42:E53+'P005'!D42:D53+'P006'!D42:D53+'P007'!H42:H53+'P008'!H42:H53+'R001'!F42:F53+'R002'!F42:F53)</f>
        <v>106.88820021505191</v>
      </c>
      <c r="O53" s="21"/>
      <c r="P53" s="21"/>
    </row>
    <row r="54" spans="1:16" x14ac:dyDescent="0.25">
      <c r="A54" s="4">
        <v>43556</v>
      </c>
      <c r="B54" s="12">
        <v>35.88190354925991</v>
      </c>
      <c r="C54" s="12">
        <v>0</v>
      </c>
      <c r="D54" s="5">
        <f t="shared" si="4"/>
        <v>198.39104472385804</v>
      </c>
      <c r="E54" s="5">
        <f t="shared" ref="E54" si="17">SUM(D43:D54)/2000</f>
        <v>0.89291774235889354</v>
      </c>
      <c r="F54" s="5">
        <f>SUM(E43:E54+'P005'!D43:D54+'P006'!D43:D54+'P007'!H43:H54+'P008'!H43:H54+'R001'!F43:F54+'R002'!F43:F54)</f>
        <v>104.6709104398589</v>
      </c>
      <c r="O54" s="21"/>
      <c r="P54" s="21"/>
    </row>
    <row r="55" spans="1:16" x14ac:dyDescent="0.25">
      <c r="A55" s="4">
        <v>43586</v>
      </c>
      <c r="B55" s="12">
        <v>0</v>
      </c>
      <c r="C55" s="12">
        <v>0</v>
      </c>
      <c r="D55" s="5">
        <f t="shared" si="4"/>
        <v>0</v>
      </c>
      <c r="E55" s="5">
        <f t="shared" ref="E55:E56" si="18">SUM(D44:D55)/2000</f>
        <v>0.79374889980394736</v>
      </c>
      <c r="F55" s="5">
        <f>SUM(E44:E55+'P005'!D44:D55+'P006'!D44:D55+'P007'!H44:H55+'P008'!H44:H55+'R001'!F44:F55+'R002'!F44:F55)</f>
        <v>103.29797915730391</v>
      </c>
      <c r="L55" t="s">
        <v>26</v>
      </c>
      <c r="O55" s="21"/>
      <c r="P55" s="21"/>
    </row>
    <row r="56" spans="1:16" x14ac:dyDescent="0.25">
      <c r="A56" s="4">
        <v>43617</v>
      </c>
      <c r="B56" s="12">
        <v>0</v>
      </c>
      <c r="C56" s="12">
        <v>0</v>
      </c>
      <c r="D56" s="5">
        <f t="shared" si="4"/>
        <v>0</v>
      </c>
      <c r="E56" s="5">
        <f t="shared" si="18"/>
        <v>0.69455337744201828</v>
      </c>
      <c r="F56" s="5">
        <f>SUM(E45:E56+'P005'!D45:D56+'P006'!D45:D56+'P007'!H45:H56+'P008'!H45:H56+'R001'!F45:F56+'R002'!F45:F56)</f>
        <v>100.87078153994202</v>
      </c>
      <c r="G56" s="10" t="s">
        <v>42</v>
      </c>
    </row>
    <row r="57" spans="1:16" x14ac:dyDescent="0.25">
      <c r="A57" s="4">
        <v>43647</v>
      </c>
      <c r="B57" s="12">
        <v>0</v>
      </c>
      <c r="C57" s="12">
        <v>0</v>
      </c>
      <c r="D57" s="5">
        <f t="shared" ref="D57:D58" si="19">(B57*5.529)+(C57*2.169)</f>
        <v>0</v>
      </c>
      <c r="E57" s="5">
        <f t="shared" ref="E57:E58" si="20">SUM(D46:D57)/2000</f>
        <v>0.5953578550800892</v>
      </c>
      <c r="F57" s="5">
        <f>SUM(E46:E57+'P005'!D46:D57+'P006'!D46:D57+'P007'!H46:H57+'P008'!H46:H57+'R001'!F46:F57+'R002'!F46:F57)</f>
        <v>102.72409156008008</v>
      </c>
    </row>
    <row r="58" spans="1:16" x14ac:dyDescent="0.25">
      <c r="A58" s="4">
        <v>43678</v>
      </c>
      <c r="B58" s="12">
        <v>0</v>
      </c>
      <c r="C58" s="12">
        <v>0</v>
      </c>
      <c r="D58" s="5">
        <f t="shared" si="19"/>
        <v>0</v>
      </c>
      <c r="E58" s="5">
        <f t="shared" si="20"/>
        <v>0.5953578550800892</v>
      </c>
      <c r="F58" s="5">
        <f>SUM(E47:E58+'P005'!D47:D58+'P006'!D47:D58+'P007'!H47:H58+'P008'!H47:H58+'R001'!F47:F58+'R002'!F47:F58)</f>
        <v>105.6202911550801</v>
      </c>
    </row>
    <row r="59" spans="1:16" x14ac:dyDescent="0.25">
      <c r="A59" s="4">
        <v>43709</v>
      </c>
      <c r="B59" s="12">
        <v>0</v>
      </c>
      <c r="C59" s="12">
        <v>0</v>
      </c>
      <c r="D59" s="5">
        <f t="shared" ref="D59" si="21">(B59*5.529)+(C59*2.169)</f>
        <v>0</v>
      </c>
      <c r="E59" s="5">
        <f t="shared" ref="E59" si="22">SUM(D48:D59)/2000</f>
        <v>0.49616233271816007</v>
      </c>
      <c r="F59" s="5">
        <f>SUM(E48:E59+'P005'!D48:D59+'P006'!D48:D59+'P007'!H48:H59+'P008'!H48:H59+'R001'!F48:F59+'R002'!F48:F59)</f>
        <v>103.21911250521815</v>
      </c>
    </row>
    <row r="60" spans="1:16" x14ac:dyDescent="0.25">
      <c r="A60" s="4">
        <v>43739</v>
      </c>
      <c r="B60" s="12">
        <v>35.880000000000003</v>
      </c>
      <c r="C60" s="12">
        <v>0</v>
      </c>
      <c r="D60" s="5">
        <f t="shared" ref="D60" si="23">(B60*5.529)+(C60*2.169)</f>
        <v>198.38052000000002</v>
      </c>
      <c r="E60" s="5">
        <f t="shared" ref="E60" si="24">SUM(D49:D60)/2000</f>
        <v>0.39696154799430206</v>
      </c>
      <c r="F60" s="5">
        <f>SUM(E49:E60+'P005'!D49:D60+'P006'!D49:D60+'P007'!H49:H60+'P008'!H49:H60+'R001'!F49:F60+'R002'!F49:F60)</f>
        <v>101.82526833924432</v>
      </c>
    </row>
    <row r="61" spans="1:16" x14ac:dyDescent="0.25">
      <c r="A61" s="4">
        <v>43770</v>
      </c>
      <c r="B61" s="12">
        <v>0</v>
      </c>
      <c r="C61" s="12">
        <v>0</v>
      </c>
      <c r="D61" s="5">
        <f t="shared" ref="D61:D62" si="25">(B61*5.529)+(C61*2.169)</f>
        <v>0</v>
      </c>
      <c r="E61" s="5">
        <f t="shared" ref="E61:E62" si="26">SUM(D50:D61)/2000</f>
        <v>0.39696154799430206</v>
      </c>
      <c r="F61" s="5">
        <f>SUM(E50:E61+'P005'!D50:D61+'P006'!D50:D61+'P007'!H50:H61+'P008'!H50:H61+'R001'!F50:F61+'R002'!F50:F61)</f>
        <v>97.456381685494307</v>
      </c>
    </row>
    <row r="62" spans="1:16" x14ac:dyDescent="0.25">
      <c r="A62" s="4">
        <v>43800</v>
      </c>
      <c r="B62" s="12">
        <v>0</v>
      </c>
      <c r="C62" s="12">
        <v>0</v>
      </c>
      <c r="D62" s="5">
        <f t="shared" si="25"/>
        <v>0</v>
      </c>
      <c r="E62" s="5">
        <f t="shared" si="26"/>
        <v>0.29758130472385808</v>
      </c>
      <c r="F62" s="5">
        <f>SUM(E51:E62+'P005'!D51:D62+'P006'!D51:D62+'P007'!H51:H62+'P008'!H51:H62+'R001'!F51:F62+'R002'!F51:F62)</f>
        <v>99.307014317223832</v>
      </c>
    </row>
    <row r="63" spans="1:16" x14ac:dyDescent="0.25">
      <c r="A63" s="4">
        <v>43831</v>
      </c>
      <c r="B63" s="12">
        <v>35.880000000000003</v>
      </c>
      <c r="C63" s="12">
        <v>0</v>
      </c>
      <c r="D63" s="5">
        <f t="shared" ref="D63:D64" si="27">(B63*5.529)+(C63*2.169)</f>
        <v>198.38052000000002</v>
      </c>
      <c r="E63" s="5">
        <f t="shared" ref="E63:E64" si="28">SUM(D52:D63)/2000</f>
        <v>0.39677156472385811</v>
      </c>
      <c r="F63" s="5">
        <f>SUM(E52:E63+'P005'!D52:D63+'P006'!D52:D63+'P007'!H52:H63+'P008'!H52:H63+'R001'!F52:F63+'R002'!F52:F63)</f>
        <v>101.30406748722383</v>
      </c>
    </row>
    <row r="64" spans="1:16" x14ac:dyDescent="0.25">
      <c r="A64" s="4">
        <v>43862</v>
      </c>
      <c r="B64" s="12">
        <v>0</v>
      </c>
      <c r="C64" s="12">
        <v>0</v>
      </c>
      <c r="D64" s="5">
        <f t="shared" si="27"/>
        <v>0</v>
      </c>
      <c r="E64" s="5">
        <f t="shared" si="28"/>
        <v>0.29757604236192908</v>
      </c>
      <c r="F64" s="5">
        <f>SUM(E53:E64+'P005'!D53:D64+'P006'!D53:D64+'P007'!H53:H64+'P008'!H53:H64+'R001'!F53:F64+'R002'!F53:F64)</f>
        <v>103.13880853486192</v>
      </c>
    </row>
    <row r="65" spans="1:7" x14ac:dyDescent="0.25">
      <c r="A65" s="4">
        <v>43891</v>
      </c>
      <c r="B65" s="12">
        <v>0</v>
      </c>
      <c r="C65" s="12">
        <v>0</v>
      </c>
      <c r="D65" s="5">
        <f t="shared" ref="D65" si="29">(B65*5.529)+(C65*2.169)</f>
        <v>0</v>
      </c>
      <c r="E65" s="5">
        <f t="shared" ref="E65" si="30">SUM(D54:D65)/2000</f>
        <v>0.29757604236192908</v>
      </c>
      <c r="F65" s="5">
        <f>SUM(E54:E65+'P005'!D54:D65+'P006'!D54:D65+'P007'!H54:H65+'P008'!H54:H65+'R001'!F54:F65+'R002'!F54:F65)</f>
        <v>98.795620112361931</v>
      </c>
      <c r="G65" s="10" t="s">
        <v>52</v>
      </c>
    </row>
    <row r="66" spans="1:7" x14ac:dyDescent="0.25">
      <c r="A66" s="4">
        <v>43922</v>
      </c>
      <c r="B66" s="12">
        <v>0</v>
      </c>
      <c r="C66" s="12">
        <v>0</v>
      </c>
      <c r="D66" s="5">
        <f t="shared" ref="D66:D67" si="31">(B66*5.529)+(C66*2.169)</f>
        <v>0</v>
      </c>
      <c r="E66" s="5">
        <f t="shared" ref="E66:E67" si="32">SUM(D55:D66)/2000</f>
        <v>0.19838052</v>
      </c>
      <c r="F66" s="5">
        <f>SUM(E55:E66+'P005'!D55:D66+'P006'!D55:D66+'P007'!H55:H66+'P008'!H55:H66+'R001'!F55:F66+'R002'!F55:F66)</f>
        <v>90.774727187499991</v>
      </c>
      <c r="G66" s="10" t="s">
        <v>53</v>
      </c>
    </row>
    <row r="67" spans="1:7" x14ac:dyDescent="0.25">
      <c r="A67" s="4">
        <v>43952</v>
      </c>
      <c r="B67" s="12">
        <v>34.979999999999997</v>
      </c>
      <c r="C67" s="12">
        <v>0</v>
      </c>
      <c r="D67" s="5">
        <f t="shared" si="31"/>
        <v>193.40441999999999</v>
      </c>
      <c r="E67" s="5">
        <f t="shared" si="32"/>
        <v>0.29508273000000002</v>
      </c>
      <c r="F67" s="5">
        <f>SUM(E56:E67+'P005'!D56:D67+'P006'!D56:D67+'P007'!H56:H67+'P008'!H56:H67+'R001'!F56:F67+'R002'!F56:F67)</f>
        <v>84.588674897499999</v>
      </c>
    </row>
    <row r="68" spans="1:7" x14ac:dyDescent="0.25">
      <c r="A68" s="4">
        <v>43983</v>
      </c>
      <c r="B68" s="12">
        <v>0</v>
      </c>
      <c r="C68" s="12">
        <v>0</v>
      </c>
      <c r="D68" s="5">
        <f t="shared" ref="D68:D69" si="33">(B68*5.529)+(C68*2.169)</f>
        <v>0</v>
      </c>
      <c r="E68" s="5">
        <f t="shared" ref="E68:E69" si="34">SUM(D57:D68)/2000</f>
        <v>0.29508273000000002</v>
      </c>
      <c r="F68" s="5">
        <f>SUM(E57:E68+'P005'!D57:D68+'P006'!D57:D68+'P007'!H57:H68+'P008'!H57:H68+'R001'!F57:F68+'R002'!F57:F68)</f>
        <v>85.635800647499991</v>
      </c>
    </row>
    <row r="69" spans="1:7" x14ac:dyDescent="0.25">
      <c r="A69" s="4">
        <v>44013</v>
      </c>
      <c r="B69" s="12">
        <v>0</v>
      </c>
      <c r="C69" s="12">
        <v>0</v>
      </c>
      <c r="D69" s="5">
        <f t="shared" si="33"/>
        <v>0</v>
      </c>
      <c r="E69" s="5">
        <f t="shared" si="34"/>
        <v>0.29508273000000002</v>
      </c>
      <c r="F69" s="5">
        <f>SUM(E58:E69+'P005'!D58:D69+'P006'!D58:D69+'P007'!H58:H69+'P008'!H58:H69+'R001'!F58:F69+'R002'!F58:F69)</f>
        <v>85.635800647499991</v>
      </c>
    </row>
    <row r="70" spans="1:7" x14ac:dyDescent="0.25">
      <c r="A70" s="4">
        <v>44044</v>
      </c>
      <c r="B70" s="12">
        <v>0</v>
      </c>
      <c r="C70" s="12">
        <v>0</v>
      </c>
      <c r="D70" s="5">
        <f t="shared" ref="D70" si="35">(B70*5.529)+(C70*2.169)</f>
        <v>0</v>
      </c>
      <c r="E70" s="5">
        <f t="shared" ref="E70" si="36">SUM(D59:D70)/2000</f>
        <v>0.29508273000000002</v>
      </c>
      <c r="F70" s="5">
        <f>SUM(E59:E70+'P005'!D59:D70+'P006'!D59:D70+'P007'!H59:H70+'P008'!H59:H70+'R001'!F59:F70+'R002'!F59:F70)</f>
        <v>82.494423397499986</v>
      </c>
    </row>
    <row r="71" spans="1:7" x14ac:dyDescent="0.25">
      <c r="A71" s="4">
        <v>44075</v>
      </c>
      <c r="B71" s="12">
        <v>34.979999999999997</v>
      </c>
      <c r="C71" s="12">
        <v>0</v>
      </c>
      <c r="D71" s="5">
        <f t="shared" ref="D71" si="37">(B71*5.529)+(C71*2.169)</f>
        <v>193.40441999999999</v>
      </c>
      <c r="E71" s="5">
        <f t="shared" ref="E71" si="38">SUM(D60:D71)/2000</f>
        <v>0.39178494000000003</v>
      </c>
      <c r="F71" s="5">
        <f>SUM(E60:E71+'P005'!D60:D71+'P006'!D60:D71+'P007'!H60:H71+'P008'!H60:H71+'R001'!F60:F71+'R002'!F60:F71)</f>
        <v>82.59112560749999</v>
      </c>
    </row>
    <row r="72" spans="1:7" x14ac:dyDescent="0.25">
      <c r="A72" s="4">
        <v>44105</v>
      </c>
      <c r="B72" s="12">
        <v>35.880000000000003</v>
      </c>
      <c r="C72" s="12">
        <v>0</v>
      </c>
      <c r="D72" s="5">
        <f t="shared" ref="D72:D73" si="39">(B72*5.529)+(C72*2.169)</f>
        <v>198.38052000000002</v>
      </c>
      <c r="E72" s="5">
        <f t="shared" ref="E72:E73" si="40">SUM(D61:D72)/2000</f>
        <v>0.39178494000000003</v>
      </c>
      <c r="F72" s="5">
        <f>SUM(E61:E72+'P005'!D61:D72+'P006'!D61:D72+'P007'!H61:H72+'P008'!H61:H72+'R001'!F61:F72+'R002'!F61:F72)</f>
        <v>83.638266711249983</v>
      </c>
    </row>
    <row r="73" spans="1:7" x14ac:dyDescent="0.25">
      <c r="A73" s="4">
        <v>44136</v>
      </c>
      <c r="B73" s="12">
        <v>0</v>
      </c>
      <c r="C73" s="12">
        <v>0</v>
      </c>
      <c r="D73" s="5">
        <f t="shared" si="39"/>
        <v>0</v>
      </c>
      <c r="E73" s="5">
        <f t="shared" si="40"/>
        <v>0.39178494000000003</v>
      </c>
      <c r="F73" s="5">
        <f>SUM(E62:E73+'P005'!D62:D73+'P006'!D62:D73+'P007'!H62:H73+'P008'!H62:H73+'R001'!F62:F73+'R002'!F62:F73)</f>
        <v>87.826785064999996</v>
      </c>
    </row>
    <row r="74" spans="1:7" x14ac:dyDescent="0.25">
      <c r="A74" s="4">
        <v>44166</v>
      </c>
      <c r="B74" s="12">
        <v>35.880000000000003</v>
      </c>
      <c r="C74" s="12">
        <v>0</v>
      </c>
      <c r="D74" s="5">
        <f t="shared" ref="D74" si="41">(B74*5.529)+(C74*2.169)</f>
        <v>198.38052000000002</v>
      </c>
      <c r="E74" s="5">
        <f t="shared" ref="E74" si="42">SUM(D63:D74)/2000</f>
        <v>0.49097520000000006</v>
      </c>
      <c r="F74" s="5">
        <f>SUM(E63:E74+'P005'!D63:D74+'P006'!D63:D74+'P007'!H63:H74+'P008'!H63:H74+'R001'!F63:F74+'R002'!F63:F74)</f>
        <v>86.87884957499999</v>
      </c>
    </row>
    <row r="75" spans="1:7" x14ac:dyDescent="0.25">
      <c r="A75" s="4">
        <v>44197</v>
      </c>
      <c r="B75" s="12">
        <v>0</v>
      </c>
      <c r="C75" s="12">
        <v>0</v>
      </c>
      <c r="D75" s="5">
        <f t="shared" ref="D75:D76" si="43">(B75*5.529)+(C75*2.169)</f>
        <v>0</v>
      </c>
      <c r="E75" s="5">
        <f t="shared" ref="E75:E76" si="44">SUM(D64:D75)/2000</f>
        <v>0.39178494000000003</v>
      </c>
      <c r="F75" s="5">
        <f>SUM(E64:E75+'P005'!D64:D75+'P006'!D64:D75+'P007'!H64:H75+'P008'!H64:H75+'R001'!F64:F75+'R002'!F64:F75)</f>
        <v>81.544030565</v>
      </c>
    </row>
    <row r="76" spans="1:7" x14ac:dyDescent="0.25">
      <c r="A76" s="4">
        <v>44228</v>
      </c>
      <c r="B76" s="12">
        <v>0</v>
      </c>
      <c r="C76" s="12">
        <v>0</v>
      </c>
      <c r="D76" s="5">
        <f t="shared" si="43"/>
        <v>0</v>
      </c>
      <c r="E76" s="5">
        <f t="shared" si="44"/>
        <v>0.39178494000000003</v>
      </c>
      <c r="F76" s="5">
        <f>SUM(E65:E76+'P005'!D65:D76+'P006'!D65:D76+'P007'!H65:H76+'P008'!H65:H76+'R001'!F65:F76+'R002'!F65:F76)</f>
        <v>79.449779065000001</v>
      </c>
    </row>
  </sheetData>
  <mergeCells count="1">
    <mergeCell ref="A1:F1"/>
  </mergeCells>
  <conditionalFormatting sqref="D3:D76">
    <cfRule type="cellIs" dxfId="20" priority="3" operator="greaterThan">
      <formula>1100</formula>
    </cfRule>
  </conditionalFormatting>
  <conditionalFormatting sqref="F3">
    <cfRule type="cellIs" dxfId="19" priority="2" operator="greaterThan">
      <formula>240</formula>
    </cfRule>
  </conditionalFormatting>
  <conditionalFormatting sqref="F3:F76">
    <cfRule type="cellIs" dxfId="18" priority="1" operator="greaterThan">
      <formula>240</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6"/>
  <sheetViews>
    <sheetView workbookViewId="0">
      <pane ySplit="2" topLeftCell="A51" activePane="bottomLeft" state="frozen"/>
      <selection pane="bottomLeft" activeCell="H71" sqref="H71"/>
    </sheetView>
  </sheetViews>
  <sheetFormatPr defaultRowHeight="15" x14ac:dyDescent="0.25"/>
  <cols>
    <col min="2" max="2" width="19.28515625" style="13" customWidth="1"/>
  </cols>
  <sheetData>
    <row r="1" spans="1:6" ht="14.45" x14ac:dyDescent="0.3">
      <c r="A1" s="26" t="s">
        <v>4</v>
      </c>
      <c r="B1" s="27"/>
      <c r="C1" s="27"/>
      <c r="D1" s="27"/>
      <c r="E1" s="28"/>
      <c r="F1" s="10" t="s">
        <v>46</v>
      </c>
    </row>
    <row r="2" spans="1:6" s="1" customFormat="1" ht="48" x14ac:dyDescent="0.25">
      <c r="A2" s="8" t="s">
        <v>1</v>
      </c>
      <c r="B2" s="11" t="s">
        <v>47</v>
      </c>
      <c r="C2" s="3" t="s">
        <v>14</v>
      </c>
      <c r="D2" s="6" t="s">
        <v>6</v>
      </c>
      <c r="E2" s="7" t="s">
        <v>3</v>
      </c>
    </row>
    <row r="3" spans="1:6" x14ac:dyDescent="0.25">
      <c r="A3" s="4">
        <v>42005</v>
      </c>
      <c r="B3" s="12">
        <v>1424.5</v>
      </c>
      <c r="C3" s="5">
        <f>B3*6.1415</f>
        <v>8748.56675</v>
      </c>
      <c r="D3" s="5">
        <f>C3/2000</f>
        <v>4.3742833750000001</v>
      </c>
      <c r="E3" s="5">
        <f>'P801'!F3</f>
        <v>9.5857851400000005</v>
      </c>
      <c r="F3" s="10" t="s">
        <v>21</v>
      </c>
    </row>
    <row r="4" spans="1:6" x14ac:dyDescent="0.25">
      <c r="A4" s="4">
        <v>42036</v>
      </c>
      <c r="B4" s="12">
        <v>940</v>
      </c>
      <c r="C4" s="5">
        <f t="shared" ref="C4:C56" si="0">B4*6.1415</f>
        <v>5773.0099999999993</v>
      </c>
      <c r="D4" s="5">
        <f>SUM(C3:C4)/2000</f>
        <v>7.2607883749999997</v>
      </c>
      <c r="E4" s="5">
        <f>'P801'!F4</f>
        <v>16.113555139999999</v>
      </c>
      <c r="F4" s="10" t="s">
        <v>21</v>
      </c>
    </row>
    <row r="5" spans="1:6" x14ac:dyDescent="0.25">
      <c r="A5" s="4">
        <v>42064</v>
      </c>
      <c r="B5" s="12">
        <v>1270.96</v>
      </c>
      <c r="C5" s="5">
        <f t="shared" si="0"/>
        <v>7805.6008400000001</v>
      </c>
      <c r="D5" s="5">
        <f>SUM(C3:C5)/2000</f>
        <v>11.163588794999999</v>
      </c>
      <c r="E5" s="5">
        <f>'P801'!F5</f>
        <v>26.795312752500003</v>
      </c>
      <c r="F5" s="10" t="s">
        <v>21</v>
      </c>
    </row>
    <row r="6" spans="1:6" x14ac:dyDescent="0.25">
      <c r="A6" s="4">
        <v>42095</v>
      </c>
      <c r="B6" s="12">
        <v>1219.52</v>
      </c>
      <c r="C6" s="5">
        <f t="shared" si="0"/>
        <v>7489.6820799999996</v>
      </c>
      <c r="D6" s="5">
        <f>SUM(C3:C6)/2000</f>
        <v>14.908429835</v>
      </c>
      <c r="E6" s="5">
        <f>'P801'!F6</f>
        <v>37.173266712500002</v>
      </c>
      <c r="F6" s="10" t="s">
        <v>21</v>
      </c>
    </row>
    <row r="7" spans="1:6" x14ac:dyDescent="0.25">
      <c r="A7" s="4">
        <v>42125</v>
      </c>
      <c r="B7" s="12">
        <v>1269.22</v>
      </c>
      <c r="C7" s="5">
        <f t="shared" si="0"/>
        <v>7794.9146300000002</v>
      </c>
      <c r="D7" s="5">
        <f>SUM(C3:C7)/2000</f>
        <v>18.80588715</v>
      </c>
      <c r="E7" s="5">
        <f>'P801'!F7</f>
        <v>46.649018147500001</v>
      </c>
      <c r="F7" s="10" t="s">
        <v>21</v>
      </c>
    </row>
    <row r="8" spans="1:6" x14ac:dyDescent="0.25">
      <c r="A8" s="4">
        <v>42156</v>
      </c>
      <c r="B8" s="12">
        <v>1158.6500000000001</v>
      </c>
      <c r="C8" s="5">
        <f t="shared" si="0"/>
        <v>7115.8489749999999</v>
      </c>
      <c r="D8" s="5">
        <f>SUM(C3:C8)/2000</f>
        <v>22.3638116375</v>
      </c>
      <c r="E8" s="5">
        <f>'P801'!F8</f>
        <v>56.817276499999998</v>
      </c>
      <c r="F8" s="10" t="s">
        <v>21</v>
      </c>
    </row>
    <row r="9" spans="1:6" x14ac:dyDescent="0.25">
      <c r="A9" s="4">
        <v>42186</v>
      </c>
      <c r="B9" s="12">
        <v>1090.23</v>
      </c>
      <c r="C9" s="5">
        <f t="shared" si="0"/>
        <v>6695.6475449999998</v>
      </c>
      <c r="D9" s="5">
        <f>SUM(C3:C9)/2000</f>
        <v>25.71163541</v>
      </c>
      <c r="E9" s="5">
        <f>'P801'!F9</f>
        <v>65.796339842500004</v>
      </c>
      <c r="F9" s="10" t="s">
        <v>21</v>
      </c>
    </row>
    <row r="10" spans="1:6" x14ac:dyDescent="0.25">
      <c r="A10" s="4">
        <v>42217</v>
      </c>
      <c r="B10" s="12">
        <v>1252</v>
      </c>
      <c r="C10" s="5">
        <f t="shared" si="0"/>
        <v>7689.1579999999994</v>
      </c>
      <c r="D10" s="5">
        <f>SUM(C3:C10)/2000</f>
        <v>29.556214409999999</v>
      </c>
      <c r="E10" s="5">
        <f>'P801'!F10</f>
        <v>76.211664197499985</v>
      </c>
      <c r="F10" s="10" t="s">
        <v>21</v>
      </c>
    </row>
    <row r="11" spans="1:6" x14ac:dyDescent="0.25">
      <c r="A11" s="4">
        <v>42248</v>
      </c>
      <c r="B11" s="12">
        <v>1171.0999999999999</v>
      </c>
      <c r="C11" s="5">
        <f t="shared" si="0"/>
        <v>7192.3106499999994</v>
      </c>
      <c r="D11" s="5">
        <f>SUM(C3:C11)/2000</f>
        <v>33.152369735000001</v>
      </c>
      <c r="E11" s="5">
        <f>'P801'!F11</f>
        <v>86.810444509999982</v>
      </c>
      <c r="F11" s="10" t="s">
        <v>21</v>
      </c>
    </row>
    <row r="12" spans="1:6" x14ac:dyDescent="0.25">
      <c r="A12" s="4">
        <v>42278</v>
      </c>
      <c r="B12" s="12">
        <v>1249.0999999999999</v>
      </c>
      <c r="C12" s="5">
        <f t="shared" si="0"/>
        <v>7671.3476499999988</v>
      </c>
      <c r="D12" s="5">
        <f>SUM(C3:C12)/2000</f>
        <v>36.988043560000001</v>
      </c>
      <c r="E12" s="5">
        <f>'P801'!F12</f>
        <v>98.526488134999994</v>
      </c>
      <c r="F12" s="10" t="s">
        <v>21</v>
      </c>
    </row>
    <row r="13" spans="1:6" x14ac:dyDescent="0.25">
      <c r="A13" s="4">
        <v>42309</v>
      </c>
      <c r="B13" s="12">
        <v>1291.83</v>
      </c>
      <c r="C13" s="5">
        <f t="shared" si="0"/>
        <v>7933.773944999999</v>
      </c>
      <c r="D13" s="5">
        <f>SUM(C3:C13)/2000</f>
        <v>40.954930532499993</v>
      </c>
      <c r="E13" s="5">
        <f>'P801'!F13</f>
        <v>110.34657727999998</v>
      </c>
      <c r="F13" s="10" t="s">
        <v>21</v>
      </c>
    </row>
    <row r="14" spans="1:6" x14ac:dyDescent="0.25">
      <c r="A14" s="4">
        <v>42339</v>
      </c>
      <c r="B14" s="12">
        <v>1303.44</v>
      </c>
      <c r="C14" s="5">
        <f t="shared" si="0"/>
        <v>8005.0767599999999</v>
      </c>
      <c r="D14" s="5">
        <f>SUM(C3:C14)/2000</f>
        <v>44.957468912499991</v>
      </c>
      <c r="E14" s="5">
        <f>'P801'!F14</f>
        <v>119.812252405</v>
      </c>
      <c r="F14" s="10" t="s">
        <v>21</v>
      </c>
    </row>
    <row r="15" spans="1:6" ht="14.45" x14ac:dyDescent="0.3">
      <c r="A15" s="4">
        <v>42370</v>
      </c>
      <c r="B15" s="12">
        <v>1486.7</v>
      </c>
      <c r="C15" s="5">
        <f t="shared" si="0"/>
        <v>9130.5680499999999</v>
      </c>
      <c r="D15" s="5">
        <f t="shared" ref="D15:D26" si="1">SUM(C4:C15)/2000</f>
        <v>45.148469562499997</v>
      </c>
      <c r="E15" s="5">
        <f>'P801'!F15</f>
        <v>122.33136106985013</v>
      </c>
      <c r="F15" s="10" t="s">
        <v>21</v>
      </c>
    </row>
    <row r="16" spans="1:6" ht="14.45" x14ac:dyDescent="0.3">
      <c r="A16" s="4">
        <v>42401</v>
      </c>
      <c r="B16" s="12">
        <v>1522.04</v>
      </c>
      <c r="C16" s="5">
        <f t="shared" si="0"/>
        <v>9347.6086599999999</v>
      </c>
      <c r="D16" s="5">
        <f t="shared" si="1"/>
        <v>46.935768892499986</v>
      </c>
      <c r="E16" s="5">
        <f>'P801'!F16</f>
        <v>128.76876036058357</v>
      </c>
      <c r="F16" s="10" t="s">
        <v>21</v>
      </c>
    </row>
    <row r="17" spans="1:21" ht="14.45" x14ac:dyDescent="0.3">
      <c r="A17" s="4">
        <v>42430</v>
      </c>
      <c r="B17" s="12">
        <v>1346.4</v>
      </c>
      <c r="C17" s="5">
        <f t="shared" si="0"/>
        <v>8268.9156000000003</v>
      </c>
      <c r="D17" s="5">
        <f t="shared" si="1"/>
        <v>47.167426272500002</v>
      </c>
      <c r="E17" s="5">
        <f>'P801'!F17</f>
        <v>131.24455482308358</v>
      </c>
      <c r="F17" s="10" t="s">
        <v>21</v>
      </c>
    </row>
    <row r="18" spans="1:21" ht="14.45" x14ac:dyDescent="0.3">
      <c r="A18" s="4">
        <v>42461</v>
      </c>
      <c r="B18" s="12">
        <v>1402.77</v>
      </c>
      <c r="C18" s="5">
        <f t="shared" si="0"/>
        <v>8615.1119550000003</v>
      </c>
      <c r="D18" s="5">
        <f t="shared" si="1"/>
        <v>47.730141209999999</v>
      </c>
      <c r="E18" s="5">
        <f>'P801'!F18</f>
        <v>133.53591231308354</v>
      </c>
      <c r="F18" s="10" t="s">
        <v>21</v>
      </c>
    </row>
    <row r="19" spans="1:21" ht="14.45" x14ac:dyDescent="0.3">
      <c r="A19" s="4">
        <v>42491</v>
      </c>
      <c r="B19" s="12">
        <v>1268.3399999999999</v>
      </c>
      <c r="C19" s="5">
        <f t="shared" si="0"/>
        <v>7789.5101099999993</v>
      </c>
      <c r="D19" s="5">
        <f t="shared" si="1"/>
        <v>47.727438949999993</v>
      </c>
      <c r="E19" s="5">
        <f>'P801'!F19</f>
        <v>137.09275456308356</v>
      </c>
      <c r="F19" s="10" t="s">
        <v>21</v>
      </c>
    </row>
    <row r="20" spans="1:21" ht="14.45" x14ac:dyDescent="0.3">
      <c r="A20" s="4">
        <v>42522</v>
      </c>
      <c r="B20" s="12">
        <v>1255.6199999999999</v>
      </c>
      <c r="C20" s="5">
        <f t="shared" si="0"/>
        <v>7711.3902299999991</v>
      </c>
      <c r="D20" s="5">
        <f t="shared" si="1"/>
        <v>48.0252095775</v>
      </c>
      <c r="E20" s="5">
        <f>'P801'!F20</f>
        <v>140.52876481058354</v>
      </c>
      <c r="F20" s="10" t="s">
        <v>21</v>
      </c>
    </row>
    <row r="21" spans="1:21" ht="14.45" x14ac:dyDescent="0.3">
      <c r="A21" s="4">
        <v>42552</v>
      </c>
      <c r="B21" s="12">
        <v>924.64</v>
      </c>
      <c r="C21" s="5">
        <f t="shared" si="0"/>
        <v>5678.6765599999999</v>
      </c>
      <c r="D21" s="5">
        <f t="shared" si="1"/>
        <v>47.516724085000007</v>
      </c>
      <c r="E21" s="5">
        <f>'P801'!F21</f>
        <v>140.93449504308359</v>
      </c>
      <c r="F21" s="10" t="s">
        <v>21</v>
      </c>
    </row>
    <row r="22" spans="1:21" ht="14.45" x14ac:dyDescent="0.3">
      <c r="A22" s="4">
        <v>42583</v>
      </c>
      <c r="B22" s="12">
        <v>1182.72</v>
      </c>
      <c r="C22" s="5">
        <f t="shared" si="0"/>
        <v>7263.6748799999996</v>
      </c>
      <c r="D22" s="5">
        <f t="shared" si="1"/>
        <v>47.303982525000002</v>
      </c>
      <c r="E22" s="5">
        <f>'P801'!F22</f>
        <v>142.59038651308353</v>
      </c>
      <c r="F22" s="10" t="s">
        <v>21</v>
      </c>
    </row>
    <row r="23" spans="1:21" x14ac:dyDescent="0.25">
      <c r="A23" s="4">
        <v>42614</v>
      </c>
      <c r="B23" s="12">
        <v>1175.6099999999999</v>
      </c>
      <c r="C23" s="5">
        <f t="shared" si="0"/>
        <v>7220.0088149999992</v>
      </c>
      <c r="D23" s="5">
        <f t="shared" si="1"/>
        <v>47.317831607499997</v>
      </c>
      <c r="E23" s="5">
        <f>'P801'!F23</f>
        <v>142.25750150058357</v>
      </c>
      <c r="F23" s="10" t="s">
        <v>21</v>
      </c>
    </row>
    <row r="24" spans="1:21" x14ac:dyDescent="0.25">
      <c r="A24" s="4">
        <v>42644</v>
      </c>
      <c r="B24" s="12">
        <v>1267.54</v>
      </c>
      <c r="C24" s="5">
        <f t="shared" si="0"/>
        <v>7784.5969099999993</v>
      </c>
      <c r="D24" s="5">
        <f t="shared" si="1"/>
        <v>47.374456237500006</v>
      </c>
      <c r="E24" s="5">
        <f>'P801'!F24</f>
        <v>142.63142098808356</v>
      </c>
      <c r="F24" s="10" t="s">
        <v>21</v>
      </c>
    </row>
    <row r="25" spans="1:21" x14ac:dyDescent="0.25">
      <c r="A25" s="4">
        <v>42675</v>
      </c>
      <c r="B25" s="12">
        <v>1495.74</v>
      </c>
      <c r="C25" s="5">
        <f t="shared" si="0"/>
        <v>9186.0872099999997</v>
      </c>
      <c r="D25" s="5">
        <f t="shared" si="1"/>
        <v>48.000612869999991</v>
      </c>
      <c r="E25" s="5">
        <f>'P801'!F25</f>
        <v>143.72137906808356</v>
      </c>
      <c r="F25" s="10" t="s">
        <v>21</v>
      </c>
    </row>
    <row r="26" spans="1:21" x14ac:dyDescent="0.25">
      <c r="A26" s="4">
        <v>42705</v>
      </c>
      <c r="B26" s="12">
        <v>1346.79</v>
      </c>
      <c r="C26" s="5">
        <f t="shared" si="0"/>
        <v>8271.3107849999997</v>
      </c>
      <c r="D26" s="5">
        <f t="shared" si="1"/>
        <v>48.133729882499992</v>
      </c>
      <c r="E26" s="5">
        <f>'P801'!F26</f>
        <v>144.37768666808358</v>
      </c>
      <c r="F26" s="10" t="s">
        <v>21</v>
      </c>
      <c r="O26" s="22"/>
      <c r="P26" s="22"/>
      <c r="Q26" s="22"/>
      <c r="R26" s="22"/>
      <c r="S26" s="22"/>
      <c r="T26" s="22"/>
      <c r="U26" s="22"/>
    </row>
    <row r="27" spans="1:21" x14ac:dyDescent="0.25">
      <c r="A27" s="4">
        <v>42736</v>
      </c>
      <c r="B27" s="12">
        <v>2675.25</v>
      </c>
      <c r="C27" s="5">
        <f t="shared" si="0"/>
        <v>16430.047875</v>
      </c>
      <c r="D27" s="5">
        <f t="shared" ref="D27:D38" si="2">SUM(C16:C27)/2000</f>
        <v>51.783469794999988</v>
      </c>
      <c r="E27" s="5">
        <f>'P801'!F27</f>
        <v>147.03570515823341</v>
      </c>
      <c r="F27" s="10" t="s">
        <v>21</v>
      </c>
      <c r="O27" s="22"/>
      <c r="P27" s="22"/>
      <c r="Q27" s="22"/>
      <c r="R27" s="22"/>
      <c r="S27" s="22"/>
      <c r="T27" s="22"/>
      <c r="U27" s="22"/>
    </row>
    <row r="28" spans="1:21" x14ac:dyDescent="0.25">
      <c r="A28" s="4">
        <v>42767</v>
      </c>
      <c r="B28" s="12">
        <v>566.95068045726737</v>
      </c>
      <c r="C28" s="5">
        <f t="shared" si="0"/>
        <v>3481.9276040283075</v>
      </c>
      <c r="D28" s="5">
        <f t="shared" si="2"/>
        <v>48.850629267014156</v>
      </c>
      <c r="E28" s="5">
        <f>'P801'!F28</f>
        <v>138.91767793951416</v>
      </c>
      <c r="F28" s="10" t="s">
        <v>21</v>
      </c>
      <c r="O28" s="22"/>
      <c r="P28" s="22"/>
      <c r="Q28" s="22"/>
      <c r="R28" s="21"/>
      <c r="S28" s="22"/>
      <c r="T28" s="22"/>
      <c r="U28" s="22"/>
    </row>
    <row r="29" spans="1:21" x14ac:dyDescent="0.25">
      <c r="A29" s="4">
        <v>42795</v>
      </c>
      <c r="B29" s="12">
        <v>1832.1455634186173</v>
      </c>
      <c r="C29" s="5">
        <f t="shared" si="0"/>
        <v>11252.121977735438</v>
      </c>
      <c r="D29" s="5">
        <f t="shared" si="2"/>
        <v>50.34223245588187</v>
      </c>
      <c r="E29" s="5">
        <f>'P801'!F29</f>
        <v>138.79722514951416</v>
      </c>
      <c r="F29" s="10"/>
      <c r="O29" s="22"/>
      <c r="P29" s="22"/>
      <c r="Q29" s="22"/>
      <c r="R29" s="21"/>
      <c r="S29" s="22"/>
      <c r="T29" s="22"/>
      <c r="U29" s="22"/>
    </row>
    <row r="30" spans="1:21" x14ac:dyDescent="0.25">
      <c r="A30" s="4">
        <v>42826</v>
      </c>
      <c r="B30" s="12">
        <v>1335.0992923244419</v>
      </c>
      <c r="C30" s="5">
        <f t="shared" si="0"/>
        <v>8199.5123038105594</v>
      </c>
      <c r="D30" s="5">
        <f t="shared" si="2"/>
        <v>50.134432630287151</v>
      </c>
      <c r="E30" s="5">
        <f>'P801'!F30</f>
        <v>135.04156835451417</v>
      </c>
      <c r="F30" s="10"/>
      <c r="O30" s="22"/>
      <c r="P30" s="21"/>
      <c r="Q30" s="21"/>
      <c r="R30" s="21"/>
      <c r="S30" s="22"/>
      <c r="T30" s="22"/>
      <c r="U30" s="22"/>
    </row>
    <row r="31" spans="1:21" x14ac:dyDescent="0.25">
      <c r="A31" s="4">
        <v>42856</v>
      </c>
      <c r="B31" s="12">
        <v>1272.8697876973326</v>
      </c>
      <c r="C31" s="5">
        <f t="shared" si="0"/>
        <v>7817.329801143168</v>
      </c>
      <c r="D31" s="5">
        <f t="shared" si="2"/>
        <v>50.148342475858726</v>
      </c>
      <c r="E31" s="5">
        <f>'P801'!F31</f>
        <v>135.32123848451414</v>
      </c>
      <c r="F31" s="10"/>
      <c r="O31" s="22"/>
      <c r="P31" s="21"/>
      <c r="Q31" s="21"/>
      <c r="R31" s="21"/>
      <c r="S31" s="22"/>
      <c r="T31" s="22"/>
      <c r="U31" s="22"/>
    </row>
    <row r="32" spans="1:21" x14ac:dyDescent="0.25">
      <c r="A32" s="4">
        <v>42887</v>
      </c>
      <c r="B32" s="12">
        <v>1276.1402286336415</v>
      </c>
      <c r="C32" s="5">
        <f t="shared" si="0"/>
        <v>7837.4152141535087</v>
      </c>
      <c r="D32" s="5">
        <f t="shared" si="2"/>
        <v>50.211354967935492</v>
      </c>
      <c r="E32" s="5">
        <f>'P801'!F32</f>
        <v>131.53200231201416</v>
      </c>
      <c r="F32" s="10"/>
      <c r="O32" s="22"/>
      <c r="P32" s="21"/>
      <c r="Q32" s="21"/>
      <c r="R32" s="21"/>
      <c r="S32" s="22"/>
      <c r="T32" s="22"/>
      <c r="U32" s="22"/>
    </row>
    <row r="33" spans="1:21" x14ac:dyDescent="0.25">
      <c r="A33" s="4">
        <v>42917</v>
      </c>
      <c r="B33" s="12">
        <v>463.95710397387046</v>
      </c>
      <c r="C33" s="5">
        <f t="shared" si="0"/>
        <v>2849.3925540555251</v>
      </c>
      <c r="D33" s="5">
        <f t="shared" si="2"/>
        <v>48.796712964963255</v>
      </c>
      <c r="E33" s="5">
        <f>'P801'!F33</f>
        <v>127.6074799295691</v>
      </c>
      <c r="O33" s="22"/>
      <c r="P33" s="21"/>
      <c r="Q33" s="21"/>
      <c r="R33" s="21"/>
      <c r="S33" s="22"/>
      <c r="T33" s="22"/>
      <c r="U33" s="22"/>
    </row>
    <row r="34" spans="1:21" x14ac:dyDescent="0.25">
      <c r="A34" s="4">
        <v>42948</v>
      </c>
      <c r="B34" s="12">
        <v>1224.4814371257482</v>
      </c>
      <c r="C34" s="5">
        <f t="shared" si="0"/>
        <v>7520.1527461077821</v>
      </c>
      <c r="D34" s="5">
        <f t="shared" si="2"/>
        <v>48.924951898017142</v>
      </c>
      <c r="E34" s="5">
        <f>'P801'!F34</f>
        <v>125.19644306456907</v>
      </c>
      <c r="O34" s="22"/>
      <c r="P34" s="21"/>
      <c r="Q34" s="21"/>
      <c r="R34" s="21"/>
      <c r="S34" s="22"/>
      <c r="T34" s="22"/>
      <c r="U34" s="22"/>
    </row>
    <row r="35" spans="1:21" x14ac:dyDescent="0.25">
      <c r="A35" s="4">
        <v>42979</v>
      </c>
      <c r="B35" s="12">
        <v>1334.8461622210123</v>
      </c>
      <c r="C35" s="5">
        <f t="shared" si="0"/>
        <v>8197.957705280347</v>
      </c>
      <c r="D35" s="5">
        <f t="shared" si="2"/>
        <v>49.413926343157314</v>
      </c>
      <c r="E35" s="5">
        <f>'P801'!F35</f>
        <v>124.5836688345691</v>
      </c>
      <c r="O35" s="22"/>
      <c r="P35" s="21"/>
      <c r="Q35" s="21"/>
      <c r="R35" s="21"/>
      <c r="S35" s="22"/>
      <c r="T35" s="22"/>
      <c r="U35" s="22"/>
    </row>
    <row r="36" spans="1:21" x14ac:dyDescent="0.25">
      <c r="A36" s="4">
        <v>43009</v>
      </c>
      <c r="B36" s="12">
        <v>1535.264452912357</v>
      </c>
      <c r="C36" s="5">
        <f t="shared" si="0"/>
        <v>9428.8266375612402</v>
      </c>
      <c r="D36" s="5">
        <f t="shared" si="2"/>
        <v>50.236041206937941</v>
      </c>
      <c r="E36" s="5">
        <f>'P801'!F36</f>
        <v>125.39045370962405</v>
      </c>
      <c r="O36" s="22"/>
      <c r="P36" s="21"/>
      <c r="Q36" s="21"/>
      <c r="R36" s="21"/>
      <c r="S36" s="22"/>
      <c r="T36" s="22"/>
      <c r="U36" s="22"/>
    </row>
    <row r="37" spans="1:21" x14ac:dyDescent="0.25">
      <c r="A37" s="4">
        <v>43040</v>
      </c>
      <c r="B37" s="12">
        <v>1631.0286336418073</v>
      </c>
      <c r="C37" s="5">
        <f t="shared" si="0"/>
        <v>10016.962353511159</v>
      </c>
      <c r="D37" s="5">
        <f t="shared" si="2"/>
        <v>50.651478778693516</v>
      </c>
      <c r="E37" s="5">
        <f>'P801'!F37</f>
        <v>125.37648229217899</v>
      </c>
      <c r="O37" s="22"/>
      <c r="P37" s="21"/>
      <c r="Q37" s="21"/>
      <c r="R37" s="21"/>
      <c r="S37" s="22"/>
      <c r="T37" s="22"/>
      <c r="U37" s="22"/>
    </row>
    <row r="38" spans="1:21" x14ac:dyDescent="0.25">
      <c r="A38" s="4">
        <v>43070</v>
      </c>
      <c r="B38" s="12">
        <v>1409.9812520413718</v>
      </c>
      <c r="C38" s="5">
        <f t="shared" si="0"/>
        <v>8659.399859412084</v>
      </c>
      <c r="D38" s="5">
        <f t="shared" si="2"/>
        <v>50.845523315899563</v>
      </c>
      <c r="E38" s="5">
        <f>'P801'!F38</f>
        <v>124.95228688473392</v>
      </c>
      <c r="O38" s="22"/>
      <c r="P38" s="21"/>
      <c r="Q38" s="21"/>
      <c r="R38" s="21"/>
      <c r="S38" s="22"/>
      <c r="T38" s="22"/>
      <c r="U38" s="22"/>
    </row>
    <row r="39" spans="1:21" x14ac:dyDescent="0.25">
      <c r="A39" s="4">
        <v>43101</v>
      </c>
      <c r="B39" s="12">
        <v>1035.8083832335328</v>
      </c>
      <c r="C39" s="5">
        <f t="shared" si="0"/>
        <v>6361.4171856287412</v>
      </c>
      <c r="D39" s="5">
        <f t="shared" ref="D39" si="3">SUM(C28:C39)/2000</f>
        <v>45.811207971213939</v>
      </c>
      <c r="E39" s="5">
        <f>'P801'!F39</f>
        <v>116.70596370723395</v>
      </c>
      <c r="F39" s="10" t="s">
        <v>28</v>
      </c>
      <c r="O39" s="22"/>
      <c r="P39" s="21"/>
      <c r="Q39" s="21"/>
      <c r="R39" s="21"/>
      <c r="S39" s="22"/>
      <c r="T39" s="22"/>
      <c r="U39" s="22"/>
    </row>
    <row r="40" spans="1:21" x14ac:dyDescent="0.25">
      <c r="A40" s="4">
        <v>43132</v>
      </c>
      <c r="B40" s="12">
        <v>698.44670658682628</v>
      </c>
      <c r="C40" s="5">
        <f t="shared" si="0"/>
        <v>4289.5104485029933</v>
      </c>
      <c r="D40" s="5">
        <f t="shared" ref="D40" si="4">SUM(C29:C40)/2000</f>
        <v>46.214999393451272</v>
      </c>
      <c r="E40" s="5">
        <f>'P801'!F40</f>
        <v>122.63891212277473</v>
      </c>
      <c r="O40" s="22"/>
      <c r="P40" s="21"/>
      <c r="Q40" s="21"/>
      <c r="R40" s="21"/>
      <c r="S40" s="22"/>
      <c r="T40" s="22"/>
      <c r="U40" s="22"/>
    </row>
    <row r="41" spans="1:21" x14ac:dyDescent="0.25">
      <c r="A41" s="4">
        <v>43160</v>
      </c>
      <c r="B41" s="12">
        <v>1270.8852476864454</v>
      </c>
      <c r="C41" s="5">
        <f t="shared" si="0"/>
        <v>7805.141748666304</v>
      </c>
      <c r="D41" s="5">
        <f t="shared" ref="D41" si="5">SUM(C30:C41)/2000</f>
        <v>44.491509278916702</v>
      </c>
      <c r="E41" s="5">
        <f>'P801'!F41</f>
        <v>121.46204991782966</v>
      </c>
      <c r="O41" s="22"/>
      <c r="P41" s="21"/>
      <c r="Q41" s="21"/>
      <c r="R41" s="21"/>
      <c r="S41" s="22"/>
      <c r="T41" s="22"/>
      <c r="U41" s="22"/>
    </row>
    <row r="42" spans="1:21" x14ac:dyDescent="0.25">
      <c r="A42" s="4">
        <v>43191</v>
      </c>
      <c r="B42" s="12">
        <v>1084.2372346216655</v>
      </c>
      <c r="C42" s="5">
        <f t="shared" si="0"/>
        <v>6658.8429764289585</v>
      </c>
      <c r="D42" s="5">
        <f t="shared" ref="D42" si="6">SUM(C31:C42)/2000</f>
        <v>43.721174615225898</v>
      </c>
      <c r="E42" s="5">
        <f>'P801'!F42</f>
        <v>123.3101408378846</v>
      </c>
      <c r="O42" s="22"/>
      <c r="P42" s="21"/>
      <c r="Q42" s="21"/>
      <c r="R42" s="21"/>
      <c r="S42" s="22"/>
      <c r="T42" s="22"/>
      <c r="U42" s="22"/>
    </row>
    <row r="43" spans="1:21" x14ac:dyDescent="0.25">
      <c r="A43" s="4">
        <v>43221</v>
      </c>
      <c r="B43" s="12">
        <v>929.81774632553083</v>
      </c>
      <c r="C43" s="5">
        <f t="shared" si="0"/>
        <v>5710.4756890582476</v>
      </c>
      <c r="D43" s="5">
        <f t="shared" ref="D43" si="7">SUM(C32:C43)/2000</f>
        <v>42.667747559183454</v>
      </c>
      <c r="E43" s="5">
        <f>'P801'!F43</f>
        <v>118.70068855543958</v>
      </c>
      <c r="O43" s="22"/>
      <c r="P43" s="21"/>
      <c r="Q43" s="21"/>
      <c r="R43" s="21"/>
      <c r="S43" s="22"/>
      <c r="T43" s="22"/>
      <c r="U43" s="22"/>
    </row>
    <row r="44" spans="1:21" x14ac:dyDescent="0.25">
      <c r="A44" s="4">
        <v>43252</v>
      </c>
      <c r="B44" s="12">
        <v>902.00381056069682</v>
      </c>
      <c r="C44" s="5">
        <f t="shared" si="0"/>
        <v>5539.6564025585194</v>
      </c>
      <c r="D44" s="5">
        <f t="shared" ref="D44" si="8">SUM(C33:C44)/2000</f>
        <v>41.518868153385959</v>
      </c>
      <c r="E44" s="5">
        <f>'P801'!F44</f>
        <v>118.6427339953015</v>
      </c>
      <c r="O44" s="22"/>
      <c r="P44" s="21"/>
      <c r="Q44" s="21"/>
      <c r="R44" s="21"/>
      <c r="S44" s="22"/>
      <c r="T44" s="22"/>
      <c r="U44" s="22"/>
    </row>
    <row r="45" spans="1:21" x14ac:dyDescent="0.25">
      <c r="A45" s="4">
        <v>43282</v>
      </c>
      <c r="B45" s="12">
        <v>488.0449646162221</v>
      </c>
      <c r="C45" s="5">
        <f t="shared" si="0"/>
        <v>2997.328150190528</v>
      </c>
      <c r="D45" s="5">
        <f t="shared" ref="D45" si="9">SUM(C34:C45)/2000</f>
        <v>41.592835951453459</v>
      </c>
      <c r="E45" s="5">
        <f>'P801'!F45</f>
        <v>119.70615878260848</v>
      </c>
      <c r="F45" s="10" t="s">
        <v>32</v>
      </c>
      <c r="O45" s="22"/>
      <c r="P45" s="21"/>
      <c r="Q45" s="21"/>
      <c r="R45" s="21"/>
      <c r="S45" s="22"/>
      <c r="T45" s="22"/>
      <c r="U45" s="22"/>
    </row>
    <row r="46" spans="1:21" x14ac:dyDescent="0.25">
      <c r="A46" s="4">
        <v>43313</v>
      </c>
      <c r="B46" s="12">
        <v>939.31518780620581</v>
      </c>
      <c r="C46" s="5">
        <f t="shared" si="0"/>
        <v>5768.8042259118129</v>
      </c>
      <c r="D46" s="5">
        <f t="shared" ref="D46:D47" si="10">SUM(C35:C46)/2000</f>
        <v>40.717161691355479</v>
      </c>
      <c r="E46" s="5">
        <f>'P801'!F46</f>
        <v>118.66816347760849</v>
      </c>
      <c r="O46" s="22"/>
      <c r="P46" s="21"/>
      <c r="Q46" s="21"/>
      <c r="R46" s="21"/>
      <c r="S46" s="22"/>
      <c r="T46" s="22"/>
      <c r="U46" s="22"/>
    </row>
    <row r="47" spans="1:21" x14ac:dyDescent="0.25">
      <c r="A47" s="4">
        <v>43344</v>
      </c>
      <c r="B47" s="12">
        <v>1090.8692433315189</v>
      </c>
      <c r="C47" s="5">
        <f t="shared" si="0"/>
        <v>6699.5734579205227</v>
      </c>
      <c r="D47" s="5">
        <f t="shared" si="10"/>
        <v>39.967969567675553</v>
      </c>
      <c r="E47" s="5">
        <f>'P801'!F47</f>
        <v>118.74610130747041</v>
      </c>
      <c r="O47" s="22"/>
      <c r="P47" s="21"/>
      <c r="Q47" s="21"/>
      <c r="R47" s="21"/>
      <c r="S47" s="22"/>
      <c r="T47" s="22"/>
      <c r="U47" s="22"/>
    </row>
    <row r="48" spans="1:21" x14ac:dyDescent="0.25">
      <c r="A48" s="4">
        <v>43374</v>
      </c>
      <c r="B48" s="12">
        <v>1750.8705498094721</v>
      </c>
      <c r="C48" s="5">
        <f t="shared" si="0"/>
        <v>10752.971481654873</v>
      </c>
      <c r="D48" s="5">
        <f t="shared" ref="D48" si="11">SUM(C37:C48)/2000</f>
        <v>40.630041989722379</v>
      </c>
      <c r="E48" s="5">
        <f>'P801'!F48</f>
        <v>117.81362989213932</v>
      </c>
      <c r="O48" s="22"/>
      <c r="P48" s="21"/>
      <c r="Q48" s="21"/>
      <c r="R48" s="21"/>
      <c r="S48" s="22"/>
      <c r="T48" s="22"/>
      <c r="U48" s="22"/>
    </row>
    <row r="49" spans="1:21" x14ac:dyDescent="0.25">
      <c r="A49" s="4">
        <v>43405</v>
      </c>
      <c r="B49" s="12">
        <v>1350.8034839412085</v>
      </c>
      <c r="C49" s="5">
        <f t="shared" si="0"/>
        <v>8295.9595966249308</v>
      </c>
      <c r="D49" s="5">
        <f t="shared" ref="D49:D50" si="12">SUM(C38:C49)/2000</f>
        <v>39.769540611279261</v>
      </c>
      <c r="E49" s="5">
        <f>'P801'!F49</f>
        <v>113.47492838458439</v>
      </c>
      <c r="O49" s="22"/>
      <c r="P49" s="21"/>
      <c r="Q49" s="21"/>
      <c r="R49" s="21"/>
      <c r="S49" s="22"/>
      <c r="T49" s="22"/>
      <c r="U49" s="22"/>
    </row>
    <row r="50" spans="1:21" x14ac:dyDescent="0.25">
      <c r="A50" s="4">
        <v>43435</v>
      </c>
      <c r="B50" s="12">
        <v>1023.1215024496462</v>
      </c>
      <c r="C50" s="5">
        <f t="shared" si="0"/>
        <v>6283.5007072945018</v>
      </c>
      <c r="D50" s="5">
        <f t="shared" si="12"/>
        <v>38.58159103522047</v>
      </c>
      <c r="E50" s="5">
        <f>'P801'!F50</f>
        <v>109.25638868529988</v>
      </c>
      <c r="F50" s="10" t="s">
        <v>37</v>
      </c>
      <c r="O50" s="22"/>
      <c r="P50" s="21"/>
      <c r="Q50" s="21"/>
      <c r="R50" s="21"/>
      <c r="S50" s="22"/>
      <c r="T50" s="22"/>
      <c r="U50" s="22"/>
    </row>
    <row r="51" spans="1:21" x14ac:dyDescent="0.25">
      <c r="A51" s="4">
        <v>43466</v>
      </c>
      <c r="B51" s="12">
        <v>1176.0627109417528</v>
      </c>
      <c r="C51" s="5">
        <f t="shared" si="0"/>
        <v>7222.7891392487745</v>
      </c>
      <c r="D51" s="5">
        <f t="shared" ref="D51:D52" si="13">SUM(C40:C51)/2000</f>
        <v>39.012277012030495</v>
      </c>
      <c r="E51" s="5">
        <f>'P801'!F51</f>
        <v>111.31319415779988</v>
      </c>
      <c r="O51" s="22"/>
      <c r="P51" s="21"/>
      <c r="Q51" s="21"/>
      <c r="R51" s="21"/>
      <c r="S51" s="22"/>
      <c r="T51" s="22"/>
      <c r="U51" s="22"/>
    </row>
    <row r="52" spans="1:21" x14ac:dyDescent="0.25">
      <c r="A52" s="4">
        <v>43497</v>
      </c>
      <c r="B52" s="12">
        <v>993.38377789874801</v>
      </c>
      <c r="C52" s="5">
        <f t="shared" si="0"/>
        <v>6100.8664719651606</v>
      </c>
      <c r="D52" s="5">
        <f t="shared" si="13"/>
        <v>39.917955023761571</v>
      </c>
      <c r="E52" s="5">
        <f>'P801'!F52</f>
        <v>108.12249437260684</v>
      </c>
      <c r="O52" s="22"/>
      <c r="P52" s="21"/>
      <c r="Q52" s="21"/>
      <c r="R52" s="21"/>
      <c r="S52" s="22"/>
      <c r="T52" s="22"/>
      <c r="U52" s="22"/>
    </row>
    <row r="53" spans="1:21" x14ac:dyDescent="0.25">
      <c r="A53" s="4">
        <v>43525</v>
      </c>
      <c r="B53" s="12">
        <v>1275.8870985302119</v>
      </c>
      <c r="C53" s="5">
        <f t="shared" si="0"/>
        <v>7835.8606156232963</v>
      </c>
      <c r="D53" s="5">
        <f t="shared" ref="D53:D54" si="14">SUM(C42:C53)/2000</f>
        <v>39.933314457240066</v>
      </c>
      <c r="E53" s="5">
        <f>'P801'!F53</f>
        <v>106.88820021505191</v>
      </c>
      <c r="O53" s="22"/>
      <c r="P53" s="21"/>
      <c r="Q53" s="21"/>
      <c r="R53" s="21"/>
      <c r="S53" s="22"/>
      <c r="T53" s="22"/>
      <c r="U53" s="22"/>
    </row>
    <row r="54" spans="1:21" x14ac:dyDescent="0.25">
      <c r="A54" s="4">
        <v>43556</v>
      </c>
      <c r="B54" s="12">
        <v>893.17463255307564</v>
      </c>
      <c r="C54" s="5">
        <f t="shared" si="0"/>
        <v>5485.432005824714</v>
      </c>
      <c r="D54" s="5">
        <f t="shared" si="14"/>
        <v>39.346608971937947</v>
      </c>
      <c r="E54" s="5">
        <f>'P801'!F54</f>
        <v>104.6709104398589</v>
      </c>
      <c r="O54" s="22"/>
      <c r="P54" s="21"/>
      <c r="Q54" s="21"/>
      <c r="R54" s="21"/>
      <c r="S54" s="22"/>
      <c r="T54" s="22"/>
      <c r="U54" s="22"/>
    </row>
    <row r="55" spans="1:21" x14ac:dyDescent="0.25">
      <c r="A55" s="4">
        <v>43586</v>
      </c>
      <c r="B55" s="12">
        <v>1061.9212847033205</v>
      </c>
      <c r="C55" s="5">
        <f t="shared" si="0"/>
        <v>6521.7895700054423</v>
      </c>
      <c r="D55" s="5">
        <f t="shared" ref="D55:D56" si="15">SUM(C44:C55)/2000</f>
        <v>39.752265912411531</v>
      </c>
      <c r="E55" s="5">
        <f>'P801'!F55</f>
        <v>103.29797915730391</v>
      </c>
      <c r="O55" s="22"/>
      <c r="P55" s="21"/>
      <c r="Q55" s="21"/>
      <c r="R55" s="21"/>
      <c r="S55" s="22"/>
      <c r="T55" s="22"/>
      <c r="U55" s="22"/>
    </row>
    <row r="56" spans="1:21" x14ac:dyDescent="0.25">
      <c r="A56" s="4">
        <v>43617</v>
      </c>
      <c r="B56" s="12">
        <v>899.00675013609134</v>
      </c>
      <c r="C56" s="5">
        <f t="shared" si="0"/>
        <v>5521.249955960805</v>
      </c>
      <c r="D56" s="5">
        <f t="shared" si="15"/>
        <v>39.743062689112683</v>
      </c>
      <c r="E56" s="5">
        <f>'P801'!F56</f>
        <v>100.87078153994202</v>
      </c>
      <c r="O56" s="22"/>
      <c r="P56" s="21"/>
      <c r="Q56" s="21"/>
      <c r="R56" s="21"/>
      <c r="S56" s="22"/>
      <c r="T56" s="22"/>
      <c r="U56" s="22"/>
    </row>
    <row r="57" spans="1:21" x14ac:dyDescent="0.25">
      <c r="A57" s="4">
        <v>43647</v>
      </c>
      <c r="B57" s="12">
        <v>725.94</v>
      </c>
      <c r="C57" s="5">
        <f t="shared" ref="C57:C58" si="16">B57*6.1415</f>
        <v>4458.3605100000004</v>
      </c>
      <c r="D57" s="5">
        <f t="shared" ref="D57:D58" si="17">SUM(C46:C57)/2000</f>
        <v>40.473578869017416</v>
      </c>
      <c r="E57" s="5">
        <f>'P801'!F57</f>
        <v>102.72409156008008</v>
      </c>
      <c r="O57" s="22"/>
      <c r="P57" s="21"/>
      <c r="Q57" s="21"/>
      <c r="R57" s="22"/>
      <c r="S57" s="22"/>
      <c r="T57" s="22"/>
      <c r="U57" s="22"/>
    </row>
    <row r="58" spans="1:21" x14ac:dyDescent="0.25">
      <c r="A58" s="4">
        <v>43678</v>
      </c>
      <c r="B58" s="12">
        <v>902.09</v>
      </c>
      <c r="C58" s="5">
        <f t="shared" si="16"/>
        <v>5540.185735</v>
      </c>
      <c r="D58" s="5">
        <f t="shared" si="17"/>
        <v>40.359269623561516</v>
      </c>
      <c r="E58" s="5">
        <f>'P801'!F58</f>
        <v>105.6202911550801</v>
      </c>
      <c r="O58" s="22"/>
      <c r="P58" s="22"/>
      <c r="Q58" s="22"/>
      <c r="R58" s="22"/>
      <c r="S58" s="22"/>
    </row>
    <row r="59" spans="1:21" x14ac:dyDescent="0.25">
      <c r="A59" s="4">
        <v>43709</v>
      </c>
      <c r="B59" s="12">
        <v>792.88</v>
      </c>
      <c r="C59" s="5">
        <f t="shared" ref="C59" si="18">B59*6.1415</f>
        <v>4869.4725199999993</v>
      </c>
      <c r="D59" s="5">
        <f t="shared" ref="D59" si="19">SUM(C48:C59)/2000</f>
        <v>39.444219154601249</v>
      </c>
      <c r="E59" s="5">
        <f>'P801'!F59</f>
        <v>103.21911250521815</v>
      </c>
    </row>
    <row r="60" spans="1:21" x14ac:dyDescent="0.25">
      <c r="A60" s="4">
        <v>43739</v>
      </c>
      <c r="B60" s="12">
        <v>1037.2550000000001</v>
      </c>
      <c r="C60" s="5">
        <f t="shared" ref="C60" si="20">B60*6.1415</f>
        <v>6370.3015825000002</v>
      </c>
      <c r="D60" s="5">
        <f t="shared" ref="D60" si="21">SUM(C49:C60)/2000</f>
        <v>37.252884205023818</v>
      </c>
      <c r="E60" s="5">
        <f>'P801'!F60</f>
        <v>101.82526833924432</v>
      </c>
    </row>
    <row r="61" spans="1:21" x14ac:dyDescent="0.25">
      <c r="A61" s="4">
        <v>43770</v>
      </c>
      <c r="B61" s="12">
        <v>752.60500000000002</v>
      </c>
      <c r="C61" s="5">
        <f t="shared" ref="C61:C62" si="22">B61*6.1415</f>
        <v>4622.1236074999997</v>
      </c>
      <c r="D61" s="5">
        <f t="shared" ref="D61:D62" si="23">SUM(C50:C61)/2000</f>
        <v>35.415966210461356</v>
      </c>
      <c r="E61" s="5">
        <f>'P801'!F61</f>
        <v>97.456381685494307</v>
      </c>
    </row>
    <row r="62" spans="1:21" x14ac:dyDescent="0.25">
      <c r="A62" s="4">
        <v>43800</v>
      </c>
      <c r="B62" s="12">
        <v>604.62</v>
      </c>
      <c r="C62" s="5">
        <f t="shared" si="22"/>
        <v>3713.2737299999999</v>
      </c>
      <c r="D62" s="5">
        <f t="shared" si="23"/>
        <v>34.130852721814087</v>
      </c>
      <c r="E62" s="5">
        <f>'P801'!F62</f>
        <v>99.307014317223832</v>
      </c>
    </row>
    <row r="63" spans="1:21" x14ac:dyDescent="0.25">
      <c r="A63" s="4">
        <v>43831</v>
      </c>
      <c r="B63" s="12">
        <v>1092.48</v>
      </c>
      <c r="C63" s="5">
        <f t="shared" ref="C63:C64" si="24">B63*6.1415</f>
        <v>6709.4659199999996</v>
      </c>
      <c r="D63" s="5">
        <f t="shared" ref="D63:D64" si="25">SUM(C52:C63)/2000</f>
        <v>33.874191112189706</v>
      </c>
      <c r="E63" s="5">
        <f>'P801'!F63</f>
        <v>101.30406748722383</v>
      </c>
    </row>
    <row r="64" spans="1:21" x14ac:dyDescent="0.25">
      <c r="A64" s="4">
        <v>43862</v>
      </c>
      <c r="B64" s="12">
        <v>1028.19</v>
      </c>
      <c r="C64" s="5">
        <f t="shared" si="24"/>
        <v>6314.6288850000001</v>
      </c>
      <c r="D64" s="5">
        <f t="shared" si="25"/>
        <v>33.981072318707135</v>
      </c>
      <c r="E64" s="5">
        <f>'P801'!F64</f>
        <v>103.13880853486192</v>
      </c>
    </row>
    <row r="65" spans="1:6" x14ac:dyDescent="0.25">
      <c r="A65" s="4">
        <v>43891</v>
      </c>
      <c r="B65" s="12">
        <v>708.81</v>
      </c>
      <c r="C65" s="5">
        <f t="shared" ref="C65" si="26">B65*6.1415</f>
        <v>4353.1566149999999</v>
      </c>
      <c r="D65" s="5">
        <f t="shared" ref="D65" si="27">SUM(C54:C65)/2000</f>
        <v>32.239720318395477</v>
      </c>
      <c r="E65" s="5">
        <f>'P801'!F65</f>
        <v>98.795620112361931</v>
      </c>
      <c r="F65" s="10" t="s">
        <v>52</v>
      </c>
    </row>
    <row r="66" spans="1:6" x14ac:dyDescent="0.25">
      <c r="A66" s="4">
        <v>43922</v>
      </c>
      <c r="B66" s="12">
        <v>8.9600000000000009</v>
      </c>
      <c r="C66" s="5">
        <f t="shared" ref="C66:C67" si="28">B66*6.1415</f>
        <v>55.027840000000005</v>
      </c>
      <c r="D66" s="5">
        <f t="shared" ref="D66:D67" si="29">SUM(C55:C66)/2000</f>
        <v>29.524518235483121</v>
      </c>
      <c r="E66" s="5">
        <f>'P801'!F66</f>
        <v>90.774727187499991</v>
      </c>
      <c r="F66" s="10" t="s">
        <v>54</v>
      </c>
    </row>
    <row r="67" spans="1:6" x14ac:dyDescent="0.25">
      <c r="A67" s="4">
        <v>43952</v>
      </c>
      <c r="B67" s="12">
        <v>263.27999999999997</v>
      </c>
      <c r="C67" s="5">
        <f t="shared" si="28"/>
        <v>1616.9341199999997</v>
      </c>
      <c r="D67" s="5">
        <f t="shared" si="29"/>
        <v>27.072090510480404</v>
      </c>
      <c r="E67" s="5">
        <f>'P801'!F67</f>
        <v>84.588674897499999</v>
      </c>
    </row>
    <row r="68" spans="1:6" x14ac:dyDescent="0.25">
      <c r="A68" s="4">
        <v>43983</v>
      </c>
      <c r="B68" s="12">
        <v>782.43</v>
      </c>
      <c r="C68" s="5">
        <f t="shared" ref="C68:C69" si="30">B68*6.1415</f>
        <v>4805.2938449999992</v>
      </c>
      <c r="D68" s="5">
        <f t="shared" ref="D68:D69" si="31">SUM(C57:C68)/2000</f>
        <v>26.714112455000002</v>
      </c>
      <c r="E68" s="5">
        <f>'P801'!F68</f>
        <v>85.635800647499991</v>
      </c>
    </row>
    <row r="69" spans="1:6" x14ac:dyDescent="0.25">
      <c r="A69" s="4">
        <v>44013</v>
      </c>
      <c r="B69" s="12">
        <v>1020.09</v>
      </c>
      <c r="C69" s="5">
        <f t="shared" si="30"/>
        <v>6264.8827350000001</v>
      </c>
      <c r="D69" s="5">
        <f t="shared" si="31"/>
        <v>27.6173735675</v>
      </c>
      <c r="E69" s="5">
        <f>'P801'!F69</f>
        <v>85.635800647499991</v>
      </c>
    </row>
    <row r="70" spans="1:6" x14ac:dyDescent="0.25">
      <c r="A70" s="4">
        <v>44044</v>
      </c>
      <c r="B70" s="12">
        <v>1043.9100000000001</v>
      </c>
      <c r="C70" s="5">
        <f t="shared" ref="C70" si="32">B70*6.1415</f>
        <v>6411.1732650000004</v>
      </c>
      <c r="D70" s="5">
        <f t="shared" ref="D70" si="33">SUM(C59:C70)/2000</f>
        <v>28.052867332499996</v>
      </c>
      <c r="E70" s="5">
        <f>'P801'!F70</f>
        <v>82.494423397499986</v>
      </c>
    </row>
    <row r="71" spans="1:6" x14ac:dyDescent="0.25">
      <c r="A71" s="4">
        <v>44075</v>
      </c>
      <c r="B71" s="12">
        <v>981.63</v>
      </c>
      <c r="C71" s="5">
        <f t="shared" ref="C71" si="34">B71*6.1415</f>
        <v>6028.6806449999995</v>
      </c>
      <c r="D71" s="5">
        <f t="shared" ref="D71" si="35">SUM(C60:C71)/2000</f>
        <v>28.632471394999996</v>
      </c>
      <c r="E71" s="5">
        <f>'P801'!F71</f>
        <v>82.59112560749999</v>
      </c>
    </row>
    <row r="72" spans="1:6" x14ac:dyDescent="0.25">
      <c r="A72" s="4">
        <v>44105</v>
      </c>
      <c r="B72" s="12">
        <v>1269.78</v>
      </c>
      <c r="C72" s="5">
        <f t="shared" ref="C72:C73" si="36">B72*6.1415</f>
        <v>7798.3538699999999</v>
      </c>
      <c r="D72" s="5">
        <f t="shared" ref="D72:D73" si="37">SUM(C61:C72)/2000</f>
        <v>29.346497538749997</v>
      </c>
      <c r="E72" s="5">
        <f>'P801'!F72</f>
        <v>83.638266711249983</v>
      </c>
    </row>
    <row r="73" spans="1:6" x14ac:dyDescent="0.25">
      <c r="A73" s="4">
        <v>44136</v>
      </c>
      <c r="B73" s="12">
        <v>800.22</v>
      </c>
      <c r="C73" s="5">
        <f t="shared" si="36"/>
        <v>4914.5511299999998</v>
      </c>
      <c r="D73" s="5">
        <f t="shared" si="37"/>
        <v>29.4927113</v>
      </c>
      <c r="E73" s="5">
        <f>'P801'!F73</f>
        <v>87.826785064999996</v>
      </c>
    </row>
    <row r="74" spans="1:6" x14ac:dyDescent="0.25">
      <c r="A74" s="4">
        <v>44166</v>
      </c>
      <c r="B74" s="12">
        <v>655.07000000000005</v>
      </c>
      <c r="C74" s="5">
        <f t="shared" ref="C74" si="38">B74*6.1415</f>
        <v>4023.1124050000003</v>
      </c>
      <c r="D74" s="5">
        <f t="shared" ref="D74" si="39">SUM(C63:C74)/2000</f>
        <v>29.647630637499997</v>
      </c>
      <c r="E74" s="5">
        <f>'P801'!F74</f>
        <v>86.87884957499999</v>
      </c>
    </row>
    <row r="75" spans="1:6" x14ac:dyDescent="0.25">
      <c r="A75" s="4">
        <v>44197</v>
      </c>
      <c r="B75" s="12">
        <v>606.72</v>
      </c>
      <c r="C75" s="5">
        <f t="shared" ref="C75:C76" si="40">B75*6.1415</f>
        <v>3726.1708800000001</v>
      </c>
      <c r="D75" s="5">
        <f t="shared" ref="D75:D76" si="41">SUM(C64:C75)/2000</f>
        <v>28.155983117499996</v>
      </c>
      <c r="E75" s="5">
        <f>'P801'!F75</f>
        <v>81.544030565</v>
      </c>
    </row>
    <row r="76" spans="1:6" x14ac:dyDescent="0.25">
      <c r="A76" s="4">
        <v>44228</v>
      </c>
      <c r="B76" s="12">
        <v>635.96</v>
      </c>
      <c r="C76" s="5">
        <f t="shared" si="40"/>
        <v>3905.7483400000001</v>
      </c>
      <c r="D76" s="5">
        <f t="shared" si="41"/>
        <v>26.951542844999999</v>
      </c>
      <c r="E76" s="5">
        <f>'P801'!F76</f>
        <v>79.449779065000001</v>
      </c>
    </row>
  </sheetData>
  <mergeCells count="1">
    <mergeCell ref="A1:E1"/>
  </mergeCells>
  <conditionalFormatting sqref="E3:E76">
    <cfRule type="cellIs" dxfId="17" priority="1" operator="greaterThan">
      <formula>240</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76"/>
  <sheetViews>
    <sheetView workbookViewId="0">
      <pane ySplit="2" topLeftCell="A51" activePane="bottomLeft" state="frozen"/>
      <selection pane="bottomLeft" activeCell="J69" sqref="J69"/>
    </sheetView>
  </sheetViews>
  <sheetFormatPr defaultRowHeight="15" x14ac:dyDescent="0.25"/>
  <cols>
    <col min="2" max="2" width="19" style="13" customWidth="1"/>
  </cols>
  <sheetData>
    <row r="1" spans="1:6" ht="14.45" x14ac:dyDescent="0.3">
      <c r="A1" s="26" t="s">
        <v>5</v>
      </c>
      <c r="B1" s="27"/>
      <c r="C1" s="27"/>
      <c r="D1" s="27"/>
      <c r="E1" s="28"/>
      <c r="F1" s="10" t="s">
        <v>31</v>
      </c>
    </row>
    <row r="2" spans="1:6" s="1" customFormat="1" ht="48" x14ac:dyDescent="0.25">
      <c r="A2" s="8" t="s">
        <v>1</v>
      </c>
      <c r="B2" s="11" t="s">
        <v>48</v>
      </c>
      <c r="C2" s="3" t="s">
        <v>14</v>
      </c>
      <c r="D2" s="6" t="s">
        <v>6</v>
      </c>
      <c r="E2" s="7" t="s">
        <v>3</v>
      </c>
    </row>
    <row r="3" spans="1:6" x14ac:dyDescent="0.25">
      <c r="A3" s="4">
        <v>42005</v>
      </c>
      <c r="B3" s="12">
        <v>1520.48</v>
      </c>
      <c r="C3" s="5">
        <f>B3*6.1415</f>
        <v>9338.0279200000004</v>
      </c>
      <c r="D3" s="5">
        <f>C3/2000</f>
        <v>4.66901396</v>
      </c>
      <c r="E3" s="5">
        <f>'P801'!F3</f>
        <v>9.5857851400000005</v>
      </c>
      <c r="F3" s="10" t="s">
        <v>21</v>
      </c>
    </row>
    <row r="4" spans="1:6" x14ac:dyDescent="0.25">
      <c r="A4" s="4">
        <v>42036</v>
      </c>
      <c r="B4" s="12">
        <v>1021</v>
      </c>
      <c r="C4" s="5">
        <f t="shared" ref="C4:C33" si="0">B4*6.1415</f>
        <v>6270.4714999999997</v>
      </c>
      <c r="D4" s="5">
        <f>SUM(C3:C4)/2000</f>
        <v>7.8042497099999997</v>
      </c>
      <c r="E4" s="5">
        <f>'P801'!F4</f>
        <v>16.113555139999999</v>
      </c>
      <c r="F4" s="10" t="s">
        <v>21</v>
      </c>
    </row>
    <row r="5" spans="1:6" x14ac:dyDescent="0.25">
      <c r="A5" s="4">
        <v>42064</v>
      </c>
      <c r="B5" s="12">
        <v>1968.54</v>
      </c>
      <c r="C5" s="5">
        <f t="shared" si="0"/>
        <v>12089.788409999999</v>
      </c>
      <c r="D5" s="5">
        <f>SUM(C3:C5)/2000</f>
        <v>13.849143915000001</v>
      </c>
      <c r="E5" s="5">
        <f>'P801'!F5</f>
        <v>26.795312752500003</v>
      </c>
      <c r="F5" s="10" t="s">
        <v>21</v>
      </c>
    </row>
    <row r="6" spans="1:6" x14ac:dyDescent="0.25">
      <c r="A6" s="4">
        <v>42095</v>
      </c>
      <c r="B6" s="12">
        <v>1951.78</v>
      </c>
      <c r="C6" s="5">
        <f t="shared" si="0"/>
        <v>11986.85687</v>
      </c>
      <c r="D6" s="5">
        <f>SUM(C3:C6)/2000</f>
        <v>19.842572350000001</v>
      </c>
      <c r="E6" s="5">
        <f>'P801'!F6</f>
        <v>37.173266712500002</v>
      </c>
      <c r="F6" s="10" t="s">
        <v>21</v>
      </c>
    </row>
    <row r="7" spans="1:6" x14ac:dyDescent="0.25">
      <c r="A7" s="4">
        <v>42125</v>
      </c>
      <c r="B7" s="12">
        <v>1663.38</v>
      </c>
      <c r="C7" s="5">
        <f t="shared" si="0"/>
        <v>10215.64827</v>
      </c>
      <c r="D7" s="5">
        <f>SUM(C3:C7)/2000</f>
        <v>24.950396485000002</v>
      </c>
      <c r="E7" s="5">
        <f>'P801'!F7</f>
        <v>46.649018147500001</v>
      </c>
      <c r="F7" s="10" t="s">
        <v>21</v>
      </c>
    </row>
    <row r="8" spans="1:6" x14ac:dyDescent="0.25">
      <c r="A8" s="4">
        <v>42156</v>
      </c>
      <c r="B8" s="12">
        <v>1995.6</v>
      </c>
      <c r="C8" s="5">
        <f t="shared" si="0"/>
        <v>12255.9774</v>
      </c>
      <c r="D8" s="5">
        <f>SUM(C3:C8)/2000</f>
        <v>31.078385184999998</v>
      </c>
      <c r="E8" s="5">
        <f>'P801'!F8</f>
        <v>56.817276499999998</v>
      </c>
      <c r="F8" s="10" t="s">
        <v>21</v>
      </c>
    </row>
    <row r="9" spans="1:6" x14ac:dyDescent="0.25">
      <c r="A9" s="4">
        <v>42186</v>
      </c>
      <c r="B9" s="12">
        <v>1723.22</v>
      </c>
      <c r="C9" s="5">
        <f t="shared" si="0"/>
        <v>10583.155629999999</v>
      </c>
      <c r="D9" s="5">
        <f>SUM(C3:C9)/2000</f>
        <v>36.369962999999998</v>
      </c>
      <c r="E9" s="5">
        <f>'P801'!F9</f>
        <v>65.796339842500004</v>
      </c>
      <c r="F9" s="10" t="s">
        <v>21</v>
      </c>
    </row>
    <row r="10" spans="1:6" x14ac:dyDescent="0.25">
      <c r="A10" s="4">
        <v>42217</v>
      </c>
      <c r="B10" s="12">
        <v>2022</v>
      </c>
      <c r="C10" s="5">
        <f t="shared" si="0"/>
        <v>12418.112999999999</v>
      </c>
      <c r="D10" s="5">
        <f>SUM(C3:C10)/2000</f>
        <v>42.579019499999994</v>
      </c>
      <c r="E10" s="5">
        <f>'P801'!F10</f>
        <v>76.211664197499985</v>
      </c>
      <c r="F10" s="10" t="s">
        <v>21</v>
      </c>
    </row>
    <row r="11" spans="1:6" x14ac:dyDescent="0.25">
      <c r="A11" s="4">
        <v>42248</v>
      </c>
      <c r="B11" s="12">
        <v>2153.65</v>
      </c>
      <c r="C11" s="5">
        <f t="shared" si="0"/>
        <v>13226.641475</v>
      </c>
      <c r="D11" s="5">
        <f>SUM(C3:C11)/2000</f>
        <v>49.192340237499991</v>
      </c>
      <c r="E11" s="5">
        <f>'P801'!F11</f>
        <v>86.810444509999982</v>
      </c>
      <c r="F11" s="10" t="s">
        <v>21</v>
      </c>
    </row>
    <row r="12" spans="1:6" x14ac:dyDescent="0.25">
      <c r="A12" s="4">
        <v>42278</v>
      </c>
      <c r="B12" s="12">
        <v>2365.5</v>
      </c>
      <c r="C12" s="5">
        <f t="shared" si="0"/>
        <v>14527.71825</v>
      </c>
      <c r="D12" s="5">
        <f>SUM(C3:C12)/2000</f>
        <v>56.456199362499994</v>
      </c>
      <c r="E12" s="5">
        <f>'P801'!F12</f>
        <v>98.526488134999994</v>
      </c>
      <c r="F12" s="10" t="s">
        <v>21</v>
      </c>
    </row>
    <row r="13" spans="1:6" x14ac:dyDescent="0.25">
      <c r="A13" s="4">
        <v>42309</v>
      </c>
      <c r="B13" s="12">
        <v>2377.33</v>
      </c>
      <c r="C13" s="5">
        <f t="shared" si="0"/>
        <v>14600.372194999998</v>
      </c>
      <c r="D13" s="5">
        <f>SUM(C3:C13)/2000</f>
        <v>63.756385459999997</v>
      </c>
      <c r="E13" s="5">
        <f>'P801'!F13</f>
        <v>110.34657727999998</v>
      </c>
      <c r="F13" s="10" t="s">
        <v>21</v>
      </c>
    </row>
    <row r="14" spans="1:6" x14ac:dyDescent="0.25">
      <c r="A14" s="4">
        <v>42339</v>
      </c>
      <c r="B14" s="12">
        <v>1629.16</v>
      </c>
      <c r="C14" s="5">
        <f t="shared" si="0"/>
        <v>10005.486140000001</v>
      </c>
      <c r="D14" s="5">
        <f>SUM(C3:C14)/2000</f>
        <v>68.759128529999998</v>
      </c>
      <c r="E14" s="5">
        <f>'P801'!F14</f>
        <v>119.812252405</v>
      </c>
      <c r="F14" s="10" t="s">
        <v>21</v>
      </c>
    </row>
    <row r="15" spans="1:6" ht="14.45" x14ac:dyDescent="0.3">
      <c r="A15" s="4">
        <v>42370</v>
      </c>
      <c r="B15" s="12">
        <v>2264.3000000000002</v>
      </c>
      <c r="C15" s="5">
        <f t="shared" si="0"/>
        <v>13906.19845</v>
      </c>
      <c r="D15" s="5">
        <f t="shared" ref="D15:D26" si="1">SUM(C4:C15)/2000</f>
        <v>71.043213795</v>
      </c>
      <c r="E15" s="5">
        <f>'P801'!F15</f>
        <v>122.33136106985013</v>
      </c>
      <c r="F15" s="10" t="s">
        <v>21</v>
      </c>
    </row>
    <row r="16" spans="1:6" ht="14.45" x14ac:dyDescent="0.3">
      <c r="A16" s="4">
        <v>42401</v>
      </c>
      <c r="B16" s="12">
        <v>2518.81</v>
      </c>
      <c r="C16" s="5">
        <f t="shared" si="0"/>
        <v>15469.271615</v>
      </c>
      <c r="D16" s="5">
        <f t="shared" si="1"/>
        <v>75.642613852500006</v>
      </c>
      <c r="E16" s="5">
        <f>'P801'!F16</f>
        <v>128.76876036058357</v>
      </c>
      <c r="F16" s="10" t="s">
        <v>21</v>
      </c>
    </row>
    <row r="17" spans="1:18" ht="14.45" x14ac:dyDescent="0.3">
      <c r="A17" s="4">
        <v>42430</v>
      </c>
      <c r="B17" s="12">
        <v>2779.7</v>
      </c>
      <c r="C17" s="5">
        <f t="shared" si="0"/>
        <v>17071.527549999999</v>
      </c>
      <c r="D17" s="5">
        <f t="shared" si="1"/>
        <v>78.133483422500007</v>
      </c>
      <c r="E17" s="5">
        <f>'P801'!F17</f>
        <v>131.24455482308358</v>
      </c>
      <c r="F17" s="10" t="s">
        <v>21</v>
      </c>
    </row>
    <row r="18" spans="1:18" ht="14.45" x14ac:dyDescent="0.3">
      <c r="A18" s="4">
        <v>42461</v>
      </c>
      <c r="B18" s="12">
        <v>2552.83</v>
      </c>
      <c r="C18" s="5">
        <f t="shared" si="0"/>
        <v>15678.205445</v>
      </c>
      <c r="D18" s="5">
        <f t="shared" si="1"/>
        <v>79.979157709999996</v>
      </c>
      <c r="E18" s="5">
        <f>'P801'!F18</f>
        <v>133.53591231308354</v>
      </c>
      <c r="F18" s="10" t="s">
        <v>21</v>
      </c>
    </row>
    <row r="19" spans="1:18" ht="14.45" x14ac:dyDescent="0.3">
      <c r="A19" s="4">
        <v>42491</v>
      </c>
      <c r="B19" s="12">
        <v>2748.64</v>
      </c>
      <c r="C19" s="5">
        <f t="shared" si="0"/>
        <v>16880.772559999998</v>
      </c>
      <c r="D19" s="5">
        <f t="shared" si="1"/>
        <v>83.311719855000007</v>
      </c>
      <c r="E19" s="5">
        <f>'P801'!F19</f>
        <v>137.09275456308356</v>
      </c>
      <c r="F19" s="10" t="s">
        <v>21</v>
      </c>
    </row>
    <row r="20" spans="1:18" ht="14.45" x14ac:dyDescent="0.3">
      <c r="A20" s="4">
        <v>42522</v>
      </c>
      <c r="B20" s="12">
        <v>2904.58</v>
      </c>
      <c r="C20" s="5">
        <f t="shared" si="0"/>
        <v>17838.478069999997</v>
      </c>
      <c r="D20" s="5">
        <f t="shared" si="1"/>
        <v>86.102970189999994</v>
      </c>
      <c r="E20" s="5">
        <f>'P801'!F20</f>
        <v>140.52876481058354</v>
      </c>
      <c r="F20" s="10" t="s">
        <v>21</v>
      </c>
    </row>
    <row r="21" spans="1:18" ht="14.45" x14ac:dyDescent="0.3">
      <c r="A21" s="4">
        <v>42552</v>
      </c>
      <c r="B21" s="12">
        <v>2007.96</v>
      </c>
      <c r="C21" s="5">
        <f t="shared" si="0"/>
        <v>12331.886339999999</v>
      </c>
      <c r="D21" s="5">
        <f t="shared" si="1"/>
        <v>86.977335544999988</v>
      </c>
      <c r="E21" s="5">
        <f>'P801'!F21</f>
        <v>140.93449504308359</v>
      </c>
      <c r="F21" s="10" t="s">
        <v>21</v>
      </c>
    </row>
    <row r="22" spans="1:18" ht="14.45" x14ac:dyDescent="0.3">
      <c r="A22" s="4">
        <v>42583</v>
      </c>
      <c r="B22" s="12">
        <v>2602.38</v>
      </c>
      <c r="C22" s="5">
        <f t="shared" si="0"/>
        <v>15982.51677</v>
      </c>
      <c r="D22" s="5">
        <f t="shared" si="1"/>
        <v>88.75953742999998</v>
      </c>
      <c r="E22" s="5">
        <f>'P801'!F22</f>
        <v>142.59038651308353</v>
      </c>
      <c r="F22" s="10" t="s">
        <v>21</v>
      </c>
    </row>
    <row r="23" spans="1:18" x14ac:dyDescent="0.25">
      <c r="A23" s="4">
        <v>42614</v>
      </c>
      <c r="B23" s="12">
        <v>2029.79</v>
      </c>
      <c r="C23" s="5">
        <f t="shared" si="0"/>
        <v>12465.955285</v>
      </c>
      <c r="D23" s="5">
        <f t="shared" si="1"/>
        <v>88.379194334999994</v>
      </c>
      <c r="E23" s="5">
        <f>'P801'!F23</f>
        <v>142.25750150058357</v>
      </c>
      <c r="F23" s="10" t="s">
        <v>21</v>
      </c>
    </row>
    <row r="24" spans="1:18" x14ac:dyDescent="0.25">
      <c r="A24" s="4">
        <v>42644</v>
      </c>
      <c r="B24" s="12">
        <v>2534.61</v>
      </c>
      <c r="C24" s="5">
        <f t="shared" si="0"/>
        <v>15566.307315</v>
      </c>
      <c r="D24" s="5">
        <f t="shared" si="1"/>
        <v>88.898488867499992</v>
      </c>
      <c r="E24" s="5">
        <f>'P801'!F24</f>
        <v>142.63142098808356</v>
      </c>
      <c r="F24" s="10" t="s">
        <v>21</v>
      </c>
    </row>
    <row r="25" spans="1:18" x14ac:dyDescent="0.25">
      <c r="A25" s="4">
        <v>42675</v>
      </c>
      <c r="B25" s="12">
        <v>2562.16</v>
      </c>
      <c r="C25" s="5">
        <f t="shared" si="0"/>
        <v>15735.505639999998</v>
      </c>
      <c r="D25" s="5">
        <f t="shared" si="1"/>
        <v>89.466055589999982</v>
      </c>
      <c r="E25" s="5">
        <f>'P801'!F25</f>
        <v>143.72137906808356</v>
      </c>
      <c r="F25" s="10" t="s">
        <v>21</v>
      </c>
    </row>
    <row r="26" spans="1:18" x14ac:dyDescent="0.25">
      <c r="A26" s="4">
        <v>42705</v>
      </c>
      <c r="B26" s="12">
        <v>1824.51</v>
      </c>
      <c r="C26" s="5">
        <f t="shared" si="0"/>
        <v>11205.228164999999</v>
      </c>
      <c r="D26" s="5">
        <f t="shared" si="1"/>
        <v>90.065926602499999</v>
      </c>
      <c r="E26" s="5">
        <f>'P801'!F26</f>
        <v>144.37768666808358</v>
      </c>
      <c r="F26" s="10" t="s">
        <v>21</v>
      </c>
    </row>
    <row r="27" spans="1:18" x14ac:dyDescent="0.25">
      <c r="A27" s="4">
        <v>42736</v>
      </c>
      <c r="B27" s="12">
        <v>1928.25</v>
      </c>
      <c r="C27" s="5">
        <f t="shared" si="0"/>
        <v>11842.347374999999</v>
      </c>
      <c r="D27" s="5">
        <f t="shared" ref="D27:D38" si="2">SUM(C16:C27)/2000</f>
        <v>89.034001064999998</v>
      </c>
      <c r="E27" s="5">
        <f>'P801'!F27</f>
        <v>147.03570515823341</v>
      </c>
      <c r="F27" s="10" t="s">
        <v>21</v>
      </c>
    </row>
    <row r="28" spans="1:18" x14ac:dyDescent="0.25">
      <c r="A28" s="4">
        <v>42767</v>
      </c>
      <c r="B28" s="12">
        <v>940.05</v>
      </c>
      <c r="C28" s="5">
        <f t="shared" si="0"/>
        <v>5773.317074999999</v>
      </c>
      <c r="D28" s="5">
        <f t="shared" si="2"/>
        <v>84.186023794999997</v>
      </c>
      <c r="E28" s="5">
        <f>'P801'!F28</f>
        <v>138.91767793951416</v>
      </c>
      <c r="F28" s="10" t="s">
        <v>21</v>
      </c>
    </row>
    <row r="29" spans="1:18" x14ac:dyDescent="0.25">
      <c r="A29" s="4">
        <v>42795</v>
      </c>
      <c r="B29" s="12">
        <v>2259.8544365813827</v>
      </c>
      <c r="C29" s="5">
        <f t="shared" si="0"/>
        <v>13878.896022264562</v>
      </c>
      <c r="D29" s="5">
        <f t="shared" si="2"/>
        <v>82.589708031132275</v>
      </c>
      <c r="E29" s="5">
        <f>'P801'!F29</f>
        <v>138.79722514951416</v>
      </c>
    </row>
    <row r="30" spans="1:18" x14ac:dyDescent="0.25">
      <c r="A30" s="4">
        <v>42826</v>
      </c>
      <c r="B30" s="12">
        <v>1392.9007076755581</v>
      </c>
      <c r="C30" s="5">
        <f t="shared" si="0"/>
        <v>8554.4996961894394</v>
      </c>
      <c r="D30" s="5">
        <f t="shared" si="2"/>
        <v>79.027855156727</v>
      </c>
      <c r="E30" s="5">
        <f>'P801'!F30</f>
        <v>135.04156835451417</v>
      </c>
      <c r="N30" s="22"/>
      <c r="O30" s="22"/>
      <c r="P30" s="22"/>
      <c r="Q30" s="22"/>
      <c r="R30" s="22"/>
    </row>
    <row r="31" spans="1:18" x14ac:dyDescent="0.25">
      <c r="A31" s="4">
        <v>42856</v>
      </c>
      <c r="B31" s="12">
        <v>2819.1302123026671</v>
      </c>
      <c r="C31" s="5">
        <f t="shared" si="0"/>
        <v>17313.688198856831</v>
      </c>
      <c r="D31" s="5">
        <f t="shared" si="2"/>
        <v>79.244312976155413</v>
      </c>
      <c r="E31" s="5">
        <f>'P801'!F31</f>
        <v>135.32123848451414</v>
      </c>
      <c r="N31" s="22"/>
      <c r="O31" s="22"/>
      <c r="P31" s="22"/>
      <c r="Q31" s="22"/>
      <c r="R31" s="22"/>
    </row>
    <row r="32" spans="1:18" x14ac:dyDescent="0.25">
      <c r="A32" s="4">
        <v>42887</v>
      </c>
      <c r="B32" s="12">
        <v>1792.8597713663585</v>
      </c>
      <c r="C32" s="5">
        <f t="shared" si="0"/>
        <v>11010.84828584649</v>
      </c>
      <c r="D32" s="5">
        <f t="shared" si="2"/>
        <v>75.830498084078656</v>
      </c>
      <c r="E32" s="5">
        <f>'P801'!F32</f>
        <v>131.53200231201416</v>
      </c>
      <c r="N32" s="22"/>
      <c r="O32" s="22"/>
      <c r="P32" s="21"/>
      <c r="Q32" s="21"/>
      <c r="R32" s="22"/>
    </row>
    <row r="33" spans="1:18" x14ac:dyDescent="0.25">
      <c r="A33" s="4">
        <v>42917</v>
      </c>
      <c r="B33" s="12">
        <v>1241.0428960261295</v>
      </c>
      <c r="C33" s="5">
        <f t="shared" si="0"/>
        <v>7621.8649459444741</v>
      </c>
      <c r="D33" s="5">
        <f t="shared" si="2"/>
        <v>73.47548738705089</v>
      </c>
      <c r="E33" s="5">
        <f>'P801'!F33</f>
        <v>127.6074799295691</v>
      </c>
      <c r="N33" s="22"/>
      <c r="O33" s="22"/>
      <c r="P33" s="21"/>
      <c r="Q33" s="21"/>
      <c r="R33" s="22"/>
    </row>
    <row r="34" spans="1:18" x14ac:dyDescent="0.25">
      <c r="A34" s="4">
        <v>42948</v>
      </c>
      <c r="B34" s="12">
        <v>1844.5185628742518</v>
      </c>
      <c r="C34" s="5">
        <f t="shared" ref="C34:C56" si="3">B34*6.1415</f>
        <v>11328.110753892217</v>
      </c>
      <c r="D34" s="5">
        <f t="shared" si="2"/>
        <v>71.148284378996991</v>
      </c>
      <c r="E34" s="5">
        <f>'P801'!F34</f>
        <v>125.19644306456907</v>
      </c>
      <c r="N34" s="22"/>
      <c r="O34" s="22"/>
      <c r="P34" s="21"/>
      <c r="Q34" s="21"/>
      <c r="R34" s="22"/>
    </row>
    <row r="35" spans="1:18" x14ac:dyDescent="0.25">
      <c r="A35" s="4">
        <v>42979</v>
      </c>
      <c r="B35" s="12">
        <v>1734.1538377789877</v>
      </c>
      <c r="C35" s="5">
        <f t="shared" si="3"/>
        <v>10650.305794719652</v>
      </c>
      <c r="D35" s="5">
        <f t="shared" si="2"/>
        <v>70.24045963385683</v>
      </c>
      <c r="E35" s="5">
        <f>'P801'!F35</f>
        <v>124.5836688345691</v>
      </c>
      <c r="N35" s="22"/>
      <c r="O35" s="22"/>
      <c r="P35" s="21"/>
      <c r="Q35" s="21"/>
      <c r="R35" s="22"/>
    </row>
    <row r="36" spans="1:18" x14ac:dyDescent="0.25">
      <c r="A36" s="4">
        <v>43009</v>
      </c>
      <c r="B36" s="12">
        <v>2556.7355470876428</v>
      </c>
      <c r="C36" s="5">
        <f t="shared" si="3"/>
        <v>15702.191362438758</v>
      </c>
      <c r="D36" s="5">
        <f t="shared" si="2"/>
        <v>70.308401657576212</v>
      </c>
      <c r="E36" s="5">
        <f>'P801'!F36</f>
        <v>125.39045370962405</v>
      </c>
      <c r="N36" s="22"/>
      <c r="O36" s="22"/>
      <c r="P36" s="21"/>
      <c r="Q36" s="21"/>
      <c r="R36" s="22"/>
    </row>
    <row r="37" spans="1:18" x14ac:dyDescent="0.25">
      <c r="A37" s="4">
        <v>43040</v>
      </c>
      <c r="B37" s="12">
        <v>2460.9713663581924</v>
      </c>
      <c r="C37" s="5">
        <f t="shared" si="3"/>
        <v>15114.055646488838</v>
      </c>
      <c r="D37" s="5">
        <f t="shared" si="2"/>
        <v>69.99767666082063</v>
      </c>
      <c r="E37" s="5">
        <f>'P801'!F37</f>
        <v>125.37648229217899</v>
      </c>
      <c r="N37" s="22"/>
      <c r="O37" s="22"/>
      <c r="P37" s="21"/>
      <c r="Q37" s="21"/>
      <c r="R37" s="22"/>
    </row>
    <row r="38" spans="1:18" x14ac:dyDescent="0.25">
      <c r="A38" s="4">
        <v>43070</v>
      </c>
      <c r="B38" s="12">
        <v>1659.0187479586282</v>
      </c>
      <c r="C38" s="5">
        <f t="shared" si="3"/>
        <v>10188.863640587915</v>
      </c>
      <c r="D38" s="5">
        <f t="shared" si="2"/>
        <v>69.489494398614582</v>
      </c>
      <c r="E38" s="5">
        <f>'P801'!F38</f>
        <v>124.95228688473392</v>
      </c>
      <c r="N38" s="22"/>
      <c r="O38" s="22"/>
      <c r="P38" s="21"/>
      <c r="Q38" s="21"/>
      <c r="R38" s="22"/>
    </row>
    <row r="39" spans="1:18" x14ac:dyDescent="0.25">
      <c r="A39" s="4">
        <v>43101</v>
      </c>
      <c r="B39" s="12">
        <v>1010.1916167664672</v>
      </c>
      <c r="C39" s="5">
        <f t="shared" si="3"/>
        <v>6204.0918143712579</v>
      </c>
      <c r="D39" s="5">
        <f t="shared" ref="D39" si="4">SUM(C28:C39)/2000</f>
        <v>66.670366618300221</v>
      </c>
      <c r="E39" s="5">
        <f>'P801'!F39</f>
        <v>116.70596370723395</v>
      </c>
      <c r="N39" s="22"/>
      <c r="O39" s="22"/>
      <c r="P39" s="21"/>
      <c r="Q39" s="21"/>
      <c r="R39" s="22"/>
    </row>
    <row r="40" spans="1:18" x14ac:dyDescent="0.25">
      <c r="A40" s="4">
        <v>43132</v>
      </c>
      <c r="B40" s="12">
        <v>2711.5532934131738</v>
      </c>
      <c r="C40" s="5">
        <f t="shared" si="3"/>
        <v>16653.004551497008</v>
      </c>
      <c r="D40" s="5">
        <f t="shared" ref="D40" si="5">SUM(C29:C40)/2000</f>
        <v>72.11021035654872</v>
      </c>
      <c r="E40" s="5">
        <f>'P801'!F40</f>
        <v>122.63891212277473</v>
      </c>
      <c r="N40" s="22"/>
      <c r="O40" s="22"/>
      <c r="P40" s="21"/>
      <c r="Q40" s="21"/>
      <c r="R40" s="22"/>
    </row>
    <row r="41" spans="1:18" x14ac:dyDescent="0.25">
      <c r="A41" s="4">
        <v>43160</v>
      </c>
      <c r="B41" s="12">
        <v>2480.1147523135546</v>
      </c>
      <c r="C41" s="5">
        <f t="shared" si="3"/>
        <v>15231.624751333695</v>
      </c>
      <c r="D41" s="5">
        <f t="shared" ref="D41" si="6">SUM(C30:C41)/2000</f>
        <v>72.786574721083284</v>
      </c>
      <c r="E41" s="5">
        <f>'P801'!F41</f>
        <v>121.46204991782966</v>
      </c>
      <c r="N41" s="22"/>
      <c r="O41" s="22"/>
      <c r="P41" s="21"/>
      <c r="Q41" s="21"/>
      <c r="R41" s="22"/>
    </row>
    <row r="42" spans="1:18" x14ac:dyDescent="0.25">
      <c r="A42" s="4">
        <v>43191</v>
      </c>
      <c r="B42" s="12">
        <v>2325.7627653783347</v>
      </c>
      <c r="C42" s="5">
        <f t="shared" si="3"/>
        <v>14283.672023571042</v>
      </c>
      <c r="D42" s="5">
        <f t="shared" ref="D42" si="7">SUM(C31:C42)/2000</f>
        <v>75.651160884774086</v>
      </c>
      <c r="E42" s="5">
        <f>'P801'!F42</f>
        <v>123.3101408378846</v>
      </c>
      <c r="N42" s="22"/>
      <c r="O42" s="22"/>
      <c r="P42" s="21"/>
      <c r="Q42" s="21"/>
      <c r="R42" s="22"/>
    </row>
    <row r="43" spans="1:18" x14ac:dyDescent="0.25">
      <c r="A43" s="4">
        <v>43221</v>
      </c>
      <c r="B43" s="12">
        <v>1798.1822536744692</v>
      </c>
      <c r="C43" s="5">
        <f t="shared" si="3"/>
        <v>11043.536310941752</v>
      </c>
      <c r="D43" s="5">
        <f t="shared" ref="D43" si="8">SUM(C32:C43)/2000</f>
        <v>72.516084940816569</v>
      </c>
      <c r="E43" s="5">
        <f>'P801'!F43</f>
        <v>118.70068855543958</v>
      </c>
      <c r="N43" s="22"/>
      <c r="O43" s="22"/>
      <c r="P43" s="21"/>
      <c r="Q43" s="21"/>
      <c r="R43" s="22"/>
    </row>
    <row r="44" spans="1:18" x14ac:dyDescent="0.25">
      <c r="A44" s="4">
        <v>43252</v>
      </c>
      <c r="B44" s="12">
        <v>2166.9961894393032</v>
      </c>
      <c r="C44" s="5">
        <f t="shared" si="3"/>
        <v>13308.60709744148</v>
      </c>
      <c r="D44" s="5">
        <f t="shared" ref="D44" si="9">SUM(C33:C44)/2000</f>
        <v>73.664964346614042</v>
      </c>
      <c r="E44" s="5">
        <f>'P801'!F44</f>
        <v>118.6427339953015</v>
      </c>
      <c r="N44" s="22"/>
      <c r="O44" s="22"/>
      <c r="P44" s="21"/>
      <c r="Q44" s="21"/>
      <c r="R44" s="22"/>
    </row>
    <row r="45" spans="1:18" x14ac:dyDescent="0.25">
      <c r="A45" s="4">
        <v>43282</v>
      </c>
      <c r="B45" s="12">
        <v>1557.9550353837778</v>
      </c>
      <c r="C45" s="5">
        <f t="shared" si="3"/>
        <v>9568.1808498094706</v>
      </c>
      <c r="D45" s="5">
        <f t="shared" ref="D45" si="10">SUM(C34:C45)/2000</f>
        <v>74.638122298546548</v>
      </c>
      <c r="E45" s="5">
        <f>'P801'!F45</f>
        <v>119.70615878260848</v>
      </c>
      <c r="F45" s="10" t="s">
        <v>33</v>
      </c>
      <c r="N45" s="22"/>
      <c r="O45" s="22"/>
      <c r="P45" s="21"/>
      <c r="Q45" s="21"/>
      <c r="R45" s="22"/>
    </row>
    <row r="46" spans="1:18" x14ac:dyDescent="0.25">
      <c r="A46" s="4">
        <v>43313</v>
      </c>
      <c r="B46" s="12">
        <v>1788.6848121937942</v>
      </c>
      <c r="C46" s="5">
        <f t="shared" si="3"/>
        <v>10985.207774088187</v>
      </c>
      <c r="D46" s="5">
        <f t="shared" ref="D46:D47" si="11">SUM(C35:C46)/2000</f>
        <v>74.466670808644523</v>
      </c>
      <c r="E46" s="5">
        <f>'P801'!F46</f>
        <v>118.66816347760849</v>
      </c>
      <c r="N46" s="22"/>
      <c r="O46" s="22"/>
      <c r="P46" s="21"/>
      <c r="Q46" s="21"/>
      <c r="R46" s="22"/>
    </row>
    <row r="47" spans="1:18" x14ac:dyDescent="0.25">
      <c r="A47" s="4">
        <v>43344</v>
      </c>
      <c r="B47" s="12">
        <v>1978.1307566684811</v>
      </c>
      <c r="C47" s="5">
        <f t="shared" si="3"/>
        <v>12148.690042079475</v>
      </c>
      <c r="D47" s="5">
        <f t="shared" si="11"/>
        <v>75.215862932324441</v>
      </c>
      <c r="E47" s="5">
        <f>'P801'!F47</f>
        <v>118.74610130747041</v>
      </c>
      <c r="N47" s="22"/>
      <c r="O47" s="22"/>
      <c r="P47" s="21"/>
      <c r="Q47" s="21"/>
      <c r="R47" s="22"/>
    </row>
    <row r="48" spans="1:18" x14ac:dyDescent="0.25">
      <c r="A48" s="4">
        <v>43374</v>
      </c>
      <c r="B48" s="12">
        <v>2000.1294501905279</v>
      </c>
      <c r="C48" s="5">
        <f t="shared" si="3"/>
        <v>12283.795018345127</v>
      </c>
      <c r="D48" s="5">
        <f t="shared" ref="D48" si="12">SUM(C37:C48)/2000</f>
        <v>73.506664760277616</v>
      </c>
      <c r="E48" s="5">
        <f>'P801'!F48</f>
        <v>117.81362989213932</v>
      </c>
      <c r="N48" s="22"/>
      <c r="O48" s="22"/>
      <c r="P48" s="21"/>
      <c r="Q48" s="21"/>
      <c r="R48" s="22"/>
    </row>
    <row r="49" spans="1:18" x14ac:dyDescent="0.25">
      <c r="A49" s="4">
        <v>43405</v>
      </c>
      <c r="B49" s="12">
        <v>1377.1965160587915</v>
      </c>
      <c r="C49" s="5">
        <f t="shared" si="3"/>
        <v>8458.052403375068</v>
      </c>
      <c r="D49" s="5">
        <f t="shared" ref="D49:D50" si="13">SUM(C38:C49)/2000</f>
        <v>70.178663138720751</v>
      </c>
      <c r="E49" s="5">
        <f>'P801'!F49</f>
        <v>113.47492838458439</v>
      </c>
      <c r="N49" s="22"/>
      <c r="O49" s="22"/>
      <c r="P49" s="21"/>
      <c r="Q49" s="21"/>
      <c r="R49" s="22"/>
    </row>
    <row r="50" spans="1:18" x14ac:dyDescent="0.25">
      <c r="A50" s="4">
        <v>43435</v>
      </c>
      <c r="B50" s="12">
        <v>681.87849755035381</v>
      </c>
      <c r="C50" s="5">
        <f t="shared" si="3"/>
        <v>4187.7567927054979</v>
      </c>
      <c r="D50" s="5">
        <f t="shared" si="13"/>
        <v>67.178109714779538</v>
      </c>
      <c r="E50" s="5">
        <f>'P801'!F50</f>
        <v>109.25638868529988</v>
      </c>
      <c r="F50" s="10" t="s">
        <v>38</v>
      </c>
      <c r="N50" s="22"/>
      <c r="O50" s="22"/>
      <c r="P50" s="21"/>
      <c r="Q50" s="21"/>
      <c r="R50" s="22"/>
    </row>
    <row r="51" spans="1:18" x14ac:dyDescent="0.25">
      <c r="A51" s="4">
        <v>43466</v>
      </c>
      <c r="B51" s="12">
        <v>1551.9372890582472</v>
      </c>
      <c r="C51" s="5">
        <f t="shared" si="3"/>
        <v>9531.2228607512243</v>
      </c>
      <c r="D51" s="5">
        <f t="shared" ref="D51:D52" si="14">SUM(C40:C51)/2000</f>
        <v>68.841675237969511</v>
      </c>
      <c r="E51" s="5">
        <f>'P801'!F51</f>
        <v>111.31319415779988</v>
      </c>
      <c r="N51" s="22"/>
      <c r="O51" s="22"/>
      <c r="P51" s="21"/>
      <c r="Q51" s="21"/>
      <c r="R51" s="22"/>
    </row>
    <row r="52" spans="1:18" x14ac:dyDescent="0.25">
      <c r="A52" s="4">
        <v>43497</v>
      </c>
      <c r="B52" s="12">
        <v>1393.6162221012519</v>
      </c>
      <c r="C52" s="5">
        <f t="shared" si="3"/>
        <v>8558.8940280348379</v>
      </c>
      <c r="D52" s="5">
        <f t="shared" si="14"/>
        <v>64.794619976238423</v>
      </c>
      <c r="E52" s="5">
        <f>'P801'!F52</f>
        <v>108.12249437260684</v>
      </c>
      <c r="N52" s="22"/>
      <c r="O52" s="22"/>
      <c r="P52" s="21"/>
      <c r="Q52" s="21"/>
      <c r="R52" s="22"/>
    </row>
    <row r="53" spans="1:18" x14ac:dyDescent="0.25">
      <c r="A53" s="4">
        <v>43525</v>
      </c>
      <c r="B53" s="12">
        <v>2134.1129014697881</v>
      </c>
      <c r="C53" s="5">
        <f t="shared" si="3"/>
        <v>13106.654384376703</v>
      </c>
      <c r="D53" s="5">
        <f t="shared" ref="D53:D54" si="15">SUM(C42:C53)/2000</f>
        <v>63.732134792759929</v>
      </c>
      <c r="E53" s="5">
        <f>'P801'!F53</f>
        <v>106.88820021505191</v>
      </c>
      <c r="N53" s="22"/>
      <c r="O53" s="22"/>
      <c r="P53" s="21"/>
      <c r="Q53" s="21"/>
      <c r="R53" s="22"/>
    </row>
    <row r="54" spans="1:18" x14ac:dyDescent="0.25">
      <c r="A54" s="4">
        <v>43556</v>
      </c>
      <c r="B54" s="12">
        <v>1834.8253674469242</v>
      </c>
      <c r="C54" s="5">
        <f t="shared" si="3"/>
        <v>11268.579994175285</v>
      </c>
      <c r="D54" s="5">
        <f t="shared" si="15"/>
        <v>62.224588778062056</v>
      </c>
      <c r="E54" s="5">
        <f>'P801'!F54</f>
        <v>104.6709104398589</v>
      </c>
      <c r="N54" s="22"/>
      <c r="O54" s="22"/>
      <c r="P54" s="21"/>
      <c r="Q54" s="21"/>
      <c r="R54" s="22"/>
    </row>
    <row r="55" spans="1:18" x14ac:dyDescent="0.25">
      <c r="A55" s="4">
        <v>43586</v>
      </c>
      <c r="B55" s="12">
        <v>1325.0787152966795</v>
      </c>
      <c r="C55" s="5">
        <f t="shared" si="3"/>
        <v>8137.9709299945571</v>
      </c>
      <c r="D55" s="5">
        <f t="shared" ref="D55:D56" si="16">SUM(C44:C55)/2000</f>
        <v>60.771806087588445</v>
      </c>
      <c r="E55" s="5">
        <f>'P801'!F55</f>
        <v>103.29797915730391</v>
      </c>
      <c r="N55" s="22"/>
      <c r="O55" s="22"/>
      <c r="P55" s="21"/>
      <c r="Q55" s="21"/>
      <c r="R55" s="22"/>
    </row>
    <row r="56" spans="1:18" x14ac:dyDescent="0.25">
      <c r="A56" s="4">
        <v>43617</v>
      </c>
      <c r="B56" s="12">
        <v>1487.9932498639087</v>
      </c>
      <c r="C56" s="5">
        <f t="shared" si="3"/>
        <v>9138.5105440391944</v>
      </c>
      <c r="D56" s="5">
        <f t="shared" si="16"/>
        <v>58.686757810887308</v>
      </c>
      <c r="E56" s="5">
        <f>'P801'!F56</f>
        <v>100.87078153994202</v>
      </c>
      <c r="N56" s="22"/>
      <c r="O56" s="22"/>
      <c r="P56" s="21"/>
      <c r="Q56" s="21"/>
      <c r="R56" s="22"/>
    </row>
    <row r="57" spans="1:18" x14ac:dyDescent="0.25">
      <c r="A57" s="4">
        <v>43647</v>
      </c>
      <c r="B57" s="12">
        <v>2002.06</v>
      </c>
      <c r="C57" s="5">
        <f t="shared" ref="C57:C58" si="17">B57*6.1415</f>
        <v>12295.651489999998</v>
      </c>
      <c r="D57" s="5">
        <f t="shared" ref="D57:D58" si="18">SUM(C46:C57)/2000</f>
        <v>60.050493130982574</v>
      </c>
      <c r="E57" s="5">
        <f>'P801'!F57</f>
        <v>102.72409156008008</v>
      </c>
      <c r="N57" s="22"/>
      <c r="O57" s="22"/>
      <c r="P57" s="21"/>
      <c r="Q57" s="21"/>
      <c r="R57" s="22"/>
    </row>
    <row r="58" spans="1:18" x14ac:dyDescent="0.25">
      <c r="A58" s="4">
        <v>43678</v>
      </c>
      <c r="B58" s="12">
        <v>2848.91</v>
      </c>
      <c r="C58" s="5">
        <f t="shared" si="17"/>
        <v>17496.580764999999</v>
      </c>
      <c r="D58" s="5">
        <f t="shared" si="18"/>
        <v>63.306179626438478</v>
      </c>
      <c r="E58" s="5">
        <f>'P801'!F58</f>
        <v>105.6202911550801</v>
      </c>
      <c r="N58" s="22"/>
      <c r="O58" s="22"/>
      <c r="P58" s="21"/>
      <c r="Q58" s="21"/>
      <c r="R58" s="22"/>
    </row>
    <row r="59" spans="1:18" x14ac:dyDescent="0.25">
      <c r="A59" s="4">
        <v>43709</v>
      </c>
      <c r="B59" s="12">
        <v>1594.12</v>
      </c>
      <c r="C59" s="5">
        <f t="shared" ref="C59" si="19">B59*6.1415</f>
        <v>9790.2879799999992</v>
      </c>
      <c r="D59" s="5">
        <f t="shared" ref="D59" si="20">SUM(C48:C59)/2000</f>
        <v>62.126978595398747</v>
      </c>
      <c r="E59" s="5">
        <f>'P801'!F59</f>
        <v>103.21911250521815</v>
      </c>
      <c r="N59" s="22"/>
      <c r="O59" s="22"/>
      <c r="P59" s="21"/>
      <c r="Q59" s="21"/>
      <c r="R59" s="22"/>
    </row>
    <row r="60" spans="1:18" x14ac:dyDescent="0.25">
      <c r="A60" s="4">
        <v>43739</v>
      </c>
      <c r="B60" s="12">
        <v>2372.7399999999998</v>
      </c>
      <c r="C60" s="5">
        <f t="shared" ref="C60" si="21">B60*6.1415</f>
        <v>14572.182709999997</v>
      </c>
      <c r="D60" s="5">
        <f t="shared" ref="D60" si="22">SUM(C49:C60)/2000</f>
        <v>63.271172441226184</v>
      </c>
      <c r="E60" s="5">
        <f>'P801'!F60</f>
        <v>101.82526833924432</v>
      </c>
    </row>
    <row r="61" spans="1:18" x14ac:dyDescent="0.25">
      <c r="A61" s="4">
        <v>43770</v>
      </c>
      <c r="B61" s="12">
        <v>611.39</v>
      </c>
      <c r="C61" s="5">
        <f t="shared" ref="C61:C62" si="23">B61*6.1415</f>
        <v>3754.8516849999996</v>
      </c>
      <c r="D61" s="5">
        <f t="shared" ref="D61:D62" si="24">SUM(C50:C61)/2000</f>
        <v>60.919572082038648</v>
      </c>
      <c r="E61" s="5">
        <f>'P801'!F61</f>
        <v>97.456381685494307</v>
      </c>
    </row>
    <row r="62" spans="1:18" x14ac:dyDescent="0.25">
      <c r="A62" s="4">
        <v>43800</v>
      </c>
      <c r="B62" s="12">
        <v>1782.38</v>
      </c>
      <c r="C62" s="5">
        <f t="shared" si="23"/>
        <v>10946.48677</v>
      </c>
      <c r="D62" s="5">
        <f t="shared" si="24"/>
        <v>64.298937070685895</v>
      </c>
      <c r="E62" s="5">
        <f>'P801'!F62</f>
        <v>99.307014317223832</v>
      </c>
    </row>
    <row r="63" spans="1:18" x14ac:dyDescent="0.25">
      <c r="A63" s="4">
        <v>43831</v>
      </c>
      <c r="B63" s="12">
        <v>2317.52</v>
      </c>
      <c r="C63" s="5">
        <f t="shared" ref="C63:C64" si="25">B63*6.1415</f>
        <v>14233.049079999999</v>
      </c>
      <c r="D63" s="5">
        <f t="shared" ref="D63:D64" si="26">SUM(C52:C63)/2000</f>
        <v>66.649850180310281</v>
      </c>
      <c r="E63" s="5">
        <f>'P801'!F63</f>
        <v>101.30406748722383</v>
      </c>
    </row>
    <row r="64" spans="1:18" x14ac:dyDescent="0.25">
      <c r="A64" s="4">
        <v>43862</v>
      </c>
      <c r="B64" s="12">
        <v>2040.81</v>
      </c>
      <c r="C64" s="5">
        <f t="shared" si="25"/>
        <v>12533.634614999999</v>
      </c>
      <c r="D64" s="5">
        <f t="shared" si="26"/>
        <v>68.637220473792851</v>
      </c>
      <c r="E64" s="5">
        <f>'P801'!F64</f>
        <v>103.13880853486192</v>
      </c>
    </row>
    <row r="65" spans="1:6" x14ac:dyDescent="0.25">
      <c r="A65" s="4">
        <v>43891</v>
      </c>
      <c r="B65" s="12">
        <v>1337.19</v>
      </c>
      <c r="C65" s="5">
        <f t="shared" ref="C65" si="27">B65*6.1415</f>
        <v>8212.3523850000001</v>
      </c>
      <c r="D65" s="5">
        <f t="shared" ref="D65" si="28">SUM(C54:C65)/2000</f>
        <v>66.190069474104519</v>
      </c>
      <c r="E65" s="5">
        <f>'P801'!F65</f>
        <v>98.795620112361931</v>
      </c>
      <c r="F65" s="10" t="s">
        <v>52</v>
      </c>
    </row>
    <row r="66" spans="1:6" x14ac:dyDescent="0.25">
      <c r="A66" s="4">
        <v>43922</v>
      </c>
      <c r="B66" s="12">
        <v>161.54</v>
      </c>
      <c r="C66" s="5">
        <f t="shared" ref="C66:C67" si="29">B66*6.1415</f>
        <v>992.09790999999996</v>
      </c>
      <c r="D66" s="5">
        <f t="shared" ref="D66:D67" si="30">SUM(C55:C66)/2000</f>
        <v>61.051828432016876</v>
      </c>
      <c r="E66" s="5">
        <f>'P801'!F66</f>
        <v>90.774727187499991</v>
      </c>
      <c r="F66" s="10" t="s">
        <v>54</v>
      </c>
    </row>
    <row r="67" spans="1:6" x14ac:dyDescent="0.25">
      <c r="A67" s="4">
        <v>43952</v>
      </c>
      <c r="B67" s="12">
        <v>77.72</v>
      </c>
      <c r="C67" s="5">
        <f t="shared" si="29"/>
        <v>477.31737999999996</v>
      </c>
      <c r="D67" s="5">
        <f t="shared" si="30"/>
        <v>57.221501657019594</v>
      </c>
      <c r="E67" s="5">
        <f>'P801'!F67</f>
        <v>84.588674897499999</v>
      </c>
    </row>
    <row r="68" spans="1:6" x14ac:dyDescent="0.25">
      <c r="A68" s="4">
        <v>43983</v>
      </c>
      <c r="B68" s="12">
        <v>1945.57</v>
      </c>
      <c r="C68" s="5">
        <f t="shared" ref="C68:C69" si="31">B68*6.1415</f>
        <v>11948.718154999999</v>
      </c>
      <c r="D68" s="5">
        <f t="shared" ref="D68:D69" si="32">SUM(C57:C68)/2000</f>
        <v>58.626605462499995</v>
      </c>
      <c r="E68" s="5">
        <f>'P801'!F68</f>
        <v>85.635800647499991</v>
      </c>
    </row>
    <row r="69" spans="1:6" x14ac:dyDescent="0.25">
      <c r="A69" s="4">
        <v>44013</v>
      </c>
      <c r="B69" s="12">
        <v>1707.91</v>
      </c>
      <c r="C69" s="5">
        <f t="shared" si="31"/>
        <v>10489.129265</v>
      </c>
      <c r="D69" s="5">
        <f t="shared" si="32"/>
        <v>57.723344349999991</v>
      </c>
      <c r="E69" s="5">
        <f>'P801'!F69</f>
        <v>85.635800647499991</v>
      </c>
    </row>
    <row r="70" spans="1:6" x14ac:dyDescent="0.25">
      <c r="A70" s="4">
        <v>44044</v>
      </c>
      <c r="B70" s="12">
        <v>1684.09</v>
      </c>
      <c r="C70" s="5">
        <f t="shared" ref="C70" si="33">B70*6.1415</f>
        <v>10342.838734999999</v>
      </c>
      <c r="D70" s="5">
        <f t="shared" ref="D70" si="34">SUM(C59:C70)/2000</f>
        <v>54.146473334999989</v>
      </c>
      <c r="E70" s="5">
        <f>'P801'!F70</f>
        <v>82.494423397499986</v>
      </c>
    </row>
    <row r="71" spans="1:6" x14ac:dyDescent="0.25">
      <c r="A71" s="4">
        <v>44075</v>
      </c>
      <c r="B71" s="12">
        <v>1405.37</v>
      </c>
      <c r="C71" s="5">
        <f t="shared" ref="C71" si="35">B71*6.1415</f>
        <v>8631.0798549999981</v>
      </c>
      <c r="D71" s="5">
        <f t="shared" ref="D71" si="36">SUM(C60:C71)/2000</f>
        <v>53.566869272499993</v>
      </c>
      <c r="E71" s="5">
        <f>'P801'!F71</f>
        <v>82.59112560749999</v>
      </c>
    </row>
    <row r="72" spans="1:6" x14ac:dyDescent="0.25">
      <c r="A72" s="4">
        <v>44105</v>
      </c>
      <c r="B72" s="12">
        <v>2481.2199999999998</v>
      </c>
      <c r="C72" s="5">
        <f t="shared" ref="C72:C73" si="37">B72*6.1415</f>
        <v>15238.412629999999</v>
      </c>
      <c r="D72" s="5">
        <f t="shared" ref="D72:D73" si="38">SUM(C61:C72)/2000</f>
        <v>53.899984232499989</v>
      </c>
      <c r="E72" s="5">
        <f>'P801'!F72</f>
        <v>83.638266711249983</v>
      </c>
    </row>
    <row r="73" spans="1:6" x14ac:dyDescent="0.25">
      <c r="A73" s="4">
        <v>44136</v>
      </c>
      <c r="B73" s="12">
        <v>1927.78</v>
      </c>
      <c r="C73" s="5">
        <f t="shared" si="37"/>
        <v>11839.460869999999</v>
      </c>
      <c r="D73" s="5">
        <f t="shared" si="38"/>
        <v>57.942288824999991</v>
      </c>
      <c r="E73" s="5">
        <f>'P801'!F73</f>
        <v>87.826785064999996</v>
      </c>
    </row>
    <row r="74" spans="1:6" x14ac:dyDescent="0.25">
      <c r="A74" s="4">
        <v>44166</v>
      </c>
      <c r="B74" s="12">
        <v>1390.93</v>
      </c>
      <c r="C74" s="5">
        <f t="shared" ref="C74" si="39">B74*6.1415</f>
        <v>8542.3965950000002</v>
      </c>
      <c r="D74" s="5">
        <f t="shared" ref="D74" si="40">SUM(C63:C74)/2000</f>
        <v>56.740243737499995</v>
      </c>
      <c r="E74" s="5">
        <f>'P801'!F74</f>
        <v>86.87884957499999</v>
      </c>
    </row>
    <row r="75" spans="1:6" x14ac:dyDescent="0.25">
      <c r="A75" s="4">
        <v>44197</v>
      </c>
      <c r="B75" s="12">
        <v>1098.28</v>
      </c>
      <c r="C75" s="5">
        <f t="shared" ref="C75:C76" si="41">B75*6.1415</f>
        <v>6745.0866199999991</v>
      </c>
      <c r="D75" s="5">
        <f t="shared" ref="D75:D76" si="42">SUM(C64:C75)/2000</f>
        <v>52.996262507499999</v>
      </c>
      <c r="E75" s="5">
        <f>'P801'!F75</f>
        <v>81.544030565</v>
      </c>
    </row>
    <row r="76" spans="1:6" x14ac:dyDescent="0.25">
      <c r="A76" s="4">
        <v>44228</v>
      </c>
      <c r="B76" s="12">
        <v>1751.04</v>
      </c>
      <c r="C76" s="5">
        <f t="shared" si="41"/>
        <v>10754.01216</v>
      </c>
      <c r="D76" s="5">
        <f t="shared" si="42"/>
        <v>52.106451279999995</v>
      </c>
      <c r="E76" s="5">
        <f>'P801'!F76</f>
        <v>79.449779065000001</v>
      </c>
    </row>
  </sheetData>
  <mergeCells count="1">
    <mergeCell ref="A1:E1"/>
  </mergeCells>
  <conditionalFormatting sqref="E3:E76">
    <cfRule type="cellIs" dxfId="16" priority="1" operator="greaterThan">
      <formula>240</formula>
    </cfRule>
  </conditionalFormatting>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6"/>
  <sheetViews>
    <sheetView zoomScale="90" zoomScaleNormal="90" workbookViewId="0">
      <pane ySplit="2" topLeftCell="A48" activePane="bottomLeft" state="frozen"/>
      <selection pane="bottomLeft" activeCell="E80" sqref="E80"/>
    </sheetView>
  </sheetViews>
  <sheetFormatPr defaultRowHeight="15" x14ac:dyDescent="0.25"/>
  <cols>
    <col min="2" max="2" width="14.5703125" style="13" customWidth="1"/>
    <col min="3" max="3" width="11.7109375" style="13" customWidth="1"/>
    <col min="4" max="6" width="9.140625" customWidth="1"/>
  </cols>
  <sheetData>
    <row r="1" spans="1:10" ht="14.45" x14ac:dyDescent="0.3">
      <c r="A1" s="26" t="s">
        <v>8</v>
      </c>
      <c r="B1" s="27"/>
      <c r="C1" s="27"/>
      <c r="D1" s="27"/>
      <c r="E1" s="27"/>
      <c r="F1" s="27"/>
      <c r="G1" s="27"/>
      <c r="H1" s="27"/>
      <c r="I1" s="28"/>
    </row>
    <row r="2" spans="1:10" s="1" customFormat="1" ht="48" customHeight="1" x14ac:dyDescent="0.25">
      <c r="A2" s="8" t="s">
        <v>1</v>
      </c>
      <c r="B2" s="11" t="s">
        <v>50</v>
      </c>
      <c r="C2" s="11" t="s">
        <v>11</v>
      </c>
      <c r="D2" s="6" t="s">
        <v>13</v>
      </c>
      <c r="E2" s="6" t="s">
        <v>15</v>
      </c>
      <c r="F2" s="6" t="s">
        <v>10</v>
      </c>
      <c r="G2" s="3" t="s">
        <v>14</v>
      </c>
      <c r="H2" s="6" t="s">
        <v>6</v>
      </c>
      <c r="I2" s="7" t="s">
        <v>3</v>
      </c>
    </row>
    <row r="3" spans="1:10" ht="14.45" x14ac:dyDescent="0.3">
      <c r="A3" s="4">
        <v>42005</v>
      </c>
      <c r="B3" s="12">
        <v>26.54</v>
      </c>
      <c r="C3" s="12">
        <v>0</v>
      </c>
      <c r="D3" s="9" t="e">
        <f>(((B3*6.8)*0.15)*(0.4)*(0.1))/C3</f>
        <v>#DIV/0!</v>
      </c>
      <c r="E3" s="9" t="e">
        <f>D3/2000</f>
        <v>#DIV/0!</v>
      </c>
      <c r="F3" s="9" t="e">
        <f>G3/C3</f>
        <v>#DIV/0!</v>
      </c>
      <c r="G3" s="5">
        <f>B3*5.6015</f>
        <v>148.66380999999998</v>
      </c>
      <c r="H3" s="5">
        <f>G3/2000</f>
        <v>7.433190499999999E-2</v>
      </c>
      <c r="I3" s="5">
        <f>'P801'!F3</f>
        <v>9.5857851400000005</v>
      </c>
      <c r="J3" s="10" t="s">
        <v>22</v>
      </c>
    </row>
    <row r="4" spans="1:10" ht="14.45" x14ac:dyDescent="0.3">
      <c r="A4" s="4">
        <v>42036</v>
      </c>
      <c r="B4" s="12">
        <v>10.3</v>
      </c>
      <c r="C4" s="12">
        <v>0</v>
      </c>
      <c r="D4" s="9" t="e">
        <f t="shared" ref="D4:D26" si="0">(((B4*6.8)*0.15)*(0.4)*(0.1))/C4</f>
        <v>#DIV/0!</v>
      </c>
      <c r="E4" s="9" t="e">
        <f ca="1">UM(D3:D4)/2000</f>
        <v>#NAME?</v>
      </c>
      <c r="F4" s="9" t="e">
        <f t="shared" ref="F4:F26" si="1">G4/C4</f>
        <v>#DIV/0!</v>
      </c>
      <c r="G4" s="5">
        <f t="shared" ref="G4:G56" si="2">B4*5.6015</f>
        <v>57.695450000000001</v>
      </c>
      <c r="H4" s="5">
        <f>SUM(G3:G4)/2000</f>
        <v>0.10317962999999999</v>
      </c>
      <c r="I4" s="5">
        <f>'P801'!F4</f>
        <v>16.113555139999999</v>
      </c>
      <c r="J4" s="10" t="s">
        <v>22</v>
      </c>
    </row>
    <row r="5" spans="1:10" ht="14.45" x14ac:dyDescent="0.3">
      <c r="A5" s="4">
        <v>42064</v>
      </c>
      <c r="B5" s="12">
        <v>26.85</v>
      </c>
      <c r="C5" s="12">
        <v>0</v>
      </c>
      <c r="D5" s="9" t="e">
        <f t="shared" si="0"/>
        <v>#DIV/0!</v>
      </c>
      <c r="E5" s="9" t="e">
        <f>SUM(D3:D5)/2000</f>
        <v>#DIV/0!</v>
      </c>
      <c r="F5" s="9" t="e">
        <f t="shared" si="1"/>
        <v>#DIV/0!</v>
      </c>
      <c r="G5" s="5">
        <f t="shared" si="2"/>
        <v>150.40027499999999</v>
      </c>
      <c r="H5" s="5">
        <f>SUM(G3:G5)/2000</f>
        <v>0.17837976749999998</v>
      </c>
      <c r="I5" s="5">
        <f>'P801'!F5</f>
        <v>26.795312752500003</v>
      </c>
      <c r="J5" s="10" t="s">
        <v>22</v>
      </c>
    </row>
    <row r="6" spans="1:10" x14ac:dyDescent="0.25">
      <c r="A6" s="4">
        <v>42095</v>
      </c>
      <c r="B6" s="12">
        <v>23.18</v>
      </c>
      <c r="C6" s="12">
        <v>0</v>
      </c>
      <c r="D6" s="9" t="e">
        <f t="shared" si="0"/>
        <v>#DIV/0!</v>
      </c>
      <c r="E6" s="9" t="e">
        <f>SUM(D3:D6)/2000</f>
        <v>#DIV/0!</v>
      </c>
      <c r="F6" s="9" t="e">
        <f t="shared" si="1"/>
        <v>#DIV/0!</v>
      </c>
      <c r="G6" s="5">
        <f t="shared" si="2"/>
        <v>129.84277</v>
      </c>
      <c r="H6" s="5">
        <f>SUM(G3:G6)/2000</f>
        <v>0.24330115250000001</v>
      </c>
      <c r="I6" s="5">
        <f>'P801'!F6</f>
        <v>37.173266712500002</v>
      </c>
      <c r="J6" s="10" t="s">
        <v>22</v>
      </c>
    </row>
    <row r="7" spans="1:10" x14ac:dyDescent="0.25">
      <c r="A7" s="4">
        <v>42125</v>
      </c>
      <c r="B7" s="12">
        <v>22.58</v>
      </c>
      <c r="C7" s="12">
        <v>0</v>
      </c>
      <c r="D7" s="9" t="e">
        <f t="shared" si="0"/>
        <v>#DIV/0!</v>
      </c>
      <c r="E7" s="9" t="e">
        <f>SUM(D3:D7)/2000</f>
        <v>#DIV/0!</v>
      </c>
      <c r="F7" s="9" t="e">
        <f t="shared" si="1"/>
        <v>#DIV/0!</v>
      </c>
      <c r="G7" s="5">
        <f t="shared" si="2"/>
        <v>126.48186999999999</v>
      </c>
      <c r="H7" s="5">
        <f>SUM(G3:G7)/2000</f>
        <v>0.3065420875</v>
      </c>
      <c r="I7" s="5">
        <f>'P801'!F7</f>
        <v>46.649018147500001</v>
      </c>
      <c r="J7" s="10" t="s">
        <v>22</v>
      </c>
    </row>
    <row r="8" spans="1:10" x14ac:dyDescent="0.25">
      <c r="A8" s="4">
        <v>42156</v>
      </c>
      <c r="B8" s="12">
        <v>25.92</v>
      </c>
      <c r="C8" s="12">
        <v>0</v>
      </c>
      <c r="D8" s="9" t="e">
        <f t="shared" si="0"/>
        <v>#DIV/0!</v>
      </c>
      <c r="E8" s="9" t="e">
        <f>SUM(D3:D8)/2000</f>
        <v>#DIV/0!</v>
      </c>
      <c r="F8" s="9" t="e">
        <f t="shared" si="1"/>
        <v>#DIV/0!</v>
      </c>
      <c r="G8" s="5">
        <f t="shared" si="2"/>
        <v>145.19087999999999</v>
      </c>
      <c r="H8" s="5">
        <f>SUM(G3:G8)/2000</f>
        <v>0.37913752749999996</v>
      </c>
      <c r="I8" s="5">
        <f>'P801'!F8</f>
        <v>56.817276499999998</v>
      </c>
      <c r="J8" s="10" t="s">
        <v>22</v>
      </c>
    </row>
    <row r="9" spans="1:10" x14ac:dyDescent="0.25">
      <c r="A9" s="4">
        <v>42186</v>
      </c>
      <c r="B9" s="12">
        <v>9.84</v>
      </c>
      <c r="C9" s="12">
        <v>0</v>
      </c>
      <c r="D9" s="9" t="e">
        <f t="shared" si="0"/>
        <v>#DIV/0!</v>
      </c>
      <c r="E9" s="9" t="e">
        <f>SUM(D3:D9)/2000</f>
        <v>#DIV/0!</v>
      </c>
      <c r="F9" s="9" t="e">
        <f t="shared" si="1"/>
        <v>#DIV/0!</v>
      </c>
      <c r="G9" s="5">
        <f t="shared" si="2"/>
        <v>55.118759999999995</v>
      </c>
      <c r="H9" s="5">
        <f>SUM(G3:G9)/2000</f>
        <v>0.40669690749999993</v>
      </c>
      <c r="I9" s="5">
        <f>'P801'!F9</f>
        <v>65.796339842500004</v>
      </c>
      <c r="J9" s="10" t="s">
        <v>22</v>
      </c>
    </row>
    <row r="10" spans="1:10" x14ac:dyDescent="0.25">
      <c r="A10" s="4">
        <v>42217</v>
      </c>
      <c r="B10" s="12">
        <v>0.14000000000000001</v>
      </c>
      <c r="C10" s="12">
        <v>0</v>
      </c>
      <c r="D10" s="9" t="e">
        <f t="shared" si="0"/>
        <v>#DIV/0!</v>
      </c>
      <c r="E10" s="9" t="e">
        <f>SUM(D3:D10)/2000</f>
        <v>#DIV/0!</v>
      </c>
      <c r="F10" s="9" t="e">
        <f t="shared" si="1"/>
        <v>#DIV/0!</v>
      </c>
      <c r="G10" s="5">
        <f t="shared" si="2"/>
        <v>0.78421000000000007</v>
      </c>
      <c r="H10" s="5">
        <f>SUM(G3:G10)/2000</f>
        <v>0.40708901249999996</v>
      </c>
      <c r="I10" s="5">
        <f>'P801'!F10</f>
        <v>76.211664197499985</v>
      </c>
      <c r="J10" s="10" t="s">
        <v>22</v>
      </c>
    </row>
    <row r="11" spans="1:10" x14ac:dyDescent="0.25">
      <c r="A11" s="4">
        <v>42248</v>
      </c>
      <c r="B11" s="12">
        <v>0</v>
      </c>
      <c r="C11" s="12">
        <v>0</v>
      </c>
      <c r="D11" s="9" t="e">
        <f t="shared" si="0"/>
        <v>#DIV/0!</v>
      </c>
      <c r="E11" s="9" t="e">
        <f>SUM(D3:D11)/2000</f>
        <v>#DIV/0!</v>
      </c>
      <c r="F11" s="9" t="e">
        <f t="shared" si="1"/>
        <v>#DIV/0!</v>
      </c>
      <c r="G11" s="5">
        <f t="shared" si="2"/>
        <v>0</v>
      </c>
      <c r="H11" s="5">
        <f>SUM(G3:G11)/2000</f>
        <v>0.40708901249999996</v>
      </c>
      <c r="I11" s="5">
        <f>'P801'!F11</f>
        <v>86.810444509999982</v>
      </c>
      <c r="J11" s="10" t="s">
        <v>22</v>
      </c>
    </row>
    <row r="12" spans="1:10" x14ac:dyDescent="0.25">
      <c r="A12" s="4">
        <v>42278</v>
      </c>
      <c r="B12" s="12">
        <v>0</v>
      </c>
      <c r="C12" s="12">
        <v>0</v>
      </c>
      <c r="D12" s="9" t="e">
        <f t="shared" si="0"/>
        <v>#DIV/0!</v>
      </c>
      <c r="E12" s="9" t="e">
        <f>SUM(D3:D12)/2000</f>
        <v>#DIV/0!</v>
      </c>
      <c r="F12" s="9" t="e">
        <f t="shared" si="1"/>
        <v>#DIV/0!</v>
      </c>
      <c r="G12" s="5">
        <f t="shared" si="2"/>
        <v>0</v>
      </c>
      <c r="H12" s="5">
        <f>SUM(G3:G12)/2000</f>
        <v>0.40708901249999996</v>
      </c>
      <c r="I12" s="5">
        <f>'P801'!F12</f>
        <v>98.526488134999994</v>
      </c>
      <c r="J12" s="10" t="s">
        <v>22</v>
      </c>
    </row>
    <row r="13" spans="1:10" x14ac:dyDescent="0.25">
      <c r="A13" s="4">
        <v>42309</v>
      </c>
      <c r="B13" s="12">
        <v>0</v>
      </c>
      <c r="C13" s="12">
        <v>0</v>
      </c>
      <c r="D13" s="9" t="e">
        <f t="shared" si="0"/>
        <v>#DIV/0!</v>
      </c>
      <c r="E13" s="9" t="e">
        <f>SUM(D3:D13)/2000</f>
        <v>#DIV/0!</v>
      </c>
      <c r="F13" s="9" t="e">
        <f t="shared" si="1"/>
        <v>#DIV/0!</v>
      </c>
      <c r="G13" s="5">
        <f t="shared" si="2"/>
        <v>0</v>
      </c>
      <c r="H13" s="5">
        <f>SUM(G3:G13)/2000</f>
        <v>0.40708901249999996</v>
      </c>
      <c r="I13" s="5">
        <f>'P801'!F13</f>
        <v>110.34657727999998</v>
      </c>
      <c r="J13" s="10" t="s">
        <v>22</v>
      </c>
    </row>
    <row r="14" spans="1:10" x14ac:dyDescent="0.25">
      <c r="A14" s="4">
        <v>42339</v>
      </c>
      <c r="B14" s="12">
        <v>0</v>
      </c>
      <c r="C14" s="12">
        <v>0</v>
      </c>
      <c r="D14" s="9" t="e">
        <f t="shared" si="0"/>
        <v>#DIV/0!</v>
      </c>
      <c r="E14" s="9" t="e">
        <f>SUM(D3:D14)/2000</f>
        <v>#DIV/0!</v>
      </c>
      <c r="F14" s="9" t="e">
        <f t="shared" si="1"/>
        <v>#DIV/0!</v>
      </c>
      <c r="G14" s="5">
        <f t="shared" si="2"/>
        <v>0</v>
      </c>
      <c r="H14" s="5">
        <f>SUM(G3:G14)/2000</f>
        <v>0.40708901249999996</v>
      </c>
      <c r="I14" s="5">
        <f>'P801'!F14</f>
        <v>119.812252405</v>
      </c>
      <c r="J14" s="10" t="s">
        <v>22</v>
      </c>
    </row>
    <row r="15" spans="1:10" ht="14.45" x14ac:dyDescent="0.3">
      <c r="A15" s="4">
        <v>42370</v>
      </c>
      <c r="B15" s="12">
        <v>0.34739975011596924</v>
      </c>
      <c r="C15" s="12">
        <v>0</v>
      </c>
      <c r="D15" s="9" t="e">
        <f t="shared" si="0"/>
        <v>#DIV/0!</v>
      </c>
      <c r="E15" s="9" t="e">
        <f t="shared" ref="E15:E26" si="3">SUM(D4:D15)/2000</f>
        <v>#DIV/0!</v>
      </c>
      <c r="F15" s="9" t="e">
        <f t="shared" si="1"/>
        <v>#DIV/0!</v>
      </c>
      <c r="G15" s="5">
        <f t="shared" si="2"/>
        <v>1.9459597002746016</v>
      </c>
      <c r="H15" s="5">
        <f t="shared" ref="H15:H26" si="4">SUM(G4:G15)/2000</f>
        <v>0.33373008735013726</v>
      </c>
      <c r="I15" s="5">
        <f>'P801'!F15</f>
        <v>122.33136106985013</v>
      </c>
      <c r="J15" s="10" t="s">
        <v>22</v>
      </c>
    </row>
    <row r="16" spans="1:10" ht="14.45" x14ac:dyDescent="0.3">
      <c r="A16" s="4">
        <v>42401</v>
      </c>
      <c r="B16" s="12">
        <v>0.23159983341064616</v>
      </c>
      <c r="C16" s="12">
        <v>0</v>
      </c>
      <c r="D16" s="9" t="e">
        <f t="shared" si="0"/>
        <v>#DIV/0!</v>
      </c>
      <c r="E16" s="9" t="e">
        <f t="shared" si="3"/>
        <v>#DIV/0!</v>
      </c>
      <c r="F16" s="9" t="e">
        <f t="shared" si="1"/>
        <v>#DIV/0!</v>
      </c>
      <c r="G16" s="5">
        <f t="shared" si="2"/>
        <v>1.2973064668497345</v>
      </c>
      <c r="H16" s="5">
        <f t="shared" si="4"/>
        <v>0.3055310155835621</v>
      </c>
      <c r="I16" s="5">
        <f>'P801'!F16</f>
        <v>128.76876036058357</v>
      </c>
      <c r="J16" s="10" t="s">
        <v>22</v>
      </c>
    </row>
    <row r="17" spans="1:10" ht="14.45" x14ac:dyDescent="0.3">
      <c r="A17" s="4">
        <v>42430</v>
      </c>
      <c r="B17" s="12">
        <v>0</v>
      </c>
      <c r="C17" s="12">
        <v>0</v>
      </c>
      <c r="D17" s="9" t="e">
        <f t="shared" si="0"/>
        <v>#DIV/0!</v>
      </c>
      <c r="E17" s="9" t="e">
        <f t="shared" si="3"/>
        <v>#DIV/0!</v>
      </c>
      <c r="F17" s="9" t="e">
        <f t="shared" si="1"/>
        <v>#DIV/0!</v>
      </c>
      <c r="G17" s="5">
        <f t="shared" si="2"/>
        <v>0</v>
      </c>
      <c r="H17" s="5">
        <f t="shared" si="4"/>
        <v>0.23033087808356217</v>
      </c>
      <c r="I17" s="5">
        <f>'P801'!F17</f>
        <v>131.24455482308358</v>
      </c>
      <c r="J17" s="10" t="s">
        <v>22</v>
      </c>
    </row>
    <row r="18" spans="1:10" ht="14.45" x14ac:dyDescent="0.3">
      <c r="A18" s="4">
        <v>42461</v>
      </c>
      <c r="B18" s="12">
        <v>0</v>
      </c>
      <c r="C18" s="12">
        <v>0</v>
      </c>
      <c r="D18" s="9" t="e">
        <f t="shared" si="0"/>
        <v>#DIV/0!</v>
      </c>
      <c r="E18" s="9" t="e">
        <f t="shared" si="3"/>
        <v>#DIV/0!</v>
      </c>
      <c r="F18" s="9" t="e">
        <f t="shared" si="1"/>
        <v>#DIV/0!</v>
      </c>
      <c r="G18" s="5">
        <f t="shared" si="2"/>
        <v>0</v>
      </c>
      <c r="H18" s="5">
        <f t="shared" si="4"/>
        <v>0.16540949308356215</v>
      </c>
      <c r="I18" s="5">
        <f>'P801'!F18</f>
        <v>133.53591231308354</v>
      </c>
      <c r="J18" s="10" t="s">
        <v>22</v>
      </c>
    </row>
    <row r="19" spans="1:10" ht="14.45" x14ac:dyDescent="0.3">
      <c r="A19" s="4">
        <v>42491</v>
      </c>
      <c r="B19" s="12">
        <v>0</v>
      </c>
      <c r="C19" s="12">
        <v>0</v>
      </c>
      <c r="D19" s="9" t="e">
        <f t="shared" si="0"/>
        <v>#DIV/0!</v>
      </c>
      <c r="E19" s="9" t="e">
        <f t="shared" si="3"/>
        <v>#DIV/0!</v>
      </c>
      <c r="F19" s="9" t="e">
        <f t="shared" si="1"/>
        <v>#DIV/0!</v>
      </c>
      <c r="G19" s="5">
        <f t="shared" si="2"/>
        <v>0</v>
      </c>
      <c r="H19" s="5">
        <f t="shared" si="4"/>
        <v>0.10216855808356218</v>
      </c>
      <c r="I19" s="5">
        <f>'P801'!F19</f>
        <v>137.09275456308356</v>
      </c>
      <c r="J19" s="10" t="s">
        <v>22</v>
      </c>
    </row>
    <row r="20" spans="1:10" ht="14.45" x14ac:dyDescent="0.3">
      <c r="A20" s="4">
        <v>42522</v>
      </c>
      <c r="B20" s="12">
        <v>0</v>
      </c>
      <c r="C20" s="12">
        <v>0</v>
      </c>
      <c r="D20" s="9" t="e">
        <f t="shared" si="0"/>
        <v>#DIV/0!</v>
      </c>
      <c r="E20" s="9" t="e">
        <f t="shared" si="3"/>
        <v>#DIV/0!</v>
      </c>
      <c r="F20" s="9" t="e">
        <f t="shared" si="1"/>
        <v>#DIV/0!</v>
      </c>
      <c r="G20" s="5">
        <f t="shared" si="2"/>
        <v>0</v>
      </c>
      <c r="H20" s="5">
        <f t="shared" si="4"/>
        <v>2.9573118083562163E-2</v>
      </c>
      <c r="I20" s="5">
        <f>'P801'!F20</f>
        <v>140.52876481058354</v>
      </c>
      <c r="J20" s="10" t="s">
        <v>22</v>
      </c>
    </row>
    <row r="21" spans="1:10" ht="14.45" x14ac:dyDescent="0.3">
      <c r="A21" s="4">
        <v>42552</v>
      </c>
      <c r="B21" s="12">
        <v>0</v>
      </c>
      <c r="C21" s="12">
        <v>0</v>
      </c>
      <c r="D21" s="9" t="e">
        <f t="shared" si="0"/>
        <v>#DIV/0!</v>
      </c>
      <c r="E21" s="9" t="e">
        <f t="shared" si="3"/>
        <v>#DIV/0!</v>
      </c>
      <c r="F21" s="9" t="e">
        <f t="shared" si="1"/>
        <v>#DIV/0!</v>
      </c>
      <c r="G21" s="5">
        <f t="shared" si="2"/>
        <v>0</v>
      </c>
      <c r="H21" s="5">
        <f t="shared" si="4"/>
        <v>2.0137380835621682E-3</v>
      </c>
      <c r="I21" s="5">
        <f>'P801'!F21</f>
        <v>140.93449504308359</v>
      </c>
      <c r="J21" s="10" t="s">
        <v>22</v>
      </c>
    </row>
    <row r="22" spans="1:10" ht="14.45" x14ac:dyDescent="0.3">
      <c r="A22" s="4">
        <v>42583</v>
      </c>
      <c r="B22" s="12">
        <v>0</v>
      </c>
      <c r="C22" s="12">
        <v>0</v>
      </c>
      <c r="D22" s="9" t="e">
        <f t="shared" si="0"/>
        <v>#DIV/0!</v>
      </c>
      <c r="E22" s="9" t="e">
        <f t="shared" si="3"/>
        <v>#DIV/0!</v>
      </c>
      <c r="F22" s="9" t="e">
        <f t="shared" si="1"/>
        <v>#DIV/0!</v>
      </c>
      <c r="G22" s="5">
        <f t="shared" si="2"/>
        <v>0</v>
      </c>
      <c r="H22" s="5">
        <f t="shared" si="4"/>
        <v>1.621633083562168E-3</v>
      </c>
      <c r="I22" s="5">
        <f>'P801'!F22</f>
        <v>142.59038651308353</v>
      </c>
      <c r="J22" s="10" t="s">
        <v>22</v>
      </c>
    </row>
    <row r="23" spans="1:10" ht="14.45" x14ac:dyDescent="0.3">
      <c r="A23" s="4">
        <v>42614</v>
      </c>
      <c r="B23" s="12">
        <v>0</v>
      </c>
      <c r="C23" s="12">
        <v>0</v>
      </c>
      <c r="D23" s="9" t="e">
        <f t="shared" si="0"/>
        <v>#DIV/0!</v>
      </c>
      <c r="E23" s="9" t="e">
        <f t="shared" si="3"/>
        <v>#DIV/0!</v>
      </c>
      <c r="F23" s="9" t="e">
        <f t="shared" si="1"/>
        <v>#DIV/0!</v>
      </c>
      <c r="G23" s="5">
        <f t="shared" si="2"/>
        <v>0</v>
      </c>
      <c r="H23" s="5">
        <f t="shared" si="4"/>
        <v>1.621633083562168E-3</v>
      </c>
      <c r="I23" s="5">
        <f>'P801'!F23</f>
        <v>142.25750150058357</v>
      </c>
      <c r="J23" s="10" t="s">
        <v>22</v>
      </c>
    </row>
    <row r="24" spans="1:10" ht="14.45" x14ac:dyDescent="0.3">
      <c r="A24" s="4">
        <v>42644</v>
      </c>
      <c r="B24" s="12">
        <v>0</v>
      </c>
      <c r="C24" s="12">
        <v>0</v>
      </c>
      <c r="D24" s="9" t="e">
        <f t="shared" si="0"/>
        <v>#DIV/0!</v>
      </c>
      <c r="E24" s="9" t="e">
        <f t="shared" si="3"/>
        <v>#DIV/0!</v>
      </c>
      <c r="F24" s="9" t="e">
        <f t="shared" si="1"/>
        <v>#DIV/0!</v>
      </c>
      <c r="G24" s="5">
        <f t="shared" si="2"/>
        <v>0</v>
      </c>
      <c r="H24" s="5">
        <f t="shared" si="4"/>
        <v>1.621633083562168E-3</v>
      </c>
      <c r="I24" s="5">
        <f>'P801'!F24</f>
        <v>142.63142098808356</v>
      </c>
      <c r="J24" s="10" t="s">
        <v>22</v>
      </c>
    </row>
    <row r="25" spans="1:10" ht="14.45" x14ac:dyDescent="0.3">
      <c r="A25" s="4">
        <v>42675</v>
      </c>
      <c r="B25" s="12">
        <v>0</v>
      </c>
      <c r="C25" s="12">
        <v>0</v>
      </c>
      <c r="D25" s="9" t="e">
        <f t="shared" si="0"/>
        <v>#DIV/0!</v>
      </c>
      <c r="E25" s="9" t="e">
        <f t="shared" si="3"/>
        <v>#DIV/0!</v>
      </c>
      <c r="F25" s="9" t="e">
        <f t="shared" si="1"/>
        <v>#DIV/0!</v>
      </c>
      <c r="G25" s="5">
        <f t="shared" si="2"/>
        <v>0</v>
      </c>
      <c r="H25" s="5">
        <f t="shared" si="4"/>
        <v>1.621633083562168E-3</v>
      </c>
      <c r="I25" s="5">
        <f>'P801'!F25</f>
        <v>143.72137906808356</v>
      </c>
      <c r="J25" s="10" t="s">
        <v>22</v>
      </c>
    </row>
    <row r="26" spans="1:10" ht="14.45" x14ac:dyDescent="0.3">
      <c r="A26" s="4">
        <v>42705</v>
      </c>
      <c r="B26" s="12">
        <v>0</v>
      </c>
      <c r="C26" s="12">
        <v>0</v>
      </c>
      <c r="D26" s="9" t="e">
        <f t="shared" si="0"/>
        <v>#DIV/0!</v>
      </c>
      <c r="E26" s="9" t="e">
        <f t="shared" si="3"/>
        <v>#DIV/0!</v>
      </c>
      <c r="F26" s="9" t="e">
        <f t="shared" si="1"/>
        <v>#DIV/0!</v>
      </c>
      <c r="G26" s="5">
        <f t="shared" si="2"/>
        <v>0</v>
      </c>
      <c r="H26" s="5">
        <f t="shared" si="4"/>
        <v>1.621633083562168E-3</v>
      </c>
      <c r="I26" s="5">
        <f>'P801'!F26</f>
        <v>144.37768666808358</v>
      </c>
      <c r="J26" s="10" t="s">
        <v>22</v>
      </c>
    </row>
    <row r="27" spans="1:10" ht="14.45" x14ac:dyDescent="0.3">
      <c r="A27" s="4">
        <v>42736</v>
      </c>
      <c r="B27" s="12">
        <v>0</v>
      </c>
      <c r="C27" s="12">
        <v>0</v>
      </c>
      <c r="D27" s="9" t="e">
        <f t="shared" ref="D27:D38" si="5">(((B27*6.8)*0.15)*(0.4)*(0.1))/C27</f>
        <v>#DIV/0!</v>
      </c>
      <c r="E27" s="9" t="e">
        <f t="shared" ref="E27:E38" si="6">SUM(D16:D27)/2000</f>
        <v>#DIV/0!</v>
      </c>
      <c r="F27" s="9" t="e">
        <f t="shared" ref="F27:F38" si="7">G27/C27</f>
        <v>#DIV/0!</v>
      </c>
      <c r="G27" s="5">
        <f t="shared" si="2"/>
        <v>0</v>
      </c>
      <c r="H27" s="5">
        <f t="shared" ref="H27:H38" si="8">SUM(G16:G27)/2000</f>
        <v>6.4865323342486723E-4</v>
      </c>
      <c r="I27" s="5">
        <f>'P801'!F27</f>
        <v>147.03570515823341</v>
      </c>
    </row>
    <row r="28" spans="1:10" ht="14.45" x14ac:dyDescent="0.3">
      <c r="A28" s="4">
        <v>42767</v>
      </c>
      <c r="B28" s="12">
        <v>0</v>
      </c>
      <c r="C28" s="12">
        <v>0</v>
      </c>
      <c r="D28" s="9" t="e">
        <f t="shared" si="5"/>
        <v>#DIV/0!</v>
      </c>
      <c r="E28" s="9" t="e">
        <f t="shared" si="6"/>
        <v>#DIV/0!</v>
      </c>
      <c r="F28" s="9" t="e">
        <f t="shared" si="7"/>
        <v>#DIV/0!</v>
      </c>
      <c r="G28" s="5">
        <f t="shared" si="2"/>
        <v>0</v>
      </c>
      <c r="H28" s="5">
        <f t="shared" si="8"/>
        <v>0</v>
      </c>
      <c r="I28" s="5">
        <f>'P801'!F28</f>
        <v>138.91767793951416</v>
      </c>
    </row>
    <row r="29" spans="1:10" ht="14.45" x14ac:dyDescent="0.3">
      <c r="A29" s="4">
        <v>42795</v>
      </c>
      <c r="B29" s="12">
        <v>0</v>
      </c>
      <c r="C29" s="12">
        <v>0</v>
      </c>
      <c r="D29" s="9" t="e">
        <f t="shared" si="5"/>
        <v>#DIV/0!</v>
      </c>
      <c r="E29" s="9" t="e">
        <f t="shared" si="6"/>
        <v>#DIV/0!</v>
      </c>
      <c r="F29" s="9" t="e">
        <f t="shared" si="7"/>
        <v>#DIV/0!</v>
      </c>
      <c r="G29" s="5">
        <f t="shared" si="2"/>
        <v>0</v>
      </c>
      <c r="H29" s="5">
        <f t="shared" si="8"/>
        <v>0</v>
      </c>
      <c r="I29" s="5">
        <f>'P801'!F29</f>
        <v>138.79722514951416</v>
      </c>
    </row>
    <row r="30" spans="1:10" ht="14.45" x14ac:dyDescent="0.3">
      <c r="A30" s="4">
        <v>42826</v>
      </c>
      <c r="B30" s="12">
        <v>0</v>
      </c>
      <c r="C30" s="12">
        <v>0</v>
      </c>
      <c r="D30" s="9" t="e">
        <f t="shared" si="5"/>
        <v>#DIV/0!</v>
      </c>
      <c r="E30" s="9" t="e">
        <f t="shared" si="6"/>
        <v>#DIV/0!</v>
      </c>
      <c r="F30" s="9" t="e">
        <f t="shared" si="7"/>
        <v>#DIV/0!</v>
      </c>
      <c r="G30" s="5">
        <f t="shared" si="2"/>
        <v>0</v>
      </c>
      <c r="H30" s="5">
        <f t="shared" si="8"/>
        <v>0</v>
      </c>
      <c r="I30" s="5">
        <f>'P801'!F30</f>
        <v>135.04156835451417</v>
      </c>
    </row>
    <row r="31" spans="1:10" ht="14.45" x14ac:dyDescent="0.3">
      <c r="A31" s="4">
        <v>42856</v>
      </c>
      <c r="B31" s="12">
        <v>0</v>
      </c>
      <c r="C31" s="12">
        <v>0</v>
      </c>
      <c r="D31" s="9" t="e">
        <f t="shared" si="5"/>
        <v>#DIV/0!</v>
      </c>
      <c r="E31" s="9" t="e">
        <f t="shared" si="6"/>
        <v>#DIV/0!</v>
      </c>
      <c r="F31" s="9" t="e">
        <f t="shared" si="7"/>
        <v>#DIV/0!</v>
      </c>
      <c r="G31" s="5">
        <f t="shared" si="2"/>
        <v>0</v>
      </c>
      <c r="H31" s="5">
        <f t="shared" si="8"/>
        <v>0</v>
      </c>
      <c r="I31" s="5">
        <f>'P801'!F31</f>
        <v>135.32123848451414</v>
      </c>
    </row>
    <row r="32" spans="1:10" ht="14.45" x14ac:dyDescent="0.3">
      <c r="A32" s="4">
        <v>42887</v>
      </c>
      <c r="B32" s="12">
        <v>0</v>
      </c>
      <c r="C32" s="12">
        <v>0</v>
      </c>
      <c r="D32" s="9" t="e">
        <f t="shared" si="5"/>
        <v>#DIV/0!</v>
      </c>
      <c r="E32" s="9" t="e">
        <f t="shared" si="6"/>
        <v>#DIV/0!</v>
      </c>
      <c r="F32" s="9" t="e">
        <f t="shared" si="7"/>
        <v>#DIV/0!</v>
      </c>
      <c r="G32" s="5">
        <f t="shared" si="2"/>
        <v>0</v>
      </c>
      <c r="H32" s="5">
        <f t="shared" si="8"/>
        <v>0</v>
      </c>
      <c r="I32" s="5">
        <f>'P801'!F32</f>
        <v>131.53200231201416</v>
      </c>
    </row>
    <row r="33" spans="1:10" ht="14.45" x14ac:dyDescent="0.3">
      <c r="A33" s="4">
        <v>42917</v>
      </c>
      <c r="B33" s="12">
        <v>0</v>
      </c>
      <c r="C33" s="12">
        <v>0</v>
      </c>
      <c r="D33" s="9" t="e">
        <f t="shared" si="5"/>
        <v>#DIV/0!</v>
      </c>
      <c r="E33" s="9" t="e">
        <f t="shared" si="6"/>
        <v>#DIV/0!</v>
      </c>
      <c r="F33" s="9" t="e">
        <f t="shared" si="7"/>
        <v>#DIV/0!</v>
      </c>
      <c r="G33" s="5">
        <f t="shared" si="2"/>
        <v>0</v>
      </c>
      <c r="H33" s="5">
        <f t="shared" si="8"/>
        <v>0</v>
      </c>
      <c r="I33" s="5">
        <f>'P801'!F33</f>
        <v>127.6074799295691</v>
      </c>
      <c r="J33" s="10" t="s">
        <v>20</v>
      </c>
    </row>
    <row r="34" spans="1:10" ht="14.45" x14ac:dyDescent="0.3">
      <c r="A34" s="4">
        <v>42948</v>
      </c>
      <c r="B34" s="12">
        <v>0</v>
      </c>
      <c r="C34" s="12">
        <v>0</v>
      </c>
      <c r="D34" s="9" t="e">
        <f t="shared" si="5"/>
        <v>#DIV/0!</v>
      </c>
      <c r="E34" s="9" t="e">
        <f t="shared" si="6"/>
        <v>#DIV/0!</v>
      </c>
      <c r="F34" s="9" t="e">
        <f t="shared" si="7"/>
        <v>#DIV/0!</v>
      </c>
      <c r="G34" s="5">
        <f t="shared" si="2"/>
        <v>0</v>
      </c>
      <c r="H34" s="5">
        <f t="shared" si="8"/>
        <v>0</v>
      </c>
      <c r="I34" s="5">
        <f>'P801'!F34</f>
        <v>125.19644306456907</v>
      </c>
    </row>
    <row r="35" spans="1:10" ht="14.45" x14ac:dyDescent="0.3">
      <c r="A35" s="4">
        <v>42979</v>
      </c>
      <c r="B35" s="12">
        <v>0</v>
      </c>
      <c r="C35" s="12">
        <v>0</v>
      </c>
      <c r="D35" s="9" t="e">
        <f t="shared" si="5"/>
        <v>#DIV/0!</v>
      </c>
      <c r="E35" s="9" t="e">
        <f t="shared" si="6"/>
        <v>#DIV/0!</v>
      </c>
      <c r="F35" s="9" t="e">
        <f t="shared" si="7"/>
        <v>#DIV/0!</v>
      </c>
      <c r="G35" s="5">
        <f t="shared" si="2"/>
        <v>0</v>
      </c>
      <c r="H35" s="5">
        <f t="shared" si="8"/>
        <v>0</v>
      </c>
      <c r="I35" s="5">
        <f>'P801'!F35</f>
        <v>124.5836688345691</v>
      </c>
    </row>
    <row r="36" spans="1:10" ht="14.45" x14ac:dyDescent="0.3">
      <c r="A36" s="4">
        <v>43009</v>
      </c>
      <c r="B36" s="12">
        <v>0</v>
      </c>
      <c r="C36" s="12">
        <v>0</v>
      </c>
      <c r="D36" s="9" t="e">
        <f t="shared" si="5"/>
        <v>#DIV/0!</v>
      </c>
      <c r="E36" s="9" t="e">
        <f t="shared" si="6"/>
        <v>#DIV/0!</v>
      </c>
      <c r="F36" s="9" t="e">
        <f t="shared" si="7"/>
        <v>#DIV/0!</v>
      </c>
      <c r="G36" s="5">
        <f t="shared" si="2"/>
        <v>0</v>
      </c>
      <c r="H36" s="5">
        <f t="shared" si="8"/>
        <v>0</v>
      </c>
      <c r="I36" s="5">
        <f>'P801'!F36</f>
        <v>125.39045370962405</v>
      </c>
    </row>
    <row r="37" spans="1:10" ht="14.45" x14ac:dyDescent="0.3">
      <c r="A37" s="4">
        <v>43040</v>
      </c>
      <c r="B37" s="12">
        <v>0</v>
      </c>
      <c r="C37" s="12">
        <v>0</v>
      </c>
      <c r="D37" s="9" t="e">
        <f t="shared" si="5"/>
        <v>#DIV/0!</v>
      </c>
      <c r="E37" s="9" t="e">
        <f t="shared" si="6"/>
        <v>#DIV/0!</v>
      </c>
      <c r="F37" s="9" t="e">
        <f t="shared" si="7"/>
        <v>#DIV/0!</v>
      </c>
      <c r="G37" s="5">
        <f t="shared" si="2"/>
        <v>0</v>
      </c>
      <c r="H37" s="5">
        <f t="shared" si="8"/>
        <v>0</v>
      </c>
      <c r="I37" s="5">
        <f>'P801'!F37</f>
        <v>125.37648229217899</v>
      </c>
    </row>
    <row r="38" spans="1:10" ht="14.45" x14ac:dyDescent="0.3">
      <c r="A38" s="4">
        <v>43070</v>
      </c>
      <c r="B38" s="12">
        <v>0</v>
      </c>
      <c r="C38" s="12">
        <v>0</v>
      </c>
      <c r="D38" s="9" t="e">
        <f t="shared" si="5"/>
        <v>#DIV/0!</v>
      </c>
      <c r="E38" s="9" t="e">
        <f t="shared" si="6"/>
        <v>#DIV/0!</v>
      </c>
      <c r="F38" s="9" t="e">
        <f t="shared" si="7"/>
        <v>#DIV/0!</v>
      </c>
      <c r="G38" s="5">
        <f t="shared" si="2"/>
        <v>0</v>
      </c>
      <c r="H38" s="5">
        <f t="shared" si="8"/>
        <v>0</v>
      </c>
      <c r="I38" s="5">
        <f>'P801'!F38</f>
        <v>124.95228688473392</v>
      </c>
    </row>
    <row r="39" spans="1:10" ht="14.45" x14ac:dyDescent="0.3">
      <c r="A39" s="4">
        <v>43101</v>
      </c>
      <c r="B39" s="12">
        <v>0</v>
      </c>
      <c r="C39" s="12">
        <v>0</v>
      </c>
      <c r="D39" s="9" t="e">
        <f t="shared" ref="D39" si="9">(((B39*6.8)*0.15)*(0.4)*(0.1))/C39</f>
        <v>#DIV/0!</v>
      </c>
      <c r="E39" s="9" t="e">
        <f t="shared" ref="E39" si="10">SUM(D28:D39)/2000</f>
        <v>#DIV/0!</v>
      </c>
      <c r="F39" s="9" t="e">
        <f t="shared" ref="F39" si="11">G39/C39</f>
        <v>#DIV/0!</v>
      </c>
      <c r="G39" s="5">
        <f t="shared" si="2"/>
        <v>0</v>
      </c>
      <c r="H39" s="5">
        <f t="shared" ref="H39" si="12">SUM(G28:G39)/2000</f>
        <v>0</v>
      </c>
      <c r="I39" s="5">
        <f>'P801'!F39</f>
        <v>116.70596370723395</v>
      </c>
    </row>
    <row r="40" spans="1:10" ht="14.45" x14ac:dyDescent="0.3">
      <c r="A40" s="4">
        <v>43132</v>
      </c>
      <c r="B40" s="12">
        <v>0</v>
      </c>
      <c r="C40" s="12">
        <v>0</v>
      </c>
      <c r="D40" s="9" t="e">
        <f t="shared" ref="D40:D41" si="13">(((B40*6.8)*0.15)*(0.4)*(0.1))/C40</f>
        <v>#DIV/0!</v>
      </c>
      <c r="E40" s="9" t="e">
        <f t="shared" ref="E40:E41" si="14">SUM(D29:D40)/2000</f>
        <v>#DIV/0!</v>
      </c>
      <c r="F40" s="9" t="e">
        <f t="shared" ref="F40:F41" si="15">G40/C40</f>
        <v>#DIV/0!</v>
      </c>
      <c r="G40" s="5">
        <f t="shared" si="2"/>
        <v>0</v>
      </c>
      <c r="H40" s="5">
        <f t="shared" ref="H40:H41" si="16">SUM(G29:G40)/2000</f>
        <v>0</v>
      </c>
      <c r="I40" s="5">
        <f>'P801'!F40</f>
        <v>122.63891212277473</v>
      </c>
    </row>
    <row r="41" spans="1:10" ht="14.45" x14ac:dyDescent="0.3">
      <c r="A41" s="4">
        <v>43160</v>
      </c>
      <c r="B41" s="12">
        <v>0</v>
      </c>
      <c r="C41" s="12">
        <v>0</v>
      </c>
      <c r="D41" s="9" t="e">
        <f t="shared" si="13"/>
        <v>#DIV/0!</v>
      </c>
      <c r="E41" s="9" t="e">
        <f t="shared" si="14"/>
        <v>#DIV/0!</v>
      </c>
      <c r="F41" s="9" t="e">
        <f t="shared" si="15"/>
        <v>#DIV/0!</v>
      </c>
      <c r="G41" s="5">
        <f t="shared" si="2"/>
        <v>0</v>
      </c>
      <c r="H41" s="5">
        <f t="shared" si="16"/>
        <v>0</v>
      </c>
      <c r="I41" s="5">
        <f>'P801'!F41</f>
        <v>121.46204991782966</v>
      </c>
    </row>
    <row r="42" spans="1:10" ht="14.45" x14ac:dyDescent="0.3">
      <c r="A42" s="4">
        <v>43191</v>
      </c>
      <c r="B42" s="12">
        <v>0</v>
      </c>
      <c r="C42" s="12">
        <v>0</v>
      </c>
      <c r="D42" s="9" t="e">
        <f t="shared" ref="D42" si="17">(((B42*6.8)*0.15)*(0.4)*(0.1))/C42</f>
        <v>#DIV/0!</v>
      </c>
      <c r="E42" s="9" t="e">
        <f t="shared" ref="E42" si="18">SUM(D31:D42)/2000</f>
        <v>#DIV/0!</v>
      </c>
      <c r="F42" s="9" t="e">
        <f t="shared" ref="F42" si="19">G42/C42</f>
        <v>#DIV/0!</v>
      </c>
      <c r="G42" s="5">
        <f t="shared" si="2"/>
        <v>0</v>
      </c>
      <c r="H42" s="5">
        <f t="shared" ref="H42" si="20">SUM(G31:G42)/2000</f>
        <v>0</v>
      </c>
      <c r="I42" s="5">
        <f>'P801'!F42</f>
        <v>123.3101408378846</v>
      </c>
    </row>
    <row r="43" spans="1:10" ht="14.45" x14ac:dyDescent="0.3">
      <c r="A43" s="4">
        <v>43221</v>
      </c>
      <c r="B43" s="12">
        <v>0</v>
      </c>
      <c r="C43" s="12">
        <v>0</v>
      </c>
      <c r="D43" s="9" t="e">
        <f t="shared" ref="D43" si="21">(((B43*6.8)*0.15)*(0.4)*(0.1))/C43</f>
        <v>#DIV/0!</v>
      </c>
      <c r="E43" s="9" t="e">
        <f t="shared" ref="E43" si="22">SUM(D32:D43)/2000</f>
        <v>#DIV/0!</v>
      </c>
      <c r="F43" s="9" t="e">
        <f t="shared" ref="F43" si="23">G43/C43</f>
        <v>#DIV/0!</v>
      </c>
      <c r="G43" s="5">
        <f t="shared" si="2"/>
        <v>0</v>
      </c>
      <c r="H43" s="5">
        <f t="shared" ref="H43" si="24">SUM(G32:G43)/2000</f>
        <v>0</v>
      </c>
      <c r="I43" s="5">
        <f>'P801'!F43</f>
        <v>118.70068855543958</v>
      </c>
    </row>
    <row r="44" spans="1:10" ht="14.45" x14ac:dyDescent="0.3">
      <c r="A44" s="4">
        <v>43252</v>
      </c>
      <c r="B44" s="12">
        <v>0</v>
      </c>
      <c r="C44" s="12">
        <v>0</v>
      </c>
      <c r="D44" s="9" t="e">
        <f t="shared" ref="D44" si="25">(((B44*6.8)*0.15)*(0.4)*(0.1))/C44</f>
        <v>#DIV/0!</v>
      </c>
      <c r="E44" s="9" t="e">
        <f t="shared" ref="E44" si="26">SUM(D33:D44)/2000</f>
        <v>#DIV/0!</v>
      </c>
      <c r="F44" s="9" t="e">
        <f t="shared" ref="F44" si="27">G44/C44</f>
        <v>#DIV/0!</v>
      </c>
      <c r="G44" s="5">
        <f t="shared" si="2"/>
        <v>0</v>
      </c>
      <c r="H44" s="5">
        <f t="shared" ref="H44" si="28">SUM(G33:G44)/2000</f>
        <v>0</v>
      </c>
      <c r="I44" s="5">
        <f>'P801'!F44</f>
        <v>118.6427339953015</v>
      </c>
    </row>
    <row r="45" spans="1:10" ht="14.45" x14ac:dyDescent="0.3">
      <c r="A45" s="4">
        <v>43282</v>
      </c>
      <c r="B45" s="12">
        <v>0</v>
      </c>
      <c r="C45" s="12">
        <v>0</v>
      </c>
      <c r="D45" s="9" t="e">
        <f t="shared" ref="D45" si="29">(((B45*6.8)*0.15)*(0.4)*(0.1))/C45</f>
        <v>#DIV/0!</v>
      </c>
      <c r="E45" s="9" t="e">
        <f t="shared" ref="E45" si="30">SUM(D34:D45)/2000</f>
        <v>#DIV/0!</v>
      </c>
      <c r="F45" s="9" t="e">
        <f t="shared" ref="F45" si="31">G45/C45</f>
        <v>#DIV/0!</v>
      </c>
      <c r="G45" s="5">
        <f t="shared" si="2"/>
        <v>0</v>
      </c>
      <c r="H45" s="5">
        <f t="shared" ref="H45" si="32">SUM(G34:G45)/2000</f>
        <v>0</v>
      </c>
      <c r="I45" s="5">
        <f>'P801'!F45</f>
        <v>119.70615878260848</v>
      </c>
      <c r="J45" s="10"/>
    </row>
    <row r="46" spans="1:10" ht="14.45" x14ac:dyDescent="0.3">
      <c r="A46" s="4">
        <v>43313</v>
      </c>
      <c r="B46" s="12">
        <v>0</v>
      </c>
      <c r="C46" s="12">
        <v>0</v>
      </c>
      <c r="D46" s="9" t="e">
        <f t="shared" ref="D46:D47" si="33">(((B46*6.8)*0.15)*(0.4)*(0.1))/C46</f>
        <v>#DIV/0!</v>
      </c>
      <c r="E46" s="9" t="e">
        <f t="shared" ref="E46:E47" si="34">SUM(D35:D46)/2000</f>
        <v>#DIV/0!</v>
      </c>
      <c r="F46" s="9" t="e">
        <f t="shared" ref="F46:F47" si="35">G46/C46</f>
        <v>#DIV/0!</v>
      </c>
      <c r="G46" s="5">
        <f t="shared" si="2"/>
        <v>0</v>
      </c>
      <c r="H46" s="5">
        <f t="shared" ref="H46:H47" si="36">SUM(G35:G46)/2000</f>
        <v>0</v>
      </c>
      <c r="I46" s="5">
        <f>'P801'!F46</f>
        <v>118.66816347760849</v>
      </c>
    </row>
    <row r="47" spans="1:10" ht="14.45" x14ac:dyDescent="0.3">
      <c r="A47" s="4">
        <v>43344</v>
      </c>
      <c r="B47" s="12">
        <v>0</v>
      </c>
      <c r="C47" s="12">
        <v>0</v>
      </c>
      <c r="D47" s="9" t="e">
        <f t="shared" si="33"/>
        <v>#DIV/0!</v>
      </c>
      <c r="E47" s="9" t="e">
        <f t="shared" si="34"/>
        <v>#DIV/0!</v>
      </c>
      <c r="F47" s="9" t="e">
        <f t="shared" si="35"/>
        <v>#DIV/0!</v>
      </c>
      <c r="G47" s="5">
        <f t="shared" si="2"/>
        <v>0</v>
      </c>
      <c r="H47" s="5">
        <f t="shared" si="36"/>
        <v>0</v>
      </c>
      <c r="I47" s="5">
        <f>'P801'!F47</f>
        <v>118.74610130747041</v>
      </c>
    </row>
    <row r="48" spans="1:10" ht="14.45" x14ac:dyDescent="0.3">
      <c r="A48" s="4">
        <v>43374</v>
      </c>
      <c r="B48" s="12">
        <v>0</v>
      </c>
      <c r="C48" s="12">
        <v>0</v>
      </c>
      <c r="D48" s="9" t="e">
        <f t="shared" ref="D48" si="37">(((B48*6.8)*0.15)*(0.4)*(0.1))/C48</f>
        <v>#DIV/0!</v>
      </c>
      <c r="E48" s="9" t="e">
        <f t="shared" ref="E48" si="38">SUM(D37:D48)/2000</f>
        <v>#DIV/0!</v>
      </c>
      <c r="F48" s="9" t="e">
        <f t="shared" ref="F48" si="39">G48/C48</f>
        <v>#DIV/0!</v>
      </c>
      <c r="G48" s="5">
        <f t="shared" si="2"/>
        <v>0</v>
      </c>
      <c r="H48" s="5">
        <f t="shared" ref="H48" si="40">SUM(G37:G48)/2000</f>
        <v>0</v>
      </c>
      <c r="I48" s="5">
        <f>'P801'!F48</f>
        <v>117.81362989213932</v>
      </c>
    </row>
    <row r="49" spans="1:9" ht="14.45" x14ac:dyDescent="0.3">
      <c r="A49" s="4">
        <v>43405</v>
      </c>
      <c r="B49" s="12">
        <v>0</v>
      </c>
      <c r="C49" s="12">
        <v>0</v>
      </c>
      <c r="D49" s="9" t="e">
        <f t="shared" ref="D49:D50" si="41">(((B49*6.8)*0.15)*(0.4)*(0.1))/C49</f>
        <v>#DIV/0!</v>
      </c>
      <c r="E49" s="9" t="e">
        <f t="shared" ref="E49:E50" si="42">SUM(D38:D49)/2000</f>
        <v>#DIV/0!</v>
      </c>
      <c r="F49" s="9" t="e">
        <f t="shared" ref="F49:F50" si="43">G49/C49</f>
        <v>#DIV/0!</v>
      </c>
      <c r="G49" s="5">
        <f t="shared" si="2"/>
        <v>0</v>
      </c>
      <c r="H49" s="5">
        <f t="shared" ref="H49:H50" si="44">SUM(G38:G49)/2000</f>
        <v>0</v>
      </c>
      <c r="I49" s="5">
        <f>'P801'!F49</f>
        <v>113.47492838458439</v>
      </c>
    </row>
    <row r="50" spans="1:9" x14ac:dyDescent="0.25">
      <c r="A50" s="4">
        <v>43435</v>
      </c>
      <c r="B50" s="12">
        <v>0</v>
      </c>
      <c r="C50" s="12">
        <v>0</v>
      </c>
      <c r="D50" s="9" t="e">
        <f t="shared" si="41"/>
        <v>#DIV/0!</v>
      </c>
      <c r="E50" s="9" t="e">
        <f t="shared" si="42"/>
        <v>#DIV/0!</v>
      </c>
      <c r="F50" s="9" t="e">
        <f t="shared" si="43"/>
        <v>#DIV/0!</v>
      </c>
      <c r="G50" s="5">
        <f t="shared" si="2"/>
        <v>0</v>
      </c>
      <c r="H50" s="5">
        <f t="shared" si="44"/>
        <v>0</v>
      </c>
      <c r="I50" s="5">
        <f>'P801'!F50</f>
        <v>109.25638868529988</v>
      </c>
    </row>
    <row r="51" spans="1:9" x14ac:dyDescent="0.25">
      <c r="A51" s="4">
        <v>43466</v>
      </c>
      <c r="B51" s="12">
        <v>0</v>
      </c>
      <c r="C51" s="12">
        <v>0</v>
      </c>
      <c r="D51" s="9" t="e">
        <f t="shared" ref="D51:D52" si="45">(((B51*6.8)*0.15)*(0.4)*(0.1))/C51</f>
        <v>#DIV/0!</v>
      </c>
      <c r="E51" s="9" t="e">
        <f t="shared" ref="E51:E52" si="46">SUM(D40:D51)/2000</f>
        <v>#DIV/0!</v>
      </c>
      <c r="F51" s="9" t="e">
        <f t="shared" ref="F51:F52" si="47">G51/C51</f>
        <v>#DIV/0!</v>
      </c>
      <c r="G51" s="5">
        <f t="shared" si="2"/>
        <v>0</v>
      </c>
      <c r="H51" s="5">
        <f t="shared" ref="H51:H52" si="48">SUM(G40:G51)/2000</f>
        <v>0</v>
      </c>
      <c r="I51" s="5">
        <f>'P801'!F51</f>
        <v>111.31319415779988</v>
      </c>
    </row>
    <row r="52" spans="1:9" x14ac:dyDescent="0.25">
      <c r="A52" s="4">
        <v>43497</v>
      </c>
      <c r="B52" s="12">
        <v>0</v>
      </c>
      <c r="C52" s="12">
        <v>0</v>
      </c>
      <c r="D52" s="9" t="e">
        <f t="shared" si="45"/>
        <v>#DIV/0!</v>
      </c>
      <c r="E52" s="9" t="e">
        <f t="shared" si="46"/>
        <v>#DIV/0!</v>
      </c>
      <c r="F52" s="9" t="e">
        <f t="shared" si="47"/>
        <v>#DIV/0!</v>
      </c>
      <c r="G52" s="5">
        <f t="shared" si="2"/>
        <v>0</v>
      </c>
      <c r="H52" s="5">
        <f t="shared" si="48"/>
        <v>0</v>
      </c>
      <c r="I52" s="5">
        <f>'P801'!F52</f>
        <v>108.12249437260684</v>
      </c>
    </row>
    <row r="53" spans="1:9" x14ac:dyDescent="0.25">
      <c r="A53" s="4">
        <v>43525</v>
      </c>
      <c r="B53" s="12">
        <v>0</v>
      </c>
      <c r="C53" s="12">
        <v>0</v>
      </c>
      <c r="D53" s="9" t="e">
        <f t="shared" ref="D53:D54" si="49">(((B53*6.8)*0.15)*(0.4)*(0.1))/C53</f>
        <v>#DIV/0!</v>
      </c>
      <c r="E53" s="9" t="e">
        <f t="shared" ref="E53:E54" si="50">SUM(D42:D53)/2000</f>
        <v>#DIV/0!</v>
      </c>
      <c r="F53" s="9" t="e">
        <f t="shared" ref="F53:F54" si="51">G53/C53</f>
        <v>#DIV/0!</v>
      </c>
      <c r="G53" s="5">
        <f t="shared" si="2"/>
        <v>0</v>
      </c>
      <c r="H53" s="5">
        <f t="shared" ref="H53:H54" si="52">SUM(G42:G53)/2000</f>
        <v>0</v>
      </c>
      <c r="I53" s="5">
        <f>'P801'!F53</f>
        <v>106.88820021505191</v>
      </c>
    </row>
    <row r="54" spans="1:9" x14ac:dyDescent="0.25">
      <c r="A54" s="4">
        <v>43556</v>
      </c>
      <c r="B54" s="12">
        <v>0</v>
      </c>
      <c r="C54" s="12">
        <v>0</v>
      </c>
      <c r="D54" s="9" t="e">
        <f t="shared" si="49"/>
        <v>#DIV/0!</v>
      </c>
      <c r="E54" s="9" t="e">
        <f t="shared" si="50"/>
        <v>#DIV/0!</v>
      </c>
      <c r="F54" s="9" t="e">
        <f t="shared" si="51"/>
        <v>#DIV/0!</v>
      </c>
      <c r="G54" s="5">
        <f t="shared" si="2"/>
        <v>0</v>
      </c>
      <c r="H54" s="5">
        <f t="shared" si="52"/>
        <v>0</v>
      </c>
      <c r="I54" s="5">
        <f>'P801'!F54</f>
        <v>104.6709104398589</v>
      </c>
    </row>
    <row r="55" spans="1:9" x14ac:dyDescent="0.25">
      <c r="A55" s="4">
        <v>43586</v>
      </c>
      <c r="B55" s="12">
        <v>0</v>
      </c>
      <c r="C55" s="12">
        <v>0</v>
      </c>
      <c r="D55" s="9" t="e">
        <f t="shared" ref="D55:D56" si="53">(((B55*6.8)*0.15)*(0.4)*(0.1))/C55</f>
        <v>#DIV/0!</v>
      </c>
      <c r="E55" s="9" t="e">
        <f t="shared" ref="E55:E56" si="54">SUM(D44:D55)/2000</f>
        <v>#DIV/0!</v>
      </c>
      <c r="F55" s="9" t="e">
        <f t="shared" ref="F55:F56" si="55">G55/C55</f>
        <v>#DIV/0!</v>
      </c>
      <c r="G55" s="5">
        <f t="shared" si="2"/>
        <v>0</v>
      </c>
      <c r="H55" s="5">
        <f t="shared" ref="H55:H56" si="56">SUM(G44:G55)/2000</f>
        <v>0</v>
      </c>
      <c r="I55" s="5">
        <f>'P801'!F55</f>
        <v>103.29797915730391</v>
      </c>
    </row>
    <row r="56" spans="1:9" x14ac:dyDescent="0.25">
      <c r="A56" s="4">
        <v>43617</v>
      </c>
      <c r="B56" s="12">
        <v>0</v>
      </c>
      <c r="C56" s="12">
        <v>0</v>
      </c>
      <c r="D56" s="9" t="e">
        <f t="shared" si="53"/>
        <v>#DIV/0!</v>
      </c>
      <c r="E56" s="9" t="e">
        <f t="shared" si="54"/>
        <v>#DIV/0!</v>
      </c>
      <c r="F56" s="9" t="e">
        <f t="shared" si="55"/>
        <v>#DIV/0!</v>
      </c>
      <c r="G56" s="5">
        <f t="shared" si="2"/>
        <v>0</v>
      </c>
      <c r="H56" s="5">
        <f t="shared" si="56"/>
        <v>0</v>
      </c>
      <c r="I56" s="5">
        <f>'P801'!F56</f>
        <v>100.87078153994202</v>
      </c>
    </row>
    <row r="57" spans="1:9" x14ac:dyDescent="0.25">
      <c r="A57" s="4">
        <v>43647</v>
      </c>
      <c r="B57" s="12">
        <v>0</v>
      </c>
      <c r="C57" s="12">
        <v>0</v>
      </c>
      <c r="D57" s="9" t="e">
        <f t="shared" ref="D57:D58" si="57">(((B57*6.8)*0.15)*(0.4)*(0.1))/C57</f>
        <v>#DIV/0!</v>
      </c>
      <c r="E57" s="9" t="e">
        <f t="shared" ref="E57:E58" si="58">SUM(D46:D57)/2000</f>
        <v>#DIV/0!</v>
      </c>
      <c r="F57" s="9" t="e">
        <f t="shared" ref="F57:F58" si="59">G57/C57</f>
        <v>#DIV/0!</v>
      </c>
      <c r="G57" s="5">
        <f t="shared" ref="G57:G58" si="60">B57*5.6015</f>
        <v>0</v>
      </c>
      <c r="H57" s="5">
        <f t="shared" ref="H57:H58" si="61">SUM(G46:G57)/2000</f>
        <v>0</v>
      </c>
      <c r="I57" s="5">
        <f>'P801'!F57</f>
        <v>102.72409156008008</v>
      </c>
    </row>
    <row r="58" spans="1:9" x14ac:dyDescent="0.25">
      <c r="A58" s="4">
        <v>43678</v>
      </c>
      <c r="B58" s="12">
        <v>0</v>
      </c>
      <c r="C58" s="12">
        <v>0</v>
      </c>
      <c r="D58" s="9" t="e">
        <f t="shared" si="57"/>
        <v>#DIV/0!</v>
      </c>
      <c r="E58" s="9" t="e">
        <f t="shared" si="58"/>
        <v>#DIV/0!</v>
      </c>
      <c r="F58" s="9" t="e">
        <f t="shared" si="59"/>
        <v>#DIV/0!</v>
      </c>
      <c r="G58" s="5">
        <f t="shared" si="60"/>
        <v>0</v>
      </c>
      <c r="H58" s="5">
        <f t="shared" si="61"/>
        <v>0</v>
      </c>
      <c r="I58" s="5">
        <f>'P801'!F58</f>
        <v>105.6202911550801</v>
      </c>
    </row>
    <row r="59" spans="1:9" x14ac:dyDescent="0.25">
      <c r="A59" s="4">
        <v>43709</v>
      </c>
      <c r="B59" s="12">
        <v>0</v>
      </c>
      <c r="C59" s="12">
        <v>0</v>
      </c>
      <c r="D59" s="9" t="e">
        <f t="shared" ref="D59" si="62">(((B59*6.8)*0.15)*(0.4)*(0.1))/C59</f>
        <v>#DIV/0!</v>
      </c>
      <c r="E59" s="9" t="e">
        <f t="shared" ref="E59" si="63">SUM(D48:D59)/2000</f>
        <v>#DIV/0!</v>
      </c>
      <c r="F59" s="9" t="e">
        <f t="shared" ref="F59" si="64">G59/C59</f>
        <v>#DIV/0!</v>
      </c>
      <c r="G59" s="5">
        <f t="shared" ref="G59" si="65">B59*5.6015</f>
        <v>0</v>
      </c>
      <c r="H59" s="5">
        <f t="shared" ref="H59" si="66">SUM(G48:G59)/2000</f>
        <v>0</v>
      </c>
      <c r="I59" s="5">
        <f>'P801'!F59</f>
        <v>103.21911250521815</v>
      </c>
    </row>
    <row r="60" spans="1:9" x14ac:dyDescent="0.25">
      <c r="A60" s="4">
        <v>43739</v>
      </c>
      <c r="B60" s="12">
        <v>0</v>
      </c>
      <c r="C60" s="12">
        <v>0</v>
      </c>
      <c r="D60" s="9" t="e">
        <f t="shared" ref="D60" si="67">(((B60*6.8)*0.15)*(0.4)*(0.1))/C60</f>
        <v>#DIV/0!</v>
      </c>
      <c r="E60" s="9" t="e">
        <f t="shared" ref="E60" si="68">SUM(D49:D60)/2000</f>
        <v>#DIV/0!</v>
      </c>
      <c r="F60" s="9" t="e">
        <f t="shared" ref="F60" si="69">G60/C60</f>
        <v>#DIV/0!</v>
      </c>
      <c r="G60" s="5">
        <f t="shared" ref="G60" si="70">B60*5.6015</f>
        <v>0</v>
      </c>
      <c r="H60" s="5">
        <f t="shared" ref="H60" si="71">SUM(G49:G60)/2000</f>
        <v>0</v>
      </c>
      <c r="I60" s="5">
        <f>'P801'!F60</f>
        <v>101.82526833924432</v>
      </c>
    </row>
    <row r="61" spans="1:9" x14ac:dyDescent="0.25">
      <c r="A61" s="4">
        <v>43770</v>
      </c>
      <c r="B61" s="12">
        <v>0</v>
      </c>
      <c r="C61" s="12">
        <v>0</v>
      </c>
      <c r="D61" s="9" t="e">
        <f t="shared" ref="D61:D62" si="72">(((B61*6.8)*0.15)*(0.4)*(0.1))/C61</f>
        <v>#DIV/0!</v>
      </c>
      <c r="E61" s="9" t="e">
        <f t="shared" ref="E61:E62" si="73">SUM(D50:D61)/2000</f>
        <v>#DIV/0!</v>
      </c>
      <c r="F61" s="9" t="e">
        <f t="shared" ref="F61:F62" si="74">G61/C61</f>
        <v>#DIV/0!</v>
      </c>
      <c r="G61" s="5">
        <f t="shared" ref="G61:G62" si="75">B61*5.6015</f>
        <v>0</v>
      </c>
      <c r="H61" s="5">
        <f t="shared" ref="H61:H62" si="76">SUM(G50:G61)/2000</f>
        <v>0</v>
      </c>
      <c r="I61" s="5">
        <f>'P801'!F61</f>
        <v>97.456381685494307</v>
      </c>
    </row>
    <row r="62" spans="1:9" x14ac:dyDescent="0.25">
      <c r="A62" s="4">
        <v>43800</v>
      </c>
      <c r="B62" s="12">
        <v>0</v>
      </c>
      <c r="C62" s="12">
        <v>0</v>
      </c>
      <c r="D62" s="9" t="e">
        <f t="shared" si="72"/>
        <v>#DIV/0!</v>
      </c>
      <c r="E62" s="9" t="e">
        <f t="shared" si="73"/>
        <v>#DIV/0!</v>
      </c>
      <c r="F62" s="9" t="e">
        <f t="shared" si="74"/>
        <v>#DIV/0!</v>
      </c>
      <c r="G62" s="5">
        <f t="shared" si="75"/>
        <v>0</v>
      </c>
      <c r="H62" s="5">
        <f t="shared" si="76"/>
        <v>0</v>
      </c>
      <c r="I62" s="5">
        <f>'P801'!F62</f>
        <v>99.307014317223832</v>
      </c>
    </row>
    <row r="63" spans="1:9" x14ac:dyDescent="0.25">
      <c r="A63" s="4">
        <v>43831</v>
      </c>
      <c r="B63" s="12">
        <v>0</v>
      </c>
      <c r="C63" s="12">
        <v>0</v>
      </c>
      <c r="D63" s="9" t="e">
        <f t="shared" ref="D63:D64" si="77">(((B63*6.8)*0.15)*(0.4)*(0.1))/C63</f>
        <v>#DIV/0!</v>
      </c>
      <c r="E63" s="9" t="e">
        <f t="shared" ref="E63:E64" si="78">SUM(D52:D63)/2000</f>
        <v>#DIV/0!</v>
      </c>
      <c r="F63" s="9" t="e">
        <f t="shared" ref="F63:F64" si="79">G63/C63</f>
        <v>#DIV/0!</v>
      </c>
      <c r="G63" s="5">
        <f t="shared" ref="G63:G64" si="80">B63*5.6015</f>
        <v>0</v>
      </c>
      <c r="H63" s="5">
        <f t="shared" ref="H63:H64" si="81">SUM(G52:G63)/2000</f>
        <v>0</v>
      </c>
      <c r="I63" s="5">
        <f>'P801'!F63</f>
        <v>101.30406748722383</v>
      </c>
    </row>
    <row r="64" spans="1:9" x14ac:dyDescent="0.25">
      <c r="A64" s="4">
        <v>43862</v>
      </c>
      <c r="B64" s="12">
        <v>0</v>
      </c>
      <c r="C64" s="12">
        <v>0</v>
      </c>
      <c r="D64" s="9" t="e">
        <f t="shared" si="77"/>
        <v>#DIV/0!</v>
      </c>
      <c r="E64" s="9" t="e">
        <f t="shared" si="78"/>
        <v>#DIV/0!</v>
      </c>
      <c r="F64" s="9" t="e">
        <f t="shared" si="79"/>
        <v>#DIV/0!</v>
      </c>
      <c r="G64" s="5">
        <f t="shared" si="80"/>
        <v>0</v>
      </c>
      <c r="H64" s="5">
        <f t="shared" si="81"/>
        <v>0</v>
      </c>
      <c r="I64" s="5">
        <f>'P801'!F64</f>
        <v>103.13880853486192</v>
      </c>
    </row>
    <row r="65" spans="1:10" x14ac:dyDescent="0.25">
      <c r="A65" s="4">
        <v>43891</v>
      </c>
      <c r="B65" s="12">
        <v>0</v>
      </c>
      <c r="C65" s="12">
        <v>0</v>
      </c>
      <c r="D65" s="9" t="e">
        <f t="shared" ref="D65" si="82">(((B65*6.8)*0.15)*(0.4)*(0.1))/C65</f>
        <v>#DIV/0!</v>
      </c>
      <c r="E65" s="9" t="e">
        <f t="shared" ref="E65" si="83">SUM(D54:D65)/2000</f>
        <v>#DIV/0!</v>
      </c>
      <c r="F65" s="9" t="e">
        <f t="shared" ref="F65" si="84">G65/C65</f>
        <v>#DIV/0!</v>
      </c>
      <c r="G65" s="5">
        <f t="shared" ref="G65" si="85">B65*5.6015</f>
        <v>0</v>
      </c>
      <c r="H65" s="5">
        <f t="shared" ref="H65" si="86">SUM(G54:G65)/2000</f>
        <v>0</v>
      </c>
      <c r="I65" s="5">
        <f>'P801'!F65</f>
        <v>98.795620112361931</v>
      </c>
      <c r="J65" s="10" t="s">
        <v>52</v>
      </c>
    </row>
    <row r="66" spans="1:10" x14ac:dyDescent="0.25">
      <c r="A66" s="4">
        <v>43922</v>
      </c>
      <c r="B66" s="12">
        <v>0</v>
      </c>
      <c r="C66" s="12">
        <v>0</v>
      </c>
      <c r="D66" s="9" t="e">
        <f t="shared" ref="D66:D67" si="87">(((B66*6.8)*0.15)*(0.4)*(0.1))/C66</f>
        <v>#DIV/0!</v>
      </c>
      <c r="E66" s="9" t="e">
        <f t="shared" ref="E66:E67" si="88">SUM(D55:D66)/2000</f>
        <v>#DIV/0!</v>
      </c>
      <c r="F66" s="9" t="e">
        <f t="shared" ref="F66:F67" si="89">G66/C66</f>
        <v>#DIV/0!</v>
      </c>
      <c r="G66" s="5">
        <f t="shared" ref="G66:G67" si="90">B66*5.6015</f>
        <v>0</v>
      </c>
      <c r="H66" s="5">
        <f t="shared" ref="H66:H67" si="91">SUM(G55:G66)/2000</f>
        <v>0</v>
      </c>
      <c r="I66" s="5">
        <f>'P801'!F66</f>
        <v>90.774727187499991</v>
      </c>
    </row>
    <row r="67" spans="1:10" x14ac:dyDescent="0.25">
      <c r="A67" s="4">
        <v>43952</v>
      </c>
      <c r="B67" s="12">
        <v>0</v>
      </c>
      <c r="C67" s="12">
        <v>0</v>
      </c>
      <c r="D67" s="9" t="e">
        <f t="shared" si="87"/>
        <v>#DIV/0!</v>
      </c>
      <c r="E67" s="9" t="e">
        <f t="shared" si="88"/>
        <v>#DIV/0!</v>
      </c>
      <c r="F67" s="9" t="e">
        <f t="shared" si="89"/>
        <v>#DIV/0!</v>
      </c>
      <c r="G67" s="5">
        <f t="shared" si="90"/>
        <v>0</v>
      </c>
      <c r="H67" s="5">
        <f t="shared" si="91"/>
        <v>0</v>
      </c>
      <c r="I67" s="5">
        <f>'P801'!F67</f>
        <v>84.588674897499999</v>
      </c>
    </row>
    <row r="68" spans="1:10" x14ac:dyDescent="0.25">
      <c r="A68" s="4">
        <v>43983</v>
      </c>
      <c r="B68" s="12">
        <v>0</v>
      </c>
      <c r="C68" s="12">
        <v>0</v>
      </c>
      <c r="D68" s="9" t="e">
        <f t="shared" ref="D68:D69" si="92">(((B68*6.8)*0.15)*(0.4)*(0.1))/C68</f>
        <v>#DIV/0!</v>
      </c>
      <c r="E68" s="9" t="e">
        <f t="shared" ref="E68:E69" si="93">SUM(D57:D68)/2000</f>
        <v>#DIV/0!</v>
      </c>
      <c r="F68" s="9" t="e">
        <f t="shared" ref="F68:F69" si="94">G68/C68</f>
        <v>#DIV/0!</v>
      </c>
      <c r="G68" s="5">
        <f t="shared" ref="G68:G69" si="95">B68*5.6015</f>
        <v>0</v>
      </c>
      <c r="H68" s="5">
        <f t="shared" ref="H68:H69" si="96">SUM(G57:G68)/2000</f>
        <v>0</v>
      </c>
      <c r="I68" s="5">
        <f>'P801'!F68</f>
        <v>85.635800647499991</v>
      </c>
    </row>
    <row r="69" spans="1:10" x14ac:dyDescent="0.25">
      <c r="A69" s="4">
        <v>44013</v>
      </c>
      <c r="B69" s="12">
        <v>0</v>
      </c>
      <c r="C69" s="12">
        <v>0</v>
      </c>
      <c r="D69" s="9" t="e">
        <f t="shared" si="92"/>
        <v>#DIV/0!</v>
      </c>
      <c r="E69" s="9" t="e">
        <f t="shared" si="93"/>
        <v>#DIV/0!</v>
      </c>
      <c r="F69" s="9" t="e">
        <f t="shared" si="94"/>
        <v>#DIV/0!</v>
      </c>
      <c r="G69" s="5">
        <f t="shared" si="95"/>
        <v>0</v>
      </c>
      <c r="H69" s="5">
        <f t="shared" si="96"/>
        <v>0</v>
      </c>
      <c r="I69" s="5">
        <f>'P801'!F69</f>
        <v>85.635800647499991</v>
      </c>
    </row>
    <row r="70" spans="1:10" x14ac:dyDescent="0.25">
      <c r="A70" s="4">
        <v>44044</v>
      </c>
      <c r="B70" s="12">
        <v>0</v>
      </c>
      <c r="C70" s="12">
        <v>0</v>
      </c>
      <c r="D70" s="9" t="e">
        <f t="shared" ref="D70" si="97">(((B70*6.8)*0.15)*(0.4)*(0.1))/C70</f>
        <v>#DIV/0!</v>
      </c>
      <c r="E70" s="9" t="e">
        <f t="shared" ref="E70" si="98">SUM(D59:D70)/2000</f>
        <v>#DIV/0!</v>
      </c>
      <c r="F70" s="9" t="e">
        <f t="shared" ref="F70" si="99">G70/C70</f>
        <v>#DIV/0!</v>
      </c>
      <c r="G70" s="5">
        <f t="shared" ref="G70" si="100">B70*5.6015</f>
        <v>0</v>
      </c>
      <c r="H70" s="5">
        <f t="shared" ref="H70" si="101">SUM(G59:G70)/2000</f>
        <v>0</v>
      </c>
      <c r="I70" s="5">
        <f>'P801'!F70</f>
        <v>82.494423397499986</v>
      </c>
    </row>
    <row r="71" spans="1:10" x14ac:dyDescent="0.25">
      <c r="A71" s="4">
        <v>44075</v>
      </c>
      <c r="B71" s="12">
        <v>0</v>
      </c>
      <c r="C71" s="12">
        <v>0</v>
      </c>
      <c r="D71" s="9" t="e">
        <f t="shared" ref="D71" si="102">(((B71*6.8)*0.15)*(0.4)*(0.1))/C71</f>
        <v>#DIV/0!</v>
      </c>
      <c r="E71" s="9" t="e">
        <f t="shared" ref="E71" si="103">SUM(D60:D71)/2000</f>
        <v>#DIV/0!</v>
      </c>
      <c r="F71" s="9" t="e">
        <f t="shared" ref="F71" si="104">G71/C71</f>
        <v>#DIV/0!</v>
      </c>
      <c r="G71" s="5">
        <f t="shared" ref="G71" si="105">B71*5.6015</f>
        <v>0</v>
      </c>
      <c r="H71" s="5">
        <f t="shared" ref="H71" si="106">SUM(G60:G71)/2000</f>
        <v>0</v>
      </c>
      <c r="I71" s="5">
        <f>'P801'!F71</f>
        <v>82.59112560749999</v>
      </c>
    </row>
    <row r="72" spans="1:10" x14ac:dyDescent="0.25">
      <c r="A72" s="4">
        <v>44105</v>
      </c>
      <c r="B72" s="12">
        <v>0</v>
      </c>
      <c r="C72" s="12">
        <v>0</v>
      </c>
      <c r="D72" s="9" t="e">
        <f t="shared" ref="D72:D73" si="107">(((B72*6.8)*0.15)*(0.4)*(0.1))/C72</f>
        <v>#DIV/0!</v>
      </c>
      <c r="E72" s="9" t="e">
        <f t="shared" ref="E72:E73" si="108">SUM(D61:D72)/2000</f>
        <v>#DIV/0!</v>
      </c>
      <c r="F72" s="9" t="e">
        <f t="shared" ref="F72:F73" si="109">G72/C72</f>
        <v>#DIV/0!</v>
      </c>
      <c r="G72" s="5">
        <f t="shared" ref="G72:G73" si="110">B72*5.6015</f>
        <v>0</v>
      </c>
      <c r="H72" s="5">
        <f t="shared" ref="H72:H73" si="111">SUM(G61:G72)/2000</f>
        <v>0</v>
      </c>
      <c r="I72" s="5">
        <f>'P801'!F72</f>
        <v>83.638266711249983</v>
      </c>
    </row>
    <row r="73" spans="1:10" x14ac:dyDescent="0.25">
      <c r="A73" s="4">
        <v>44136</v>
      </c>
      <c r="B73" s="12">
        <v>0</v>
      </c>
      <c r="C73" s="12">
        <v>0</v>
      </c>
      <c r="D73" s="9" t="e">
        <f t="shared" si="107"/>
        <v>#DIV/0!</v>
      </c>
      <c r="E73" s="9" t="e">
        <f t="shared" si="108"/>
        <v>#DIV/0!</v>
      </c>
      <c r="F73" s="9" t="e">
        <f t="shared" si="109"/>
        <v>#DIV/0!</v>
      </c>
      <c r="G73" s="5">
        <f t="shared" si="110"/>
        <v>0</v>
      </c>
      <c r="H73" s="5">
        <f t="shared" si="111"/>
        <v>0</v>
      </c>
      <c r="I73" s="5">
        <f>'P801'!F73</f>
        <v>87.826785064999996</v>
      </c>
    </row>
    <row r="74" spans="1:10" x14ac:dyDescent="0.25">
      <c r="A74" s="4">
        <v>44166</v>
      </c>
      <c r="B74" s="12">
        <v>0</v>
      </c>
      <c r="C74" s="12">
        <v>0</v>
      </c>
      <c r="D74" s="9" t="e">
        <f t="shared" ref="D74" si="112">(((B74*6.8)*0.15)*(0.4)*(0.1))/C74</f>
        <v>#DIV/0!</v>
      </c>
      <c r="E74" s="9" t="e">
        <f t="shared" ref="E74" si="113">SUM(D63:D74)/2000</f>
        <v>#DIV/0!</v>
      </c>
      <c r="F74" s="9" t="e">
        <f t="shared" ref="F74" si="114">G74/C74</f>
        <v>#DIV/0!</v>
      </c>
      <c r="G74" s="5">
        <f t="shared" ref="G74" si="115">B74*5.6015</f>
        <v>0</v>
      </c>
      <c r="H74" s="5">
        <f t="shared" ref="H74" si="116">SUM(G63:G74)/2000</f>
        <v>0</v>
      </c>
      <c r="I74" s="5">
        <f>'P801'!F74</f>
        <v>86.87884957499999</v>
      </c>
    </row>
    <row r="75" spans="1:10" x14ac:dyDescent="0.25">
      <c r="A75" s="4">
        <v>44197</v>
      </c>
      <c r="B75" s="12">
        <v>0</v>
      </c>
      <c r="C75" s="12">
        <v>0</v>
      </c>
      <c r="D75" s="9" t="e">
        <f t="shared" ref="D75:D76" si="117">(((B75*6.8)*0.15)*(0.4)*(0.1))/C75</f>
        <v>#DIV/0!</v>
      </c>
      <c r="E75" s="9" t="e">
        <f t="shared" ref="E75:E76" si="118">SUM(D64:D75)/2000</f>
        <v>#DIV/0!</v>
      </c>
      <c r="F75" s="9" t="e">
        <f t="shared" ref="F75:F76" si="119">G75/C75</f>
        <v>#DIV/0!</v>
      </c>
      <c r="G75" s="5">
        <f t="shared" ref="G75:G76" si="120">B75*5.6015</f>
        <v>0</v>
      </c>
      <c r="H75" s="5">
        <f t="shared" ref="H75:H76" si="121">SUM(G64:G75)/2000</f>
        <v>0</v>
      </c>
      <c r="I75" s="5">
        <f>'P801'!F75</f>
        <v>81.544030565</v>
      </c>
    </row>
    <row r="76" spans="1:10" x14ac:dyDescent="0.25">
      <c r="A76" s="4">
        <v>44228</v>
      </c>
      <c r="B76" s="12">
        <v>0</v>
      </c>
      <c r="C76" s="12">
        <v>0</v>
      </c>
      <c r="D76" s="9" t="e">
        <f t="shared" si="117"/>
        <v>#DIV/0!</v>
      </c>
      <c r="E76" s="9" t="e">
        <f t="shared" si="118"/>
        <v>#DIV/0!</v>
      </c>
      <c r="F76" s="9" t="e">
        <f t="shared" si="119"/>
        <v>#DIV/0!</v>
      </c>
      <c r="G76" s="5">
        <f t="shared" si="120"/>
        <v>0</v>
      </c>
      <c r="H76" s="5">
        <f t="shared" si="121"/>
        <v>0</v>
      </c>
      <c r="I76" s="5">
        <f>'P801'!F76</f>
        <v>79.449779065000001</v>
      </c>
    </row>
  </sheetData>
  <mergeCells count="1">
    <mergeCell ref="A1:I1"/>
  </mergeCells>
  <conditionalFormatting sqref="I3:I76">
    <cfRule type="cellIs" dxfId="15" priority="6" operator="greaterThan">
      <formula>240</formula>
    </cfRule>
  </conditionalFormatting>
  <conditionalFormatting sqref="F3:F76">
    <cfRule type="cellIs" dxfId="14" priority="5" operator="greaterThan">
      <formula>5.97</formula>
    </cfRule>
  </conditionalFormatting>
  <conditionalFormatting sqref="D3:D76">
    <cfRule type="cellIs" dxfId="13" priority="1" operator="greaterThan">
      <formula>0.04</formula>
    </cfRule>
    <cfRule type="cellIs" dxfId="12" priority="4" operator="greaterThan">
      <formula>0.04</formula>
    </cfRule>
  </conditionalFormatting>
  <conditionalFormatting sqref="E3">
    <cfRule type="cellIs" dxfId="11" priority="3" operator="greaterThan">
      <formula>0.18</formula>
    </cfRule>
  </conditionalFormatting>
  <conditionalFormatting sqref="E3:E76">
    <cfRule type="cellIs" dxfId="10" priority="2" operator="greaterThan">
      <formula>0.18</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76"/>
  <sheetViews>
    <sheetView zoomScale="90" zoomScaleNormal="90" workbookViewId="0">
      <pane ySplit="2" topLeftCell="A42" activePane="bottomLeft" state="frozen"/>
      <selection pane="bottomLeft" activeCell="A74" sqref="A74:I76"/>
    </sheetView>
  </sheetViews>
  <sheetFormatPr defaultRowHeight="15" x14ac:dyDescent="0.25"/>
  <cols>
    <col min="2" max="2" width="14.28515625" style="13" customWidth="1"/>
    <col min="3" max="3" width="11.7109375" style="13" customWidth="1"/>
    <col min="4" max="4" width="9.140625" customWidth="1"/>
    <col min="5" max="5" width="12" bestFit="1" customWidth="1"/>
    <col min="6" max="6" width="9.140625" customWidth="1"/>
  </cols>
  <sheetData>
    <row r="1" spans="1:10" ht="14.45" x14ac:dyDescent="0.3">
      <c r="A1" s="26" t="s">
        <v>7</v>
      </c>
      <c r="B1" s="27"/>
      <c r="C1" s="27"/>
      <c r="D1" s="27"/>
      <c r="E1" s="27"/>
      <c r="F1" s="27"/>
      <c r="G1" s="27"/>
      <c r="H1" s="27"/>
      <c r="I1" s="28"/>
      <c r="J1" s="10" t="s">
        <v>51</v>
      </c>
    </row>
    <row r="2" spans="1:10" s="1" customFormat="1" ht="48" customHeight="1" x14ac:dyDescent="0.25">
      <c r="A2" s="8" t="s">
        <v>1</v>
      </c>
      <c r="B2" s="11" t="s">
        <v>49</v>
      </c>
      <c r="C2" s="11" t="s">
        <v>11</v>
      </c>
      <c r="D2" s="6" t="s">
        <v>12</v>
      </c>
      <c r="E2" s="6" t="s">
        <v>16</v>
      </c>
      <c r="F2" s="6" t="s">
        <v>9</v>
      </c>
      <c r="G2" s="3" t="s">
        <v>14</v>
      </c>
      <c r="H2" s="6" t="s">
        <v>6</v>
      </c>
      <c r="I2" s="7" t="s">
        <v>3</v>
      </c>
    </row>
    <row r="3" spans="1:10" x14ac:dyDescent="0.25">
      <c r="A3" s="4">
        <v>42005</v>
      </c>
      <c r="B3" s="12">
        <v>161.19999999999999</v>
      </c>
      <c r="C3" s="12"/>
      <c r="D3" s="9" t="e">
        <f>(((B3*6.8)*0.15)*(0.4)*(0.1))/C3</f>
        <v>#DIV/0!</v>
      </c>
      <c r="E3" s="9" t="e">
        <f>D3/2000</f>
        <v>#DIV/0!</v>
      </c>
      <c r="F3" s="9" t="e">
        <f>G3/C3</f>
        <v>#DIV/0!</v>
      </c>
      <c r="G3" s="5">
        <f>B3*5.6015</f>
        <v>902.96179999999993</v>
      </c>
      <c r="H3" s="5">
        <f>G3/2000</f>
        <v>0.45148089999999996</v>
      </c>
      <c r="I3" s="5">
        <f>'P801'!F3</f>
        <v>9.5857851400000005</v>
      </c>
      <c r="J3" s="10" t="s">
        <v>22</v>
      </c>
    </row>
    <row r="4" spans="1:10" x14ac:dyDescent="0.25">
      <c r="A4" s="4">
        <v>42036</v>
      </c>
      <c r="B4" s="12">
        <v>128.69999999999999</v>
      </c>
      <c r="C4" s="12"/>
      <c r="D4" s="9" t="e">
        <f t="shared" ref="D4:D26" si="0">(((B4*6.8)*0.15)*(0.4)*(0.1))/C4</f>
        <v>#DIV/0!</v>
      </c>
      <c r="E4" s="9" t="e">
        <f>SUM(D3:D4)/2000</f>
        <v>#DIV/0!</v>
      </c>
      <c r="F4" s="9" t="e">
        <f t="shared" ref="F4:F26" si="1">G4/C4</f>
        <v>#DIV/0!</v>
      </c>
      <c r="G4" s="5">
        <f t="shared" ref="G4:G56" si="2">B4*5.6015</f>
        <v>720.91304999999988</v>
      </c>
      <c r="H4" s="5">
        <f>SUM(G3:G4)/2000</f>
        <v>0.81193742499999988</v>
      </c>
      <c r="I4" s="5">
        <f>'P801'!F4</f>
        <v>16.113555139999999</v>
      </c>
      <c r="J4" s="10" t="s">
        <v>22</v>
      </c>
    </row>
    <row r="5" spans="1:10" x14ac:dyDescent="0.25">
      <c r="A5" s="4">
        <v>42064</v>
      </c>
      <c r="B5" s="12">
        <v>163.80000000000001</v>
      </c>
      <c r="C5" s="12"/>
      <c r="D5" s="9" t="e">
        <f t="shared" si="0"/>
        <v>#DIV/0!</v>
      </c>
      <c r="E5" s="9" t="e">
        <f>SUM(D3:D5)/2000</f>
        <v>#DIV/0!</v>
      </c>
      <c r="F5" s="9" t="e">
        <f t="shared" si="1"/>
        <v>#DIV/0!</v>
      </c>
      <c r="G5" s="5">
        <f t="shared" si="2"/>
        <v>917.52570000000003</v>
      </c>
      <c r="H5" s="5">
        <f>SUM(G3:G5)/2000</f>
        <v>1.2707002749999998</v>
      </c>
      <c r="I5" s="5">
        <f>'P801'!F5</f>
        <v>26.795312752500003</v>
      </c>
      <c r="J5" s="10" t="s">
        <v>22</v>
      </c>
    </row>
    <row r="6" spans="1:10" x14ac:dyDescent="0.25">
      <c r="A6" s="4">
        <v>42095</v>
      </c>
      <c r="B6" s="12">
        <v>160.80000000000001</v>
      </c>
      <c r="C6" s="12"/>
      <c r="D6" s="9" t="e">
        <f t="shared" si="0"/>
        <v>#DIV/0!</v>
      </c>
      <c r="E6" s="9" t="e">
        <f>SUM(D3:D6)/2000</f>
        <v>#DIV/0!</v>
      </c>
      <c r="F6" s="9" t="e">
        <f t="shared" si="1"/>
        <v>#DIV/0!</v>
      </c>
      <c r="G6" s="5">
        <f t="shared" si="2"/>
        <v>900.72120000000007</v>
      </c>
      <c r="H6" s="5">
        <f>SUM(G3:G6)/2000</f>
        <v>1.7210608749999998</v>
      </c>
      <c r="I6" s="5">
        <f>'P801'!F6</f>
        <v>37.173266712500002</v>
      </c>
      <c r="J6" s="10" t="s">
        <v>22</v>
      </c>
    </row>
    <row r="7" spans="1:10" x14ac:dyDescent="0.25">
      <c r="A7" s="4">
        <v>42125</v>
      </c>
      <c r="B7" s="12">
        <v>145.4</v>
      </c>
      <c r="C7" s="12"/>
      <c r="D7" s="9" t="e">
        <f t="shared" si="0"/>
        <v>#DIV/0!</v>
      </c>
      <c r="E7" s="9" t="e">
        <f>SUM(D3:D7)/2000</f>
        <v>#DIV/0!</v>
      </c>
      <c r="F7" s="9" t="e">
        <f t="shared" si="1"/>
        <v>#DIV/0!</v>
      </c>
      <c r="G7" s="5">
        <f t="shared" si="2"/>
        <v>814.45809999999994</v>
      </c>
      <c r="H7" s="5">
        <f>SUM(G3:G7)/2000</f>
        <v>2.1282899250000002</v>
      </c>
      <c r="I7" s="5">
        <f>'P801'!F7</f>
        <v>46.649018147500001</v>
      </c>
      <c r="J7" s="10" t="s">
        <v>22</v>
      </c>
    </row>
    <row r="8" spans="1:10" x14ac:dyDescent="0.25">
      <c r="A8" s="4">
        <v>42156</v>
      </c>
      <c r="B8" s="12">
        <v>146.30000000000001</v>
      </c>
      <c r="C8" s="12"/>
      <c r="D8" s="9" t="e">
        <f t="shared" si="0"/>
        <v>#DIV/0!</v>
      </c>
      <c r="E8" s="9" t="e">
        <f>SUM(D3:D8)/2000</f>
        <v>#DIV/0!</v>
      </c>
      <c r="F8" s="9" t="e">
        <f t="shared" si="1"/>
        <v>#DIV/0!</v>
      </c>
      <c r="G8" s="5">
        <f t="shared" si="2"/>
        <v>819.49945000000002</v>
      </c>
      <c r="H8" s="5">
        <f>SUM(G3:G8)/2000</f>
        <v>2.53803965</v>
      </c>
      <c r="I8" s="5">
        <f>'P801'!F8</f>
        <v>56.817276499999998</v>
      </c>
      <c r="J8" s="10" t="s">
        <v>22</v>
      </c>
    </row>
    <row r="9" spans="1:10" x14ac:dyDescent="0.25">
      <c r="A9" s="4">
        <v>42186</v>
      </c>
      <c r="B9" s="12">
        <v>106.5</v>
      </c>
      <c r="C9" s="12"/>
      <c r="D9" s="9" t="e">
        <f t="shared" si="0"/>
        <v>#DIV/0!</v>
      </c>
      <c r="E9" s="9" t="e">
        <f>SUM(D3:D9)/2000</f>
        <v>#DIV/0!</v>
      </c>
      <c r="F9" s="9" t="e">
        <f t="shared" si="1"/>
        <v>#DIV/0!</v>
      </c>
      <c r="G9" s="5">
        <f t="shared" si="2"/>
        <v>596.55975000000001</v>
      </c>
      <c r="H9" s="5">
        <f>SUM(G3:G9)/2000</f>
        <v>2.8363195250000004</v>
      </c>
      <c r="I9" s="5">
        <f>'P801'!F9</f>
        <v>65.796339842500004</v>
      </c>
      <c r="J9" s="10" t="s">
        <v>22</v>
      </c>
    </row>
    <row r="10" spans="1:10" x14ac:dyDescent="0.25">
      <c r="A10" s="4">
        <v>42217</v>
      </c>
      <c r="B10" s="12">
        <v>129</v>
      </c>
      <c r="C10" s="12"/>
      <c r="D10" s="9" t="e">
        <f t="shared" si="0"/>
        <v>#DIV/0!</v>
      </c>
      <c r="E10" s="9" t="e">
        <f>SUM(D3:D10)/2000</f>
        <v>#DIV/0!</v>
      </c>
      <c r="F10" s="9" t="e">
        <f t="shared" si="1"/>
        <v>#DIV/0!</v>
      </c>
      <c r="G10" s="5">
        <f t="shared" si="2"/>
        <v>722.59349999999995</v>
      </c>
      <c r="H10" s="5">
        <f>SUM(G3:G10)/2000</f>
        <v>3.1976162750000001</v>
      </c>
      <c r="I10" s="5">
        <f>'P801'!F10</f>
        <v>76.211664197499985</v>
      </c>
      <c r="J10" s="10" t="s">
        <v>22</v>
      </c>
    </row>
    <row r="11" spans="1:10" x14ac:dyDescent="0.25">
      <c r="A11" s="4">
        <v>42248</v>
      </c>
      <c r="B11" s="12">
        <v>139</v>
      </c>
      <c r="C11" s="12"/>
      <c r="D11" s="9" t="e">
        <f t="shared" si="0"/>
        <v>#DIV/0!</v>
      </c>
      <c r="E11" s="9" t="e">
        <f>SUM(D3:D11)/2000</f>
        <v>#DIV/0!</v>
      </c>
      <c r="F11" s="9" t="e">
        <f t="shared" si="1"/>
        <v>#DIV/0!</v>
      </c>
      <c r="G11" s="5">
        <f t="shared" si="2"/>
        <v>778.60849999999994</v>
      </c>
      <c r="H11" s="5">
        <f>SUM(G3:G11)/2000</f>
        <v>3.5869205250000005</v>
      </c>
      <c r="I11" s="5">
        <f>'P801'!F11</f>
        <v>86.810444509999982</v>
      </c>
      <c r="J11" s="10" t="s">
        <v>22</v>
      </c>
    </row>
    <row r="12" spans="1:10" x14ac:dyDescent="0.25">
      <c r="A12" s="4">
        <v>42278</v>
      </c>
      <c r="B12" s="12">
        <v>160.9</v>
      </c>
      <c r="C12" s="12"/>
      <c r="D12" s="9" t="e">
        <f t="shared" si="0"/>
        <v>#DIV/0!</v>
      </c>
      <c r="E12" s="9" t="e">
        <f>SUM(D3:D12)/2000</f>
        <v>#DIV/0!</v>
      </c>
      <c r="F12" s="9" t="e">
        <f t="shared" si="1"/>
        <v>#DIV/0!</v>
      </c>
      <c r="G12" s="5">
        <f t="shared" si="2"/>
        <v>901.28134999999997</v>
      </c>
      <c r="H12" s="5">
        <f>SUM(G3:G12)/2000</f>
        <v>4.0375612000000007</v>
      </c>
      <c r="I12" s="5">
        <f>'P801'!F12</f>
        <v>98.526488134999994</v>
      </c>
      <c r="J12" s="10" t="s">
        <v>22</v>
      </c>
    </row>
    <row r="13" spans="1:10" x14ac:dyDescent="0.25">
      <c r="A13" s="4">
        <v>42309</v>
      </c>
      <c r="B13" s="12">
        <v>148.1</v>
      </c>
      <c r="C13" s="12"/>
      <c r="D13" s="9" t="e">
        <f t="shared" si="0"/>
        <v>#DIV/0!</v>
      </c>
      <c r="E13" s="9" t="e">
        <f>SUM(D3:D13)/2000</f>
        <v>#DIV/0!</v>
      </c>
      <c r="F13" s="9" t="e">
        <f t="shared" si="1"/>
        <v>#DIV/0!</v>
      </c>
      <c r="G13" s="5">
        <f t="shared" si="2"/>
        <v>829.58214999999996</v>
      </c>
      <c r="H13" s="5">
        <f>SUM(G3:G13)/2000</f>
        <v>4.452352275</v>
      </c>
      <c r="I13" s="5">
        <f>'P801'!F13</f>
        <v>110.34657727999998</v>
      </c>
      <c r="J13" s="10" t="s">
        <v>22</v>
      </c>
    </row>
    <row r="14" spans="1:10" x14ac:dyDescent="0.25">
      <c r="A14" s="4">
        <v>42339</v>
      </c>
      <c r="B14" s="12">
        <v>124.9</v>
      </c>
      <c r="C14" s="12"/>
      <c r="D14" s="9" t="e">
        <f t="shared" si="0"/>
        <v>#DIV/0!</v>
      </c>
      <c r="E14" s="9" t="e">
        <f>SUM(D3:D14)/2000</f>
        <v>#DIV/0!</v>
      </c>
      <c r="F14" s="9" t="e">
        <f t="shared" si="1"/>
        <v>#DIV/0!</v>
      </c>
      <c r="G14" s="5">
        <f t="shared" si="2"/>
        <v>699.62734999999998</v>
      </c>
      <c r="H14" s="5">
        <f>SUM(G3:G14)/2000</f>
        <v>4.8021659500000009</v>
      </c>
      <c r="I14" s="5">
        <f>'P801'!F14</f>
        <v>119.812252405</v>
      </c>
      <c r="J14" s="10" t="s">
        <v>22</v>
      </c>
    </row>
    <row r="15" spans="1:10" ht="14.45" x14ac:dyDescent="0.3">
      <c r="A15" s="4">
        <v>42370</v>
      </c>
      <c r="B15" s="12">
        <v>130.1</v>
      </c>
      <c r="C15" s="12">
        <v>423.41666666666669</v>
      </c>
      <c r="D15" s="9">
        <f t="shared" si="0"/>
        <v>1.253630387718953E-2</v>
      </c>
      <c r="E15" s="9" t="e">
        <f t="shared" ref="E15:E26" si="3">SUM(D4:D15)/2000</f>
        <v>#DIV/0!</v>
      </c>
      <c r="F15" s="9">
        <f t="shared" si="1"/>
        <v>1.7211300531391456</v>
      </c>
      <c r="G15" s="5">
        <f t="shared" si="2"/>
        <v>728.75514999999996</v>
      </c>
      <c r="H15" s="5">
        <f t="shared" ref="H15:H26" si="4">SUM(G4:G15)/2000</f>
        <v>4.7150626250000007</v>
      </c>
      <c r="I15" s="5">
        <f>'P801'!F15</f>
        <v>122.33136106985013</v>
      </c>
      <c r="J15" s="10" t="s">
        <v>22</v>
      </c>
    </row>
    <row r="16" spans="1:10" ht="14.45" x14ac:dyDescent="0.3">
      <c r="A16" s="4">
        <v>42401</v>
      </c>
      <c r="B16" s="12">
        <v>164</v>
      </c>
      <c r="C16" s="12">
        <v>466.16666666666669</v>
      </c>
      <c r="D16" s="9">
        <f t="shared" si="0"/>
        <v>1.4353664640686452E-2</v>
      </c>
      <c r="E16" s="9" t="e">
        <f t="shared" si="3"/>
        <v>#DIV/0!</v>
      </c>
      <c r="F16" s="9">
        <f t="shared" si="1"/>
        <v>1.9706385412942438</v>
      </c>
      <c r="G16" s="5">
        <f t="shared" si="2"/>
        <v>918.64599999999996</v>
      </c>
      <c r="H16" s="5">
        <f t="shared" si="4"/>
        <v>4.8139291000000011</v>
      </c>
      <c r="I16" s="5">
        <f>'P801'!F16</f>
        <v>128.76876036058357</v>
      </c>
      <c r="J16" s="10" t="s">
        <v>22</v>
      </c>
    </row>
    <row r="17" spans="1:19" ht="14.45" x14ac:dyDescent="0.3">
      <c r="A17" s="4">
        <v>42430</v>
      </c>
      <c r="B17" s="12">
        <v>174</v>
      </c>
      <c r="C17" s="12">
        <v>481.53333333333336</v>
      </c>
      <c r="D17" s="9">
        <f t="shared" si="0"/>
        <v>1.474290461027274E-2</v>
      </c>
      <c r="E17" s="9" t="e">
        <f t="shared" si="3"/>
        <v>#DIV/0!</v>
      </c>
      <c r="F17" s="9">
        <f t="shared" si="1"/>
        <v>2.0240779454520279</v>
      </c>
      <c r="G17" s="5">
        <f t="shared" si="2"/>
        <v>974.66099999999994</v>
      </c>
      <c r="H17" s="5">
        <f t="shared" si="4"/>
        <v>4.8424967500000005</v>
      </c>
      <c r="I17" s="5">
        <f>'P801'!F17</f>
        <v>131.24455482308358</v>
      </c>
      <c r="J17" s="10" t="s">
        <v>22</v>
      </c>
    </row>
    <row r="18" spans="1:19" ht="14.45" x14ac:dyDescent="0.3">
      <c r="A18" s="4">
        <v>42461</v>
      </c>
      <c r="B18" s="12">
        <v>157</v>
      </c>
      <c r="C18" s="12">
        <v>463.61666666666667</v>
      </c>
      <c r="D18" s="9">
        <f t="shared" si="0"/>
        <v>1.381658697918539E-2</v>
      </c>
      <c r="E18" s="9" t="e">
        <f t="shared" si="3"/>
        <v>#DIV/0!</v>
      </c>
      <c r="F18" s="9">
        <f t="shared" si="1"/>
        <v>1.8969022540173273</v>
      </c>
      <c r="G18" s="5">
        <f t="shared" si="2"/>
        <v>879.43549999999993</v>
      </c>
      <c r="H18" s="5">
        <f t="shared" si="4"/>
        <v>4.8318538999999996</v>
      </c>
      <c r="I18" s="5">
        <f>'P801'!F18</f>
        <v>133.53591231308354</v>
      </c>
      <c r="J18" s="10" t="s">
        <v>22</v>
      </c>
    </row>
    <row r="19" spans="1:19" ht="14.45" x14ac:dyDescent="0.3">
      <c r="A19" s="4">
        <v>42491</v>
      </c>
      <c r="B19" s="12">
        <v>189.8</v>
      </c>
      <c r="C19" s="12">
        <v>464.85</v>
      </c>
      <c r="D19" s="9">
        <f t="shared" si="0"/>
        <v>1.6658793159083574E-2</v>
      </c>
      <c r="E19" s="9" t="e">
        <f t="shared" si="3"/>
        <v>#DIV/0!</v>
      </c>
      <c r="F19" s="9">
        <f t="shared" si="1"/>
        <v>2.2871134774658493</v>
      </c>
      <c r="G19" s="5">
        <f t="shared" si="2"/>
        <v>1063.1647</v>
      </c>
      <c r="H19" s="5">
        <f t="shared" si="4"/>
        <v>4.9562071999999997</v>
      </c>
      <c r="I19" s="5">
        <f>'P801'!F19</f>
        <v>137.09275456308356</v>
      </c>
      <c r="J19" s="10" t="s">
        <v>22</v>
      </c>
    </row>
    <row r="20" spans="1:19" ht="14.45" x14ac:dyDescent="0.3">
      <c r="A20" s="4">
        <v>42522</v>
      </c>
      <c r="B20" s="12">
        <v>182.6</v>
      </c>
      <c r="C20" s="12">
        <v>484</v>
      </c>
      <c r="D20" s="9">
        <f t="shared" si="0"/>
        <v>1.5392727272727273E-2</v>
      </c>
      <c r="E20" s="9" t="e">
        <f t="shared" si="3"/>
        <v>#DIV/0!</v>
      </c>
      <c r="F20" s="9">
        <f t="shared" si="1"/>
        <v>2.1132931818181815</v>
      </c>
      <c r="G20" s="5">
        <f t="shared" si="2"/>
        <v>1022.8338999999999</v>
      </c>
      <c r="H20" s="5">
        <f t="shared" si="4"/>
        <v>5.0578744249999987</v>
      </c>
      <c r="I20" s="5">
        <f>'P801'!F20</f>
        <v>140.52876481058354</v>
      </c>
      <c r="J20" s="10" t="s">
        <v>22</v>
      </c>
    </row>
    <row r="21" spans="1:19" ht="14.45" x14ac:dyDescent="0.3">
      <c r="A21" s="4">
        <v>42552</v>
      </c>
      <c r="B21" s="12">
        <v>123.5</v>
      </c>
      <c r="C21" s="12">
        <v>313.58333333333331</v>
      </c>
      <c r="D21" s="9">
        <f t="shared" si="0"/>
        <v>1.6068456019133672E-2</v>
      </c>
      <c r="E21" s="9" t="e">
        <f t="shared" si="3"/>
        <v>#DIV/0!</v>
      </c>
      <c r="F21" s="9">
        <f t="shared" si="1"/>
        <v>2.2060651076268938</v>
      </c>
      <c r="G21" s="5">
        <f t="shared" si="2"/>
        <v>691.78525000000002</v>
      </c>
      <c r="H21" s="5">
        <f t="shared" si="4"/>
        <v>5.1054871749999995</v>
      </c>
      <c r="I21" s="5">
        <f>'P801'!F21</f>
        <v>140.93449504308359</v>
      </c>
      <c r="J21" s="10" t="s">
        <v>22</v>
      </c>
    </row>
    <row r="22" spans="1:19" ht="14.45" x14ac:dyDescent="0.3">
      <c r="A22" s="4">
        <v>42583</v>
      </c>
      <c r="B22" s="12">
        <v>160</v>
      </c>
      <c r="C22" s="12">
        <v>473.71666666666664</v>
      </c>
      <c r="D22" s="9">
        <f t="shared" si="0"/>
        <v>1.3780389121486122E-2</v>
      </c>
      <c r="E22" s="9" t="e">
        <f t="shared" si="3"/>
        <v>#DIV/0!</v>
      </c>
      <c r="F22" s="9">
        <f t="shared" si="1"/>
        <v>1.891932589804032</v>
      </c>
      <c r="G22" s="5">
        <f t="shared" si="2"/>
        <v>896.24</v>
      </c>
      <c r="H22" s="5">
        <f t="shared" si="4"/>
        <v>5.1923104249999996</v>
      </c>
      <c r="I22" s="5">
        <f>'P801'!F22</f>
        <v>142.59038651308353</v>
      </c>
      <c r="J22" s="10" t="s">
        <v>22</v>
      </c>
    </row>
    <row r="23" spans="1:19" ht="14.45" x14ac:dyDescent="0.3">
      <c r="A23" s="4">
        <v>42614</v>
      </c>
      <c r="B23" s="12">
        <v>151</v>
      </c>
      <c r="C23" s="12">
        <v>463.75</v>
      </c>
      <c r="D23" s="9">
        <f t="shared" si="0"/>
        <v>1.3284743935309973E-2</v>
      </c>
      <c r="E23" s="9" t="e">
        <f t="shared" si="3"/>
        <v>#DIV/0!</v>
      </c>
      <c r="F23" s="9">
        <f t="shared" si="1"/>
        <v>1.8238846361185983</v>
      </c>
      <c r="G23" s="5">
        <f t="shared" si="2"/>
        <v>845.82650000000001</v>
      </c>
      <c r="H23" s="5">
        <f t="shared" si="4"/>
        <v>5.225919424999999</v>
      </c>
      <c r="I23" s="5">
        <f>'P801'!F23</f>
        <v>142.25750150058357</v>
      </c>
      <c r="J23" s="10" t="s">
        <v>22</v>
      </c>
    </row>
    <row r="24" spans="1:19" ht="14.45" x14ac:dyDescent="0.3">
      <c r="A24" s="4">
        <v>42644</v>
      </c>
      <c r="B24" s="12">
        <v>148</v>
      </c>
      <c r="C24" s="12">
        <v>445.35</v>
      </c>
      <c r="D24" s="9">
        <f t="shared" si="0"/>
        <v>1.3558773997979116E-2</v>
      </c>
      <c r="E24" s="9" t="e">
        <f t="shared" si="3"/>
        <v>#DIV/0!</v>
      </c>
      <c r="F24" s="9">
        <f t="shared" si="1"/>
        <v>1.8615066801392162</v>
      </c>
      <c r="G24" s="5">
        <f t="shared" si="2"/>
        <v>829.02199999999993</v>
      </c>
      <c r="H24" s="5">
        <f t="shared" si="4"/>
        <v>5.1897897500000001</v>
      </c>
      <c r="I24" s="5">
        <f>'P801'!F24</f>
        <v>142.63142098808356</v>
      </c>
      <c r="J24" s="10" t="s">
        <v>22</v>
      </c>
    </row>
    <row r="25" spans="1:19" ht="14.45" x14ac:dyDescent="0.3">
      <c r="A25" s="4">
        <v>42675</v>
      </c>
      <c r="B25" s="12">
        <v>148.4</v>
      </c>
      <c r="C25" s="12">
        <v>418.71666666666664</v>
      </c>
      <c r="D25" s="9">
        <f t="shared" si="0"/>
        <v>1.4460183895235445E-2</v>
      </c>
      <c r="E25" s="9" t="e">
        <f t="shared" si="3"/>
        <v>#DIV/0!</v>
      </c>
      <c r="F25" s="9">
        <f t="shared" si="1"/>
        <v>1.9852627472833659</v>
      </c>
      <c r="G25" s="5">
        <f t="shared" si="2"/>
        <v>831.26260000000002</v>
      </c>
      <c r="H25" s="5">
        <f t="shared" si="4"/>
        <v>5.1906299749999993</v>
      </c>
      <c r="I25" s="5">
        <f>'P801'!F25</f>
        <v>143.72137906808356</v>
      </c>
      <c r="J25" s="10" t="s">
        <v>22</v>
      </c>
    </row>
    <row r="26" spans="1:19" ht="14.45" x14ac:dyDescent="0.3">
      <c r="A26" s="4">
        <v>42705</v>
      </c>
      <c r="B26" s="12">
        <v>125</v>
      </c>
      <c r="C26" s="12">
        <v>330.86</v>
      </c>
      <c r="D26" s="9">
        <f t="shared" si="0"/>
        <v>1.5414374659977031E-2</v>
      </c>
      <c r="E26" s="9">
        <f t="shared" si="3"/>
        <v>8.7033951084133153E-5</v>
      </c>
      <c r="F26" s="9">
        <f t="shared" si="1"/>
        <v>2.1162651876926795</v>
      </c>
      <c r="G26" s="5">
        <f t="shared" si="2"/>
        <v>700.1875</v>
      </c>
      <c r="H26" s="5">
        <f t="shared" si="4"/>
        <v>5.1909100499999994</v>
      </c>
      <c r="I26" s="5">
        <f>'P801'!F26</f>
        <v>144.37768666808358</v>
      </c>
      <c r="J26" s="10" t="s">
        <v>22</v>
      </c>
    </row>
    <row r="27" spans="1:19" ht="14.45" x14ac:dyDescent="0.3">
      <c r="A27" s="4">
        <v>42736</v>
      </c>
      <c r="B27" s="12">
        <v>113.7</v>
      </c>
      <c r="C27" s="12">
        <v>445.58333333333331</v>
      </c>
      <c r="D27" s="9">
        <f t="shared" ref="D27:D28" si="5">(((B27*6.8)*0.15)*(0.4)*(0.1))/C27</f>
        <v>1.0410981858986347E-2</v>
      </c>
      <c r="E27" s="9">
        <f t="shared" ref="E27:E38" si="6">SUM(D16:D27)/2000</f>
        <v>8.5971290075031575E-5</v>
      </c>
      <c r="F27" s="9">
        <f t="shared" ref="F27:F38" si="7">G27/C27</f>
        <v>1.4293410510566673</v>
      </c>
      <c r="G27" s="5">
        <f t="shared" si="2"/>
        <v>636.89054999999996</v>
      </c>
      <c r="H27" s="5">
        <f t="shared" ref="H27:H38" si="8">SUM(G16:G27)/2000</f>
        <v>5.1449777499999998</v>
      </c>
      <c r="I27" s="5">
        <f>'P801'!F27</f>
        <v>147.03570515823341</v>
      </c>
      <c r="J27" s="10" t="s">
        <v>22</v>
      </c>
    </row>
    <row r="28" spans="1:19" ht="14.45" x14ac:dyDescent="0.3">
      <c r="A28" s="4">
        <v>42767</v>
      </c>
      <c r="B28" s="12">
        <v>41.69</v>
      </c>
      <c r="C28" s="12">
        <v>408.95</v>
      </c>
      <c r="D28" s="9">
        <f t="shared" si="5"/>
        <v>4.1593153197212376E-3</v>
      </c>
      <c r="E28" s="9">
        <f t="shared" si="6"/>
        <v>8.0874115414548942E-5</v>
      </c>
      <c r="F28" s="9">
        <f t="shared" si="7"/>
        <v>0.57103933243672811</v>
      </c>
      <c r="G28" s="5">
        <f t="shared" si="2"/>
        <v>233.52653499999997</v>
      </c>
      <c r="H28" s="5">
        <f t="shared" si="8"/>
        <v>4.8024180175</v>
      </c>
      <c r="I28" s="5">
        <f>'P801'!F28</f>
        <v>138.91767793951416</v>
      </c>
    </row>
    <row r="29" spans="1:19" ht="14.45" x14ac:dyDescent="0.3">
      <c r="A29" s="4">
        <v>42795</v>
      </c>
      <c r="B29" s="12">
        <v>168.38</v>
      </c>
      <c r="C29" s="12">
        <v>466.93333333333334</v>
      </c>
      <c r="D29" s="9">
        <f>(((B29*6.8)*0.15)*(0.4)*(0.1))/C29</f>
        <v>1.4712815533980583E-2</v>
      </c>
      <c r="E29" s="9">
        <f t="shared" si="6"/>
        <v>8.085907087640287E-5</v>
      </c>
      <c r="F29" s="9">
        <f t="shared" si="7"/>
        <v>2.0199469660194174</v>
      </c>
      <c r="G29" s="5">
        <f t="shared" si="2"/>
        <v>943.18056999999988</v>
      </c>
      <c r="H29" s="5">
        <f t="shared" si="8"/>
        <v>4.7866778025000007</v>
      </c>
      <c r="I29" s="5">
        <f>'P801'!F29</f>
        <v>138.79722514951416</v>
      </c>
      <c r="J29" s="10"/>
      <c r="Q29" s="4">
        <v>42795</v>
      </c>
      <c r="R29" s="12">
        <v>168.38</v>
      </c>
      <c r="S29">
        <f>R29/6.59</f>
        <v>25.550834597875568</v>
      </c>
    </row>
    <row r="30" spans="1:19" ht="14.45" x14ac:dyDescent="0.3">
      <c r="A30" s="4">
        <v>42826</v>
      </c>
      <c r="B30" s="15">
        <v>154.91999999999999</v>
      </c>
      <c r="C30" s="12">
        <v>395.98333333333335</v>
      </c>
      <c r="D30" s="9">
        <f>(((B30*6.8)*0.15)*(0.4)*(0.1))/C30</f>
        <v>1.5962126352119195E-2</v>
      </c>
      <c r="E30" s="9">
        <f t="shared" si="6"/>
        <v>8.1931840562869782E-5</v>
      </c>
      <c r="F30" s="9">
        <f t="shared" si="7"/>
        <v>2.1914669304263641</v>
      </c>
      <c r="G30" s="5">
        <f t="shared" si="2"/>
        <v>867.78437999999983</v>
      </c>
      <c r="H30" s="5">
        <f t="shared" si="8"/>
        <v>4.7808522424999991</v>
      </c>
      <c r="I30" s="5">
        <f>'P801'!F30</f>
        <v>135.04156835451417</v>
      </c>
      <c r="J30" s="10"/>
      <c r="Q30" s="4">
        <v>42826</v>
      </c>
      <c r="R30" s="12">
        <v>154.91999999999999</v>
      </c>
      <c r="S30">
        <f t="shared" ref="S30:S40" si="9">R30/6.59</f>
        <v>23.508345978755688</v>
      </c>
    </row>
    <row r="31" spans="1:19" ht="14.45" x14ac:dyDescent="0.3">
      <c r="A31" s="4">
        <v>42856</v>
      </c>
      <c r="B31" s="12">
        <v>156.56</v>
      </c>
      <c r="C31" s="12">
        <v>428.75</v>
      </c>
      <c r="D31" s="9">
        <f t="shared" ref="D31:D40" si="10">(((B31*6.8)*0.15)*(0.4)*(0.1))/C31</f>
        <v>1.4898304373177842E-2</v>
      </c>
      <c r="E31" s="9">
        <f t="shared" si="6"/>
        <v>8.1051596169916921E-5</v>
      </c>
      <c r="F31" s="9">
        <f t="shared" si="7"/>
        <v>2.0454130379008744</v>
      </c>
      <c r="G31" s="5">
        <f t="shared" si="2"/>
        <v>876.97083999999995</v>
      </c>
      <c r="H31" s="5">
        <f t="shared" si="8"/>
        <v>4.6877553124999993</v>
      </c>
      <c r="I31" s="5">
        <f>'P801'!F31</f>
        <v>135.32123848451414</v>
      </c>
      <c r="J31" s="10"/>
      <c r="Q31" s="4">
        <v>42856</v>
      </c>
      <c r="R31" s="12">
        <v>156.56</v>
      </c>
      <c r="S31">
        <f t="shared" si="9"/>
        <v>23.757207890743551</v>
      </c>
    </row>
    <row r="32" spans="1:19" ht="14.45" x14ac:dyDescent="0.3">
      <c r="A32" s="4">
        <v>42887</v>
      </c>
      <c r="B32" s="12">
        <v>139.57</v>
      </c>
      <c r="C32" s="12">
        <v>418.15</v>
      </c>
      <c r="D32" s="9">
        <f t="shared" si="10"/>
        <v>1.3618213559727371E-2</v>
      </c>
      <c r="E32" s="9">
        <f t="shared" si="6"/>
        <v>8.0164339313416964E-5</v>
      </c>
      <c r="F32" s="9">
        <f t="shared" si="7"/>
        <v>1.8696672366375702</v>
      </c>
      <c r="G32" s="5">
        <f t="shared" si="2"/>
        <v>781.80135499999994</v>
      </c>
      <c r="H32" s="5">
        <f t="shared" si="8"/>
        <v>4.5672390400000005</v>
      </c>
      <c r="I32" s="5">
        <f>'P801'!F32</f>
        <v>131.53200231201416</v>
      </c>
      <c r="Q32" s="4">
        <v>42887</v>
      </c>
      <c r="R32" s="12">
        <v>139.57</v>
      </c>
      <c r="S32">
        <f t="shared" si="9"/>
        <v>21.17905918057663</v>
      </c>
    </row>
    <row r="33" spans="1:19" ht="14.45" x14ac:dyDescent="0.3">
      <c r="A33" s="4">
        <v>42917</v>
      </c>
      <c r="B33" s="12">
        <v>44.8</v>
      </c>
      <c r="C33" s="12">
        <v>217.5</v>
      </c>
      <c r="D33" s="9">
        <f t="shared" si="10"/>
        <v>8.4038620689655171E-3</v>
      </c>
      <c r="E33" s="9">
        <f t="shared" si="6"/>
        <v>7.6332042338332872E-5</v>
      </c>
      <c r="F33" s="9">
        <f t="shared" si="7"/>
        <v>1.1537802298850575</v>
      </c>
      <c r="G33" s="5">
        <f t="shared" si="2"/>
        <v>250.94719999999998</v>
      </c>
      <c r="H33" s="5">
        <f t="shared" si="8"/>
        <v>4.3468200150000005</v>
      </c>
      <c r="I33" s="5">
        <f>'P801'!F33</f>
        <v>127.6074799295691</v>
      </c>
      <c r="J33" s="10" t="s">
        <v>29</v>
      </c>
      <c r="Q33" s="4">
        <v>42917</v>
      </c>
      <c r="R33" s="12">
        <v>44.8</v>
      </c>
      <c r="S33">
        <f t="shared" si="9"/>
        <v>6.7981790591805762</v>
      </c>
    </row>
    <row r="34" spans="1:19" ht="14.45" x14ac:dyDescent="0.3">
      <c r="A34" s="4">
        <v>42948</v>
      </c>
      <c r="B34" s="12">
        <v>84.28</v>
      </c>
      <c r="C34" s="12">
        <v>421.58300000000003</v>
      </c>
      <c r="D34" s="9">
        <f t="shared" si="10"/>
        <v>8.1564579216903913E-3</v>
      </c>
      <c r="E34" s="9">
        <f t="shared" si="6"/>
        <v>7.3520076738435025E-5</v>
      </c>
      <c r="F34" s="9">
        <f t="shared" si="7"/>
        <v>1.1198137021654098</v>
      </c>
      <c r="G34" s="5">
        <f t="shared" si="2"/>
        <v>472.09441999999996</v>
      </c>
      <c r="H34" s="5">
        <f t="shared" si="8"/>
        <v>4.134747224999999</v>
      </c>
      <c r="I34" s="5">
        <f>'P801'!F34</f>
        <v>125.19644306456907</v>
      </c>
      <c r="J34" s="10"/>
      <c r="Q34" s="4">
        <v>42948</v>
      </c>
      <c r="R34" s="12">
        <v>84.28</v>
      </c>
      <c r="S34">
        <f t="shared" si="9"/>
        <v>12.789074355083461</v>
      </c>
    </row>
    <row r="35" spans="1:19" ht="14.45" x14ac:dyDescent="0.3">
      <c r="A35" s="4">
        <v>42979</v>
      </c>
      <c r="B35" s="12">
        <v>81.760000000000005</v>
      </c>
      <c r="C35" s="12">
        <v>385.66699999999997</v>
      </c>
      <c r="D35" s="9">
        <f t="shared" si="10"/>
        <v>8.6494514697912969E-3</v>
      </c>
      <c r="E35" s="9">
        <f t="shared" si="6"/>
        <v>7.1202430505675691E-5</v>
      </c>
      <c r="F35" s="9">
        <f t="shared" si="7"/>
        <v>1.1874976080400967</v>
      </c>
      <c r="G35" s="5">
        <f t="shared" si="2"/>
        <v>457.97863999999998</v>
      </c>
      <c r="H35" s="5">
        <f t="shared" si="8"/>
        <v>3.9408232949999995</v>
      </c>
      <c r="I35" s="5">
        <f>'P801'!F35</f>
        <v>124.5836688345691</v>
      </c>
      <c r="J35" s="10"/>
      <c r="Q35" s="4">
        <v>42979</v>
      </c>
      <c r="R35" s="12">
        <v>81.760000000000005</v>
      </c>
      <c r="S35">
        <f t="shared" si="9"/>
        <v>12.406676783004553</v>
      </c>
    </row>
    <row r="36" spans="1:19" ht="14.45" x14ac:dyDescent="0.3">
      <c r="A36" s="4">
        <v>43009</v>
      </c>
      <c r="B36" s="12">
        <v>82.86</v>
      </c>
      <c r="C36" s="12">
        <v>445.5</v>
      </c>
      <c r="D36" s="9">
        <f t="shared" si="10"/>
        <v>7.5885252525252529E-3</v>
      </c>
      <c r="E36" s="9">
        <f t="shared" si="6"/>
        <v>6.8217306132948758E-5</v>
      </c>
      <c r="F36" s="9">
        <f t="shared" si="7"/>
        <v>1.0418412794612795</v>
      </c>
      <c r="G36" s="5">
        <f t="shared" si="2"/>
        <v>464.14028999999999</v>
      </c>
      <c r="H36" s="5">
        <f t="shared" si="8"/>
        <v>3.7583824399999997</v>
      </c>
      <c r="I36" s="5">
        <f>'P801'!F36</f>
        <v>125.39045370962405</v>
      </c>
      <c r="Q36" s="4">
        <v>43009</v>
      </c>
      <c r="R36" s="12">
        <v>82.86</v>
      </c>
      <c r="S36">
        <f t="shared" si="9"/>
        <v>12.573596358118362</v>
      </c>
    </row>
    <row r="37" spans="1:19" ht="14.45" x14ac:dyDescent="0.3">
      <c r="A37" s="4">
        <v>43040</v>
      </c>
      <c r="B37" s="12">
        <v>82.62</v>
      </c>
      <c r="C37" s="12">
        <v>424.2</v>
      </c>
      <c r="D37" s="9">
        <f t="shared" si="10"/>
        <v>7.9464780763790679E-3</v>
      </c>
      <c r="E37" s="9">
        <f t="shared" si="6"/>
        <v>6.4960453223520564E-5</v>
      </c>
      <c r="F37" s="9">
        <f t="shared" si="7"/>
        <v>1.0909852192362093</v>
      </c>
      <c r="G37" s="5">
        <f t="shared" si="2"/>
        <v>462.79593</v>
      </c>
      <c r="H37" s="5">
        <f t="shared" si="8"/>
        <v>3.574149105</v>
      </c>
      <c r="I37" s="5">
        <f>'P801'!F37</f>
        <v>125.37648229217899</v>
      </c>
      <c r="Q37" s="4">
        <v>43040</v>
      </c>
      <c r="R37" s="12">
        <v>82.62</v>
      </c>
      <c r="S37">
        <f t="shared" si="9"/>
        <v>12.537177541729895</v>
      </c>
    </row>
    <row r="38" spans="1:19" ht="14.45" x14ac:dyDescent="0.3">
      <c r="A38" s="4">
        <v>43070</v>
      </c>
      <c r="B38" s="12">
        <v>62.3</v>
      </c>
      <c r="C38" s="12">
        <v>321.5</v>
      </c>
      <c r="D38" s="9">
        <f t="shared" si="10"/>
        <v>7.9061897356143083E-3</v>
      </c>
      <c r="E38" s="9">
        <f t="shared" si="6"/>
        <v>6.1206360761339201E-5</v>
      </c>
      <c r="F38" s="9">
        <f t="shared" si="7"/>
        <v>1.085453965785381</v>
      </c>
      <c r="G38" s="5">
        <f t="shared" si="2"/>
        <v>348.97344999999996</v>
      </c>
      <c r="H38" s="5">
        <f t="shared" si="8"/>
        <v>3.3985420800000004</v>
      </c>
      <c r="I38" s="5">
        <f>'P801'!F38</f>
        <v>124.95228688473392</v>
      </c>
      <c r="Q38" s="4">
        <v>43070</v>
      </c>
      <c r="R38" s="12">
        <v>62.3</v>
      </c>
      <c r="S38">
        <f t="shared" si="9"/>
        <v>9.45371775417299</v>
      </c>
    </row>
    <row r="39" spans="1:19" ht="14.45" x14ac:dyDescent="0.3">
      <c r="A39" s="4">
        <v>43101</v>
      </c>
      <c r="B39" s="12">
        <v>83.49</v>
      </c>
      <c r="C39" s="12">
        <v>457.2</v>
      </c>
      <c r="D39" s="9">
        <f t="shared" si="10"/>
        <v>7.450551181102362E-3</v>
      </c>
      <c r="E39" s="9">
        <f t="shared" ref="E39:E40" si="11">SUM(D28:D39)/2000</f>
        <v>5.9726145422397211E-5</v>
      </c>
      <c r="F39" s="9">
        <f t="shared" ref="F39" si="12">G39/C39</f>
        <v>1.0228985892388451</v>
      </c>
      <c r="G39" s="5">
        <f t="shared" si="2"/>
        <v>467.66923499999996</v>
      </c>
      <c r="H39" s="5">
        <f t="shared" ref="H39" si="13">SUM(G28:G39)/2000</f>
        <v>3.3139314225000005</v>
      </c>
      <c r="I39" s="5">
        <f>'P801'!F39</f>
        <v>116.70596370723395</v>
      </c>
      <c r="Q39" s="4">
        <v>43101</v>
      </c>
      <c r="R39" s="12">
        <v>83.49</v>
      </c>
      <c r="S39">
        <f t="shared" si="9"/>
        <v>12.669195751138087</v>
      </c>
    </row>
    <row r="40" spans="1:19" ht="14.45" x14ac:dyDescent="0.3">
      <c r="A40" s="4">
        <v>43132</v>
      </c>
      <c r="B40" s="12">
        <v>74.86</v>
      </c>
      <c r="C40" s="12">
        <v>426.66699999999997</v>
      </c>
      <c r="D40" s="9">
        <f t="shared" si="10"/>
        <v>7.1584819074360095E-3</v>
      </c>
      <c r="E40" s="9">
        <f t="shared" si="11"/>
        <v>6.1225728716254586E-5</v>
      </c>
      <c r="F40" s="9">
        <f t="shared" ref="F40" si="14">G40/C40</f>
        <v>0.98279991187506888</v>
      </c>
      <c r="G40" s="5">
        <f t="shared" si="2"/>
        <v>419.32828999999998</v>
      </c>
      <c r="H40" s="5">
        <f t="shared" ref="H40" si="15">SUM(G29:G40)/2000</f>
        <v>3.4068323000000009</v>
      </c>
      <c r="I40" s="5">
        <f>'P801'!F40</f>
        <v>122.63891212277473</v>
      </c>
      <c r="Q40" s="4">
        <v>43132</v>
      </c>
      <c r="R40" s="12">
        <v>74.86</v>
      </c>
      <c r="S40">
        <f t="shared" si="9"/>
        <v>11.359635811836116</v>
      </c>
    </row>
    <row r="41" spans="1:19" x14ac:dyDescent="0.25">
      <c r="A41" s="4">
        <v>43160</v>
      </c>
      <c r="B41" s="12">
        <v>86.65</v>
      </c>
      <c r="C41" s="12">
        <v>447.05</v>
      </c>
      <c r="D41" s="9">
        <f t="shared" ref="D41" si="16">(((B41*6.8)*0.15)*(0.4)*(0.1))/C41</f>
        <v>7.9081087126719619E-3</v>
      </c>
      <c r="E41" s="9">
        <f t="shared" ref="E41" si="17">SUM(D30:D41)/2000</f>
        <v>5.7823375305600283E-5</v>
      </c>
      <c r="F41" s="9">
        <f t="shared" ref="F41" si="18">G41/C41</f>
        <v>1.0857174253439212</v>
      </c>
      <c r="G41" s="5">
        <f t="shared" si="2"/>
        <v>485.36997500000001</v>
      </c>
      <c r="H41" s="5">
        <f t="shared" ref="H41" si="19">SUM(G30:G41)/2000</f>
        <v>3.1779270024999997</v>
      </c>
      <c r="I41" s="5">
        <f>'P801'!F41</f>
        <v>121.46204991782966</v>
      </c>
    </row>
    <row r="42" spans="1:19" x14ac:dyDescent="0.25">
      <c r="A42" s="4">
        <v>43191</v>
      </c>
      <c r="B42" s="12">
        <v>68.31</v>
      </c>
      <c r="C42" s="12">
        <v>405.7</v>
      </c>
      <c r="D42" s="9">
        <f t="shared" ref="D42" si="20">(((B42*6.8)*0.15)*(0.4)*(0.1))/C42</f>
        <v>6.8697263988168611E-3</v>
      </c>
      <c r="E42" s="9">
        <f t="shared" ref="E42" si="21">SUM(D31:D42)/2000</f>
        <v>5.3277175328949118E-5</v>
      </c>
      <c r="F42" s="9">
        <f t="shared" ref="F42" si="22">G42/C42</f>
        <v>0.94315618683756475</v>
      </c>
      <c r="G42" s="5">
        <f t="shared" si="2"/>
        <v>382.638465</v>
      </c>
      <c r="H42" s="5">
        <f t="shared" ref="H42" si="23">SUM(G31:G42)/2000</f>
        <v>2.935354045</v>
      </c>
      <c r="I42" s="5">
        <f>'P801'!F42</f>
        <v>123.3101408378846</v>
      </c>
    </row>
    <row r="43" spans="1:19" x14ac:dyDescent="0.25">
      <c r="A43" s="4">
        <v>43221</v>
      </c>
      <c r="B43" s="12">
        <v>80.92</v>
      </c>
      <c r="C43" s="12">
        <v>444.91</v>
      </c>
      <c r="D43" s="9">
        <f t="shared" ref="D43" si="24">(((B43*6.8)*0.15)*(0.4)*(0.1))/C43</f>
        <v>7.4206828347306202E-3</v>
      </c>
      <c r="E43" s="9">
        <f t="shared" ref="E43" si="25">SUM(D32:D43)/2000</f>
        <v>4.9538364559725506E-5</v>
      </c>
      <c r="F43" s="9">
        <f t="shared" ref="F43" si="26">G43/C43</f>
        <v>1.0187979141848913</v>
      </c>
      <c r="G43" s="5">
        <f t="shared" si="2"/>
        <v>453.27337999999997</v>
      </c>
      <c r="H43" s="5">
        <f t="shared" ref="H43" si="27">SUM(G32:G43)/2000</f>
        <v>2.7235053149999993</v>
      </c>
      <c r="I43" s="5">
        <f>'P801'!F43</f>
        <v>118.70068855543958</v>
      </c>
    </row>
    <row r="44" spans="1:19" x14ac:dyDescent="0.25">
      <c r="A44" s="4">
        <v>43252</v>
      </c>
      <c r="B44" s="12">
        <v>83.46</v>
      </c>
      <c r="C44" s="12">
        <v>446.75</v>
      </c>
      <c r="D44" s="9">
        <f t="shared" ref="D44" si="28">(((B44*6.8)*0.15)*(0.4)*(0.1))/C44</f>
        <v>7.6220884163402348E-3</v>
      </c>
      <c r="E44" s="9">
        <f t="shared" ref="E44" si="29">SUM(D33:D44)/2000</f>
        <v>4.6540301988031937E-5</v>
      </c>
      <c r="F44" s="9">
        <f t="shared" ref="F44" si="30">G44/C44</f>
        <v>1.0464492221600448</v>
      </c>
      <c r="G44" s="5">
        <f t="shared" si="2"/>
        <v>467.50118999999995</v>
      </c>
      <c r="H44" s="5">
        <f t="shared" ref="H44" si="31">SUM(G33:G44)/2000</f>
        <v>2.5663552324999994</v>
      </c>
      <c r="I44" s="5">
        <f>'P801'!F44</f>
        <v>118.6427339953015</v>
      </c>
      <c r="L44" s="18"/>
      <c r="M44" s="18"/>
    </row>
    <row r="45" spans="1:19" x14ac:dyDescent="0.25">
      <c r="A45" s="4">
        <v>43282</v>
      </c>
      <c r="B45" s="12">
        <v>50.61</v>
      </c>
      <c r="C45" s="12">
        <v>318</v>
      </c>
      <c r="D45" s="9">
        <f t="shared" ref="D45" si="32">(((B45*6.8)*0.15)*(0.4)*(0.1))/C45</f>
        <v>6.4933584905660369E-3</v>
      </c>
      <c r="E45" s="9">
        <f t="shared" ref="E45" si="33">SUM(D34:D45)/2000</f>
        <v>4.5585050198832204E-5</v>
      </c>
      <c r="F45" s="9">
        <f t="shared" ref="F45" si="34">G45/C45</f>
        <v>0.89148400943396233</v>
      </c>
      <c r="G45" s="5">
        <f t="shared" si="2"/>
        <v>283.49191500000001</v>
      </c>
      <c r="H45" s="5">
        <f t="shared" ref="H45" si="35">SUM(G34:G45)/2000</f>
        <v>2.5826275899999995</v>
      </c>
      <c r="I45" s="5">
        <f>'P801'!F45</f>
        <v>119.70615878260848</v>
      </c>
      <c r="J45" s="10" t="s">
        <v>33</v>
      </c>
    </row>
    <row r="46" spans="1:19" x14ac:dyDescent="0.25">
      <c r="A46" s="4">
        <v>43313</v>
      </c>
      <c r="B46" s="12">
        <v>87.54</v>
      </c>
      <c r="C46" s="12">
        <v>461.25</v>
      </c>
      <c r="D46" s="9">
        <f t="shared" ref="D46:D47" si="36">(((B46*6.8)*0.15)*(0.4)*(0.1))/C46</f>
        <v>7.7433756097560992E-3</v>
      </c>
      <c r="E46" s="9">
        <f t="shared" ref="E46:E47" si="37">SUM(D35:D46)/2000</f>
        <v>4.5378509042865055E-5</v>
      </c>
      <c r="F46" s="9">
        <f t="shared" ref="F46:F47" si="38">G46/C46</f>
        <v>1.0631009430894309</v>
      </c>
      <c r="G46" s="5">
        <f t="shared" si="2"/>
        <v>490.35531000000003</v>
      </c>
      <c r="H46" s="5">
        <f t="shared" ref="H46:H47" si="39">SUM(G35:G46)/2000</f>
        <v>2.5917580349999998</v>
      </c>
      <c r="I46" s="5">
        <f>'P801'!F46</f>
        <v>118.66816347760849</v>
      </c>
    </row>
    <row r="47" spans="1:19" x14ac:dyDescent="0.25">
      <c r="A47" s="4">
        <v>43344</v>
      </c>
      <c r="B47" s="12">
        <v>74.17</v>
      </c>
      <c r="C47" s="12">
        <v>383.66</v>
      </c>
      <c r="D47" s="9">
        <f t="shared" si="36"/>
        <v>7.8875462649220657E-3</v>
      </c>
      <c r="E47" s="9">
        <f t="shared" si="37"/>
        <v>4.4997556440430445E-5</v>
      </c>
      <c r="F47" s="9">
        <f t="shared" si="38"/>
        <v>1.082894372621592</v>
      </c>
      <c r="G47" s="5">
        <f t="shared" si="2"/>
        <v>415.463255</v>
      </c>
      <c r="H47" s="5">
        <f t="shared" si="39"/>
        <v>2.5705003424999995</v>
      </c>
      <c r="I47" s="5">
        <f>'P801'!F47</f>
        <v>118.74610130747041</v>
      </c>
    </row>
    <row r="48" spans="1:19" x14ac:dyDescent="0.25">
      <c r="A48" s="4">
        <v>43374</v>
      </c>
      <c r="B48" s="12">
        <v>88.37</v>
      </c>
      <c r="C48" s="12">
        <v>380.25</v>
      </c>
      <c r="D48" s="9">
        <f t="shared" ref="D48" si="40">(((B48*6.8)*0.15)*(0.4)*(0.1))/C48</f>
        <v>9.4819092702169636E-3</v>
      </c>
      <c r="E48" s="9">
        <f t="shared" ref="E48" si="41">SUM(D37:D48)/2000</f>
        <v>4.5944248449276288E-5</v>
      </c>
      <c r="F48" s="9">
        <f t="shared" ref="F48" si="42">G48/C48</f>
        <v>1.3017871268902037</v>
      </c>
      <c r="G48" s="5">
        <f t="shared" si="2"/>
        <v>495.00455499999998</v>
      </c>
      <c r="H48" s="5">
        <f t="shared" ref="H48" si="43">SUM(G37:G48)/2000</f>
        <v>2.5859324749999995</v>
      </c>
      <c r="I48" s="5">
        <f>'P801'!F48</f>
        <v>117.81362989213932</v>
      </c>
    </row>
    <row r="49" spans="1:10" ht="14.45" x14ac:dyDescent="0.3">
      <c r="A49" s="4">
        <v>43405</v>
      </c>
      <c r="B49" s="12">
        <v>64.400000000000006</v>
      </c>
      <c r="C49" s="12">
        <v>266.55</v>
      </c>
      <c r="D49" s="9">
        <f t="shared" ref="D49:D50" si="44">(((B49*6.8)*0.15)*(0.4)*(0.1))/C49</f>
        <v>9.8575126617895352E-3</v>
      </c>
      <c r="E49" s="9">
        <f t="shared" ref="E49:E50" si="45">SUM(D38:D49)/2000</f>
        <v>4.6899765741981535E-5</v>
      </c>
      <c r="F49" s="9">
        <f t="shared" ref="F49:F50" si="46">G49/C49</f>
        <v>1.3533543425248546</v>
      </c>
      <c r="G49" s="5">
        <f t="shared" si="2"/>
        <v>360.73660000000001</v>
      </c>
      <c r="H49" s="5">
        <f t="shared" ref="H49:H50" si="47">SUM(G38:G49)/2000</f>
        <v>2.5349028099999997</v>
      </c>
      <c r="I49" s="5">
        <f>'P801'!F49</f>
        <v>113.47492838458439</v>
      </c>
      <c r="J49" s="10" t="s">
        <v>35</v>
      </c>
    </row>
    <row r="50" spans="1:10" x14ac:dyDescent="0.25">
      <c r="A50" s="4">
        <v>43435</v>
      </c>
      <c r="B50" s="12">
        <v>51.5</v>
      </c>
      <c r="C50" s="12">
        <v>207.42</v>
      </c>
      <c r="D50" s="9">
        <f t="shared" si="44"/>
        <v>1.0130170668209431E-2</v>
      </c>
      <c r="E50" s="9">
        <f t="shared" si="45"/>
        <v>4.8011756208279086E-5</v>
      </c>
      <c r="F50" s="9">
        <f t="shared" si="46"/>
        <v>1.390788014656253</v>
      </c>
      <c r="G50" s="5">
        <f t="shared" si="2"/>
        <v>288.47724999999997</v>
      </c>
      <c r="H50" s="5">
        <f t="shared" si="47"/>
        <v>2.5046547099999996</v>
      </c>
      <c r="I50" s="5">
        <f>'P801'!F50</f>
        <v>109.25638868529988</v>
      </c>
      <c r="J50" s="10" t="s">
        <v>37</v>
      </c>
    </row>
    <row r="51" spans="1:10" x14ac:dyDescent="0.25">
      <c r="A51" s="4">
        <v>43466</v>
      </c>
      <c r="B51" s="12">
        <v>70.12</v>
      </c>
      <c r="C51" s="12">
        <v>305.75</v>
      </c>
      <c r="D51" s="9">
        <f t="shared" ref="D51:D52" si="48">(((B51*6.8)*0.15)*(0.4)*(0.1))/C51</f>
        <v>9.3569779231398205E-3</v>
      </c>
      <c r="E51" s="9">
        <f t="shared" ref="E51:E52" si="49">SUM(D40:D51)/2000</f>
        <v>4.8964969579297818E-5</v>
      </c>
      <c r="F51" s="9">
        <f t="shared" ref="F51:F52" si="50">G51/C51</f>
        <v>1.2846350940310711</v>
      </c>
      <c r="G51" s="5">
        <f t="shared" si="2"/>
        <v>392.77717999999999</v>
      </c>
      <c r="H51" s="5">
        <f t="shared" ref="H51:H52" si="51">SUM(G40:G51)/2000</f>
        <v>2.4672086824999999</v>
      </c>
      <c r="I51" s="5">
        <f>'P801'!F51</f>
        <v>111.31319415779988</v>
      </c>
    </row>
    <row r="52" spans="1:10" x14ac:dyDescent="0.25">
      <c r="A52" s="4">
        <v>43497</v>
      </c>
      <c r="B52" s="12">
        <v>57.24</v>
      </c>
      <c r="C52" s="12">
        <v>359.55</v>
      </c>
      <c r="D52" s="9">
        <f t="shared" si="48"/>
        <v>6.4953191489361701E-3</v>
      </c>
      <c r="E52" s="9">
        <f t="shared" si="49"/>
        <v>4.8633388200047893E-5</v>
      </c>
      <c r="F52" s="9">
        <f t="shared" si="50"/>
        <v>0.89175319148936172</v>
      </c>
      <c r="G52" s="5">
        <f t="shared" si="2"/>
        <v>320.62986000000001</v>
      </c>
      <c r="H52" s="5">
        <f t="shared" si="51"/>
        <v>2.4178594675000005</v>
      </c>
      <c r="I52" s="5">
        <f>'P801'!F52</f>
        <v>108.12249437260684</v>
      </c>
    </row>
    <row r="53" spans="1:10" x14ac:dyDescent="0.25">
      <c r="A53" s="4">
        <v>43525</v>
      </c>
      <c r="B53" s="12">
        <v>55.23</v>
      </c>
      <c r="C53" s="12">
        <v>427.08</v>
      </c>
      <c r="D53" s="9">
        <f t="shared" ref="D53" si="52">(((B53*6.8)*0.15)*(0.4)*(0.1))/C53</f>
        <v>5.2762573756673222E-3</v>
      </c>
      <c r="E53" s="9">
        <f t="shared" ref="E53" si="53">SUM(D42:D53)/2000</f>
        <v>4.7317462531545577E-5</v>
      </c>
      <c r="F53" s="9">
        <f t="shared" ref="F53" si="54">G53/C53</f>
        <v>0.72438616886765939</v>
      </c>
      <c r="G53" s="5">
        <f t="shared" si="2"/>
        <v>309.37084499999997</v>
      </c>
      <c r="H53" s="5">
        <f t="shared" ref="H53" si="55">SUM(G42:G53)/2000</f>
        <v>2.3298599025000004</v>
      </c>
      <c r="I53" s="5">
        <f>'P801'!F53</f>
        <v>106.88820021505191</v>
      </c>
      <c r="J53" s="10" t="s">
        <v>39</v>
      </c>
    </row>
    <row r="54" spans="1:10" x14ac:dyDescent="0.25">
      <c r="A54" s="4">
        <v>43556</v>
      </c>
      <c r="B54" s="12">
        <v>24.37</v>
      </c>
      <c r="C54" s="12">
        <v>196.91</v>
      </c>
      <c r="D54" s="9">
        <f t="shared" ref="D54" si="56">(((B54*6.8)*0.15)*(0.4)*(0.1))/C54</f>
        <v>5.0494946930069581E-3</v>
      </c>
      <c r="E54" s="9">
        <f t="shared" ref="E54" si="57">SUM(D43:D54)/2000</f>
        <v>4.6407346678640627E-5</v>
      </c>
      <c r="F54" s="9">
        <f t="shared" ref="F54" si="58">G54/C54</f>
        <v>0.69325354222741353</v>
      </c>
      <c r="G54" s="5">
        <f t="shared" si="2"/>
        <v>136.508555</v>
      </c>
      <c r="H54" s="5">
        <f t="shared" ref="H54" si="59">SUM(G43:G54)/2000</f>
        <v>2.2067949475000006</v>
      </c>
      <c r="I54" s="5">
        <f>'P801'!F54</f>
        <v>104.6709104398589</v>
      </c>
      <c r="J54" s="10" t="s">
        <v>41</v>
      </c>
    </row>
    <row r="55" spans="1:10" x14ac:dyDescent="0.25">
      <c r="A55" s="4">
        <v>43586</v>
      </c>
      <c r="B55" s="12">
        <v>0</v>
      </c>
      <c r="C55" s="12">
        <v>0</v>
      </c>
      <c r="D55" s="9" t="e">
        <f t="shared" ref="D55:D56" si="60">(((B55*6.8)*0.15)*(0.4)*(0.1))/C55</f>
        <v>#DIV/0!</v>
      </c>
      <c r="E55" s="9" t="e">
        <f t="shared" ref="E55:E56" si="61">SUM(D44:D55)/2000</f>
        <v>#DIV/0!</v>
      </c>
      <c r="F55" s="9" t="e">
        <f t="shared" ref="F55:F56" si="62">G55/C55</f>
        <v>#DIV/0!</v>
      </c>
      <c r="G55" s="5">
        <f t="shared" si="2"/>
        <v>0</v>
      </c>
      <c r="H55" s="5">
        <f t="shared" ref="H55:H56" si="63">SUM(G44:G55)/2000</f>
        <v>1.9801582575000001</v>
      </c>
      <c r="I55" s="5">
        <f>'P801'!F55</f>
        <v>103.29797915730391</v>
      </c>
    </row>
    <row r="56" spans="1:10" x14ac:dyDescent="0.25">
      <c r="A56" s="4">
        <v>43617</v>
      </c>
      <c r="B56" s="12">
        <v>0</v>
      </c>
      <c r="C56" s="12">
        <v>0</v>
      </c>
      <c r="D56" s="9" t="e">
        <f t="shared" si="60"/>
        <v>#DIV/0!</v>
      </c>
      <c r="E56" s="9" t="e">
        <f t="shared" si="61"/>
        <v>#DIV/0!</v>
      </c>
      <c r="F56" s="9" t="e">
        <f t="shared" si="62"/>
        <v>#DIV/0!</v>
      </c>
      <c r="G56" s="5">
        <f t="shared" si="2"/>
        <v>0</v>
      </c>
      <c r="H56" s="5">
        <f t="shared" si="63"/>
        <v>1.7464076625</v>
      </c>
      <c r="I56" s="5">
        <f>'P801'!F56</f>
        <v>100.87078153994202</v>
      </c>
      <c r="J56" s="10" t="s">
        <v>40</v>
      </c>
    </row>
    <row r="57" spans="1:10" x14ac:dyDescent="0.25">
      <c r="A57" s="4">
        <v>43647</v>
      </c>
      <c r="B57" s="12">
        <v>0</v>
      </c>
      <c r="C57" s="12">
        <v>0</v>
      </c>
      <c r="D57" s="9" t="e">
        <f t="shared" ref="D57:D58" si="64">(((B57*6.8)*0.15)*(0.4)*(0.1))/C57</f>
        <v>#DIV/0!</v>
      </c>
      <c r="E57" s="9" t="e">
        <f t="shared" ref="E57:E58" si="65">SUM(D46:D57)/2000</f>
        <v>#DIV/0!</v>
      </c>
      <c r="F57" s="9" t="e">
        <f t="shared" ref="F57:F58" si="66">G57/C57</f>
        <v>#DIV/0!</v>
      </c>
      <c r="G57" s="5">
        <f t="shared" ref="G57:G58" si="67">B57*5.6015</f>
        <v>0</v>
      </c>
      <c r="H57" s="5">
        <f t="shared" ref="H57:H58" si="68">SUM(G46:G57)/2000</f>
        <v>1.604661705</v>
      </c>
      <c r="I57" s="5">
        <f>'P801'!F57</f>
        <v>102.72409156008008</v>
      </c>
    </row>
    <row r="58" spans="1:10" x14ac:dyDescent="0.25">
      <c r="A58" s="4">
        <v>43678</v>
      </c>
      <c r="B58" s="12">
        <v>0</v>
      </c>
      <c r="C58" s="12">
        <v>0</v>
      </c>
      <c r="D58" s="9" t="e">
        <f t="shared" si="64"/>
        <v>#DIV/0!</v>
      </c>
      <c r="E58" s="9" t="e">
        <f t="shared" si="65"/>
        <v>#DIV/0!</v>
      </c>
      <c r="F58" s="9" t="e">
        <f t="shared" si="66"/>
        <v>#DIV/0!</v>
      </c>
      <c r="G58" s="5">
        <f t="shared" si="67"/>
        <v>0</v>
      </c>
      <c r="H58" s="5">
        <f t="shared" si="68"/>
        <v>1.3594840500000001</v>
      </c>
      <c r="I58" s="5">
        <f>'P801'!F58</f>
        <v>105.6202911550801</v>
      </c>
    </row>
    <row r="59" spans="1:10" x14ac:dyDescent="0.25">
      <c r="A59" s="4">
        <v>43709</v>
      </c>
      <c r="B59" s="12">
        <v>0</v>
      </c>
      <c r="C59" s="12">
        <v>0</v>
      </c>
      <c r="D59" s="9" t="e">
        <f t="shared" ref="D59" si="69">(((B59*6.8)*0.15)*(0.4)*(0.1))/C59</f>
        <v>#DIV/0!</v>
      </c>
      <c r="E59" s="9" t="e">
        <f t="shared" ref="E59" si="70">SUM(D48:D59)/2000</f>
        <v>#DIV/0!</v>
      </c>
      <c r="F59" s="9" t="e">
        <f t="shared" ref="F59" si="71">G59/C59</f>
        <v>#DIV/0!</v>
      </c>
      <c r="G59" s="5">
        <f t="shared" ref="G59" si="72">B59*5.6015</f>
        <v>0</v>
      </c>
      <c r="H59" s="5">
        <f t="shared" ref="H59" si="73">SUM(G48:G59)/2000</f>
        <v>1.1517524225</v>
      </c>
      <c r="I59" s="5">
        <f>'P801'!F59</f>
        <v>103.21911250521815</v>
      </c>
    </row>
    <row r="60" spans="1:10" x14ac:dyDescent="0.25">
      <c r="A60" s="4">
        <v>43739</v>
      </c>
      <c r="B60" s="12">
        <v>0</v>
      </c>
      <c r="C60" s="12">
        <v>0</v>
      </c>
      <c r="D60" s="9" t="e">
        <f t="shared" ref="D60" si="74">(((B60*6.8)*0.15)*(0.4)*(0.1))/C60</f>
        <v>#DIV/0!</v>
      </c>
      <c r="E60" s="9" t="e">
        <f t="shared" ref="E60" si="75">SUM(D49:D60)/2000</f>
        <v>#DIV/0!</v>
      </c>
      <c r="F60" s="9" t="e">
        <f t="shared" ref="F60" si="76">G60/C60</f>
        <v>#DIV/0!</v>
      </c>
      <c r="G60" s="5">
        <f t="shared" ref="G60" si="77">B60*5.6015</f>
        <v>0</v>
      </c>
      <c r="H60" s="5">
        <f t="shared" ref="H60" si="78">SUM(G49:G60)/2000</f>
        <v>0.90425014500000001</v>
      </c>
      <c r="I60" s="5">
        <f>'P801'!F60</f>
        <v>101.82526833924432</v>
      </c>
    </row>
    <row r="61" spans="1:10" x14ac:dyDescent="0.25">
      <c r="A61" s="4">
        <v>43770</v>
      </c>
      <c r="B61" s="12">
        <v>0</v>
      </c>
      <c r="C61" s="12">
        <v>0</v>
      </c>
      <c r="D61" s="9" t="e">
        <f t="shared" ref="D61:D62" si="79">(((B61*6.8)*0.15)*(0.4)*(0.1))/C61</f>
        <v>#DIV/0!</v>
      </c>
      <c r="E61" s="9" t="e">
        <f t="shared" ref="E61:E62" si="80">SUM(D50:D61)/2000</f>
        <v>#DIV/0!</v>
      </c>
      <c r="F61" s="9" t="e">
        <f t="shared" ref="F61:F62" si="81">G61/C61</f>
        <v>#DIV/0!</v>
      </c>
      <c r="G61" s="5">
        <f t="shared" ref="G61:G62" si="82">B61*5.6015</f>
        <v>0</v>
      </c>
      <c r="H61" s="5">
        <f t="shared" ref="H61:H62" si="83">SUM(G50:G61)/2000</f>
        <v>0.72388184499999986</v>
      </c>
      <c r="I61" s="5">
        <f>'P801'!F61</f>
        <v>97.456381685494307</v>
      </c>
    </row>
    <row r="62" spans="1:10" x14ac:dyDescent="0.25">
      <c r="A62" s="4">
        <v>43800</v>
      </c>
      <c r="B62" s="12">
        <v>0</v>
      </c>
      <c r="C62" s="12">
        <v>0</v>
      </c>
      <c r="D62" s="9" t="e">
        <f t="shared" si="79"/>
        <v>#DIV/0!</v>
      </c>
      <c r="E62" s="9" t="e">
        <f t="shared" si="80"/>
        <v>#DIV/0!</v>
      </c>
      <c r="F62" s="9" t="e">
        <f t="shared" si="81"/>
        <v>#DIV/0!</v>
      </c>
      <c r="G62" s="5">
        <f t="shared" si="82"/>
        <v>0</v>
      </c>
      <c r="H62" s="5">
        <f t="shared" si="83"/>
        <v>0.5796432199999999</v>
      </c>
      <c r="I62" s="5">
        <f>'P801'!F62</f>
        <v>99.307014317223832</v>
      </c>
    </row>
    <row r="63" spans="1:10" x14ac:dyDescent="0.25">
      <c r="A63" s="4">
        <v>43831</v>
      </c>
      <c r="B63" s="12">
        <v>0</v>
      </c>
      <c r="C63" s="12">
        <v>0</v>
      </c>
      <c r="D63" s="9" t="e">
        <f t="shared" ref="D63:D64" si="84">(((B63*6.8)*0.15)*(0.4)*(0.1))/C63</f>
        <v>#DIV/0!</v>
      </c>
      <c r="E63" s="9" t="e">
        <f t="shared" ref="E63:E64" si="85">SUM(D52:D63)/2000</f>
        <v>#DIV/0!</v>
      </c>
      <c r="F63" s="9" t="e">
        <f t="shared" ref="F63:F64" si="86">G63/C63</f>
        <v>#DIV/0!</v>
      </c>
      <c r="G63" s="5">
        <f t="shared" ref="G63:G64" si="87">B63*5.6015</f>
        <v>0</v>
      </c>
      <c r="H63" s="5">
        <f t="shared" ref="H63:H64" si="88">SUM(G52:G63)/2000</f>
        <v>0.38325462999999999</v>
      </c>
      <c r="I63" s="5">
        <f>'P801'!F63</f>
        <v>101.30406748722383</v>
      </c>
    </row>
    <row r="64" spans="1:10" x14ac:dyDescent="0.25">
      <c r="A64" s="4">
        <v>43862</v>
      </c>
      <c r="B64" s="12">
        <v>0</v>
      </c>
      <c r="C64" s="12">
        <v>0</v>
      </c>
      <c r="D64" s="9" t="e">
        <f t="shared" si="84"/>
        <v>#DIV/0!</v>
      </c>
      <c r="E64" s="9" t="e">
        <f t="shared" si="85"/>
        <v>#DIV/0!</v>
      </c>
      <c r="F64" s="9" t="e">
        <f t="shared" si="86"/>
        <v>#DIV/0!</v>
      </c>
      <c r="G64" s="5">
        <f t="shared" si="87"/>
        <v>0</v>
      </c>
      <c r="H64" s="5">
        <f t="shared" si="88"/>
        <v>0.22293969999999999</v>
      </c>
      <c r="I64" s="5">
        <f>'P801'!F64</f>
        <v>103.13880853486192</v>
      </c>
    </row>
    <row r="65" spans="1:10" x14ac:dyDescent="0.25">
      <c r="A65" s="4">
        <v>43891</v>
      </c>
      <c r="B65" s="12">
        <v>0</v>
      </c>
      <c r="C65" s="12">
        <v>0</v>
      </c>
      <c r="D65" s="9" t="e">
        <f t="shared" ref="D65" si="89">(((B65*6.8)*0.15)*(0.4)*(0.1))/C65</f>
        <v>#DIV/0!</v>
      </c>
      <c r="E65" s="9" t="e">
        <f t="shared" ref="E65" si="90">SUM(D54:D65)/2000</f>
        <v>#DIV/0!</v>
      </c>
      <c r="F65" s="9" t="e">
        <f t="shared" ref="F65" si="91">G65/C65</f>
        <v>#DIV/0!</v>
      </c>
      <c r="G65" s="5">
        <f t="shared" ref="G65" si="92">B65*5.6015</f>
        <v>0</v>
      </c>
      <c r="H65" s="5">
        <f t="shared" ref="H65" si="93">SUM(G54:G65)/2000</f>
        <v>6.8254277500000002E-2</v>
      </c>
      <c r="I65" s="5">
        <f>'P801'!F65</f>
        <v>98.795620112361931</v>
      </c>
      <c r="J65" s="10" t="s">
        <v>52</v>
      </c>
    </row>
    <row r="66" spans="1:10" x14ac:dyDescent="0.25">
      <c r="A66" s="4">
        <v>43922</v>
      </c>
      <c r="B66" s="12">
        <v>0</v>
      </c>
      <c r="C66" s="12">
        <v>0</v>
      </c>
      <c r="D66" s="9" t="e">
        <f t="shared" ref="D66:D67" si="94">(((B66*6.8)*0.15)*(0.4)*(0.1))/C66</f>
        <v>#DIV/0!</v>
      </c>
      <c r="E66" s="9" t="e">
        <f t="shared" ref="E66:E67" si="95">SUM(D55:D66)/2000</f>
        <v>#DIV/0!</v>
      </c>
      <c r="F66" s="9" t="e">
        <f t="shared" ref="F66:F67" si="96">G66/C66</f>
        <v>#DIV/0!</v>
      </c>
      <c r="G66" s="5">
        <f t="shared" ref="G66:G67" si="97">B66*5.6015</f>
        <v>0</v>
      </c>
      <c r="H66" s="5">
        <f t="shared" ref="H66:H67" si="98">SUM(G55:G66)/2000</f>
        <v>0</v>
      </c>
      <c r="I66" s="5">
        <f>'P801'!F66</f>
        <v>90.774727187499991</v>
      </c>
    </row>
    <row r="67" spans="1:10" x14ac:dyDescent="0.25">
      <c r="A67" s="4">
        <v>43952</v>
      </c>
      <c r="B67" s="12">
        <v>0</v>
      </c>
      <c r="C67" s="12">
        <v>0</v>
      </c>
      <c r="D67" s="9" t="e">
        <f t="shared" si="94"/>
        <v>#DIV/0!</v>
      </c>
      <c r="E67" s="9" t="e">
        <f t="shared" si="95"/>
        <v>#DIV/0!</v>
      </c>
      <c r="F67" s="9" t="e">
        <f t="shared" si="96"/>
        <v>#DIV/0!</v>
      </c>
      <c r="G67" s="5">
        <f t="shared" si="97"/>
        <v>0</v>
      </c>
      <c r="H67" s="5">
        <f t="shared" si="98"/>
        <v>0</v>
      </c>
      <c r="I67" s="5">
        <f>'P801'!F67</f>
        <v>84.588674897499999</v>
      </c>
    </row>
    <row r="68" spans="1:10" x14ac:dyDescent="0.25">
      <c r="A68" s="4">
        <v>43983</v>
      </c>
      <c r="B68" s="12">
        <v>0</v>
      </c>
      <c r="C68" s="12">
        <v>0</v>
      </c>
      <c r="D68" s="9" t="e">
        <f t="shared" ref="D68:D69" si="99">(((B68*6.8)*0.15)*(0.4)*(0.1))/C68</f>
        <v>#DIV/0!</v>
      </c>
      <c r="E68" s="9" t="e">
        <f t="shared" ref="E68:E69" si="100">SUM(D57:D68)/2000</f>
        <v>#DIV/0!</v>
      </c>
      <c r="F68" s="9" t="e">
        <f t="shared" ref="F68:F69" si="101">G68/C68</f>
        <v>#DIV/0!</v>
      </c>
      <c r="G68" s="5">
        <f t="shared" ref="G68:G69" si="102">B68*5.6015</f>
        <v>0</v>
      </c>
      <c r="H68" s="5">
        <f t="shared" ref="H68:H69" si="103">SUM(G57:G68)/2000</f>
        <v>0</v>
      </c>
      <c r="I68" s="5">
        <f>'P801'!F68</f>
        <v>85.635800647499991</v>
      </c>
    </row>
    <row r="69" spans="1:10" x14ac:dyDescent="0.25">
      <c r="A69" s="4">
        <v>44013</v>
      </c>
      <c r="B69" s="12">
        <v>0</v>
      </c>
      <c r="C69" s="12">
        <v>0</v>
      </c>
      <c r="D69" s="9" t="e">
        <f t="shared" si="99"/>
        <v>#DIV/0!</v>
      </c>
      <c r="E69" s="9" t="e">
        <f t="shared" si="100"/>
        <v>#DIV/0!</v>
      </c>
      <c r="F69" s="9" t="e">
        <f t="shared" si="101"/>
        <v>#DIV/0!</v>
      </c>
      <c r="G69" s="5">
        <f t="shared" si="102"/>
        <v>0</v>
      </c>
      <c r="H69" s="5">
        <f t="shared" si="103"/>
        <v>0</v>
      </c>
      <c r="I69" s="5">
        <f>'P801'!F69</f>
        <v>85.635800647499991</v>
      </c>
    </row>
    <row r="70" spans="1:10" x14ac:dyDescent="0.25">
      <c r="A70" s="4">
        <v>44044</v>
      </c>
      <c r="B70" s="12">
        <v>0</v>
      </c>
      <c r="C70" s="12">
        <v>0</v>
      </c>
      <c r="D70" s="9" t="e">
        <f t="shared" ref="D70" si="104">(((B70*6.8)*0.15)*(0.4)*(0.1))/C70</f>
        <v>#DIV/0!</v>
      </c>
      <c r="E70" s="9" t="e">
        <f t="shared" ref="E70" si="105">SUM(D59:D70)/2000</f>
        <v>#DIV/0!</v>
      </c>
      <c r="F70" s="9" t="e">
        <f t="shared" ref="F70" si="106">G70/C70</f>
        <v>#DIV/0!</v>
      </c>
      <c r="G70" s="5">
        <f t="shared" ref="G70" si="107">B70*5.6015</f>
        <v>0</v>
      </c>
      <c r="H70" s="5">
        <f t="shared" ref="H70" si="108">SUM(G59:G70)/2000</f>
        <v>0</v>
      </c>
      <c r="I70" s="5">
        <f>'P801'!F70</f>
        <v>82.494423397499986</v>
      </c>
    </row>
    <row r="71" spans="1:10" x14ac:dyDescent="0.25">
      <c r="A71" s="4">
        <v>44075</v>
      </c>
      <c r="B71" s="12">
        <v>0</v>
      </c>
      <c r="C71" s="12">
        <v>0</v>
      </c>
      <c r="D71" s="9" t="e">
        <f t="shared" ref="D71" si="109">(((B71*6.8)*0.15)*(0.4)*(0.1))/C71</f>
        <v>#DIV/0!</v>
      </c>
      <c r="E71" s="9" t="e">
        <f t="shared" ref="E71" si="110">SUM(D60:D71)/2000</f>
        <v>#DIV/0!</v>
      </c>
      <c r="F71" s="9" t="e">
        <f t="shared" ref="F71" si="111">G71/C71</f>
        <v>#DIV/0!</v>
      </c>
      <c r="G71" s="5">
        <f t="shared" ref="G71" si="112">B71*5.6015</f>
        <v>0</v>
      </c>
      <c r="H71" s="5">
        <f t="shared" ref="H71" si="113">SUM(G60:G71)/2000</f>
        <v>0</v>
      </c>
      <c r="I71" s="5">
        <f>'P801'!F71</f>
        <v>82.59112560749999</v>
      </c>
    </row>
    <row r="72" spans="1:10" x14ac:dyDescent="0.25">
      <c r="A72" s="4">
        <v>44105</v>
      </c>
      <c r="B72" s="12">
        <v>0</v>
      </c>
      <c r="C72" s="12">
        <v>0</v>
      </c>
      <c r="D72" s="9" t="e">
        <f t="shared" ref="D72:D73" si="114">(((B72*6.8)*0.15)*(0.4)*(0.1))/C72</f>
        <v>#DIV/0!</v>
      </c>
      <c r="E72" s="9" t="e">
        <f t="shared" ref="E72:E73" si="115">SUM(D61:D72)/2000</f>
        <v>#DIV/0!</v>
      </c>
      <c r="F72" s="9" t="e">
        <f t="shared" ref="F72:F73" si="116">G72/C72</f>
        <v>#DIV/0!</v>
      </c>
      <c r="G72" s="5">
        <f t="shared" ref="G72:G73" si="117">B72*5.6015</f>
        <v>0</v>
      </c>
      <c r="H72" s="5">
        <f t="shared" ref="H72:H73" si="118">SUM(G61:G72)/2000</f>
        <v>0</v>
      </c>
      <c r="I72" s="5">
        <f>'P801'!F72</f>
        <v>83.638266711249983</v>
      </c>
    </row>
    <row r="73" spans="1:10" x14ac:dyDescent="0.25">
      <c r="A73" s="4">
        <v>44136</v>
      </c>
      <c r="B73" s="12">
        <v>0</v>
      </c>
      <c r="C73" s="12">
        <v>0</v>
      </c>
      <c r="D73" s="9" t="e">
        <f t="shared" si="114"/>
        <v>#DIV/0!</v>
      </c>
      <c r="E73" s="9" t="e">
        <f t="shared" si="115"/>
        <v>#DIV/0!</v>
      </c>
      <c r="F73" s="9" t="e">
        <f t="shared" si="116"/>
        <v>#DIV/0!</v>
      </c>
      <c r="G73" s="5">
        <f t="shared" si="117"/>
        <v>0</v>
      </c>
      <c r="H73" s="5">
        <f t="shared" si="118"/>
        <v>0</v>
      </c>
      <c r="I73" s="5">
        <f>'P801'!F73</f>
        <v>87.826785064999996</v>
      </c>
    </row>
    <row r="74" spans="1:10" x14ac:dyDescent="0.25">
      <c r="A74" s="4">
        <v>44166</v>
      </c>
      <c r="B74" s="12">
        <v>0</v>
      </c>
      <c r="C74" s="12">
        <v>0</v>
      </c>
      <c r="D74" s="9" t="e">
        <f t="shared" ref="D74" si="119">(((B74*6.8)*0.15)*(0.4)*(0.1))/C74</f>
        <v>#DIV/0!</v>
      </c>
      <c r="E74" s="9" t="e">
        <f t="shared" ref="E74" si="120">SUM(D63:D74)/2000</f>
        <v>#DIV/0!</v>
      </c>
      <c r="F74" s="9" t="e">
        <f t="shared" ref="F74" si="121">G74/C74</f>
        <v>#DIV/0!</v>
      </c>
      <c r="G74" s="5">
        <f t="shared" ref="G74" si="122">B74*5.6015</f>
        <v>0</v>
      </c>
      <c r="H74" s="5">
        <f t="shared" ref="H74" si="123">SUM(G63:G74)/2000</f>
        <v>0</v>
      </c>
      <c r="I74" s="5">
        <f>'P801'!F74</f>
        <v>86.87884957499999</v>
      </c>
    </row>
    <row r="75" spans="1:10" x14ac:dyDescent="0.25">
      <c r="A75" s="4">
        <v>44197</v>
      </c>
      <c r="B75" s="12">
        <v>0</v>
      </c>
      <c r="C75" s="12">
        <v>0</v>
      </c>
      <c r="D75" s="9" t="e">
        <f t="shared" ref="D75:D76" si="124">(((B75*6.8)*0.15)*(0.4)*(0.1))/C75</f>
        <v>#DIV/0!</v>
      </c>
      <c r="E75" s="9" t="e">
        <f t="shared" ref="E75:E76" si="125">SUM(D64:D75)/2000</f>
        <v>#DIV/0!</v>
      </c>
      <c r="F75" s="9" t="e">
        <f t="shared" ref="F75:F76" si="126">G75/C75</f>
        <v>#DIV/0!</v>
      </c>
      <c r="G75" s="5">
        <f t="shared" ref="G75:G76" si="127">B75*5.6015</f>
        <v>0</v>
      </c>
      <c r="H75" s="5">
        <f t="shared" ref="H75:H76" si="128">SUM(G64:G75)/2000</f>
        <v>0</v>
      </c>
      <c r="I75" s="5">
        <f>'P801'!F75</f>
        <v>81.544030565</v>
      </c>
    </row>
    <row r="76" spans="1:10" x14ac:dyDescent="0.25">
      <c r="A76" s="4">
        <v>44228</v>
      </c>
      <c r="B76" s="12">
        <v>0</v>
      </c>
      <c r="C76" s="12">
        <v>0</v>
      </c>
      <c r="D76" s="9" t="e">
        <f t="shared" si="124"/>
        <v>#DIV/0!</v>
      </c>
      <c r="E76" s="9" t="e">
        <f t="shared" si="125"/>
        <v>#DIV/0!</v>
      </c>
      <c r="F76" s="9" t="e">
        <f t="shared" si="126"/>
        <v>#DIV/0!</v>
      </c>
      <c r="G76" s="5">
        <f t="shared" si="127"/>
        <v>0</v>
      </c>
      <c r="H76" s="5">
        <f t="shared" si="128"/>
        <v>0</v>
      </c>
      <c r="I76" s="5">
        <f>'P801'!F76</f>
        <v>79.449779065000001</v>
      </c>
    </row>
  </sheetData>
  <mergeCells count="1">
    <mergeCell ref="A1:I1"/>
  </mergeCells>
  <conditionalFormatting sqref="I3:I76">
    <cfRule type="cellIs" dxfId="9" priority="4" operator="greaterThan">
      <formula>240</formula>
    </cfRule>
  </conditionalFormatting>
  <conditionalFormatting sqref="F3:F76">
    <cfRule type="cellIs" dxfId="8" priority="3" operator="greaterThan">
      <formula>7.63</formula>
    </cfRule>
  </conditionalFormatting>
  <conditionalFormatting sqref="D3:D76">
    <cfRule type="cellIs" dxfId="7" priority="2" operator="greaterThan">
      <formula>0.05</formula>
    </cfRule>
  </conditionalFormatting>
  <conditionalFormatting sqref="E3:E76">
    <cfRule type="cellIs" dxfId="6" priority="1" operator="greaterThan">
      <formula>0.22</formula>
    </cfRule>
  </conditionalFormatting>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76"/>
  <sheetViews>
    <sheetView workbookViewId="0">
      <pane ySplit="2" topLeftCell="A51" activePane="bottomLeft" state="frozen"/>
      <selection pane="bottomLeft" activeCell="J73" sqref="J73"/>
    </sheetView>
  </sheetViews>
  <sheetFormatPr defaultRowHeight="15" x14ac:dyDescent="0.25"/>
  <cols>
    <col min="2" max="2" width="12" style="13" bestFit="1" customWidth="1"/>
    <col min="3" max="3" width="11.7109375" style="13" customWidth="1"/>
    <col min="4" max="4" width="9.140625" customWidth="1"/>
    <col min="15" max="15" width="11" bestFit="1" customWidth="1"/>
  </cols>
  <sheetData>
    <row r="1" spans="1:9" ht="14.45" x14ac:dyDescent="0.3">
      <c r="A1" s="26" t="s">
        <v>17</v>
      </c>
      <c r="B1" s="27"/>
      <c r="C1" s="27"/>
      <c r="D1" s="27"/>
      <c r="E1" s="27"/>
      <c r="F1" s="27"/>
      <c r="G1" s="28"/>
      <c r="H1" s="10" t="s">
        <v>30</v>
      </c>
    </row>
    <row r="2" spans="1:9" s="1" customFormat="1" ht="48" customHeight="1" x14ac:dyDescent="0.3">
      <c r="A2" s="8" t="s">
        <v>1</v>
      </c>
      <c r="B2" s="11" t="s">
        <v>25</v>
      </c>
      <c r="C2" s="11" t="s">
        <v>11</v>
      </c>
      <c r="D2" s="6" t="s">
        <v>18</v>
      </c>
      <c r="E2" s="3" t="s">
        <v>14</v>
      </c>
      <c r="F2" s="6" t="s">
        <v>6</v>
      </c>
      <c r="G2" s="7" t="s">
        <v>3</v>
      </c>
    </row>
    <row r="3" spans="1:9" ht="14.45" x14ac:dyDescent="0.3">
      <c r="A3" s="4">
        <v>42005</v>
      </c>
      <c r="B3" s="12">
        <v>0</v>
      </c>
      <c r="C3" s="12"/>
      <c r="D3" s="9" t="e">
        <f>E3/C3</f>
        <v>#DIV/0!</v>
      </c>
      <c r="E3" s="5">
        <f>B3*0</f>
        <v>0</v>
      </c>
      <c r="F3" s="5">
        <f>E3/2000</f>
        <v>0</v>
      </c>
      <c r="G3" s="5">
        <f>'P801'!F3</f>
        <v>9.5857851400000005</v>
      </c>
    </row>
    <row r="4" spans="1:9" ht="14.45" x14ac:dyDescent="0.3">
      <c r="A4" s="4">
        <v>42036</v>
      </c>
      <c r="B4" s="12">
        <v>0</v>
      </c>
      <c r="C4" s="12"/>
      <c r="D4" s="9" t="e">
        <f t="shared" ref="D4:D26" si="0">E4/C4</f>
        <v>#DIV/0!</v>
      </c>
      <c r="E4" s="5">
        <f t="shared" ref="E4:E26" si="1">B4*0</f>
        <v>0</v>
      </c>
      <c r="F4" s="5">
        <f>SUM(E3:E4)/2000</f>
        <v>0</v>
      </c>
      <c r="G4" s="5">
        <f>'P801'!F4</f>
        <v>16.113555139999999</v>
      </c>
      <c r="I4" t="s">
        <v>26</v>
      </c>
    </row>
    <row r="5" spans="1:9" ht="14.45" x14ac:dyDescent="0.3">
      <c r="A5" s="4">
        <v>42064</v>
      </c>
      <c r="B5" s="12">
        <v>0</v>
      </c>
      <c r="C5" s="12"/>
      <c r="D5" s="9" t="e">
        <f t="shared" si="0"/>
        <v>#DIV/0!</v>
      </c>
      <c r="E5" s="5">
        <f t="shared" si="1"/>
        <v>0</v>
      </c>
      <c r="F5" s="5">
        <f>SUM(E3:E5)/2000</f>
        <v>0</v>
      </c>
      <c r="G5" s="5">
        <f>'P801'!F5</f>
        <v>26.795312752500003</v>
      </c>
    </row>
    <row r="6" spans="1:9" ht="14.45" x14ac:dyDescent="0.3">
      <c r="A6" s="4">
        <v>42095</v>
      </c>
      <c r="B6" s="12">
        <v>0</v>
      </c>
      <c r="C6" s="12"/>
      <c r="D6" s="9" t="e">
        <f t="shared" si="0"/>
        <v>#DIV/0!</v>
      </c>
      <c r="E6" s="5">
        <f t="shared" si="1"/>
        <v>0</v>
      </c>
      <c r="F6" s="5">
        <f>SUM(E3:E6)/2000</f>
        <v>0</v>
      </c>
      <c r="G6" s="5">
        <f>'P801'!F6</f>
        <v>37.173266712500002</v>
      </c>
    </row>
    <row r="7" spans="1:9" ht="14.45" x14ac:dyDescent="0.3">
      <c r="A7" s="4">
        <v>42125</v>
      </c>
      <c r="B7" s="12">
        <v>0</v>
      </c>
      <c r="C7" s="12"/>
      <c r="D7" s="9" t="e">
        <f t="shared" si="0"/>
        <v>#DIV/0!</v>
      </c>
      <c r="E7" s="5">
        <f t="shared" si="1"/>
        <v>0</v>
      </c>
      <c r="F7" s="5">
        <f>SUM(E3:E7)/2000</f>
        <v>0</v>
      </c>
      <c r="G7" s="5">
        <f>'P801'!F7</f>
        <v>46.649018147500001</v>
      </c>
    </row>
    <row r="8" spans="1:9" ht="14.45" x14ac:dyDescent="0.3">
      <c r="A8" s="4">
        <v>42156</v>
      </c>
      <c r="B8" s="12">
        <v>0</v>
      </c>
      <c r="C8" s="12"/>
      <c r="D8" s="9" t="e">
        <f t="shared" si="0"/>
        <v>#DIV/0!</v>
      </c>
      <c r="E8" s="5">
        <f t="shared" si="1"/>
        <v>0</v>
      </c>
      <c r="F8" s="5">
        <f>SUM(E3:E8)/2000</f>
        <v>0</v>
      </c>
      <c r="G8" s="5">
        <f>'P801'!F8</f>
        <v>56.817276499999998</v>
      </c>
    </row>
    <row r="9" spans="1:9" ht="14.45" x14ac:dyDescent="0.3">
      <c r="A9" s="4">
        <v>42186</v>
      </c>
      <c r="B9" s="12">
        <v>0</v>
      </c>
      <c r="C9" s="12"/>
      <c r="D9" s="9" t="e">
        <f t="shared" si="0"/>
        <v>#DIV/0!</v>
      </c>
      <c r="E9" s="5">
        <f t="shared" si="1"/>
        <v>0</v>
      </c>
      <c r="F9" s="5">
        <f>SUM(E3:E9)/2000</f>
        <v>0</v>
      </c>
      <c r="G9" s="5">
        <f>'P801'!F9</f>
        <v>65.796339842500004</v>
      </c>
    </row>
    <row r="10" spans="1:9" ht="14.45" x14ac:dyDescent="0.3">
      <c r="A10" s="4">
        <v>42217</v>
      </c>
      <c r="B10" s="12">
        <v>0</v>
      </c>
      <c r="C10" s="12"/>
      <c r="D10" s="9" t="e">
        <f t="shared" si="0"/>
        <v>#DIV/0!</v>
      </c>
      <c r="E10" s="5">
        <f t="shared" si="1"/>
        <v>0</v>
      </c>
      <c r="F10" s="5">
        <f>SUM(E3:E10)/2000</f>
        <v>0</v>
      </c>
      <c r="G10" s="5">
        <f>'P801'!F10</f>
        <v>76.211664197499985</v>
      </c>
    </row>
    <row r="11" spans="1:9" ht="14.45" x14ac:dyDescent="0.3">
      <c r="A11" s="4">
        <v>42248</v>
      </c>
      <c r="B11" s="12">
        <v>0</v>
      </c>
      <c r="C11" s="12"/>
      <c r="D11" s="9" t="e">
        <f t="shared" si="0"/>
        <v>#DIV/0!</v>
      </c>
      <c r="E11" s="5">
        <f t="shared" si="1"/>
        <v>0</v>
      </c>
      <c r="F11" s="5">
        <f>SUM(E3:E11)/2000</f>
        <v>0</v>
      </c>
      <c r="G11" s="5">
        <f>'P801'!F11</f>
        <v>86.810444509999982</v>
      </c>
    </row>
    <row r="12" spans="1:9" ht="14.45" x14ac:dyDescent="0.3">
      <c r="A12" s="4">
        <v>42278</v>
      </c>
      <c r="B12" s="12">
        <v>0</v>
      </c>
      <c r="C12" s="12"/>
      <c r="D12" s="9" t="e">
        <f t="shared" si="0"/>
        <v>#DIV/0!</v>
      </c>
      <c r="E12" s="5">
        <f t="shared" si="1"/>
        <v>0</v>
      </c>
      <c r="F12" s="5">
        <f>SUM(E3:E12)/2000</f>
        <v>0</v>
      </c>
      <c r="G12" s="5">
        <f>'P801'!F12</f>
        <v>98.526488134999994</v>
      </c>
    </row>
    <row r="13" spans="1:9" ht="14.45" x14ac:dyDescent="0.3">
      <c r="A13" s="4">
        <v>42309</v>
      </c>
      <c r="B13" s="12">
        <v>0</v>
      </c>
      <c r="C13" s="12"/>
      <c r="D13" s="9" t="e">
        <f t="shared" si="0"/>
        <v>#DIV/0!</v>
      </c>
      <c r="E13" s="5">
        <f t="shared" si="1"/>
        <v>0</v>
      </c>
      <c r="F13" s="5">
        <f>SUM(E3:E13)/2000</f>
        <v>0</v>
      </c>
      <c r="G13" s="5">
        <f>'P801'!F13</f>
        <v>110.34657727999998</v>
      </c>
    </row>
    <row r="14" spans="1:9" ht="14.45" x14ac:dyDescent="0.3">
      <c r="A14" s="4">
        <v>42339</v>
      </c>
      <c r="B14" s="12">
        <v>0</v>
      </c>
      <c r="C14" s="12"/>
      <c r="D14" s="9" t="e">
        <f t="shared" si="0"/>
        <v>#DIV/0!</v>
      </c>
      <c r="E14" s="5">
        <f t="shared" si="1"/>
        <v>0</v>
      </c>
      <c r="F14" s="5">
        <f>SUM(E3:E14)/2000</f>
        <v>0</v>
      </c>
      <c r="G14" s="5">
        <f>'P801'!F14</f>
        <v>119.812252405</v>
      </c>
    </row>
    <row r="15" spans="1:9" ht="14.45" x14ac:dyDescent="0.3">
      <c r="A15" s="4">
        <v>42370</v>
      </c>
      <c r="B15" s="15">
        <v>699.1</v>
      </c>
      <c r="C15" s="12"/>
      <c r="D15" s="9" t="e">
        <f t="shared" si="0"/>
        <v>#DIV/0!</v>
      </c>
      <c r="E15" s="5">
        <f t="shared" si="1"/>
        <v>0</v>
      </c>
      <c r="F15" s="5">
        <f t="shared" ref="F15:F26" si="2">SUM(E4:E15)/2000</f>
        <v>0</v>
      </c>
      <c r="G15" s="5">
        <f>'P801'!F15</f>
        <v>122.33136106985013</v>
      </c>
    </row>
    <row r="16" spans="1:9" ht="14.45" x14ac:dyDescent="0.3">
      <c r="A16" s="4">
        <v>42401</v>
      </c>
      <c r="B16" s="12">
        <v>466.06</v>
      </c>
      <c r="C16" s="12"/>
      <c r="D16" s="9" t="e">
        <f t="shared" si="0"/>
        <v>#DIV/0!</v>
      </c>
      <c r="E16" s="5">
        <f t="shared" si="1"/>
        <v>0</v>
      </c>
      <c r="F16" s="5">
        <f t="shared" si="2"/>
        <v>0</v>
      </c>
      <c r="G16" s="5">
        <f>'P801'!F16</f>
        <v>128.76876036058357</v>
      </c>
    </row>
    <row r="17" spans="1:8" ht="14.45" x14ac:dyDescent="0.3">
      <c r="A17" s="4">
        <v>42430</v>
      </c>
      <c r="B17" s="12">
        <v>699.1</v>
      </c>
      <c r="C17" s="12"/>
      <c r="D17" s="9" t="e">
        <f t="shared" si="0"/>
        <v>#DIV/0!</v>
      </c>
      <c r="E17" s="5">
        <f t="shared" si="1"/>
        <v>0</v>
      </c>
      <c r="F17" s="5">
        <f t="shared" si="2"/>
        <v>0</v>
      </c>
      <c r="G17" s="5">
        <f>'P801'!F17</f>
        <v>131.24455482308358</v>
      </c>
    </row>
    <row r="18" spans="1:8" ht="14.45" x14ac:dyDescent="0.3">
      <c r="A18" s="4">
        <v>42461</v>
      </c>
      <c r="B18" s="12">
        <v>699.1</v>
      </c>
      <c r="C18" s="12"/>
      <c r="D18" s="9" t="e">
        <f t="shared" si="0"/>
        <v>#DIV/0!</v>
      </c>
      <c r="E18" s="5">
        <f t="shared" si="1"/>
        <v>0</v>
      </c>
      <c r="F18" s="5">
        <f t="shared" si="2"/>
        <v>0</v>
      </c>
      <c r="G18" s="5">
        <f>'P801'!F18</f>
        <v>133.53591231308354</v>
      </c>
    </row>
    <row r="19" spans="1:8" ht="14.45" x14ac:dyDescent="0.3">
      <c r="A19" s="4">
        <v>42491</v>
      </c>
      <c r="B19" s="12">
        <v>699.1</v>
      </c>
      <c r="C19" s="12"/>
      <c r="D19" s="9" t="e">
        <f t="shared" si="0"/>
        <v>#DIV/0!</v>
      </c>
      <c r="E19" s="5">
        <f t="shared" si="1"/>
        <v>0</v>
      </c>
      <c r="F19" s="5">
        <f t="shared" si="2"/>
        <v>0</v>
      </c>
      <c r="G19" s="5">
        <f>'P801'!F19</f>
        <v>137.09275456308356</v>
      </c>
    </row>
    <row r="20" spans="1:8" ht="14.45" x14ac:dyDescent="0.3">
      <c r="A20" s="4">
        <v>42522</v>
      </c>
      <c r="B20" s="12">
        <v>466.06</v>
      </c>
      <c r="C20" s="12"/>
      <c r="D20" s="9" t="e">
        <f t="shared" si="0"/>
        <v>#DIV/0!</v>
      </c>
      <c r="E20" s="5">
        <f t="shared" si="1"/>
        <v>0</v>
      </c>
      <c r="F20" s="5">
        <f t="shared" si="2"/>
        <v>0</v>
      </c>
      <c r="G20" s="5">
        <f>'P801'!F20</f>
        <v>140.52876481058354</v>
      </c>
    </row>
    <row r="21" spans="1:8" ht="14.45" x14ac:dyDescent="0.3">
      <c r="A21" s="4">
        <v>42552</v>
      </c>
      <c r="B21" s="12">
        <v>699.1</v>
      </c>
      <c r="C21" s="12"/>
      <c r="D21" s="9" t="e">
        <f t="shared" si="0"/>
        <v>#DIV/0!</v>
      </c>
      <c r="E21" s="5">
        <f t="shared" si="1"/>
        <v>0</v>
      </c>
      <c r="F21" s="5">
        <f t="shared" si="2"/>
        <v>0</v>
      </c>
      <c r="G21" s="5">
        <f>'P801'!F21</f>
        <v>140.93449504308359</v>
      </c>
    </row>
    <row r="22" spans="1:8" ht="14.45" x14ac:dyDescent="0.3">
      <c r="A22" s="4">
        <v>42583</v>
      </c>
      <c r="B22" s="12">
        <v>233.03</v>
      </c>
      <c r="C22" s="12"/>
      <c r="D22" s="9" t="e">
        <f t="shared" si="0"/>
        <v>#DIV/0!</v>
      </c>
      <c r="E22" s="5">
        <f t="shared" si="1"/>
        <v>0</v>
      </c>
      <c r="F22" s="5">
        <f t="shared" si="2"/>
        <v>0</v>
      </c>
      <c r="G22" s="5">
        <f>'P801'!F22</f>
        <v>142.59038651308353</v>
      </c>
    </row>
    <row r="23" spans="1:8" ht="14.45" x14ac:dyDescent="0.3">
      <c r="A23" s="4">
        <v>42614</v>
      </c>
      <c r="B23" s="12">
        <v>699.1</v>
      </c>
      <c r="C23" s="12"/>
      <c r="D23" s="9" t="e">
        <f t="shared" si="0"/>
        <v>#DIV/0!</v>
      </c>
      <c r="E23" s="5">
        <f t="shared" si="1"/>
        <v>0</v>
      </c>
      <c r="F23" s="5">
        <f t="shared" si="2"/>
        <v>0</v>
      </c>
      <c r="G23" s="5">
        <f>'P801'!F23</f>
        <v>142.25750150058357</v>
      </c>
    </row>
    <row r="24" spans="1:8" ht="14.45" x14ac:dyDescent="0.3">
      <c r="A24" s="4">
        <v>42644</v>
      </c>
      <c r="B24" s="12">
        <v>699.1</v>
      </c>
      <c r="C24" s="12"/>
      <c r="D24" s="9" t="e">
        <f t="shared" si="0"/>
        <v>#DIV/0!</v>
      </c>
      <c r="E24" s="5">
        <f t="shared" si="1"/>
        <v>0</v>
      </c>
      <c r="F24" s="5">
        <f t="shared" si="2"/>
        <v>0</v>
      </c>
      <c r="G24" s="5">
        <f>'P801'!F24</f>
        <v>142.63142098808356</v>
      </c>
    </row>
    <row r="25" spans="1:8" ht="14.45" x14ac:dyDescent="0.3">
      <c r="A25" s="4">
        <v>42675</v>
      </c>
      <c r="B25" s="12">
        <v>932.13</v>
      </c>
      <c r="C25" s="12"/>
      <c r="D25" s="9" t="e">
        <f t="shared" si="0"/>
        <v>#DIV/0!</v>
      </c>
      <c r="E25" s="5">
        <f t="shared" si="1"/>
        <v>0</v>
      </c>
      <c r="F25" s="5">
        <f t="shared" si="2"/>
        <v>0</v>
      </c>
      <c r="G25" s="5">
        <f>'P801'!F25</f>
        <v>143.72137906808356</v>
      </c>
    </row>
    <row r="26" spans="1:8" ht="14.45" x14ac:dyDescent="0.3">
      <c r="A26" s="4">
        <v>42705</v>
      </c>
      <c r="B26" s="12">
        <v>233.03</v>
      </c>
      <c r="C26" s="12"/>
      <c r="D26" s="9" t="e">
        <f t="shared" si="0"/>
        <v>#DIV/0!</v>
      </c>
      <c r="E26" s="5">
        <f t="shared" si="1"/>
        <v>0</v>
      </c>
      <c r="F26" s="5">
        <f t="shared" si="2"/>
        <v>0</v>
      </c>
      <c r="G26" s="5">
        <f>'P801'!F26</f>
        <v>144.37768666808358</v>
      </c>
    </row>
    <row r="27" spans="1:8" ht="14.45" x14ac:dyDescent="0.3">
      <c r="A27" s="4">
        <v>42736</v>
      </c>
      <c r="B27" s="12">
        <v>239.02714932126696</v>
      </c>
      <c r="C27" s="12"/>
      <c r="D27" s="9" t="e">
        <f t="shared" ref="D27:D38" si="3">E27/C27</f>
        <v>#DIV/0!</v>
      </c>
      <c r="E27" s="5">
        <f t="shared" ref="E27:E38" si="4">B27*0</f>
        <v>0</v>
      </c>
      <c r="F27" s="5">
        <f t="shared" ref="F27:F38" si="5">SUM(E16:E27)/2000</f>
        <v>0</v>
      </c>
      <c r="G27" s="5">
        <f>'P801'!F27</f>
        <v>147.03570515823341</v>
      </c>
      <c r="H27" s="10"/>
    </row>
    <row r="28" spans="1:8" ht="14.45" x14ac:dyDescent="0.3">
      <c r="A28" s="4">
        <v>42767</v>
      </c>
      <c r="B28" s="12">
        <v>717.08144796380088</v>
      </c>
      <c r="C28" s="12"/>
      <c r="D28" s="9" t="e">
        <f t="shared" si="3"/>
        <v>#DIV/0!</v>
      </c>
      <c r="E28" s="5">
        <f t="shared" si="4"/>
        <v>0</v>
      </c>
      <c r="F28" s="5">
        <f t="shared" si="5"/>
        <v>0</v>
      </c>
      <c r="G28" s="5">
        <f>'P801'!F28</f>
        <v>138.91767793951416</v>
      </c>
      <c r="H28" s="10"/>
    </row>
    <row r="29" spans="1:8" ht="14.45" x14ac:dyDescent="0.3">
      <c r="A29" s="4">
        <v>42795</v>
      </c>
      <c r="B29" s="12">
        <v>478.05429864253392</v>
      </c>
      <c r="C29" s="12"/>
      <c r="D29" s="9" t="e">
        <f t="shared" si="3"/>
        <v>#DIV/0!</v>
      </c>
      <c r="E29" s="5">
        <f t="shared" si="4"/>
        <v>0</v>
      </c>
      <c r="F29" s="5">
        <f t="shared" si="5"/>
        <v>0</v>
      </c>
      <c r="G29" s="5">
        <f>'P801'!F29</f>
        <v>138.79722514951416</v>
      </c>
      <c r="H29" s="10"/>
    </row>
    <row r="30" spans="1:8" ht="14.45" x14ac:dyDescent="0.3">
      <c r="A30" s="4">
        <v>42826</v>
      </c>
      <c r="B30" s="12">
        <v>956.10859728506784</v>
      </c>
      <c r="C30" s="12"/>
      <c r="D30" s="9" t="e">
        <f t="shared" si="3"/>
        <v>#DIV/0!</v>
      </c>
      <c r="E30" s="5">
        <f t="shared" si="4"/>
        <v>0</v>
      </c>
      <c r="F30" s="5">
        <f t="shared" si="5"/>
        <v>0</v>
      </c>
      <c r="G30" s="5">
        <f>'P801'!F30</f>
        <v>135.04156835451417</v>
      </c>
      <c r="H30" s="10"/>
    </row>
    <row r="31" spans="1:8" ht="14.45" x14ac:dyDescent="0.3">
      <c r="A31" s="4">
        <v>42856</v>
      </c>
      <c r="B31" s="12">
        <v>956.10859728506784</v>
      </c>
      <c r="C31" s="12"/>
      <c r="D31" s="9" t="e">
        <f t="shared" si="3"/>
        <v>#DIV/0!</v>
      </c>
      <c r="E31" s="5">
        <f t="shared" si="4"/>
        <v>0</v>
      </c>
      <c r="F31" s="5">
        <f t="shared" si="5"/>
        <v>0</v>
      </c>
      <c r="G31" s="5">
        <f>'P801'!F31</f>
        <v>135.32123848451414</v>
      </c>
      <c r="H31" s="10"/>
    </row>
    <row r="32" spans="1:8" ht="14.45" x14ac:dyDescent="0.3">
      <c r="A32" s="4">
        <v>42887</v>
      </c>
      <c r="B32" s="12">
        <v>108.15708114084478</v>
      </c>
      <c r="C32" s="12"/>
      <c r="D32" s="9" t="e">
        <f t="shared" si="3"/>
        <v>#DIV/0!</v>
      </c>
      <c r="E32" s="5">
        <f t="shared" si="4"/>
        <v>0</v>
      </c>
      <c r="F32" s="5">
        <f t="shared" si="5"/>
        <v>0</v>
      </c>
      <c r="G32" s="5">
        <f>'P801'!F32</f>
        <v>131.53200231201416</v>
      </c>
      <c r="H32" s="10"/>
    </row>
    <row r="33" spans="1:8" ht="14.45" x14ac:dyDescent="0.3">
      <c r="A33" s="4">
        <v>42917</v>
      </c>
      <c r="B33" s="12">
        <v>0</v>
      </c>
      <c r="C33" s="12"/>
      <c r="D33" s="9" t="e">
        <f t="shared" si="3"/>
        <v>#DIV/0!</v>
      </c>
      <c r="E33" s="5">
        <f t="shared" si="4"/>
        <v>0</v>
      </c>
      <c r="F33" s="5">
        <f t="shared" si="5"/>
        <v>0</v>
      </c>
      <c r="G33" s="5">
        <f>'P801'!F33</f>
        <v>127.6074799295691</v>
      </c>
    </row>
    <row r="34" spans="1:8" ht="14.45" x14ac:dyDescent="0.3">
      <c r="A34" s="4">
        <v>42948</v>
      </c>
      <c r="B34" s="12">
        <v>512.66999999999996</v>
      </c>
      <c r="C34" s="12"/>
      <c r="D34" s="9" t="e">
        <f t="shared" si="3"/>
        <v>#DIV/0!</v>
      </c>
      <c r="E34" s="5">
        <f t="shared" si="4"/>
        <v>0</v>
      </c>
      <c r="F34" s="5">
        <f t="shared" si="5"/>
        <v>0</v>
      </c>
      <c r="G34" s="5">
        <f>'P801'!F34</f>
        <v>125.19644306456907</v>
      </c>
    </row>
    <row r="35" spans="1:8" ht="14.45" x14ac:dyDescent="0.3">
      <c r="A35" s="4">
        <v>42979</v>
      </c>
      <c r="B35" s="12">
        <v>932.13</v>
      </c>
      <c r="C35" s="12"/>
      <c r="D35" s="9" t="e">
        <f t="shared" si="3"/>
        <v>#DIV/0!</v>
      </c>
      <c r="E35" s="5">
        <f t="shared" si="4"/>
        <v>0</v>
      </c>
      <c r="F35" s="5">
        <f t="shared" si="5"/>
        <v>0</v>
      </c>
      <c r="G35" s="5">
        <f>'P801'!F35</f>
        <v>124.5836688345691</v>
      </c>
    </row>
    <row r="36" spans="1:8" ht="14.45" x14ac:dyDescent="0.3">
      <c r="A36" s="4">
        <v>43009</v>
      </c>
      <c r="B36" s="12">
        <v>1165.1600000000001</v>
      </c>
      <c r="C36" s="12"/>
      <c r="D36" s="9" t="e">
        <f t="shared" si="3"/>
        <v>#DIV/0!</v>
      </c>
      <c r="E36" s="5">
        <f t="shared" si="4"/>
        <v>0</v>
      </c>
      <c r="F36" s="5">
        <f t="shared" si="5"/>
        <v>0</v>
      </c>
      <c r="G36" s="5">
        <f>'P801'!F36</f>
        <v>125.39045370962405</v>
      </c>
    </row>
    <row r="37" spans="1:8" ht="14.45" x14ac:dyDescent="0.3">
      <c r="A37" s="4">
        <v>43040</v>
      </c>
      <c r="B37" s="12">
        <v>512.66999999999996</v>
      </c>
      <c r="C37" s="12"/>
      <c r="D37" s="9" t="e">
        <f t="shared" si="3"/>
        <v>#DIV/0!</v>
      </c>
      <c r="E37" s="5">
        <f t="shared" si="4"/>
        <v>0</v>
      </c>
      <c r="F37" s="5">
        <f t="shared" si="5"/>
        <v>0</v>
      </c>
      <c r="G37" s="5">
        <f>'P801'!F37</f>
        <v>125.37648229217899</v>
      </c>
    </row>
    <row r="38" spans="1:8" ht="14.45" x14ac:dyDescent="0.3">
      <c r="A38" s="4">
        <v>43070</v>
      </c>
      <c r="B38" s="12">
        <v>466.06330000000003</v>
      </c>
      <c r="C38" s="12"/>
      <c r="D38" s="9" t="e">
        <f t="shared" si="3"/>
        <v>#DIV/0!</v>
      </c>
      <c r="E38" s="5">
        <f t="shared" si="4"/>
        <v>0</v>
      </c>
      <c r="F38" s="5">
        <f t="shared" si="5"/>
        <v>0</v>
      </c>
      <c r="G38" s="5">
        <f>'P801'!F38</f>
        <v>124.95228688473392</v>
      </c>
    </row>
    <row r="39" spans="1:8" ht="14.45" x14ac:dyDescent="0.3">
      <c r="A39" s="4">
        <v>43101</v>
      </c>
      <c r="B39" s="12">
        <v>1537.3</v>
      </c>
      <c r="C39" s="12"/>
      <c r="D39" s="9" t="e">
        <f t="shared" ref="D39" si="6">E39/C39</f>
        <v>#DIV/0!</v>
      </c>
      <c r="E39" s="5">
        <f t="shared" ref="E39" si="7">B39*0</f>
        <v>0</v>
      </c>
      <c r="F39" s="5">
        <f t="shared" ref="F39" si="8">SUM(E28:E39)/2000</f>
        <v>0</v>
      </c>
      <c r="G39" s="5">
        <f>'P801'!F39</f>
        <v>116.70596370723395</v>
      </c>
    </row>
    <row r="40" spans="1:8" ht="14.45" x14ac:dyDescent="0.3">
      <c r="A40" s="4">
        <v>43132</v>
      </c>
      <c r="B40" s="12">
        <v>932.13</v>
      </c>
      <c r="C40" s="12"/>
      <c r="D40" s="9" t="e">
        <f t="shared" ref="D40" si="9">E40/C40</f>
        <v>#DIV/0!</v>
      </c>
      <c r="E40" s="5">
        <f t="shared" ref="E40" si="10">B40*0</f>
        <v>0</v>
      </c>
      <c r="F40" s="5">
        <f t="shared" ref="F40" si="11">SUM(E29:E40)/2000</f>
        <v>0</v>
      </c>
      <c r="G40" s="5">
        <f>'P801'!F40</f>
        <v>122.63891212277473</v>
      </c>
    </row>
    <row r="41" spans="1:8" ht="14.45" x14ac:dyDescent="0.3">
      <c r="A41" s="4">
        <v>43160</v>
      </c>
      <c r="B41" s="12">
        <v>932.12</v>
      </c>
      <c r="C41" s="12"/>
      <c r="D41" s="9" t="e">
        <f t="shared" ref="D41" si="12">E41/C41</f>
        <v>#DIV/0!</v>
      </c>
      <c r="E41" s="5">
        <f t="shared" ref="E41" si="13">B41*0</f>
        <v>0</v>
      </c>
      <c r="F41" s="5">
        <f t="shared" ref="F41" si="14">SUM(E30:E41)/2000</f>
        <v>0</v>
      </c>
      <c r="G41" s="5">
        <f>'P801'!F41</f>
        <v>121.46204991782966</v>
      </c>
    </row>
    <row r="42" spans="1:8" x14ac:dyDescent="0.25">
      <c r="A42" s="4">
        <v>43191</v>
      </c>
      <c r="B42" s="12">
        <v>283.94</v>
      </c>
      <c r="C42" s="12"/>
      <c r="D42" s="9" t="e">
        <f t="shared" ref="D42" si="15">E42/C42</f>
        <v>#DIV/0!</v>
      </c>
      <c r="E42" s="5">
        <f t="shared" ref="E42" si="16">B42*0</f>
        <v>0</v>
      </c>
      <c r="F42" s="5">
        <f t="shared" ref="F42" si="17">SUM(E31:E42)/2000</f>
        <v>0</v>
      </c>
      <c r="G42" s="5">
        <f>'P801'!F42</f>
        <v>123.3101408378846</v>
      </c>
    </row>
    <row r="43" spans="1:8" x14ac:dyDescent="0.25">
      <c r="A43" s="4">
        <v>43221</v>
      </c>
      <c r="B43" s="12">
        <v>522.05999999999995</v>
      </c>
      <c r="C43" s="12"/>
      <c r="D43" s="9" t="e">
        <f t="shared" ref="D43" si="18">E43/C43</f>
        <v>#DIV/0!</v>
      </c>
      <c r="E43" s="5">
        <f t="shared" ref="E43" si="19">B43*0</f>
        <v>0</v>
      </c>
      <c r="F43" s="5">
        <f t="shared" ref="F43" si="20">SUM(E32:E43)/2000</f>
        <v>0</v>
      </c>
      <c r="G43" s="5">
        <f>'P801'!F43</f>
        <v>118.70068855543958</v>
      </c>
    </row>
    <row r="44" spans="1:8" x14ac:dyDescent="0.25">
      <c r="A44" s="4">
        <v>43252</v>
      </c>
      <c r="B44" s="12">
        <v>932.12</v>
      </c>
      <c r="C44" s="12"/>
      <c r="D44" s="9" t="e">
        <f t="shared" ref="D44" si="21">E44/C44</f>
        <v>#DIV/0!</v>
      </c>
      <c r="E44" s="5">
        <f t="shared" ref="E44" si="22">B44*0</f>
        <v>0</v>
      </c>
      <c r="F44" s="5">
        <f t="shared" ref="F44" si="23">SUM(E33:E44)/2000</f>
        <v>0</v>
      </c>
      <c r="G44" s="5">
        <f>'P801'!F44</f>
        <v>118.6427339953015</v>
      </c>
    </row>
    <row r="45" spans="1:8" x14ac:dyDescent="0.25">
      <c r="A45" s="4">
        <v>43282</v>
      </c>
      <c r="B45" s="12">
        <v>233.03</v>
      </c>
      <c r="C45" s="12"/>
      <c r="D45" s="9" t="e">
        <f t="shared" ref="D45" si="24">E45/C45</f>
        <v>#DIV/0!</v>
      </c>
      <c r="E45" s="5">
        <f t="shared" ref="E45" si="25">B45*0</f>
        <v>0</v>
      </c>
      <c r="F45" s="5">
        <f t="shared" ref="F45" si="26">SUM(E34:E45)/2000</f>
        <v>0</v>
      </c>
      <c r="G45" s="5">
        <f>'P801'!F45</f>
        <v>119.70615878260848</v>
      </c>
      <c r="H45" s="10" t="s">
        <v>33</v>
      </c>
    </row>
    <row r="46" spans="1:8" x14ac:dyDescent="0.25">
      <c r="A46" s="4">
        <v>43313</v>
      </c>
      <c r="B46" s="12">
        <v>516.97</v>
      </c>
      <c r="C46" s="12"/>
      <c r="D46" s="9" t="e">
        <f t="shared" ref="D46:D47" si="27">E46/C46</f>
        <v>#DIV/0!</v>
      </c>
      <c r="E46" s="5">
        <f t="shared" ref="E46:E47" si="28">B46*0</f>
        <v>0</v>
      </c>
      <c r="F46" s="5">
        <f t="shared" ref="F46:F47" si="29">SUM(E35:E46)/2000</f>
        <v>0</v>
      </c>
      <c r="G46" s="5">
        <f>'P801'!F46</f>
        <v>118.66816347760849</v>
      </c>
    </row>
    <row r="47" spans="1:8" x14ac:dyDescent="0.25">
      <c r="A47" s="4">
        <v>43344</v>
      </c>
      <c r="B47" s="12">
        <v>466.06</v>
      </c>
      <c r="C47" s="12"/>
      <c r="D47" s="9" t="e">
        <f t="shared" si="27"/>
        <v>#DIV/0!</v>
      </c>
      <c r="E47" s="5">
        <f t="shared" si="28"/>
        <v>0</v>
      </c>
      <c r="F47" s="5">
        <f t="shared" si="29"/>
        <v>0</v>
      </c>
      <c r="G47" s="5">
        <f>'P801'!F47</f>
        <v>118.74610130747041</v>
      </c>
    </row>
    <row r="48" spans="1:8" x14ac:dyDescent="0.25">
      <c r="A48" s="4">
        <v>43374</v>
      </c>
      <c r="B48" s="12">
        <v>283.94</v>
      </c>
      <c r="C48" s="12"/>
      <c r="D48" s="9" t="e">
        <f t="shared" ref="D48" si="30">E48/C48</f>
        <v>#DIV/0!</v>
      </c>
      <c r="E48" s="5">
        <f t="shared" ref="E48" si="31">B48*0</f>
        <v>0</v>
      </c>
      <c r="F48" s="5">
        <f t="shared" ref="F48" si="32">SUM(E37:E48)/2000</f>
        <v>0</v>
      </c>
      <c r="G48" s="5">
        <f>'P801'!F48</f>
        <v>117.81362989213932</v>
      </c>
    </row>
    <row r="49" spans="1:7" x14ac:dyDescent="0.25">
      <c r="A49" s="4">
        <v>43405</v>
      </c>
      <c r="B49" s="12">
        <v>233.03</v>
      </c>
      <c r="C49" s="12"/>
      <c r="D49" s="9" t="e">
        <f t="shared" ref="D49:D50" si="33">E49/C49</f>
        <v>#DIV/0!</v>
      </c>
      <c r="E49" s="5">
        <f t="shared" ref="E49:E50" si="34">B49*0</f>
        <v>0</v>
      </c>
      <c r="F49" s="5">
        <f t="shared" ref="F49:F50" si="35">SUM(E38:E49)/2000</f>
        <v>0</v>
      </c>
      <c r="G49" s="5">
        <f>'P801'!F49</f>
        <v>113.47492838458439</v>
      </c>
    </row>
    <row r="50" spans="1:7" x14ac:dyDescent="0.25">
      <c r="A50" s="4">
        <v>43435</v>
      </c>
      <c r="B50" s="12">
        <v>466.06</v>
      </c>
      <c r="C50" s="12"/>
      <c r="D50" s="9" t="e">
        <f t="shared" si="33"/>
        <v>#DIV/0!</v>
      </c>
      <c r="E50" s="5">
        <f t="shared" si="34"/>
        <v>0</v>
      </c>
      <c r="F50" s="5">
        <f t="shared" si="35"/>
        <v>0</v>
      </c>
      <c r="G50" s="5">
        <f>'P801'!F50</f>
        <v>109.25638868529988</v>
      </c>
    </row>
    <row r="51" spans="1:7" x14ac:dyDescent="0.25">
      <c r="A51" s="4">
        <v>43466</v>
      </c>
      <c r="B51" s="12">
        <v>466.06</v>
      </c>
      <c r="C51" s="12"/>
      <c r="D51" s="9" t="e">
        <f t="shared" ref="D51:D52" si="36">E51/C51</f>
        <v>#DIV/0!</v>
      </c>
      <c r="E51" s="5">
        <f t="shared" ref="E51:E52" si="37">B51*0</f>
        <v>0</v>
      </c>
      <c r="F51" s="5">
        <f t="shared" ref="F51:F52" si="38">SUM(E40:E51)/2000</f>
        <v>0</v>
      </c>
      <c r="G51" s="5">
        <f>'P801'!F51</f>
        <v>111.31319415779988</v>
      </c>
    </row>
    <row r="52" spans="1:7" x14ac:dyDescent="0.25">
      <c r="A52" s="4">
        <v>43497</v>
      </c>
      <c r="B52" s="12">
        <v>699.09</v>
      </c>
      <c r="C52" s="12"/>
      <c r="D52" s="9" t="e">
        <f t="shared" si="36"/>
        <v>#DIV/0!</v>
      </c>
      <c r="E52" s="5">
        <f t="shared" si="37"/>
        <v>0</v>
      </c>
      <c r="F52" s="5">
        <f t="shared" si="38"/>
        <v>0</v>
      </c>
      <c r="G52" s="5">
        <f>'P801'!F52</f>
        <v>108.12249437260684</v>
      </c>
    </row>
    <row r="53" spans="1:7" x14ac:dyDescent="0.25">
      <c r="A53" s="4">
        <v>43525</v>
      </c>
      <c r="B53" s="12">
        <v>699.09</v>
      </c>
      <c r="C53" s="12"/>
      <c r="D53" s="9" t="e">
        <f t="shared" ref="D53:D54" si="39">E53/C53</f>
        <v>#DIV/0!</v>
      </c>
      <c r="E53" s="5">
        <f t="shared" ref="E53:E54" si="40">B53*0</f>
        <v>0</v>
      </c>
      <c r="F53" s="5">
        <f t="shared" ref="F53:F54" si="41">SUM(E42:E53)/2000</f>
        <v>0</v>
      </c>
      <c r="G53" s="5">
        <f>'P801'!F53</f>
        <v>106.88820021505191</v>
      </c>
    </row>
    <row r="54" spans="1:7" x14ac:dyDescent="0.25">
      <c r="A54" s="4">
        <v>43556</v>
      </c>
      <c r="B54" s="12">
        <v>50.9</v>
      </c>
      <c r="C54" s="12"/>
      <c r="D54" s="9" t="e">
        <f t="shared" si="39"/>
        <v>#DIV/0!</v>
      </c>
      <c r="E54" s="5">
        <f t="shared" si="40"/>
        <v>0</v>
      </c>
      <c r="F54" s="5">
        <f t="shared" si="41"/>
        <v>0</v>
      </c>
      <c r="G54" s="5">
        <f>'P801'!F54</f>
        <v>104.6709104398589</v>
      </c>
    </row>
    <row r="55" spans="1:7" x14ac:dyDescent="0.25">
      <c r="A55" s="4">
        <v>43586</v>
      </c>
      <c r="B55" s="12">
        <v>466.06</v>
      </c>
      <c r="C55" s="12"/>
      <c r="D55" s="9" t="e">
        <f t="shared" ref="D55:D56" si="42">E55/C55</f>
        <v>#DIV/0!</v>
      </c>
      <c r="E55" s="5">
        <f t="shared" ref="E55:E56" si="43">B55*0</f>
        <v>0</v>
      </c>
      <c r="F55" s="5">
        <f t="shared" ref="F55:F56" si="44">SUM(E44:E55)/2000</f>
        <v>0</v>
      </c>
      <c r="G55" s="5">
        <f>'P801'!F55</f>
        <v>103.29797915730391</v>
      </c>
    </row>
    <row r="56" spans="1:7" x14ac:dyDescent="0.25">
      <c r="A56" s="4">
        <v>43617</v>
      </c>
      <c r="B56" s="12">
        <v>699.09</v>
      </c>
      <c r="C56" s="12"/>
      <c r="D56" s="9" t="e">
        <f t="shared" si="42"/>
        <v>#DIV/0!</v>
      </c>
      <c r="E56" s="5">
        <f t="shared" si="43"/>
        <v>0</v>
      </c>
      <c r="F56" s="5">
        <f t="shared" si="44"/>
        <v>0</v>
      </c>
      <c r="G56" s="5">
        <f>'P801'!F56</f>
        <v>100.87078153994202</v>
      </c>
    </row>
    <row r="57" spans="1:7" x14ac:dyDescent="0.25">
      <c r="A57" s="4">
        <v>43647</v>
      </c>
      <c r="B57" s="12">
        <v>25.45</v>
      </c>
      <c r="C57" s="12"/>
      <c r="D57" s="9" t="e">
        <f t="shared" ref="D57:D58" si="45">E57/C57</f>
        <v>#DIV/0!</v>
      </c>
      <c r="E57" s="5">
        <f t="shared" ref="E57:E58" si="46">B57*0</f>
        <v>0</v>
      </c>
      <c r="F57" s="5">
        <f t="shared" ref="F57:F58" si="47">SUM(E46:E57)/2000</f>
        <v>0</v>
      </c>
      <c r="G57" s="5">
        <f>'P801'!F57</f>
        <v>102.72409156008008</v>
      </c>
    </row>
    <row r="58" spans="1:7" x14ac:dyDescent="0.25">
      <c r="A58" s="4">
        <v>43678</v>
      </c>
      <c r="B58" s="12">
        <v>258.48</v>
      </c>
      <c r="C58" s="12"/>
      <c r="D58" s="9" t="e">
        <f t="shared" si="45"/>
        <v>#DIV/0!</v>
      </c>
      <c r="E58" s="5">
        <f t="shared" si="46"/>
        <v>0</v>
      </c>
      <c r="F58" s="5">
        <f t="shared" si="47"/>
        <v>0</v>
      </c>
      <c r="G58" s="5">
        <f>'P801'!F58</f>
        <v>105.6202911550801</v>
      </c>
    </row>
    <row r="59" spans="1:7" x14ac:dyDescent="0.25">
      <c r="A59" s="4">
        <v>43709</v>
      </c>
      <c r="B59" s="12">
        <v>233.03</v>
      </c>
      <c r="C59" s="12"/>
      <c r="D59" s="9" t="e">
        <f t="shared" ref="D59" si="48">E59/C59</f>
        <v>#DIV/0!</v>
      </c>
      <c r="E59" s="5">
        <f t="shared" ref="E59" si="49">B59*0</f>
        <v>0</v>
      </c>
      <c r="F59" s="5">
        <f t="shared" ref="F59" si="50">SUM(E48:E59)/2000</f>
        <v>0</v>
      </c>
      <c r="G59" s="5">
        <f>'P801'!F59</f>
        <v>103.21911250521815</v>
      </c>
    </row>
    <row r="60" spans="1:7" x14ac:dyDescent="0.25">
      <c r="A60" s="4">
        <v>43739</v>
      </c>
      <c r="B60" s="12">
        <v>258.48</v>
      </c>
      <c r="C60" s="12"/>
      <c r="D60" s="9" t="e">
        <f t="shared" ref="D60" si="51">E60/C60</f>
        <v>#DIV/0!</v>
      </c>
      <c r="E60" s="5">
        <f t="shared" ref="E60" si="52">B60*0</f>
        <v>0</v>
      </c>
      <c r="F60" s="5">
        <f t="shared" ref="F60" si="53">SUM(E49:E60)/2000</f>
        <v>0</v>
      </c>
      <c r="G60" s="5">
        <f>'P801'!F60</f>
        <v>101.82526833924432</v>
      </c>
    </row>
    <row r="61" spans="1:7" x14ac:dyDescent="0.25">
      <c r="A61" s="4">
        <v>43770</v>
      </c>
      <c r="B61" s="12">
        <v>233.03</v>
      </c>
      <c r="C61" s="12"/>
      <c r="D61" s="9" t="e">
        <f t="shared" ref="D61:D62" si="54">E61/C61</f>
        <v>#DIV/0!</v>
      </c>
      <c r="E61" s="5">
        <f t="shared" ref="E61:E62" si="55">B61*0</f>
        <v>0</v>
      </c>
      <c r="F61" s="5">
        <f t="shared" ref="F61:F62" si="56">SUM(E50:E61)/2000</f>
        <v>0</v>
      </c>
      <c r="G61" s="5">
        <f>'P801'!F61</f>
        <v>97.456381685494307</v>
      </c>
    </row>
    <row r="62" spans="1:7" x14ac:dyDescent="0.25">
      <c r="A62" s="4">
        <v>43800</v>
      </c>
      <c r="B62" s="12">
        <v>233.03</v>
      </c>
      <c r="C62" s="12"/>
      <c r="D62" s="9" t="e">
        <f t="shared" si="54"/>
        <v>#DIV/0!</v>
      </c>
      <c r="E62" s="5">
        <f t="shared" si="55"/>
        <v>0</v>
      </c>
      <c r="F62" s="5">
        <f t="shared" si="56"/>
        <v>0</v>
      </c>
      <c r="G62" s="5">
        <f>'P801'!F62</f>
        <v>99.307014317223832</v>
      </c>
    </row>
    <row r="63" spans="1:7" x14ac:dyDescent="0.25">
      <c r="A63" s="4">
        <v>43831</v>
      </c>
      <c r="B63" s="12">
        <v>466.06</v>
      </c>
      <c r="C63" s="12"/>
      <c r="D63" s="9" t="e">
        <f t="shared" ref="D63:D64" si="57">E63/C63</f>
        <v>#DIV/0!</v>
      </c>
      <c r="E63" s="5">
        <f t="shared" ref="E63:E64" si="58">B63*0</f>
        <v>0</v>
      </c>
      <c r="F63" s="5">
        <f t="shared" ref="F63:F64" si="59">SUM(E52:E63)/2000</f>
        <v>0</v>
      </c>
      <c r="G63" s="5">
        <f>'P801'!F63</f>
        <v>101.30406748722383</v>
      </c>
    </row>
    <row r="64" spans="1:7" x14ac:dyDescent="0.25">
      <c r="A64" s="4">
        <v>43862</v>
      </c>
      <c r="B64" s="12">
        <v>466.06</v>
      </c>
      <c r="C64" s="12"/>
      <c r="D64" s="9" t="e">
        <f t="shared" si="57"/>
        <v>#DIV/0!</v>
      </c>
      <c r="E64" s="5">
        <f t="shared" si="58"/>
        <v>0</v>
      </c>
      <c r="F64" s="5">
        <f t="shared" si="59"/>
        <v>0</v>
      </c>
      <c r="G64" s="5">
        <f>'P801'!F64</f>
        <v>103.13880853486192</v>
      </c>
    </row>
    <row r="65" spans="1:8" x14ac:dyDescent="0.25">
      <c r="A65" s="4">
        <v>43891</v>
      </c>
      <c r="B65" s="12">
        <v>466.06</v>
      </c>
      <c r="C65" s="12"/>
      <c r="D65" s="9" t="e">
        <f t="shared" ref="D65" si="60">E65/C65</f>
        <v>#DIV/0!</v>
      </c>
      <c r="E65" s="5">
        <f t="shared" ref="E65" si="61">B65*0</f>
        <v>0</v>
      </c>
      <c r="F65" s="5">
        <f t="shared" ref="F65" si="62">SUM(E54:E65)/2000</f>
        <v>0</v>
      </c>
      <c r="G65" s="5">
        <f>'P801'!F65</f>
        <v>98.795620112361931</v>
      </c>
      <c r="H65" s="10" t="s">
        <v>52</v>
      </c>
    </row>
    <row r="66" spans="1:8" x14ac:dyDescent="0.25">
      <c r="A66" s="4">
        <v>43922</v>
      </c>
      <c r="B66" s="12">
        <v>0</v>
      </c>
      <c r="C66" s="12"/>
      <c r="D66" s="9" t="e">
        <f t="shared" ref="D66:D67" si="63">E66/C66</f>
        <v>#DIV/0!</v>
      </c>
      <c r="E66" s="5">
        <f t="shared" ref="E66:E67" si="64">B66*0</f>
        <v>0</v>
      </c>
      <c r="F66" s="5">
        <f t="shared" ref="F66:F67" si="65">SUM(E55:E66)/2000</f>
        <v>0</v>
      </c>
      <c r="G66" s="5">
        <f>'P801'!F66</f>
        <v>90.774727187499991</v>
      </c>
      <c r="H66" s="10" t="s">
        <v>53</v>
      </c>
    </row>
    <row r="67" spans="1:8" x14ac:dyDescent="0.25">
      <c r="A67" s="4">
        <v>43952</v>
      </c>
      <c r="B67" s="12">
        <v>233.03</v>
      </c>
      <c r="C67" s="12"/>
      <c r="D67" s="9" t="e">
        <f t="shared" si="63"/>
        <v>#DIV/0!</v>
      </c>
      <c r="E67" s="5">
        <f t="shared" si="64"/>
        <v>0</v>
      </c>
      <c r="F67" s="5">
        <f t="shared" si="65"/>
        <v>0</v>
      </c>
      <c r="G67" s="5">
        <f>'P801'!F67</f>
        <v>84.588674897499999</v>
      </c>
    </row>
    <row r="68" spans="1:8" x14ac:dyDescent="0.25">
      <c r="A68" s="4">
        <v>43983</v>
      </c>
      <c r="B68" s="12">
        <v>466.06</v>
      </c>
      <c r="C68" s="12"/>
      <c r="D68" s="9" t="e">
        <f t="shared" ref="D68:D69" si="66">E68/C68</f>
        <v>#DIV/0!</v>
      </c>
      <c r="E68" s="5">
        <f t="shared" ref="E68:E69" si="67">B68*0</f>
        <v>0</v>
      </c>
      <c r="F68" s="5">
        <f t="shared" ref="F68:F69" si="68">SUM(E57:E68)/2000</f>
        <v>0</v>
      </c>
      <c r="G68" s="5">
        <f>'P801'!F68</f>
        <v>85.635800647499991</v>
      </c>
    </row>
    <row r="69" spans="1:8" x14ac:dyDescent="0.25">
      <c r="A69" s="4">
        <v>44013</v>
      </c>
      <c r="B69" s="12">
        <v>466.06</v>
      </c>
      <c r="C69" s="12"/>
      <c r="D69" s="9" t="e">
        <f t="shared" si="66"/>
        <v>#DIV/0!</v>
      </c>
      <c r="E69" s="5">
        <f t="shared" si="67"/>
        <v>0</v>
      </c>
      <c r="F69" s="5">
        <f t="shared" si="68"/>
        <v>0</v>
      </c>
      <c r="G69" s="5">
        <f>'P801'!F69</f>
        <v>85.635800647499991</v>
      </c>
    </row>
    <row r="70" spans="1:8" x14ac:dyDescent="0.25">
      <c r="A70" s="4">
        <v>44044</v>
      </c>
      <c r="B70" s="12">
        <v>258.48</v>
      </c>
      <c r="C70" s="12"/>
      <c r="D70" s="9" t="e">
        <f t="shared" ref="D70" si="69">E70/C70</f>
        <v>#DIV/0!</v>
      </c>
      <c r="E70" s="5">
        <f t="shared" ref="E70" si="70">B70*0</f>
        <v>0</v>
      </c>
      <c r="F70" s="5">
        <f t="shared" ref="F70" si="71">SUM(E59:E70)/2000</f>
        <v>0</v>
      </c>
      <c r="G70" s="5">
        <f>'P801'!F70</f>
        <v>82.494423397499986</v>
      </c>
    </row>
    <row r="71" spans="1:8" x14ac:dyDescent="0.25">
      <c r="A71" s="4">
        <v>44075</v>
      </c>
      <c r="B71" s="12">
        <v>466.06</v>
      </c>
      <c r="C71" s="12"/>
      <c r="D71" s="9" t="e">
        <f t="shared" ref="D71" si="72">E71/C71</f>
        <v>#DIV/0!</v>
      </c>
      <c r="E71" s="5">
        <f t="shared" ref="E71" si="73">B71*0</f>
        <v>0</v>
      </c>
      <c r="F71" s="5">
        <f t="shared" ref="F71" si="74">SUM(E60:E71)/2000</f>
        <v>0</v>
      </c>
      <c r="G71" s="5">
        <f>'P801'!F71</f>
        <v>82.59112560749999</v>
      </c>
    </row>
    <row r="72" spans="1:8" x14ac:dyDescent="0.25">
      <c r="A72" s="4">
        <v>44105</v>
      </c>
      <c r="B72" s="12">
        <v>233.03</v>
      </c>
      <c r="C72" s="12"/>
      <c r="D72" s="9" t="e">
        <f t="shared" ref="D72:D73" si="75">E72/C72</f>
        <v>#DIV/0!</v>
      </c>
      <c r="E72" s="5">
        <f t="shared" ref="E72:E73" si="76">B72*0</f>
        <v>0</v>
      </c>
      <c r="F72" s="5">
        <f t="shared" ref="F72:F73" si="77">SUM(E61:E72)/2000</f>
        <v>0</v>
      </c>
      <c r="G72" s="5">
        <f>'P801'!F72</f>
        <v>83.638266711249983</v>
      </c>
    </row>
    <row r="73" spans="1:8" x14ac:dyDescent="0.25">
      <c r="A73" s="4">
        <v>44136</v>
      </c>
      <c r="B73" s="12">
        <v>233.03</v>
      </c>
      <c r="C73" s="12"/>
      <c r="D73" s="9" t="e">
        <f t="shared" si="75"/>
        <v>#DIV/0!</v>
      </c>
      <c r="E73" s="5">
        <f t="shared" si="76"/>
        <v>0</v>
      </c>
      <c r="F73" s="5">
        <f t="shared" si="77"/>
        <v>0</v>
      </c>
      <c r="G73" s="5">
        <f>'P801'!F73</f>
        <v>87.826785064999996</v>
      </c>
    </row>
    <row r="74" spans="1:8" x14ac:dyDescent="0.25">
      <c r="A74" s="4">
        <v>44166</v>
      </c>
      <c r="B74" s="12">
        <v>699.09</v>
      </c>
      <c r="C74" s="12"/>
      <c r="D74" s="9" t="e">
        <f t="shared" ref="D74" si="78">E74/C74</f>
        <v>#DIV/0!</v>
      </c>
      <c r="E74" s="5">
        <f t="shared" ref="E74" si="79">B74*0</f>
        <v>0</v>
      </c>
      <c r="F74" s="5">
        <f t="shared" ref="F74" si="80">SUM(E63:E74)/2000</f>
        <v>0</v>
      </c>
      <c r="G74" s="5">
        <f>'P801'!F74</f>
        <v>86.87884957499999</v>
      </c>
    </row>
    <row r="75" spans="1:8" x14ac:dyDescent="0.25">
      <c r="A75" s="4">
        <v>44197</v>
      </c>
      <c r="B75" s="12">
        <v>233.03</v>
      </c>
      <c r="C75" s="12"/>
      <c r="D75" s="9" t="e">
        <f t="shared" ref="D75:D76" si="81">E75/C75</f>
        <v>#DIV/0!</v>
      </c>
      <c r="E75" s="5">
        <f t="shared" ref="E75:E76" si="82">B75*0</f>
        <v>0</v>
      </c>
      <c r="F75" s="5">
        <f t="shared" ref="F75:F76" si="83">SUM(E64:E75)/2000</f>
        <v>0</v>
      </c>
      <c r="G75" s="5">
        <f>'P801'!F75</f>
        <v>81.544030565</v>
      </c>
    </row>
    <row r="76" spans="1:8" x14ac:dyDescent="0.25">
      <c r="A76" s="4">
        <v>44228</v>
      </c>
      <c r="B76" s="12">
        <v>699.09</v>
      </c>
      <c r="C76" s="12"/>
      <c r="D76" s="9" t="e">
        <f t="shared" si="81"/>
        <v>#DIV/0!</v>
      </c>
      <c r="E76" s="5">
        <f t="shared" si="82"/>
        <v>0</v>
      </c>
      <c r="F76" s="5">
        <f t="shared" si="83"/>
        <v>0</v>
      </c>
      <c r="G76" s="5">
        <f>'P801'!F76</f>
        <v>79.449779065000001</v>
      </c>
    </row>
  </sheetData>
  <mergeCells count="1">
    <mergeCell ref="A1:G1"/>
  </mergeCells>
  <conditionalFormatting sqref="G3:G76">
    <cfRule type="cellIs" dxfId="5" priority="2" operator="greaterThan">
      <formula>240</formula>
    </cfRule>
  </conditionalFormatting>
  <conditionalFormatting sqref="D3:D76">
    <cfRule type="cellIs" dxfId="4" priority="1" operator="greaterThan">
      <formula>9.8</formula>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74"/>
  <sheetViews>
    <sheetView workbookViewId="0">
      <pane ySplit="2" topLeftCell="A52" activePane="bottomLeft" state="frozen"/>
      <selection pane="bottomLeft" activeCell="L64" sqref="L64"/>
    </sheetView>
  </sheetViews>
  <sheetFormatPr defaultRowHeight="15" x14ac:dyDescent="0.25"/>
  <cols>
    <col min="2" max="3" width="11.7109375" style="13" customWidth="1"/>
    <col min="4" max="4" width="9.140625" customWidth="1"/>
  </cols>
  <sheetData>
    <row r="1" spans="1:8" ht="14.45" x14ac:dyDescent="0.3">
      <c r="A1" s="26" t="s">
        <v>19</v>
      </c>
      <c r="B1" s="27"/>
      <c r="C1" s="27"/>
      <c r="D1" s="27"/>
      <c r="E1" s="27"/>
      <c r="F1" s="27"/>
      <c r="G1" s="28"/>
      <c r="H1" s="10" t="s">
        <v>27</v>
      </c>
    </row>
    <row r="2" spans="1:8" s="1" customFormat="1" ht="48" customHeight="1" x14ac:dyDescent="0.3">
      <c r="A2" s="8" t="s">
        <v>1</v>
      </c>
      <c r="B2" s="11" t="s">
        <v>25</v>
      </c>
      <c r="C2" s="11" t="s">
        <v>11</v>
      </c>
      <c r="D2" s="6" t="s">
        <v>18</v>
      </c>
      <c r="E2" s="3" t="s">
        <v>14</v>
      </c>
      <c r="F2" s="6" t="s">
        <v>6</v>
      </c>
      <c r="G2" s="7" t="s">
        <v>3</v>
      </c>
    </row>
    <row r="3" spans="1:8" ht="14.45" x14ac:dyDescent="0.3">
      <c r="A3" s="4">
        <v>42005</v>
      </c>
      <c r="B3" s="12">
        <v>0</v>
      </c>
      <c r="C3" s="12"/>
      <c r="D3" s="9" t="e">
        <f>E3/C3</f>
        <v>#DIV/0!</v>
      </c>
      <c r="E3" s="5">
        <f>B3*0</f>
        <v>0</v>
      </c>
      <c r="F3" s="5">
        <f>E3/2000</f>
        <v>0</v>
      </c>
      <c r="G3" s="5">
        <f>'P801'!F3</f>
        <v>9.5857851400000005</v>
      </c>
    </row>
    <row r="4" spans="1:8" ht="14.45" x14ac:dyDescent="0.3">
      <c r="A4" s="4">
        <v>42036</v>
      </c>
      <c r="B4" s="12">
        <v>0</v>
      </c>
      <c r="C4" s="12"/>
      <c r="D4" s="9" t="e">
        <f t="shared" ref="D4:D26" si="0">E4/C4</f>
        <v>#DIV/0!</v>
      </c>
      <c r="E4" s="5">
        <f t="shared" ref="E4:E26" si="1">B4*0</f>
        <v>0</v>
      </c>
      <c r="F4" s="5">
        <f>SUM(E3:E4)/2000</f>
        <v>0</v>
      </c>
      <c r="G4" s="5">
        <f>'P801'!F4</f>
        <v>16.113555139999999</v>
      </c>
    </row>
    <row r="5" spans="1:8" ht="14.45" x14ac:dyDescent="0.3">
      <c r="A5" s="4">
        <v>42064</v>
      </c>
      <c r="B5" s="12">
        <v>0</v>
      </c>
      <c r="C5" s="12"/>
      <c r="D5" s="9" t="e">
        <f t="shared" si="0"/>
        <v>#DIV/0!</v>
      </c>
      <c r="E5" s="5">
        <f t="shared" si="1"/>
        <v>0</v>
      </c>
      <c r="F5" s="5">
        <f>SUM(E3:E5)/2000</f>
        <v>0</v>
      </c>
      <c r="G5" s="5">
        <f>'P801'!F5</f>
        <v>26.795312752500003</v>
      </c>
    </row>
    <row r="6" spans="1:8" ht="14.45" x14ac:dyDescent="0.3">
      <c r="A6" s="4">
        <v>42095</v>
      </c>
      <c r="B6" s="12">
        <v>0</v>
      </c>
      <c r="C6" s="12"/>
      <c r="D6" s="9" t="e">
        <f t="shared" si="0"/>
        <v>#DIV/0!</v>
      </c>
      <c r="E6" s="5">
        <f t="shared" si="1"/>
        <v>0</v>
      </c>
      <c r="F6" s="5">
        <f>SUM(E3:E6)/2000</f>
        <v>0</v>
      </c>
      <c r="G6" s="5">
        <f>'P801'!F6</f>
        <v>37.173266712500002</v>
      </c>
    </row>
    <row r="7" spans="1:8" ht="14.45" x14ac:dyDescent="0.3">
      <c r="A7" s="4">
        <v>42125</v>
      </c>
      <c r="B7" s="12">
        <v>0</v>
      </c>
      <c r="C7" s="12"/>
      <c r="D7" s="9" t="e">
        <f t="shared" si="0"/>
        <v>#DIV/0!</v>
      </c>
      <c r="E7" s="5">
        <f t="shared" si="1"/>
        <v>0</v>
      </c>
      <c r="F7" s="5">
        <f>SUM(E3:E7)/2000</f>
        <v>0</v>
      </c>
      <c r="G7" s="5">
        <f>'P801'!F7</f>
        <v>46.649018147500001</v>
      </c>
    </row>
    <row r="8" spans="1:8" ht="14.45" x14ac:dyDescent="0.3">
      <c r="A8" s="4">
        <v>42156</v>
      </c>
      <c r="B8" s="12">
        <v>0</v>
      </c>
      <c r="C8" s="12"/>
      <c r="D8" s="9" t="e">
        <f t="shared" si="0"/>
        <v>#DIV/0!</v>
      </c>
      <c r="E8" s="5">
        <f t="shared" si="1"/>
        <v>0</v>
      </c>
      <c r="F8" s="5">
        <f>SUM(E3:E8)/2000</f>
        <v>0</v>
      </c>
      <c r="G8" s="5">
        <f>'P801'!F8</f>
        <v>56.817276499999998</v>
      </c>
    </row>
    <row r="9" spans="1:8" ht="14.45" x14ac:dyDescent="0.3">
      <c r="A9" s="4">
        <v>42186</v>
      </c>
      <c r="B9" s="12">
        <v>0</v>
      </c>
      <c r="C9" s="12"/>
      <c r="D9" s="9" t="e">
        <f t="shared" si="0"/>
        <v>#DIV/0!</v>
      </c>
      <c r="E9" s="5">
        <f t="shared" si="1"/>
        <v>0</v>
      </c>
      <c r="F9" s="5">
        <f>SUM(E3:E9)/2000</f>
        <v>0</v>
      </c>
      <c r="G9" s="5">
        <f>'P801'!F9</f>
        <v>65.796339842500004</v>
      </c>
    </row>
    <row r="10" spans="1:8" ht="14.45" x14ac:dyDescent="0.3">
      <c r="A10" s="4">
        <v>42217</v>
      </c>
      <c r="B10" s="12">
        <v>0</v>
      </c>
      <c r="C10" s="12"/>
      <c r="D10" s="9" t="e">
        <f t="shared" si="0"/>
        <v>#DIV/0!</v>
      </c>
      <c r="E10" s="5">
        <f t="shared" si="1"/>
        <v>0</v>
      </c>
      <c r="F10" s="5">
        <f>SUM(E3:E10)/2000</f>
        <v>0</v>
      </c>
      <c r="G10" s="5">
        <f>'P801'!F10</f>
        <v>76.211664197499985</v>
      </c>
    </row>
    <row r="11" spans="1:8" ht="14.45" x14ac:dyDescent="0.3">
      <c r="A11" s="4">
        <v>42248</v>
      </c>
      <c r="B11" s="12">
        <v>0</v>
      </c>
      <c r="C11" s="12"/>
      <c r="D11" s="9" t="e">
        <f t="shared" si="0"/>
        <v>#DIV/0!</v>
      </c>
      <c r="E11" s="5">
        <f t="shared" si="1"/>
        <v>0</v>
      </c>
      <c r="F11" s="5">
        <f>SUM(E3:E11)/2000</f>
        <v>0</v>
      </c>
      <c r="G11" s="5">
        <f>'P801'!F11</f>
        <v>86.810444509999982</v>
      </c>
    </row>
    <row r="12" spans="1:8" ht="14.45" x14ac:dyDescent="0.3">
      <c r="A12" s="4">
        <v>42278</v>
      </c>
      <c r="B12" s="12">
        <v>0</v>
      </c>
      <c r="C12" s="12"/>
      <c r="D12" s="9" t="e">
        <f t="shared" si="0"/>
        <v>#DIV/0!</v>
      </c>
      <c r="E12" s="5">
        <f t="shared" si="1"/>
        <v>0</v>
      </c>
      <c r="F12" s="5">
        <f>SUM(E3:E12)/2000</f>
        <v>0</v>
      </c>
      <c r="G12" s="5">
        <f>'P801'!F12</f>
        <v>98.526488134999994</v>
      </c>
    </row>
    <row r="13" spans="1:8" ht="14.45" x14ac:dyDescent="0.3">
      <c r="A13" s="4">
        <v>42309</v>
      </c>
      <c r="B13" s="12">
        <v>0</v>
      </c>
      <c r="C13" s="12"/>
      <c r="D13" s="9" t="e">
        <f t="shared" si="0"/>
        <v>#DIV/0!</v>
      </c>
      <c r="E13" s="5">
        <f t="shared" si="1"/>
        <v>0</v>
      </c>
      <c r="F13" s="5">
        <f>SUM(E3:E13)/2000</f>
        <v>0</v>
      </c>
      <c r="G13" s="5">
        <f>'P801'!F13</f>
        <v>110.34657727999998</v>
      </c>
    </row>
    <row r="14" spans="1:8" ht="14.45" x14ac:dyDescent="0.3">
      <c r="A14" s="4">
        <v>42339</v>
      </c>
      <c r="B14" s="12">
        <v>0</v>
      </c>
      <c r="C14" s="12"/>
      <c r="D14" s="9" t="e">
        <f t="shared" si="0"/>
        <v>#DIV/0!</v>
      </c>
      <c r="E14" s="5">
        <f t="shared" si="1"/>
        <v>0</v>
      </c>
      <c r="F14" s="5">
        <f>SUM(E3:E14)/2000</f>
        <v>0</v>
      </c>
      <c r="G14" s="5">
        <f>'P801'!F14</f>
        <v>119.812252405</v>
      </c>
    </row>
    <row r="15" spans="1:8" ht="14.45" x14ac:dyDescent="0.3">
      <c r="A15" s="4">
        <v>42370</v>
      </c>
      <c r="B15" s="12">
        <v>0</v>
      </c>
      <c r="C15" s="12"/>
      <c r="D15" s="9" t="e">
        <f t="shared" si="0"/>
        <v>#DIV/0!</v>
      </c>
      <c r="E15" s="5">
        <f t="shared" si="1"/>
        <v>0</v>
      </c>
      <c r="F15" s="5">
        <f t="shared" ref="F15:F26" si="2">SUM(E4:E15)/2000</f>
        <v>0</v>
      </c>
      <c r="G15" s="5">
        <f>'P801'!F15</f>
        <v>122.33136106985013</v>
      </c>
    </row>
    <row r="16" spans="1:8" ht="14.45" x14ac:dyDescent="0.3">
      <c r="A16" s="4">
        <v>42401</v>
      </c>
      <c r="B16" s="12">
        <v>0</v>
      </c>
      <c r="C16" s="12"/>
      <c r="D16" s="9" t="e">
        <f t="shared" si="0"/>
        <v>#DIV/0!</v>
      </c>
      <c r="E16" s="5">
        <f t="shared" si="1"/>
        <v>0</v>
      </c>
      <c r="F16" s="5">
        <f t="shared" si="2"/>
        <v>0</v>
      </c>
      <c r="G16" s="5">
        <f>'P801'!F16</f>
        <v>128.76876036058357</v>
      </c>
    </row>
    <row r="17" spans="1:7" ht="14.45" x14ac:dyDescent="0.3">
      <c r="A17" s="4">
        <v>42430</v>
      </c>
      <c r="B17" s="12">
        <v>0</v>
      </c>
      <c r="C17" s="12"/>
      <c r="D17" s="9" t="e">
        <f t="shared" si="0"/>
        <v>#DIV/0!</v>
      </c>
      <c r="E17" s="5">
        <f t="shared" si="1"/>
        <v>0</v>
      </c>
      <c r="F17" s="5">
        <f t="shared" si="2"/>
        <v>0</v>
      </c>
      <c r="G17" s="5">
        <f>'P801'!F17</f>
        <v>131.24455482308358</v>
      </c>
    </row>
    <row r="18" spans="1:7" ht="14.45" x14ac:dyDescent="0.3">
      <c r="A18" s="4">
        <v>42461</v>
      </c>
      <c r="B18" s="12">
        <v>0</v>
      </c>
      <c r="C18" s="12"/>
      <c r="D18" s="9" t="e">
        <f t="shared" si="0"/>
        <v>#DIV/0!</v>
      </c>
      <c r="E18" s="5">
        <f t="shared" si="1"/>
        <v>0</v>
      </c>
      <c r="F18" s="5">
        <f t="shared" si="2"/>
        <v>0</v>
      </c>
      <c r="G18" s="5">
        <f>'P801'!F18</f>
        <v>133.53591231308354</v>
      </c>
    </row>
    <row r="19" spans="1:7" ht="14.45" x14ac:dyDescent="0.3">
      <c r="A19" s="4">
        <v>42491</v>
      </c>
      <c r="B19" s="12">
        <v>0</v>
      </c>
      <c r="C19" s="12"/>
      <c r="D19" s="9" t="e">
        <f t="shared" si="0"/>
        <v>#DIV/0!</v>
      </c>
      <c r="E19" s="5">
        <f t="shared" si="1"/>
        <v>0</v>
      </c>
      <c r="F19" s="5">
        <f t="shared" si="2"/>
        <v>0</v>
      </c>
      <c r="G19" s="5">
        <f>'P801'!F19</f>
        <v>137.09275456308356</v>
      </c>
    </row>
    <row r="20" spans="1:7" ht="14.45" x14ac:dyDescent="0.3">
      <c r="A20" s="4">
        <v>42522</v>
      </c>
      <c r="B20" s="12">
        <v>0</v>
      </c>
      <c r="C20" s="12"/>
      <c r="D20" s="9" t="e">
        <f t="shared" si="0"/>
        <v>#DIV/0!</v>
      </c>
      <c r="E20" s="5">
        <f t="shared" si="1"/>
        <v>0</v>
      </c>
      <c r="F20" s="5">
        <f t="shared" si="2"/>
        <v>0</v>
      </c>
      <c r="G20" s="5">
        <f>'P801'!F20</f>
        <v>140.52876481058354</v>
      </c>
    </row>
    <row r="21" spans="1:7" ht="14.45" x14ac:dyDescent="0.3">
      <c r="A21" s="4">
        <v>42552</v>
      </c>
      <c r="B21" s="12">
        <v>0</v>
      </c>
      <c r="C21" s="12"/>
      <c r="D21" s="9" t="e">
        <f t="shared" si="0"/>
        <v>#DIV/0!</v>
      </c>
      <c r="E21" s="5">
        <f t="shared" si="1"/>
        <v>0</v>
      </c>
      <c r="F21" s="5">
        <f t="shared" si="2"/>
        <v>0</v>
      </c>
      <c r="G21" s="5">
        <f>'P801'!F21</f>
        <v>140.93449504308359</v>
      </c>
    </row>
    <row r="22" spans="1:7" ht="14.45" x14ac:dyDescent="0.3">
      <c r="A22" s="4">
        <v>42583</v>
      </c>
      <c r="B22" s="12">
        <v>0</v>
      </c>
      <c r="C22" s="12"/>
      <c r="D22" s="9" t="e">
        <f t="shared" si="0"/>
        <v>#DIV/0!</v>
      </c>
      <c r="E22" s="5">
        <f t="shared" si="1"/>
        <v>0</v>
      </c>
      <c r="F22" s="5">
        <f t="shared" si="2"/>
        <v>0</v>
      </c>
      <c r="G22" s="5">
        <f>'P801'!F22</f>
        <v>142.59038651308353</v>
      </c>
    </row>
    <row r="23" spans="1:7" ht="14.45" x14ac:dyDescent="0.3">
      <c r="A23" s="4">
        <v>42614</v>
      </c>
      <c r="B23" s="12">
        <v>0</v>
      </c>
      <c r="C23" s="12"/>
      <c r="D23" s="9" t="e">
        <f t="shared" si="0"/>
        <v>#DIV/0!</v>
      </c>
      <c r="E23" s="5">
        <f t="shared" si="1"/>
        <v>0</v>
      </c>
      <c r="F23" s="5">
        <f t="shared" si="2"/>
        <v>0</v>
      </c>
      <c r="G23" s="5">
        <f>'P801'!F23</f>
        <v>142.25750150058357</v>
      </c>
    </row>
    <row r="24" spans="1:7" ht="14.45" x14ac:dyDescent="0.3">
      <c r="A24" s="4">
        <v>42644</v>
      </c>
      <c r="B24" s="12">
        <v>0</v>
      </c>
      <c r="C24" s="12"/>
      <c r="D24" s="9" t="e">
        <f t="shared" si="0"/>
        <v>#DIV/0!</v>
      </c>
      <c r="E24" s="5">
        <f t="shared" si="1"/>
        <v>0</v>
      </c>
      <c r="F24" s="5">
        <f t="shared" si="2"/>
        <v>0</v>
      </c>
      <c r="G24" s="5">
        <f>'P801'!F24</f>
        <v>142.63142098808356</v>
      </c>
    </row>
    <row r="25" spans="1:7" ht="14.45" x14ac:dyDescent="0.3">
      <c r="A25" s="4">
        <v>42675</v>
      </c>
      <c r="B25" s="12">
        <v>0</v>
      </c>
      <c r="C25" s="12"/>
      <c r="D25" s="9" t="e">
        <f t="shared" si="0"/>
        <v>#DIV/0!</v>
      </c>
      <c r="E25" s="5">
        <f t="shared" si="1"/>
        <v>0</v>
      </c>
      <c r="F25" s="5">
        <f t="shared" si="2"/>
        <v>0</v>
      </c>
      <c r="G25" s="5">
        <f>'P801'!F25</f>
        <v>143.72137906808356</v>
      </c>
    </row>
    <row r="26" spans="1:7" ht="14.45" x14ac:dyDescent="0.3">
      <c r="A26" s="4">
        <v>42705</v>
      </c>
      <c r="B26" s="12">
        <v>0</v>
      </c>
      <c r="C26" s="12"/>
      <c r="D26" s="9" t="e">
        <f t="shared" si="0"/>
        <v>#DIV/0!</v>
      </c>
      <c r="E26" s="5">
        <f t="shared" si="1"/>
        <v>0</v>
      </c>
      <c r="F26" s="5">
        <f t="shared" si="2"/>
        <v>0</v>
      </c>
      <c r="G26" s="5">
        <f>'P801'!F26</f>
        <v>144.37768666808358</v>
      </c>
    </row>
    <row r="27" spans="1:7" ht="14.45" x14ac:dyDescent="0.3">
      <c r="A27" s="4">
        <v>42736</v>
      </c>
      <c r="B27" s="12">
        <v>0</v>
      </c>
      <c r="C27" s="12"/>
      <c r="D27" s="9" t="e">
        <f t="shared" ref="D27:D38" si="3">E27/C27</f>
        <v>#DIV/0!</v>
      </c>
      <c r="E27" s="5">
        <f t="shared" ref="E27:E38" si="4">B27*0</f>
        <v>0</v>
      </c>
      <c r="F27" s="5">
        <f t="shared" ref="F27:F38" si="5">SUM(E16:E27)/2000</f>
        <v>0</v>
      </c>
      <c r="G27" s="5">
        <f>'P801'!F27</f>
        <v>147.03570515823341</v>
      </c>
    </row>
    <row r="28" spans="1:7" ht="14.45" x14ac:dyDescent="0.3">
      <c r="A28" s="4">
        <v>42767</v>
      </c>
      <c r="B28" s="12">
        <v>0</v>
      </c>
      <c r="C28" s="12"/>
      <c r="D28" s="9" t="e">
        <f t="shared" si="3"/>
        <v>#DIV/0!</v>
      </c>
      <c r="E28" s="5">
        <f t="shared" si="4"/>
        <v>0</v>
      </c>
      <c r="F28" s="5">
        <f t="shared" si="5"/>
        <v>0</v>
      </c>
      <c r="G28" s="5">
        <f>'P801'!F28</f>
        <v>138.91767793951416</v>
      </c>
    </row>
    <row r="29" spans="1:7" ht="14.45" x14ac:dyDescent="0.3">
      <c r="A29" s="4">
        <v>42795</v>
      </c>
      <c r="B29" s="12">
        <v>0</v>
      </c>
      <c r="C29" s="12"/>
      <c r="D29" s="9" t="e">
        <f t="shared" si="3"/>
        <v>#DIV/0!</v>
      </c>
      <c r="E29" s="5">
        <f t="shared" si="4"/>
        <v>0</v>
      </c>
      <c r="F29" s="5">
        <f t="shared" si="5"/>
        <v>0</v>
      </c>
      <c r="G29" s="5">
        <f>'P801'!F29</f>
        <v>138.79722514951416</v>
      </c>
    </row>
    <row r="30" spans="1:7" ht="14.45" x14ac:dyDescent="0.3">
      <c r="A30" s="4">
        <v>42826</v>
      </c>
      <c r="B30" s="12">
        <v>0</v>
      </c>
      <c r="C30" s="12"/>
      <c r="D30" s="9" t="e">
        <f t="shared" si="3"/>
        <v>#DIV/0!</v>
      </c>
      <c r="E30" s="5">
        <f t="shared" si="4"/>
        <v>0</v>
      </c>
      <c r="F30" s="5">
        <f t="shared" si="5"/>
        <v>0</v>
      </c>
      <c r="G30" s="5">
        <f>'P801'!F30</f>
        <v>135.04156835451417</v>
      </c>
    </row>
    <row r="31" spans="1:7" ht="14.45" x14ac:dyDescent="0.3">
      <c r="A31" s="4">
        <v>42856</v>
      </c>
      <c r="B31" s="12">
        <v>0</v>
      </c>
      <c r="C31" s="12"/>
      <c r="D31" s="9" t="e">
        <f t="shared" si="3"/>
        <v>#DIV/0!</v>
      </c>
      <c r="E31" s="5">
        <f t="shared" si="4"/>
        <v>0</v>
      </c>
      <c r="F31" s="5">
        <f t="shared" si="5"/>
        <v>0</v>
      </c>
      <c r="G31" s="5">
        <f>'P801'!F31</f>
        <v>135.32123848451414</v>
      </c>
    </row>
    <row r="32" spans="1:7" ht="14.45" x14ac:dyDescent="0.3">
      <c r="A32" s="4">
        <v>42887</v>
      </c>
      <c r="B32" s="12">
        <v>0</v>
      </c>
      <c r="C32" s="12"/>
      <c r="D32" s="9" t="e">
        <f t="shared" si="3"/>
        <v>#DIV/0!</v>
      </c>
      <c r="E32" s="5">
        <f t="shared" si="4"/>
        <v>0</v>
      </c>
      <c r="F32" s="5">
        <f t="shared" si="5"/>
        <v>0</v>
      </c>
      <c r="G32" s="5">
        <f>'P801'!F32</f>
        <v>131.53200231201416</v>
      </c>
    </row>
    <row r="33" spans="1:8" ht="14.45" x14ac:dyDescent="0.3">
      <c r="A33" s="4">
        <v>42917</v>
      </c>
      <c r="B33" s="12">
        <v>0</v>
      </c>
      <c r="C33" s="12"/>
      <c r="D33" s="9" t="e">
        <f t="shared" si="3"/>
        <v>#DIV/0!</v>
      </c>
      <c r="E33" s="5">
        <f t="shared" si="4"/>
        <v>0</v>
      </c>
      <c r="F33" s="5">
        <f t="shared" si="5"/>
        <v>0</v>
      </c>
      <c r="G33" s="5">
        <f>'P801'!F33</f>
        <v>127.6074799295691</v>
      </c>
    </row>
    <row r="34" spans="1:8" ht="14.45" x14ac:dyDescent="0.3">
      <c r="A34" s="4">
        <v>42948</v>
      </c>
      <c r="B34" s="12">
        <v>0</v>
      </c>
      <c r="C34" s="12"/>
      <c r="D34" s="9" t="e">
        <f t="shared" si="3"/>
        <v>#DIV/0!</v>
      </c>
      <c r="E34" s="5">
        <f t="shared" si="4"/>
        <v>0</v>
      </c>
      <c r="F34" s="5">
        <f t="shared" si="5"/>
        <v>0</v>
      </c>
      <c r="G34" s="5">
        <f>'P801'!F34</f>
        <v>125.19644306456907</v>
      </c>
    </row>
    <row r="35" spans="1:8" ht="14.45" x14ac:dyDescent="0.3">
      <c r="A35" s="4">
        <v>42979</v>
      </c>
      <c r="B35" s="12">
        <v>0</v>
      </c>
      <c r="C35" s="12"/>
      <c r="D35" s="9" t="e">
        <f t="shared" si="3"/>
        <v>#DIV/0!</v>
      </c>
      <c r="E35" s="5">
        <f t="shared" si="4"/>
        <v>0</v>
      </c>
      <c r="F35" s="5">
        <f t="shared" si="5"/>
        <v>0</v>
      </c>
      <c r="G35" s="5">
        <f>'P801'!F35</f>
        <v>124.5836688345691</v>
      </c>
    </row>
    <row r="36" spans="1:8" ht="14.45" x14ac:dyDescent="0.3">
      <c r="A36" s="4">
        <v>43009</v>
      </c>
      <c r="B36" s="12">
        <v>0</v>
      </c>
      <c r="C36" s="12"/>
      <c r="D36" s="9" t="e">
        <f t="shared" si="3"/>
        <v>#DIV/0!</v>
      </c>
      <c r="E36" s="5">
        <f t="shared" si="4"/>
        <v>0</v>
      </c>
      <c r="F36" s="5">
        <f t="shared" si="5"/>
        <v>0</v>
      </c>
      <c r="G36" s="5">
        <f>'P801'!F36</f>
        <v>125.39045370962405</v>
      </c>
    </row>
    <row r="37" spans="1:8" ht="14.45" x14ac:dyDescent="0.3">
      <c r="A37" s="4">
        <v>43040</v>
      </c>
      <c r="B37" s="12">
        <v>0</v>
      </c>
      <c r="C37" s="12"/>
      <c r="D37" s="9" t="e">
        <f t="shared" si="3"/>
        <v>#DIV/0!</v>
      </c>
      <c r="E37" s="5">
        <f t="shared" si="4"/>
        <v>0</v>
      </c>
      <c r="F37" s="5">
        <f t="shared" si="5"/>
        <v>0</v>
      </c>
      <c r="G37" s="5">
        <f>'P801'!F37</f>
        <v>125.37648229217899</v>
      </c>
    </row>
    <row r="38" spans="1:8" ht="14.45" x14ac:dyDescent="0.3">
      <c r="A38" s="4">
        <v>43070</v>
      </c>
      <c r="B38" s="12">
        <v>0</v>
      </c>
      <c r="C38" s="12"/>
      <c r="D38" s="9" t="e">
        <f t="shared" si="3"/>
        <v>#DIV/0!</v>
      </c>
      <c r="E38" s="5">
        <f t="shared" si="4"/>
        <v>0</v>
      </c>
      <c r="F38" s="5">
        <f t="shared" si="5"/>
        <v>0</v>
      </c>
      <c r="G38" s="5">
        <f>'P801'!F38</f>
        <v>124.95228688473392</v>
      </c>
    </row>
    <row r="39" spans="1:8" x14ac:dyDescent="0.25">
      <c r="A39" s="4">
        <v>43101</v>
      </c>
      <c r="B39" s="12">
        <v>0</v>
      </c>
      <c r="C39" s="12"/>
      <c r="D39" s="9" t="e">
        <f t="shared" ref="D39" si="6">E39/C39</f>
        <v>#DIV/0!</v>
      </c>
      <c r="E39" s="5">
        <f t="shared" ref="E39" si="7">B39*0</f>
        <v>0</v>
      </c>
      <c r="F39" s="5">
        <f t="shared" ref="F39" si="8">SUM(E28:E39)/2000</f>
        <v>0</v>
      </c>
      <c r="G39" s="5">
        <f>'P801'!F39</f>
        <v>116.70596370723395</v>
      </c>
    </row>
    <row r="40" spans="1:8" x14ac:dyDescent="0.25">
      <c r="A40" s="4">
        <v>43132</v>
      </c>
      <c r="B40" s="12">
        <v>0</v>
      </c>
      <c r="C40" s="12"/>
      <c r="D40" s="9" t="e">
        <f t="shared" ref="D40" si="9">E40/C40</f>
        <v>#DIV/0!</v>
      </c>
      <c r="E40" s="5">
        <f t="shared" ref="E40" si="10">B40*0</f>
        <v>0</v>
      </c>
      <c r="F40" s="5">
        <f t="shared" ref="F40" si="11">SUM(E29:E40)/2000</f>
        <v>0</v>
      </c>
      <c r="G40" s="5">
        <f>'P801'!F40</f>
        <v>122.63891212277473</v>
      </c>
    </row>
    <row r="41" spans="1:8" x14ac:dyDescent="0.25">
      <c r="A41" s="4">
        <v>43160</v>
      </c>
      <c r="B41" s="12">
        <v>0</v>
      </c>
      <c r="C41" s="12"/>
      <c r="D41" s="9" t="e">
        <f t="shared" ref="D41" si="12">E41/C41</f>
        <v>#DIV/0!</v>
      </c>
      <c r="E41" s="5">
        <f t="shared" ref="E41" si="13">B41*0</f>
        <v>0</v>
      </c>
      <c r="F41" s="5">
        <f t="shared" ref="F41" si="14">SUM(E30:E41)/2000</f>
        <v>0</v>
      </c>
      <c r="G41" s="5">
        <f>'P801'!F41</f>
        <v>121.46204991782966</v>
      </c>
    </row>
    <row r="42" spans="1:8" x14ac:dyDescent="0.25">
      <c r="A42" s="4">
        <v>43191</v>
      </c>
      <c r="B42" s="12">
        <v>0</v>
      </c>
      <c r="C42" s="12"/>
      <c r="D42" s="9" t="e">
        <f t="shared" ref="D42" si="15">E42/C42</f>
        <v>#DIV/0!</v>
      </c>
      <c r="E42" s="5">
        <f t="shared" ref="E42" si="16">B42*0</f>
        <v>0</v>
      </c>
      <c r="F42" s="5">
        <f t="shared" ref="F42" si="17">SUM(E31:E42)/2000</f>
        <v>0</v>
      </c>
      <c r="G42" s="5">
        <f>'P801'!F42</f>
        <v>123.3101408378846</v>
      </c>
    </row>
    <row r="43" spans="1:8" x14ac:dyDescent="0.25">
      <c r="A43" s="4">
        <v>43221</v>
      </c>
      <c r="B43" s="12">
        <v>0</v>
      </c>
      <c r="C43" s="12"/>
      <c r="D43" s="9" t="e">
        <f t="shared" ref="D43" si="18">E43/C43</f>
        <v>#DIV/0!</v>
      </c>
      <c r="E43" s="5">
        <f t="shared" ref="E43" si="19">B43*0</f>
        <v>0</v>
      </c>
      <c r="F43" s="5">
        <f t="shared" ref="F43" si="20">SUM(E32:E43)/2000</f>
        <v>0</v>
      </c>
      <c r="G43" s="5">
        <f>'P801'!F43</f>
        <v>118.70068855543958</v>
      </c>
    </row>
    <row r="44" spans="1:8" x14ac:dyDescent="0.25">
      <c r="A44" s="4">
        <v>43252</v>
      </c>
      <c r="B44" s="12">
        <v>0</v>
      </c>
      <c r="C44" s="12"/>
      <c r="D44" s="9" t="e">
        <f t="shared" ref="D44" si="21">E44/C44</f>
        <v>#DIV/0!</v>
      </c>
      <c r="E44" s="5">
        <f t="shared" ref="E44" si="22">B44*0</f>
        <v>0</v>
      </c>
      <c r="F44" s="5">
        <f t="shared" ref="F44" si="23">SUM(E33:E44)/2000</f>
        <v>0</v>
      </c>
      <c r="G44" s="5">
        <f>'P801'!F44</f>
        <v>118.6427339953015</v>
      </c>
    </row>
    <row r="45" spans="1:8" x14ac:dyDescent="0.25">
      <c r="A45" s="4">
        <v>43282</v>
      </c>
      <c r="B45" s="12">
        <v>0</v>
      </c>
      <c r="C45" s="12"/>
      <c r="D45" s="9" t="e">
        <f t="shared" ref="D45" si="24">E45/C45</f>
        <v>#DIV/0!</v>
      </c>
      <c r="E45" s="5">
        <f t="shared" ref="E45" si="25">B45*0</f>
        <v>0</v>
      </c>
      <c r="F45" s="5">
        <f t="shared" ref="F45" si="26">SUM(E34:E45)/2000</f>
        <v>0</v>
      </c>
      <c r="G45" s="5">
        <f>'P801'!F45</f>
        <v>119.70615878260848</v>
      </c>
      <c r="H45" s="10" t="s">
        <v>33</v>
      </c>
    </row>
    <row r="46" spans="1:8" x14ac:dyDescent="0.25">
      <c r="A46" s="4">
        <v>43313</v>
      </c>
      <c r="B46" s="12">
        <v>0</v>
      </c>
      <c r="C46" s="12"/>
      <c r="D46" s="9" t="e">
        <f t="shared" ref="D46:D47" si="27">E46/C46</f>
        <v>#DIV/0!</v>
      </c>
      <c r="E46" s="5">
        <f t="shared" ref="E46:E47" si="28">B46*0</f>
        <v>0</v>
      </c>
      <c r="F46" s="5">
        <f t="shared" ref="F46:F47" si="29">SUM(E35:E46)/2000</f>
        <v>0</v>
      </c>
      <c r="G46" s="5">
        <f>'P801'!F46</f>
        <v>118.66816347760849</v>
      </c>
    </row>
    <row r="47" spans="1:8" x14ac:dyDescent="0.25">
      <c r="A47" s="4">
        <v>43344</v>
      </c>
      <c r="B47" s="12">
        <v>0</v>
      </c>
      <c r="C47" s="12"/>
      <c r="D47" s="9" t="e">
        <f t="shared" si="27"/>
        <v>#DIV/0!</v>
      </c>
      <c r="E47" s="5">
        <f t="shared" si="28"/>
        <v>0</v>
      </c>
      <c r="F47" s="5">
        <f t="shared" si="29"/>
        <v>0</v>
      </c>
      <c r="G47" s="5">
        <f>'P801'!F47</f>
        <v>118.74610130747041</v>
      </c>
    </row>
    <row r="48" spans="1:8" x14ac:dyDescent="0.25">
      <c r="A48" s="4">
        <v>43374</v>
      </c>
      <c r="B48" s="12">
        <v>0</v>
      </c>
      <c r="C48" s="12"/>
      <c r="D48" s="9" t="e">
        <f t="shared" ref="D48" si="30">E48/C48</f>
        <v>#DIV/0!</v>
      </c>
      <c r="E48" s="5">
        <f t="shared" ref="E48" si="31">B48*0</f>
        <v>0</v>
      </c>
      <c r="F48" s="5">
        <f t="shared" ref="F48" si="32">SUM(E37:E48)/2000</f>
        <v>0</v>
      </c>
      <c r="G48" s="5">
        <f>'P801'!F48</f>
        <v>117.81362989213932</v>
      </c>
    </row>
    <row r="49" spans="1:7" x14ac:dyDescent="0.25">
      <c r="A49" s="4">
        <v>43405</v>
      </c>
      <c r="B49" s="12">
        <v>0</v>
      </c>
      <c r="C49" s="12"/>
      <c r="D49" s="9" t="e">
        <f t="shared" ref="D49:D50" si="33">E49/C49</f>
        <v>#DIV/0!</v>
      </c>
      <c r="E49" s="5">
        <f t="shared" ref="E49:E50" si="34">B49*0</f>
        <v>0</v>
      </c>
      <c r="F49" s="5">
        <f t="shared" ref="F49:F50" si="35">SUM(E38:E49)/2000</f>
        <v>0</v>
      </c>
      <c r="G49" s="5">
        <f>'P801'!F49</f>
        <v>113.47492838458439</v>
      </c>
    </row>
    <row r="50" spans="1:7" x14ac:dyDescent="0.25">
      <c r="A50" s="4">
        <v>43435</v>
      </c>
      <c r="B50" s="12">
        <v>0</v>
      </c>
      <c r="C50" s="12"/>
      <c r="D50" s="9" t="e">
        <f t="shared" si="33"/>
        <v>#DIV/0!</v>
      </c>
      <c r="E50" s="5">
        <f t="shared" si="34"/>
        <v>0</v>
      </c>
      <c r="F50" s="5">
        <f t="shared" si="35"/>
        <v>0</v>
      </c>
      <c r="G50" s="5">
        <f>'P801'!F50</f>
        <v>109.25638868529988</v>
      </c>
    </row>
    <row r="51" spans="1:7" x14ac:dyDescent="0.25">
      <c r="A51" s="4">
        <v>43466</v>
      </c>
      <c r="B51" s="12">
        <v>0</v>
      </c>
      <c r="C51" s="12"/>
      <c r="D51" s="9" t="e">
        <f t="shared" ref="D51:D52" si="36">E51/C51</f>
        <v>#DIV/0!</v>
      </c>
      <c r="E51" s="5">
        <f t="shared" ref="E51:E52" si="37">B51*0</f>
        <v>0</v>
      </c>
      <c r="F51" s="5">
        <f t="shared" ref="F51:F52" si="38">SUM(E40:E51)/2000</f>
        <v>0</v>
      </c>
      <c r="G51" s="5">
        <f>'P801'!F51</f>
        <v>111.31319415779988</v>
      </c>
    </row>
    <row r="52" spans="1:7" x14ac:dyDescent="0.25">
      <c r="A52" s="4">
        <v>43497</v>
      </c>
      <c r="B52" s="12">
        <v>0</v>
      </c>
      <c r="C52" s="12"/>
      <c r="D52" s="9" t="e">
        <f t="shared" si="36"/>
        <v>#DIV/0!</v>
      </c>
      <c r="E52" s="5">
        <f t="shared" si="37"/>
        <v>0</v>
      </c>
      <c r="F52" s="5">
        <f t="shared" si="38"/>
        <v>0</v>
      </c>
      <c r="G52" s="5">
        <f>'P801'!F52</f>
        <v>108.12249437260684</v>
      </c>
    </row>
    <row r="53" spans="1:7" x14ac:dyDescent="0.25">
      <c r="A53" s="4">
        <v>43525</v>
      </c>
      <c r="B53" s="12">
        <v>0</v>
      </c>
      <c r="C53" s="12"/>
      <c r="D53" s="9" t="e">
        <f t="shared" ref="D53" si="39">E53/C53</f>
        <v>#DIV/0!</v>
      </c>
      <c r="E53" s="5">
        <f t="shared" ref="E53" si="40">B53*0</f>
        <v>0</v>
      </c>
      <c r="F53" s="5">
        <f t="shared" ref="F53" si="41">SUM(E42:E53)/2000</f>
        <v>0</v>
      </c>
      <c r="G53" s="5">
        <f>'P801'!F53</f>
        <v>106.88820021505191</v>
      </c>
    </row>
    <row r="54" spans="1:7" x14ac:dyDescent="0.25">
      <c r="A54" s="4">
        <v>43556</v>
      </c>
      <c r="B54" s="12">
        <v>0</v>
      </c>
      <c r="C54" s="12"/>
      <c r="D54" s="9" t="e">
        <f t="shared" ref="D54:D56" si="42">E54/C54</f>
        <v>#DIV/0!</v>
      </c>
      <c r="E54" s="5">
        <f t="shared" ref="E54:E56" si="43">B54*0</f>
        <v>0</v>
      </c>
      <c r="F54" s="5">
        <f t="shared" ref="F54:F56" si="44">SUM(E43:E54)/2000</f>
        <v>0</v>
      </c>
      <c r="G54" s="5">
        <f>'P801'!F54</f>
        <v>104.6709104398589</v>
      </c>
    </row>
    <row r="55" spans="1:7" x14ac:dyDescent="0.25">
      <c r="A55" s="4">
        <v>43586</v>
      </c>
      <c r="B55" s="12">
        <v>0</v>
      </c>
      <c r="C55" s="12"/>
      <c r="D55" s="9" t="e">
        <f t="shared" si="42"/>
        <v>#DIV/0!</v>
      </c>
      <c r="E55" s="5">
        <f t="shared" si="43"/>
        <v>0</v>
      </c>
      <c r="F55" s="5">
        <f t="shared" si="44"/>
        <v>0</v>
      </c>
      <c r="G55" s="5">
        <f>'P801'!F55</f>
        <v>103.29797915730391</v>
      </c>
    </row>
    <row r="56" spans="1:7" x14ac:dyDescent="0.25">
      <c r="A56" s="4">
        <v>43617</v>
      </c>
      <c r="B56" s="12">
        <v>0</v>
      </c>
      <c r="C56" s="12"/>
      <c r="D56" s="9" t="e">
        <f t="shared" si="42"/>
        <v>#DIV/0!</v>
      </c>
      <c r="E56" s="5">
        <f t="shared" si="43"/>
        <v>0</v>
      </c>
      <c r="F56" s="5">
        <f t="shared" si="44"/>
        <v>0</v>
      </c>
      <c r="G56" s="5">
        <f>'P801'!F56</f>
        <v>100.87078153994202</v>
      </c>
    </row>
    <row r="57" spans="1:7" x14ac:dyDescent="0.25">
      <c r="A57" s="4">
        <v>43647</v>
      </c>
      <c r="B57" s="12">
        <v>0</v>
      </c>
      <c r="C57" s="12"/>
      <c r="D57" s="9" t="e">
        <f t="shared" ref="D57:D58" si="45">E57/C57</f>
        <v>#DIV/0!</v>
      </c>
      <c r="E57" s="5">
        <f t="shared" ref="E57:E58" si="46">B57*0</f>
        <v>0</v>
      </c>
      <c r="F57" s="5">
        <f t="shared" ref="F57:F58" si="47">SUM(E46:E57)/2000</f>
        <v>0</v>
      </c>
      <c r="G57" s="5">
        <f>'P801'!F57</f>
        <v>102.72409156008008</v>
      </c>
    </row>
    <row r="58" spans="1:7" x14ac:dyDescent="0.25">
      <c r="A58" s="4">
        <v>43678</v>
      </c>
      <c r="B58" s="12">
        <v>0</v>
      </c>
      <c r="C58" s="12"/>
      <c r="D58" s="9" t="e">
        <f t="shared" si="45"/>
        <v>#DIV/0!</v>
      </c>
      <c r="E58" s="5">
        <f t="shared" si="46"/>
        <v>0</v>
      </c>
      <c r="F58" s="5">
        <f t="shared" si="47"/>
        <v>0</v>
      </c>
      <c r="G58" s="5">
        <f>'P801'!F58</f>
        <v>105.6202911550801</v>
      </c>
    </row>
    <row r="59" spans="1:7" x14ac:dyDescent="0.25">
      <c r="A59" s="4">
        <v>43709</v>
      </c>
      <c r="B59" s="12">
        <v>0</v>
      </c>
      <c r="C59" s="12"/>
      <c r="D59" s="9" t="e">
        <f t="shared" ref="D59" si="48">E59/C59</f>
        <v>#DIV/0!</v>
      </c>
      <c r="E59" s="5">
        <f t="shared" ref="E59" si="49">B59*0</f>
        <v>0</v>
      </c>
      <c r="F59" s="5">
        <f t="shared" ref="F59" si="50">SUM(E48:E59)/2000</f>
        <v>0</v>
      </c>
      <c r="G59" s="5">
        <f>'P801'!F59</f>
        <v>103.21911250521815</v>
      </c>
    </row>
    <row r="60" spans="1:7" x14ac:dyDescent="0.25">
      <c r="A60" s="4">
        <v>43739</v>
      </c>
      <c r="B60" s="12">
        <v>0</v>
      </c>
      <c r="C60" s="12"/>
      <c r="D60" s="9" t="e">
        <f t="shared" ref="D60" si="51">E60/C60</f>
        <v>#DIV/0!</v>
      </c>
      <c r="E60" s="5">
        <f t="shared" ref="E60" si="52">B60*0</f>
        <v>0</v>
      </c>
      <c r="F60" s="5">
        <f t="shared" ref="F60" si="53">SUM(E49:E60)/2000</f>
        <v>0</v>
      </c>
      <c r="G60" s="5">
        <f>'P801'!F60</f>
        <v>101.82526833924432</v>
      </c>
    </row>
    <row r="61" spans="1:7" x14ac:dyDescent="0.25">
      <c r="A61" s="4">
        <v>43770</v>
      </c>
      <c r="B61" s="12">
        <v>0</v>
      </c>
      <c r="C61" s="12"/>
      <c r="D61" s="9" t="e">
        <f t="shared" ref="D61:D62" si="54">E61/C61</f>
        <v>#DIV/0!</v>
      </c>
      <c r="E61" s="5">
        <f t="shared" ref="E61:E62" si="55">B61*0</f>
        <v>0</v>
      </c>
      <c r="F61" s="5">
        <f t="shared" ref="F61:F62" si="56">SUM(E50:E61)/2000</f>
        <v>0</v>
      </c>
      <c r="G61" s="5">
        <f>'P801'!F61</f>
        <v>97.456381685494307</v>
      </c>
    </row>
    <row r="62" spans="1:7" x14ac:dyDescent="0.25">
      <c r="A62" s="4">
        <v>43800</v>
      </c>
      <c r="B62" s="12">
        <v>0</v>
      </c>
      <c r="C62" s="12"/>
      <c r="D62" s="9" t="e">
        <f t="shared" si="54"/>
        <v>#DIV/0!</v>
      </c>
      <c r="E62" s="5">
        <f t="shared" si="55"/>
        <v>0</v>
      </c>
      <c r="F62" s="5">
        <f t="shared" si="56"/>
        <v>0</v>
      </c>
      <c r="G62" s="5">
        <f>'P801'!F62</f>
        <v>99.307014317223832</v>
      </c>
    </row>
    <row r="63" spans="1:7" x14ac:dyDescent="0.25">
      <c r="A63" s="4">
        <v>43831</v>
      </c>
      <c r="B63" s="12">
        <v>0</v>
      </c>
      <c r="C63" s="12"/>
      <c r="D63" s="9" t="e">
        <f t="shared" ref="D63:D64" si="57">E63/C63</f>
        <v>#DIV/0!</v>
      </c>
      <c r="E63" s="5">
        <f t="shared" ref="E63:E64" si="58">B63*0</f>
        <v>0</v>
      </c>
      <c r="F63" s="5">
        <f t="shared" ref="F63:F64" si="59">SUM(E52:E63)/2000</f>
        <v>0</v>
      </c>
      <c r="G63" s="5">
        <f>'P801'!F63</f>
        <v>101.30406748722383</v>
      </c>
    </row>
    <row r="64" spans="1:7" x14ac:dyDescent="0.25">
      <c r="A64" s="4">
        <v>43862</v>
      </c>
      <c r="B64" s="12">
        <v>0</v>
      </c>
      <c r="C64" s="12"/>
      <c r="D64" s="9" t="e">
        <f t="shared" si="57"/>
        <v>#DIV/0!</v>
      </c>
      <c r="E64" s="5">
        <f t="shared" si="58"/>
        <v>0</v>
      </c>
      <c r="F64" s="5">
        <f t="shared" si="59"/>
        <v>0</v>
      </c>
      <c r="G64" s="5">
        <f>'P801'!F64</f>
        <v>103.13880853486192</v>
      </c>
    </row>
    <row r="65" spans="1:8" x14ac:dyDescent="0.25">
      <c r="A65" s="4">
        <v>43891</v>
      </c>
      <c r="B65" s="12">
        <v>0</v>
      </c>
      <c r="C65" s="12"/>
      <c r="D65" s="9" t="e">
        <f t="shared" ref="D65" si="60">E65/C65</f>
        <v>#DIV/0!</v>
      </c>
      <c r="E65" s="5">
        <f t="shared" ref="E65" si="61">B65*0</f>
        <v>0</v>
      </c>
      <c r="F65" s="5">
        <f t="shared" ref="F65" si="62">SUM(E54:E65)/2000</f>
        <v>0</v>
      </c>
      <c r="G65" s="5">
        <f>'P801'!F65</f>
        <v>98.795620112361931</v>
      </c>
      <c r="H65" s="10" t="s">
        <v>52</v>
      </c>
    </row>
    <row r="66" spans="1:8" x14ac:dyDescent="0.25">
      <c r="A66" s="4">
        <v>43922</v>
      </c>
      <c r="B66" s="12">
        <v>0</v>
      </c>
      <c r="C66" s="12"/>
      <c r="D66" s="9" t="e">
        <f t="shared" ref="D66:D67" si="63">E66/C66</f>
        <v>#DIV/0!</v>
      </c>
      <c r="E66" s="5">
        <f t="shared" ref="E66:E67" si="64">B66*0</f>
        <v>0</v>
      </c>
      <c r="F66" s="5">
        <f t="shared" ref="F66:F67" si="65">SUM(E55:E66)/2000</f>
        <v>0</v>
      </c>
      <c r="G66" s="5">
        <f>'P801'!F66</f>
        <v>90.774727187499991</v>
      </c>
      <c r="H66" s="10" t="s">
        <v>55</v>
      </c>
    </row>
    <row r="67" spans="1:8" x14ac:dyDescent="0.25">
      <c r="A67" s="4">
        <v>43952</v>
      </c>
      <c r="B67" s="12">
        <v>0</v>
      </c>
      <c r="C67" s="12"/>
      <c r="D67" s="9" t="e">
        <f t="shared" si="63"/>
        <v>#DIV/0!</v>
      </c>
      <c r="E67" s="5">
        <f t="shared" si="64"/>
        <v>0</v>
      </c>
      <c r="F67" s="5">
        <f t="shared" si="65"/>
        <v>0</v>
      </c>
      <c r="G67" s="5">
        <f>'P801'!F67</f>
        <v>84.588674897499999</v>
      </c>
    </row>
    <row r="68" spans="1:8" x14ac:dyDescent="0.25">
      <c r="A68" s="4">
        <v>43983</v>
      </c>
      <c r="B68" s="12">
        <v>0</v>
      </c>
      <c r="C68" s="12"/>
      <c r="D68" s="9" t="e">
        <f t="shared" ref="D68:D69" si="66">E68/C68</f>
        <v>#DIV/0!</v>
      </c>
      <c r="E68" s="5">
        <f t="shared" ref="E68:E69" si="67">B68*0</f>
        <v>0</v>
      </c>
      <c r="F68" s="5">
        <f t="shared" ref="F68:F69" si="68">SUM(E57:E68)/2000</f>
        <v>0</v>
      </c>
      <c r="G68" s="5">
        <f>'P801'!F68</f>
        <v>85.635800647499991</v>
      </c>
    </row>
    <row r="69" spans="1:8" x14ac:dyDescent="0.25">
      <c r="A69" s="4">
        <v>44013</v>
      </c>
      <c r="B69" s="12">
        <v>0</v>
      </c>
      <c r="C69" s="12"/>
      <c r="D69" s="9" t="e">
        <f t="shared" si="66"/>
        <v>#DIV/0!</v>
      </c>
      <c r="E69" s="5">
        <f t="shared" si="67"/>
        <v>0</v>
      </c>
      <c r="F69" s="5">
        <f t="shared" si="68"/>
        <v>0</v>
      </c>
      <c r="G69" s="5">
        <f>'P801'!F69</f>
        <v>85.635800647499991</v>
      </c>
    </row>
    <row r="70" spans="1:8" x14ac:dyDescent="0.25">
      <c r="A70" s="4">
        <v>44044</v>
      </c>
      <c r="B70" s="12">
        <v>0</v>
      </c>
      <c r="C70" s="12"/>
      <c r="D70" s="9" t="e">
        <f t="shared" ref="D70" si="69">E70/C70</f>
        <v>#DIV/0!</v>
      </c>
      <c r="E70" s="5">
        <f t="shared" ref="E70" si="70">B70*0</f>
        <v>0</v>
      </c>
      <c r="F70" s="5">
        <f t="shared" ref="F70" si="71">SUM(E59:E70)/2000</f>
        <v>0</v>
      </c>
      <c r="G70" s="5">
        <f>'P801'!F70</f>
        <v>82.494423397499986</v>
      </c>
    </row>
    <row r="71" spans="1:8" x14ac:dyDescent="0.25">
      <c r="A71" s="4">
        <v>44075</v>
      </c>
      <c r="B71" s="12">
        <v>0</v>
      </c>
      <c r="C71" s="12"/>
      <c r="D71" s="9" t="e">
        <f t="shared" ref="D71" si="72">E71/C71</f>
        <v>#DIV/0!</v>
      </c>
      <c r="E71" s="5">
        <f t="shared" ref="E71" si="73">B71*0</f>
        <v>0</v>
      </c>
      <c r="F71" s="5">
        <f t="shared" ref="F71" si="74">SUM(E60:E71)/2000</f>
        <v>0</v>
      </c>
      <c r="G71" s="5">
        <f>'P801'!F71</f>
        <v>82.59112560749999</v>
      </c>
    </row>
    <row r="72" spans="1:8" x14ac:dyDescent="0.25">
      <c r="A72" s="4">
        <v>44105</v>
      </c>
      <c r="B72" s="12">
        <v>0</v>
      </c>
      <c r="C72" s="12"/>
      <c r="D72" s="9" t="e">
        <f t="shared" ref="D72" si="75">E72/C72</f>
        <v>#DIV/0!</v>
      </c>
      <c r="E72" s="5">
        <f t="shared" ref="E72" si="76">B72*0</f>
        <v>0</v>
      </c>
      <c r="F72" s="5">
        <f t="shared" ref="F72" si="77">SUM(E61:E72)/2000</f>
        <v>0</v>
      </c>
      <c r="G72" s="5">
        <f>'P801'!F72</f>
        <v>83.638266711249983</v>
      </c>
    </row>
    <row r="73" spans="1:8" x14ac:dyDescent="0.25">
      <c r="A73" s="4">
        <v>44136</v>
      </c>
      <c r="B73" s="12">
        <v>0</v>
      </c>
      <c r="C73" s="12"/>
      <c r="D73" s="9" t="e">
        <f t="shared" ref="D73" si="78">E73/C73</f>
        <v>#DIV/0!</v>
      </c>
      <c r="E73" s="5">
        <f t="shared" ref="E73" si="79">B73*0</f>
        <v>0</v>
      </c>
      <c r="F73" s="5">
        <f t="shared" ref="F73" si="80">SUM(E62:E73)/2000</f>
        <v>0</v>
      </c>
      <c r="G73" s="5">
        <f>'P801'!F73</f>
        <v>87.826785064999996</v>
      </c>
    </row>
    <row r="74" spans="1:8" x14ac:dyDescent="0.25">
      <c r="A74" s="4">
        <v>44166</v>
      </c>
      <c r="B74" s="12">
        <v>0</v>
      </c>
      <c r="C74" s="12"/>
      <c r="D74" s="9" t="e">
        <f t="shared" ref="D74" si="81">E74/C74</f>
        <v>#DIV/0!</v>
      </c>
      <c r="E74" s="5">
        <f t="shared" ref="E74" si="82">B74*0</f>
        <v>0</v>
      </c>
      <c r="F74" s="5">
        <f t="shared" ref="F74" si="83">SUM(E63:E74)/2000</f>
        <v>0</v>
      </c>
      <c r="G74" s="5">
        <f>'P801'!F74</f>
        <v>86.87884957499999</v>
      </c>
    </row>
  </sheetData>
  <mergeCells count="1">
    <mergeCell ref="A1:G1"/>
  </mergeCells>
  <conditionalFormatting sqref="G3:G74">
    <cfRule type="cellIs" dxfId="3" priority="2" operator="greaterThan">
      <formula>240</formula>
    </cfRule>
  </conditionalFormatting>
  <conditionalFormatting sqref="D3:D74">
    <cfRule type="cellIs" dxfId="2" priority="1" operator="greaterThan">
      <formula>9.8</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Summary</vt:lpstr>
      <vt:lpstr>P801</vt:lpstr>
      <vt:lpstr>P005</vt:lpstr>
      <vt:lpstr>P006</vt:lpstr>
      <vt:lpstr>P007</vt:lpstr>
      <vt:lpstr>P008</vt:lpstr>
      <vt:lpstr>R001</vt:lpstr>
      <vt:lpstr>R002</vt:lpstr>
    </vt:vector>
  </TitlesOfParts>
  <Company>Bridgestone APM 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Schimmoeller, Mitch A.</dc:creator>
  <cp:lastModifiedBy>Schimmoeller, Mitch A.</cp:lastModifiedBy>
  <cp:lastPrinted>2018-06-27T09:52:46Z</cp:lastPrinted>
  <dcterms:created xsi:type="dcterms:W3CDTF">2017-07-28T18:34:44Z</dcterms:created>
  <dcterms:modified xsi:type="dcterms:W3CDTF">2021-03-26T14:57:00Z</dcterms:modified>
</cp:coreProperties>
</file>