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240" yWindow="60" windowWidth="21540" windowHeight="21980"/>
  </bookViews>
  <sheets>
    <sheet name="mach_aug07 low disp" sheetId="1" r:id="rId1"/>
  </sheets>
  <definedNames>
    <definedName name="alpha_x">'mach_aug07 low disp'!$D$9:$D$78</definedName>
    <definedName name="alpha_y">'mach_aug07 low disp'!$F$9:$F$78</definedName>
    <definedName name="beta_x">'mach_aug07 low disp'!$C$9:$C$78</definedName>
    <definedName name="beta_y">'mach_aug07 low disp'!$E$9:$E$78</definedName>
    <definedName name="eta_prime_x">'mach_aug07 low disp'!$H$9:$H$78</definedName>
    <definedName name="eta_x">'mach_aug07 low disp'!$G$9:$G$78</definedName>
    <definedName name="func_feb06" localSheetId="0">'mach_aug07 low disp'!$B$14:$L$58</definedName>
    <definedName name="func_feb06_1" localSheetId="0">'mach_aug07 low disp'!$O$18:$P$91</definedName>
    <definedName name="func_feb06_2" localSheetId="0">'mach_aug07 low disp'!$O$12:$P$85</definedName>
    <definedName name="nm">'mach_aug07 low disp'!$E$6</definedName>
    <definedName name="out" localSheetId="0">'mach_aug07 low disp'!$P$8:$P$78</definedName>
    <definedName name="out_1" localSheetId="0">'mach_aug07 low disp'!#REF!</definedName>
    <definedName name="out_2" localSheetId="0">'mach_aug07 low disp'!$Q$9:$V$83</definedName>
    <definedName name="Q">'mach_aug07 low disp'!$E$5</definedName>
    <definedName name="ringdat" localSheetId="0">'mach_aug07 low disp'!#REF!</definedName>
    <definedName name="ringdat_1" localSheetId="0">'mach_aug07 low disp'!#REF!</definedName>
    <definedName name="δ">'mach_aug07 low disp'!$E$4</definedName>
    <definedName name="ε_x">'mach_aug07 low disp'!$B$4</definedName>
    <definedName name="ε_y">'mach_aug07 low disp'!$B$5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9" i="1"/>
  <c r="E5" i="1"/>
</calcChain>
</file>

<file path=xl/connections.xml><?xml version="1.0" encoding="utf-8"?>
<connections xmlns="http://schemas.openxmlformats.org/spreadsheetml/2006/main">
  <connection id="1" name="func_feb06" type="6" refreshedVersion="2" background="1" saveData="1">
    <textPr codePage="10006" sourceFile="H:\SR1\Machine Info\func_feb06.txt" space="1" consecutive="1">
      <textFields count="17">
        <textField type="skip"/>
        <textField/>
        <textField type="skip"/>
        <textField/>
        <textField/>
        <textField/>
        <textField/>
        <textField/>
        <textField/>
        <textField type="skip"/>
        <textField type="skip"/>
        <textField/>
        <textField/>
        <textField type="skip"/>
        <textField/>
        <textField type="skip"/>
        <textField type="skip"/>
      </textFields>
    </textPr>
  </connection>
  <connection id="2" name="func_feb061" type="6" refreshedVersion="2" background="1" saveData="1">
    <textPr codePage="10006" sourceFile="H:\SR1\Machine Info\func_feb06.txt" space="1" consecutive="1">
      <textFields count="17">
        <textField type="skip"/>
        <textField/>
        <textField type="skip"/>
        <textField/>
        <textField/>
        <textField/>
        <textField/>
        <textField/>
        <textField/>
        <textField type="skip"/>
        <textField type="skip"/>
        <textField/>
        <textField/>
        <textField type="skip"/>
        <textField/>
        <textField type="skip"/>
        <textField type="skip"/>
      </textFields>
    </textPr>
  </connection>
  <connection id="3" name="func_feb062" type="6" refreshedVersion="2" background="1" saveData="1">
    <textPr codePage="10006" sourceFile="H:\SR1\Machine Info\func_feb06.txt" space="1" consecutive="1">
      <textFields count="1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skip"/>
        <textField type="skip"/>
      </textFields>
    </textPr>
  </connection>
  <connection id="4" name="out" type="6" refreshedVersion="2" background="1" saveData="1">
    <textPr codePage="10006" sourceFile="H:\cygwin\ringdir\out" delimited="0">
      <textFields count="16">
        <textField/>
        <textField position="9"/>
        <textField position="14"/>
        <textField position="24"/>
        <textField position="34"/>
        <textField position="44"/>
        <textField position="54"/>
        <textField position="61"/>
        <textField position="68"/>
        <textField position="75"/>
        <textField position="82"/>
        <textField position="89"/>
        <textField position="96"/>
        <textField position="103"/>
        <textField position="111"/>
        <textField position="120"/>
      </textFields>
    </textPr>
  </connection>
</connections>
</file>

<file path=xl/sharedStrings.xml><?xml version="1.0" encoding="utf-8"?>
<sst xmlns="http://schemas.openxmlformats.org/spreadsheetml/2006/main" count="115" uniqueCount="60">
  <si>
    <t>CLS Machine Functions for 1 Cell</t>
  </si>
  <si>
    <t xml:space="preserve">  XSR DATA</t>
  </si>
  <si>
    <t>D = drifts</t>
  </si>
  <si>
    <t>nm-rad</t>
  </si>
  <si>
    <t>D1 = straight section in 0.25cm segments</t>
  </si>
  <si>
    <t>ε_x =</t>
  </si>
  <si>
    <t>δ =</t>
  </si>
  <si>
    <r>
      <t>n</t>
    </r>
    <r>
      <rPr>
        <sz val="10"/>
        <rFont val="Arial"/>
      </rPr>
      <t>_x =</t>
    </r>
  </si>
  <si>
    <t>Q = quads</t>
  </si>
  <si>
    <t>ε_y =</t>
  </si>
  <si>
    <t>Q (%) =</t>
  </si>
  <si>
    <r>
      <t>n</t>
    </r>
    <r>
      <rPr>
        <sz val="10"/>
        <rFont val="Arial"/>
      </rPr>
      <t>_y =</t>
    </r>
  </si>
  <si>
    <t>S = sextupoles</t>
  </si>
  <si>
    <t>HC = Dipole, per degree</t>
  </si>
  <si>
    <t>Name</t>
  </si>
  <si>
    <t>Pos.(m)</t>
  </si>
  <si>
    <r>
      <t>b</t>
    </r>
    <r>
      <rPr>
        <sz val="10"/>
        <rFont val="Arial"/>
      </rPr>
      <t>_x (m)</t>
    </r>
  </si>
  <si>
    <r>
      <t>a</t>
    </r>
    <r>
      <rPr>
        <sz val="10"/>
        <rFont val="Arial"/>
      </rPr>
      <t>_x (m)</t>
    </r>
  </si>
  <si>
    <r>
      <t>b</t>
    </r>
    <r>
      <rPr>
        <sz val="10"/>
        <rFont val="Arial"/>
      </rPr>
      <t>_y (m)</t>
    </r>
  </si>
  <si>
    <r>
      <t>a</t>
    </r>
    <r>
      <rPr>
        <sz val="10"/>
        <rFont val="Arial"/>
      </rPr>
      <t>_y (m)</t>
    </r>
  </si>
  <si>
    <r>
      <t>h</t>
    </r>
    <r>
      <rPr>
        <sz val="10"/>
        <rFont val="Arial"/>
      </rPr>
      <t>_x</t>
    </r>
  </si>
  <si>
    <r>
      <t>h</t>
    </r>
    <r>
      <rPr>
        <sz val="10"/>
        <rFont val="Arial"/>
      </rPr>
      <t>'_x</t>
    </r>
  </si>
  <si>
    <r>
      <t>s</t>
    </r>
    <r>
      <rPr>
        <sz val="10"/>
        <rFont val="Arial"/>
      </rPr>
      <t>_x</t>
    </r>
  </si>
  <si>
    <r>
      <t>s</t>
    </r>
    <r>
      <rPr>
        <sz val="10"/>
        <rFont val="Arial"/>
      </rPr>
      <t>'_x</t>
    </r>
  </si>
  <si>
    <r>
      <t>s</t>
    </r>
    <r>
      <rPr>
        <sz val="10"/>
        <rFont val="Arial"/>
      </rPr>
      <t>_y</t>
    </r>
  </si>
  <si>
    <r>
      <t>s</t>
    </r>
    <r>
      <rPr>
        <sz val="10"/>
        <rFont val="Arial"/>
      </rPr>
      <t>'_y</t>
    </r>
  </si>
  <si>
    <t>START</t>
  </si>
  <si>
    <t>Center of Straight</t>
  </si>
  <si>
    <t>D1</t>
  </si>
  <si>
    <t>D1B</t>
  </si>
  <si>
    <t>Q1</t>
  </si>
  <si>
    <t>D2</t>
  </si>
  <si>
    <t>Q2</t>
  </si>
  <si>
    <t>D3</t>
  </si>
  <si>
    <t>HCI</t>
  </si>
  <si>
    <t>HC</t>
  </si>
  <si>
    <t>Far IR</t>
  </si>
  <si>
    <t>HCO</t>
  </si>
  <si>
    <t>D4</t>
  </si>
  <si>
    <t>S1</t>
  </si>
  <si>
    <t>D5</t>
  </si>
  <si>
    <t>Q3</t>
  </si>
  <si>
    <t>D6</t>
  </si>
  <si>
    <t>S2</t>
  </si>
  <si>
    <t>D7</t>
  </si>
  <si>
    <t>D8</t>
  </si>
  <si>
    <t>Mid IR</t>
  </si>
  <si>
    <t>nm =</t>
  </si>
  <si>
    <t>Center of ID #1</t>
  </si>
  <si>
    <t>Center of ID #2</t>
  </si>
  <si>
    <r>
      <t>B1, 5</t>
    </r>
    <r>
      <rPr>
        <sz val="10"/>
        <rFont val="Arial"/>
      </rPr>
      <t>°</t>
    </r>
    <r>
      <rPr>
        <sz val="10"/>
        <rFont val="Arial"/>
      </rPr>
      <t xml:space="preserve"> port</t>
    </r>
  </si>
  <si>
    <t>B2, 4° port</t>
  </si>
  <si>
    <t>1° in BM</t>
  </si>
  <si>
    <t>2° in BM</t>
  </si>
  <si>
    <t>3° in BM</t>
  </si>
  <si>
    <t>4° in BM</t>
  </si>
  <si>
    <t>5° in BM</t>
  </si>
  <si>
    <r>
      <t>s</t>
    </r>
    <r>
      <rPr>
        <sz val="10"/>
        <rFont val="Arial"/>
      </rPr>
      <t xml:space="preserve">'_x and </t>
    </r>
    <r>
      <rPr>
        <sz val="10"/>
        <rFont val="Symbol"/>
        <family val="1"/>
        <charset val="2"/>
      </rPr>
      <t>s</t>
    </r>
    <r>
      <rPr>
        <sz val="10"/>
        <rFont val="Arial"/>
      </rPr>
      <t>'_y formulae include alpha_x and alpha_y contributions</t>
    </r>
  </si>
  <si>
    <t>Les Dallin (Nov. 31/2009): All Dipole #1 @ 5 degrees, #2 @ 4 degrees!</t>
  </si>
  <si>
    <t>Dec '09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</si>
</sst>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$-409]mmmm\-yy;@"/>
    <numFmt numFmtId="166" formatCode="0.0000000E+00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7" fontId="0" fillId="0" borderId="0" xfId="0" applyNumberFormat="1"/>
    <xf numFmtId="164" fontId="0" fillId="0" borderId="0" xfId="0" applyNumberFormat="1" applyAlignment="1">
      <alignment horizontal="right"/>
    </xf>
    <xf numFmtId="2" fontId="0" fillId="2" borderId="1" xfId="0" applyNumberFormat="1" applyFill="1" applyBorder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64" fontId="0" fillId="2" borderId="1" xfId="0" applyNumberFormat="1" applyFill="1" applyBorder="1" applyAlignment="1">
      <alignment horizontal="left"/>
    </xf>
    <xf numFmtId="0" fontId="4" fillId="0" borderId="0" xfId="0" applyFont="1"/>
    <xf numFmtId="0" fontId="0" fillId="0" borderId="0" xfId="0" applyFill="1"/>
    <xf numFmtId="0" fontId="0" fillId="3" borderId="2" xfId="0" applyFill="1" applyBorder="1"/>
    <xf numFmtId="0" fontId="0" fillId="3" borderId="3" xfId="0" applyFill="1" applyBorder="1"/>
    <xf numFmtId="0" fontId="3" fillId="3" borderId="4" xfId="0" applyFont="1" applyFill="1" applyBorder="1"/>
    <xf numFmtId="17" fontId="3" fillId="3" borderId="3" xfId="0" applyNumberFormat="1" applyFont="1" applyFill="1" applyBorder="1"/>
    <xf numFmtId="11" fontId="0" fillId="0" borderId="0" xfId="0" applyNumberFormat="1"/>
    <xf numFmtId="0" fontId="5" fillId="0" borderId="0" xfId="0" applyFont="1"/>
    <xf numFmtId="166" fontId="0" fillId="0" borderId="0" xfId="0" applyNumberFormat="1"/>
    <xf numFmtId="0" fontId="5" fillId="0" borderId="0" xfId="0" applyFont="1" applyAlignment="1">
      <alignment horizontal="right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/>
    <xf numFmtId="0" fontId="0" fillId="6" borderId="1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4" fillId="6" borderId="4" xfId="0" applyFont="1" applyFill="1" applyBorder="1" applyAlignment="1"/>
    <xf numFmtId="0" fontId="4" fillId="6" borderId="3" xfId="0" applyFont="1" applyFill="1" applyBorder="1" applyAlignment="1"/>
    <xf numFmtId="0" fontId="4" fillId="6" borderId="2" xfId="0" applyFont="1" applyFill="1" applyBorder="1" applyAlignment="1"/>
    <xf numFmtId="11" fontId="0" fillId="4" borderId="3" xfId="0" applyNumberFormat="1" applyFill="1" applyBorder="1"/>
    <xf numFmtId="11" fontId="0" fillId="4" borderId="2" xfId="0" applyNumberFormat="1" applyFill="1" applyBorder="1"/>
    <xf numFmtId="11" fontId="0" fillId="0" borderId="0" xfId="0" applyNumberFormat="1" applyFill="1"/>
    <xf numFmtId="11" fontId="0" fillId="3" borderId="3" xfId="0" applyNumberFormat="1" applyFill="1" applyBorder="1"/>
    <xf numFmtId="11" fontId="0" fillId="5" borderId="3" xfId="0" applyNumberFormat="1" applyFill="1" applyBorder="1"/>
    <xf numFmtId="0" fontId="4" fillId="0" borderId="0" xfId="0" applyFont="1" applyAlignment="1">
      <alignment horizontal="center"/>
    </xf>
    <xf numFmtId="165" fontId="2" fillId="0" borderId="0" xfId="0" applyNumberFormat="1" applyFont="1"/>
    <xf numFmtId="0" fontId="3" fillId="0" borderId="7" xfId="0" applyFont="1" applyBorder="1" applyAlignment="1">
      <alignment horizontal="center"/>
    </xf>
    <xf numFmtId="0" fontId="0" fillId="7" borderId="0" xfId="0" applyFill="1"/>
    <xf numFmtId="11" fontId="0" fillId="7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unc_feb06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unc_feb06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unc_feb06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>
      <selection activeCell="A49" sqref="A39:XFD49"/>
    </sheetView>
  </sheetViews>
  <sheetFormatPr baseColWidth="10" defaultColWidth="8.83203125" defaultRowHeight="12" x14ac:dyDescent="0"/>
  <cols>
    <col min="1" max="1" width="6.6640625" customWidth="1"/>
    <col min="2" max="5" width="8.33203125" customWidth="1"/>
    <col min="6" max="6" width="9" customWidth="1"/>
    <col min="7" max="8" width="8.33203125" customWidth="1"/>
    <col min="9" max="12" width="9.5" customWidth="1"/>
    <col min="13" max="13" width="17.6640625" customWidth="1"/>
    <col min="14" max="14" width="11.5" bestFit="1" customWidth="1"/>
    <col min="15" max="15" width="9" bestFit="1" customWidth="1"/>
    <col min="16" max="16" width="13.5" bestFit="1" customWidth="1"/>
    <col min="17" max="18" width="14.1640625" bestFit="1" customWidth="1"/>
    <col min="19" max="19" width="7" customWidth="1"/>
    <col min="20" max="20" width="6.5" customWidth="1"/>
    <col min="21" max="21" width="6" customWidth="1"/>
    <col min="22" max="22" width="6.5" customWidth="1"/>
  </cols>
  <sheetData>
    <row r="1" spans="1:18" ht="16" thickBot="1">
      <c r="A1" s="1" t="s">
        <v>0</v>
      </c>
      <c r="F1" s="41" t="s">
        <v>59</v>
      </c>
      <c r="G1" s="42" t="s">
        <v>1</v>
      </c>
      <c r="H1" s="42"/>
      <c r="J1" t="s">
        <v>2</v>
      </c>
    </row>
    <row r="2" spans="1:18" ht="13" thickBot="1">
      <c r="A2" s="14" t="s">
        <v>58</v>
      </c>
      <c r="B2" s="13"/>
      <c r="C2" s="13"/>
      <c r="D2" s="13"/>
      <c r="E2" s="15"/>
      <c r="F2" s="13"/>
      <c r="G2" s="13"/>
      <c r="H2" s="12"/>
      <c r="J2" t="s">
        <v>4</v>
      </c>
    </row>
    <row r="3" spans="1:18">
      <c r="B3" t="s">
        <v>3</v>
      </c>
      <c r="C3" s="3"/>
      <c r="F3" s="4"/>
      <c r="J3" t="s">
        <v>8</v>
      </c>
    </row>
    <row r="4" spans="1:18">
      <c r="A4" s="5" t="s">
        <v>5</v>
      </c>
      <c r="B4" s="6">
        <v>22.7</v>
      </c>
      <c r="C4" s="3"/>
      <c r="D4" s="19" t="s">
        <v>6</v>
      </c>
      <c r="E4" s="30">
        <v>1.1000000000000001E-3</v>
      </c>
      <c r="F4" s="8" t="s">
        <v>7</v>
      </c>
      <c r="G4" s="31">
        <v>10.220000000000001</v>
      </c>
      <c r="J4" t="s">
        <v>12</v>
      </c>
    </row>
    <row r="5" spans="1:18">
      <c r="A5" s="7" t="s">
        <v>9</v>
      </c>
      <c r="B5" s="9">
        <v>0.1017</v>
      </c>
      <c r="C5" s="3"/>
      <c r="D5" s="7" t="s">
        <v>10</v>
      </c>
      <c r="E5" s="9">
        <f>ε_y/ε_x*100</f>
        <v>0.44801762114537447</v>
      </c>
      <c r="F5" s="8" t="s">
        <v>11</v>
      </c>
      <c r="G5" s="30">
        <v>4.32</v>
      </c>
      <c r="J5" t="s">
        <v>13</v>
      </c>
    </row>
    <row r="6" spans="1:18" ht="13" thickBot="1">
      <c r="D6" s="19" t="s">
        <v>47</v>
      </c>
      <c r="E6" s="16">
        <v>1.0000000000000001E-9</v>
      </c>
      <c r="F6" s="2"/>
      <c r="P6" s="17"/>
      <c r="Q6" s="17"/>
      <c r="R6" s="17"/>
    </row>
    <row r="7" spans="1:18" ht="13" thickBot="1">
      <c r="F7" s="2"/>
      <c r="I7" s="32" t="s">
        <v>57</v>
      </c>
      <c r="J7" s="33"/>
      <c r="K7" s="33"/>
      <c r="L7" s="33"/>
      <c r="M7" s="34"/>
      <c r="P7" s="17"/>
      <c r="Q7" s="17"/>
      <c r="R7" s="17"/>
    </row>
    <row r="8" spans="1:18" ht="13" thickBot="1">
      <c r="A8" t="s">
        <v>14</v>
      </c>
      <c r="B8" t="s">
        <v>15</v>
      </c>
      <c r="C8" s="10" t="s">
        <v>16</v>
      </c>
      <c r="D8" s="10" t="s">
        <v>17</v>
      </c>
      <c r="E8" s="40" t="s">
        <v>18</v>
      </c>
      <c r="F8" s="10" t="s">
        <v>19</v>
      </c>
      <c r="G8" s="10" t="s">
        <v>20</v>
      </c>
      <c r="H8" s="10" t="s">
        <v>21</v>
      </c>
      <c r="I8" s="28" t="s">
        <v>22</v>
      </c>
      <c r="J8" s="29" t="s">
        <v>23</v>
      </c>
      <c r="K8" s="28" t="s">
        <v>24</v>
      </c>
      <c r="L8" s="29" t="s">
        <v>25</v>
      </c>
      <c r="P8" s="17"/>
      <c r="Q8" s="17"/>
      <c r="R8" s="17"/>
    </row>
    <row r="9" spans="1:18" ht="13" thickBot="1">
      <c r="A9" s="22" t="s">
        <v>26</v>
      </c>
      <c r="B9" s="23">
        <v>0</v>
      </c>
      <c r="C9" s="23">
        <v>9.17</v>
      </c>
      <c r="D9" s="23">
        <v>0</v>
      </c>
      <c r="E9" s="23">
        <v>2.5640000000000001</v>
      </c>
      <c r="F9" s="23">
        <v>0</v>
      </c>
      <c r="G9" s="23">
        <v>0.15</v>
      </c>
      <c r="H9" s="23">
        <v>0</v>
      </c>
      <c r="I9" s="35">
        <f t="shared" ref="I9:I40" si="0">SQRT(ε_x*nm*beta_x+δ^2*eta_x^2)</f>
        <v>4.8516388983517727E-4</v>
      </c>
      <c r="J9" s="35">
        <f t="shared" ref="J9:J40" si="1">SQRT(ε_x*nm*((1+alpha_x^2)/beta_x)+δ^2*eta_prime_x^2)</f>
        <v>4.9754029664238051E-5</v>
      </c>
      <c r="K9" s="35">
        <f t="shared" ref="K9:K40" si="2">SQRT(ε_y*nm*beta_y)</f>
        <v>1.6148027743349961E-5</v>
      </c>
      <c r="L9" s="36">
        <f t="shared" ref="L9:L40" si="3">SQRT(ε_y*nm*((1+alpha_y^2)/beta_y))</f>
        <v>6.2979827392160534E-6</v>
      </c>
      <c r="M9" s="24" t="s">
        <v>27</v>
      </c>
      <c r="P9" s="16"/>
    </row>
    <row r="10" spans="1:18">
      <c r="A10" t="s">
        <v>28</v>
      </c>
      <c r="B10">
        <v>0.25</v>
      </c>
      <c r="C10">
        <v>9.1760000000000002</v>
      </c>
      <c r="D10">
        <v>-2.7E-2</v>
      </c>
      <c r="E10">
        <v>2.589</v>
      </c>
      <c r="F10">
        <v>-9.7000000000000003E-2</v>
      </c>
      <c r="G10">
        <v>0.15</v>
      </c>
      <c r="H10">
        <v>0</v>
      </c>
      <c r="I10" s="37">
        <f t="shared" si="0"/>
        <v>4.8530423447565345E-4</v>
      </c>
      <c r="J10" s="37">
        <f t="shared" si="1"/>
        <v>4.9755886540416931E-5</v>
      </c>
      <c r="K10" s="37">
        <f t="shared" si="2"/>
        <v>1.6226561558136709E-5</v>
      </c>
      <c r="L10" s="37">
        <f t="shared" si="3"/>
        <v>6.2969179957860889E-6</v>
      </c>
      <c r="Q10" s="16"/>
    </row>
    <row r="11" spans="1:18">
      <c r="A11" t="s">
        <v>28</v>
      </c>
      <c r="B11">
        <v>0.5</v>
      </c>
      <c r="C11">
        <v>9.1969999999999992</v>
      </c>
      <c r="D11">
        <v>-5.5E-2</v>
      </c>
      <c r="E11">
        <v>2.6619999999999999</v>
      </c>
      <c r="F11">
        <v>-0.19500000000000001</v>
      </c>
      <c r="G11">
        <v>0.15</v>
      </c>
      <c r="H11">
        <v>0</v>
      </c>
      <c r="I11" s="37">
        <f t="shared" si="0"/>
        <v>4.8579512142465984E-4</v>
      </c>
      <c r="J11" s="37">
        <f t="shared" si="1"/>
        <v>4.9756029225364312E-5</v>
      </c>
      <c r="K11" s="37">
        <f t="shared" si="2"/>
        <v>1.6453735138259643E-5</v>
      </c>
      <c r="L11" s="37">
        <f t="shared" si="3"/>
        <v>6.2973866265751858E-6</v>
      </c>
      <c r="Q11" s="16"/>
    </row>
    <row r="12" spans="1:18">
      <c r="A12" t="s">
        <v>28</v>
      </c>
      <c r="B12">
        <v>0.75</v>
      </c>
      <c r="C12">
        <v>9.2309999999999999</v>
      </c>
      <c r="D12">
        <v>-8.2000000000000003E-2</v>
      </c>
      <c r="E12">
        <v>2.7839999999999998</v>
      </c>
      <c r="F12">
        <v>-0.29199999999999998</v>
      </c>
      <c r="G12">
        <v>0.15</v>
      </c>
      <c r="H12">
        <v>0</v>
      </c>
      <c r="I12" s="37">
        <f t="shared" si="0"/>
        <v>4.865888408091579E-4</v>
      </c>
      <c r="J12" s="37">
        <f t="shared" si="1"/>
        <v>4.975580581528175E-5</v>
      </c>
      <c r="K12" s="37">
        <f t="shared" si="2"/>
        <v>1.682655044862137E-5</v>
      </c>
      <c r="L12" s="37">
        <f t="shared" si="3"/>
        <v>6.296418111472805E-6</v>
      </c>
      <c r="Q12" s="16"/>
    </row>
    <row r="13" spans="1:18" ht="13" thickBot="1">
      <c r="A13" t="s">
        <v>28</v>
      </c>
      <c r="B13">
        <v>1</v>
      </c>
      <c r="C13">
        <v>9.2789999999999999</v>
      </c>
      <c r="D13">
        <v>-0.109</v>
      </c>
      <c r="E13">
        <v>2.9540000000000002</v>
      </c>
      <c r="F13">
        <v>-0.39</v>
      </c>
      <c r="G13">
        <v>0.15</v>
      </c>
      <c r="H13">
        <v>0</v>
      </c>
      <c r="I13" s="37">
        <f t="shared" si="0"/>
        <v>4.8770718674220908E-4</v>
      </c>
      <c r="J13" s="37">
        <f t="shared" si="1"/>
        <v>4.9753892316331071E-5</v>
      </c>
      <c r="K13" s="37">
        <f t="shared" si="2"/>
        <v>1.7332680115896678E-5</v>
      </c>
      <c r="L13" s="37">
        <f t="shared" si="3"/>
        <v>6.2979661094495596E-6</v>
      </c>
      <c r="Q13" s="16"/>
    </row>
    <row r="14" spans="1:18" ht="13" thickBot="1">
      <c r="A14" s="22" t="s">
        <v>28</v>
      </c>
      <c r="B14" s="23">
        <v>1.25</v>
      </c>
      <c r="C14" s="23">
        <v>9.34</v>
      </c>
      <c r="D14" s="23">
        <v>-0.13600000000000001</v>
      </c>
      <c r="E14" s="23">
        <v>3.1739999999999999</v>
      </c>
      <c r="F14" s="23">
        <v>-0.48699999999999999</v>
      </c>
      <c r="G14" s="23">
        <v>0.15</v>
      </c>
      <c r="H14" s="23">
        <v>0</v>
      </c>
      <c r="I14" s="35">
        <f t="shared" si="0"/>
        <v>4.8912472846912981E-4</v>
      </c>
      <c r="J14" s="35">
        <f t="shared" si="1"/>
        <v>4.9752986416772815E-5</v>
      </c>
      <c r="K14" s="35">
        <f t="shared" si="2"/>
        <v>1.796651886148232E-5</v>
      </c>
      <c r="L14" s="35">
        <f t="shared" si="3"/>
        <v>6.2960987335619133E-6</v>
      </c>
      <c r="M14" s="24" t="s">
        <v>49</v>
      </c>
      <c r="Q14" s="16"/>
    </row>
    <row r="15" spans="1:18">
      <c r="A15" t="s">
        <v>28</v>
      </c>
      <c r="B15">
        <v>1.5</v>
      </c>
      <c r="C15">
        <v>9.4149999999999991</v>
      </c>
      <c r="D15">
        <v>-0.16400000000000001</v>
      </c>
      <c r="E15">
        <v>3.4420000000000002</v>
      </c>
      <c r="F15">
        <v>-0.58499999999999996</v>
      </c>
      <c r="G15">
        <v>0.15</v>
      </c>
      <c r="H15">
        <v>0</v>
      </c>
      <c r="I15" s="37">
        <f t="shared" si="0"/>
        <v>4.9086199689933217E-4</v>
      </c>
      <c r="J15" s="37">
        <f t="shared" si="1"/>
        <v>4.9758353083076374E-5</v>
      </c>
      <c r="K15" s="37">
        <f t="shared" si="2"/>
        <v>1.8709660606221591E-5</v>
      </c>
      <c r="L15" s="37">
        <f t="shared" si="3"/>
        <v>6.2974931718783733E-6</v>
      </c>
      <c r="Q15" s="16"/>
    </row>
    <row r="16" spans="1:18">
      <c r="A16" t="s">
        <v>28</v>
      </c>
      <c r="B16">
        <v>1.75</v>
      </c>
      <c r="C16">
        <v>9.5039999999999996</v>
      </c>
      <c r="D16">
        <v>-0.191</v>
      </c>
      <c r="E16">
        <v>3.7589999999999999</v>
      </c>
      <c r="F16">
        <v>-0.68200000000000005</v>
      </c>
      <c r="G16">
        <v>0.15</v>
      </c>
      <c r="H16">
        <v>0</v>
      </c>
      <c r="I16" s="37">
        <f t="shared" si="0"/>
        <v>4.9291561143871272E-4</v>
      </c>
      <c r="J16" s="37">
        <f t="shared" si="1"/>
        <v>4.9755418951781931E-5</v>
      </c>
      <c r="K16" s="37">
        <f t="shared" si="2"/>
        <v>1.9552245395350377E-5</v>
      </c>
      <c r="L16" s="37">
        <f t="shared" si="3"/>
        <v>6.2959533995969393E-6</v>
      </c>
      <c r="Q16" s="16"/>
    </row>
    <row r="17" spans="1:17">
      <c r="A17" t="s">
        <v>28</v>
      </c>
      <c r="B17">
        <v>2</v>
      </c>
      <c r="C17">
        <v>9.6059999999999999</v>
      </c>
      <c r="D17">
        <v>-0.218</v>
      </c>
      <c r="E17">
        <v>4.1239999999999997</v>
      </c>
      <c r="F17">
        <v>-0.78</v>
      </c>
      <c r="G17">
        <v>0.15</v>
      </c>
      <c r="H17">
        <v>0</v>
      </c>
      <c r="I17" s="37">
        <f t="shared" si="0"/>
        <v>4.9525872026648854E-4</v>
      </c>
      <c r="J17" s="37">
        <f t="shared" si="1"/>
        <v>4.9753498972475937E-5</v>
      </c>
      <c r="K17" s="37">
        <f t="shared" si="2"/>
        <v>2.0479521478784604E-5</v>
      </c>
      <c r="L17" s="37">
        <f t="shared" si="3"/>
        <v>6.2979350918337148E-6</v>
      </c>
      <c r="Q17" s="16"/>
    </row>
    <row r="18" spans="1:17">
      <c r="A18" t="s">
        <v>28</v>
      </c>
      <c r="B18">
        <v>2.25</v>
      </c>
      <c r="C18">
        <v>9.7219999999999995</v>
      </c>
      <c r="D18">
        <v>-0.245</v>
      </c>
      <c r="E18">
        <v>4.5380000000000003</v>
      </c>
      <c r="F18">
        <v>-0.877</v>
      </c>
      <c r="G18">
        <v>0.15</v>
      </c>
      <c r="H18">
        <v>0</v>
      </c>
      <c r="I18" s="37">
        <f t="shared" si="0"/>
        <v>4.9791003203390066E-4</v>
      </c>
      <c r="J18" s="37">
        <f t="shared" si="1"/>
        <v>4.9750010208416065E-5</v>
      </c>
      <c r="K18" s="37">
        <f t="shared" si="2"/>
        <v>2.1482890866920122E-5</v>
      </c>
      <c r="L18" s="37">
        <f t="shared" si="3"/>
        <v>6.2966272058331004E-6</v>
      </c>
      <c r="Q18" s="16"/>
    </row>
    <row r="19" spans="1:17">
      <c r="A19" t="s">
        <v>29</v>
      </c>
      <c r="B19">
        <v>2.6070000000000002</v>
      </c>
      <c r="C19">
        <v>9.9109999999999996</v>
      </c>
      <c r="D19">
        <v>-0.28399999999999997</v>
      </c>
      <c r="E19">
        <v>5.2149999999999999</v>
      </c>
      <c r="F19">
        <v>-1.0169999999999999</v>
      </c>
      <c r="G19">
        <v>0.15</v>
      </c>
      <c r="H19">
        <v>0</v>
      </c>
      <c r="I19" s="37">
        <f t="shared" si="0"/>
        <v>5.0219986061328208E-4</v>
      </c>
      <c r="J19" s="37">
        <f t="shared" si="1"/>
        <v>4.9750554441517759E-5</v>
      </c>
      <c r="K19" s="37">
        <f t="shared" si="2"/>
        <v>2.3029665651068407E-5</v>
      </c>
      <c r="L19" s="37">
        <f t="shared" si="3"/>
        <v>6.2985364277228613E-6</v>
      </c>
      <c r="Q19" s="16"/>
    </row>
    <row r="20" spans="1:17">
      <c r="A20" t="s">
        <v>30</v>
      </c>
      <c r="B20">
        <v>2.7869999999999999</v>
      </c>
      <c r="C20">
        <v>9.3930000000000007</v>
      </c>
      <c r="D20">
        <v>3.101</v>
      </c>
      <c r="E20">
        <v>5.95</v>
      </c>
      <c r="F20">
        <v>-3.153</v>
      </c>
      <c r="G20">
        <v>0.14499999999999999</v>
      </c>
      <c r="H20">
        <v>-5.2999999999999999E-2</v>
      </c>
      <c r="I20" s="37">
        <f t="shared" si="0"/>
        <v>4.8852978414831575E-4</v>
      </c>
      <c r="J20" s="37">
        <f t="shared" si="1"/>
        <v>1.7045524820174588E-4</v>
      </c>
      <c r="K20" s="37">
        <f t="shared" si="2"/>
        <v>2.4599085348849864E-5</v>
      </c>
      <c r="L20" s="37">
        <f t="shared" si="3"/>
        <v>1.3675355342655605E-5</v>
      </c>
      <c r="Q20" s="16"/>
    </row>
    <row r="21" spans="1:17">
      <c r="A21" t="s">
        <v>31</v>
      </c>
      <c r="B21">
        <v>3.3210000000000002</v>
      </c>
      <c r="C21">
        <v>6.4029999999999996</v>
      </c>
      <c r="D21">
        <v>2.4980000000000002</v>
      </c>
      <c r="E21">
        <v>9.8409999999999993</v>
      </c>
      <c r="F21">
        <v>-4.1349999999999998</v>
      </c>
      <c r="G21">
        <v>0.11700000000000001</v>
      </c>
      <c r="H21">
        <v>-5.2999999999999999E-2</v>
      </c>
      <c r="I21" s="37">
        <f t="shared" si="0"/>
        <v>4.0238264127568925E-4</v>
      </c>
      <c r="J21" s="37">
        <f t="shared" si="1"/>
        <v>1.7048826239251377E-4</v>
      </c>
      <c r="K21" s="37">
        <f t="shared" si="2"/>
        <v>3.1635892590537098E-5</v>
      </c>
      <c r="L21" s="37">
        <f t="shared" si="3"/>
        <v>1.3675992442290141E-5</v>
      </c>
      <c r="Q21" s="16"/>
    </row>
    <row r="22" spans="1:17">
      <c r="A22" t="s">
        <v>32</v>
      </c>
      <c r="B22">
        <v>3.5009999999999999</v>
      </c>
      <c r="C22">
        <v>5.2789999999999999</v>
      </c>
      <c r="D22">
        <v>3.6520000000000001</v>
      </c>
      <c r="E22">
        <v>11.893000000000001</v>
      </c>
      <c r="F22">
        <v>-7.4349999999999996</v>
      </c>
      <c r="G22">
        <v>0.105</v>
      </c>
      <c r="H22">
        <v>-8.1000000000000003E-2</v>
      </c>
      <c r="I22" s="37">
        <f t="shared" si="0"/>
        <v>3.6492951374203757E-4</v>
      </c>
      <c r="J22" s="37">
        <f t="shared" si="1"/>
        <v>2.6379759658210102E-4</v>
      </c>
      <c r="K22" s="37">
        <f t="shared" si="2"/>
        <v>3.4778126746562991E-5</v>
      </c>
      <c r="L22" s="37">
        <f t="shared" si="3"/>
        <v>2.1937585233660825E-5</v>
      </c>
      <c r="Q22" s="16"/>
    </row>
    <row r="23" spans="1:17">
      <c r="A23" t="s">
        <v>33</v>
      </c>
      <c r="B23">
        <v>3.8130000000000002</v>
      </c>
      <c r="C23">
        <v>3.2639999999999998</v>
      </c>
      <c r="D23">
        <v>2.8050000000000002</v>
      </c>
      <c r="E23">
        <v>16.992999999999999</v>
      </c>
      <c r="F23">
        <v>-8.9120000000000008</v>
      </c>
      <c r="G23">
        <v>0.08</v>
      </c>
      <c r="H23">
        <v>-8.1000000000000003E-2</v>
      </c>
      <c r="I23" s="37">
        <f t="shared" si="0"/>
        <v>2.8607131977882722E-4</v>
      </c>
      <c r="J23" s="37">
        <f t="shared" si="1"/>
        <v>2.6384253054662191E-4</v>
      </c>
      <c r="K23" s="37">
        <f t="shared" si="2"/>
        <v>4.1571481811453391E-5</v>
      </c>
      <c r="L23" s="37">
        <f t="shared" si="3"/>
        <v>2.1939038552970584E-5</v>
      </c>
      <c r="Q23" s="16"/>
    </row>
    <row r="24" spans="1:17">
      <c r="A24" t="s">
        <v>34</v>
      </c>
      <c r="B24">
        <v>3.9380000000000002</v>
      </c>
      <c r="C24">
        <v>2.6339999999999999</v>
      </c>
      <c r="D24">
        <v>2.3050000000000002</v>
      </c>
      <c r="E24">
        <v>19.111000000000001</v>
      </c>
      <c r="F24">
        <v>-8.282</v>
      </c>
      <c r="G24">
        <v>7.0999999999999994E-2</v>
      </c>
      <c r="H24">
        <v>-5.8999999999999997E-2</v>
      </c>
      <c r="I24" s="37">
        <f t="shared" si="0"/>
        <v>2.5669322157002898E-4</v>
      </c>
      <c r="J24" s="37">
        <f t="shared" si="1"/>
        <v>2.4211177178725757E-4</v>
      </c>
      <c r="K24" s="37">
        <f t="shared" si="2"/>
        <v>4.4086150886644668E-5</v>
      </c>
      <c r="L24" s="37">
        <f t="shared" si="3"/>
        <v>1.9244070704399171E-5</v>
      </c>
      <c r="M24" s="7" t="s">
        <v>52</v>
      </c>
      <c r="Q24" s="16"/>
    </row>
    <row r="25" spans="1:17">
      <c r="A25" t="s">
        <v>35</v>
      </c>
      <c r="B25">
        <v>4.0620000000000003</v>
      </c>
      <c r="C25">
        <v>2.11</v>
      </c>
      <c r="D25">
        <v>1.9079999999999999</v>
      </c>
      <c r="E25">
        <v>21.106000000000002</v>
      </c>
      <c r="F25">
        <v>-7.69</v>
      </c>
      <c r="G25">
        <v>6.5000000000000002E-2</v>
      </c>
      <c r="H25">
        <v>-3.7999999999999999E-2</v>
      </c>
      <c r="I25" s="37">
        <f t="shared" si="0"/>
        <v>2.3023737750417503E-4</v>
      </c>
      <c r="J25" s="37">
        <f t="shared" si="1"/>
        <v>2.2731193382808458E-4</v>
      </c>
      <c r="K25" s="37">
        <f t="shared" si="2"/>
        <v>4.6330121951059011E-5</v>
      </c>
      <c r="L25" s="37">
        <f t="shared" si="3"/>
        <v>1.7022570412243275E-5</v>
      </c>
      <c r="M25" s="7" t="s">
        <v>53</v>
      </c>
      <c r="Q25" s="16"/>
    </row>
    <row r="26" spans="1:17">
      <c r="A26" t="s">
        <v>35</v>
      </c>
      <c r="B26">
        <v>4.1870000000000003</v>
      </c>
      <c r="C26">
        <v>1.679</v>
      </c>
      <c r="D26">
        <v>1.5549999999999999</v>
      </c>
      <c r="E26">
        <v>22.93</v>
      </c>
      <c r="F26">
        <v>-6.9089999999999998</v>
      </c>
      <c r="G26">
        <v>6.2E-2</v>
      </c>
      <c r="H26">
        <v>-1.7999999999999999E-2</v>
      </c>
      <c r="I26" s="37">
        <f t="shared" si="0"/>
        <v>2.0679588970770187E-4</v>
      </c>
      <c r="J26" s="37">
        <f t="shared" si="1"/>
        <v>2.1587861204844786E-4</v>
      </c>
      <c r="K26" s="37">
        <f t="shared" si="2"/>
        <v>4.8290589145298281E-5</v>
      </c>
      <c r="L26" s="37">
        <f t="shared" si="3"/>
        <v>1.4701976717224362E-5</v>
      </c>
      <c r="M26" s="7" t="s">
        <v>54</v>
      </c>
      <c r="Q26" s="16"/>
    </row>
    <row r="27" spans="1:17" ht="13" thickBot="1">
      <c r="A27" t="s">
        <v>35</v>
      </c>
      <c r="B27">
        <v>4.3120000000000003</v>
      </c>
      <c r="C27">
        <v>1.331</v>
      </c>
      <c r="D27">
        <v>1.2390000000000001</v>
      </c>
      <c r="E27">
        <v>24.536999999999999</v>
      </c>
      <c r="F27">
        <v>-5.9569999999999999</v>
      </c>
      <c r="G27">
        <v>6.0999999999999999E-2</v>
      </c>
      <c r="H27">
        <v>3.0000000000000001E-3</v>
      </c>
      <c r="I27" s="37">
        <f t="shared" si="0"/>
        <v>1.8632259658989299E-4</v>
      </c>
      <c r="J27" s="37">
        <f t="shared" si="1"/>
        <v>2.0795910222167358E-4</v>
      </c>
      <c r="K27" s="37">
        <f t="shared" si="2"/>
        <v>4.9954107939187546E-5</v>
      </c>
      <c r="L27" s="37">
        <f t="shared" si="3"/>
        <v>1.2297362441196404E-5</v>
      </c>
      <c r="M27" s="7" t="s">
        <v>55</v>
      </c>
      <c r="Q27" s="16"/>
    </row>
    <row r="28" spans="1:17" ht="13" thickBot="1">
      <c r="A28" s="20" t="s">
        <v>35</v>
      </c>
      <c r="B28" s="13">
        <v>4.4359999999999999</v>
      </c>
      <c r="C28" s="13">
        <v>1.0589999999999999</v>
      </c>
      <c r="D28" s="13">
        <v>0.95299999999999996</v>
      </c>
      <c r="E28" s="13">
        <v>25.888000000000002</v>
      </c>
      <c r="F28" s="13">
        <v>-4.859</v>
      </c>
      <c r="G28" s="13">
        <v>6.2E-2</v>
      </c>
      <c r="H28" s="13">
        <v>2.3E-2</v>
      </c>
      <c r="I28" s="38">
        <f t="shared" si="0"/>
        <v>1.6938282085264729E-4</v>
      </c>
      <c r="J28" s="38">
        <f t="shared" si="1"/>
        <v>2.0382137657890391E-4</v>
      </c>
      <c r="K28" s="38">
        <f t="shared" si="2"/>
        <v>5.1310911120345547E-5</v>
      </c>
      <c r="L28" s="38">
        <f t="shared" si="3"/>
        <v>9.8325459202877557E-6</v>
      </c>
      <c r="M28" s="21" t="s">
        <v>50</v>
      </c>
      <c r="Q28" s="16"/>
    </row>
    <row r="29" spans="1:17">
      <c r="A29" t="s">
        <v>35</v>
      </c>
      <c r="B29">
        <v>4.5609999999999999</v>
      </c>
      <c r="C29">
        <v>0.85499999999999998</v>
      </c>
      <c r="D29">
        <v>0.68799999999999994</v>
      </c>
      <c r="E29">
        <v>26.95</v>
      </c>
      <c r="F29">
        <v>-3.641</v>
      </c>
      <c r="G29">
        <v>6.6000000000000003E-2</v>
      </c>
      <c r="H29">
        <v>4.2999999999999997E-2</v>
      </c>
      <c r="I29" s="37">
        <f t="shared" si="0"/>
        <v>1.5709633986824774E-4</v>
      </c>
      <c r="J29" s="37">
        <f t="shared" si="1"/>
        <v>2.0335717936099731E-4</v>
      </c>
      <c r="K29" s="37">
        <f t="shared" si="2"/>
        <v>5.235279362173522E-5</v>
      </c>
      <c r="L29" s="37">
        <f t="shared" si="3"/>
        <v>7.3348857577863724E-6</v>
      </c>
      <c r="Q29" s="16"/>
    </row>
    <row r="30" spans="1:17">
      <c r="A30" t="s">
        <v>35</v>
      </c>
      <c r="B30">
        <v>4.6859999999999999</v>
      </c>
      <c r="C30">
        <v>0.71399999999999997</v>
      </c>
      <c r="D30">
        <v>0.44</v>
      </c>
      <c r="E30">
        <v>27.696999999999999</v>
      </c>
      <c r="F30">
        <v>-2.3340000000000001</v>
      </c>
      <c r="G30">
        <v>7.2999999999999995E-2</v>
      </c>
      <c r="H30">
        <v>6.4000000000000001E-2</v>
      </c>
      <c r="I30" s="37">
        <f t="shared" si="0"/>
        <v>1.5051873637524332E-4</v>
      </c>
      <c r="J30" s="37">
        <f t="shared" si="1"/>
        <v>2.0713267997794538E-4</v>
      </c>
      <c r="K30" s="37">
        <f t="shared" si="2"/>
        <v>5.3073391638371864E-5</v>
      </c>
      <c r="L30" s="37">
        <f t="shared" si="3"/>
        <v>4.8656590380068759E-6</v>
      </c>
      <c r="Q30" s="16"/>
    </row>
    <row r="31" spans="1:17">
      <c r="A31" t="s">
        <v>35</v>
      </c>
      <c r="B31">
        <v>4.8099999999999996</v>
      </c>
      <c r="C31">
        <v>0.63400000000000001</v>
      </c>
      <c r="D31">
        <v>0.20200000000000001</v>
      </c>
      <c r="E31">
        <v>28.109000000000002</v>
      </c>
      <c r="F31">
        <v>-0.96899999999999997</v>
      </c>
      <c r="G31">
        <v>8.2000000000000003E-2</v>
      </c>
      <c r="H31">
        <v>8.5000000000000006E-2</v>
      </c>
      <c r="I31" s="37">
        <f t="shared" si="0"/>
        <v>1.5009277131161248E-4</v>
      </c>
      <c r="J31" s="37">
        <f t="shared" si="1"/>
        <v>2.1449389224573634E-4</v>
      </c>
      <c r="K31" s="37">
        <f t="shared" si="2"/>
        <v>5.3466674667497324E-5</v>
      </c>
      <c r="L31" s="37">
        <f t="shared" si="3"/>
        <v>2.6486362316043019E-6</v>
      </c>
      <c r="Q31" s="16"/>
    </row>
    <row r="32" spans="1:17">
      <c r="A32" t="s">
        <v>35</v>
      </c>
      <c r="B32">
        <v>4.9349999999999996</v>
      </c>
      <c r="C32">
        <v>0.61299999999999999</v>
      </c>
      <c r="D32">
        <v>-3.1E-2</v>
      </c>
      <c r="E32">
        <v>28.178000000000001</v>
      </c>
      <c r="F32">
        <v>0.42</v>
      </c>
      <c r="G32">
        <v>9.4E-2</v>
      </c>
      <c r="H32">
        <v>0.107</v>
      </c>
      <c r="I32" s="37">
        <f t="shared" si="0"/>
        <v>1.5686510128132389E-4</v>
      </c>
      <c r="J32" s="37">
        <f t="shared" si="1"/>
        <v>2.2565431946305125E-4</v>
      </c>
      <c r="K32" s="37">
        <f t="shared" si="2"/>
        <v>5.3532257564948633E-5</v>
      </c>
      <c r="L32" s="37">
        <f t="shared" si="3"/>
        <v>2.0605487886099742E-6</v>
      </c>
      <c r="Q32" s="16"/>
    </row>
    <row r="33" spans="1:18">
      <c r="A33" s="11" t="s">
        <v>35</v>
      </c>
      <c r="B33" s="11">
        <v>5.0599999999999996</v>
      </c>
      <c r="C33" s="11">
        <v>0.64900000000000002</v>
      </c>
      <c r="D33" s="11">
        <v>-0.26400000000000001</v>
      </c>
      <c r="E33" s="11">
        <v>27.901</v>
      </c>
      <c r="F33" s="11">
        <v>1.798</v>
      </c>
      <c r="G33" s="11">
        <v>0.109</v>
      </c>
      <c r="H33" s="11">
        <v>0.129</v>
      </c>
      <c r="I33" s="37">
        <f t="shared" si="0"/>
        <v>1.7061157639503834E-4</v>
      </c>
      <c r="J33" s="37">
        <f t="shared" si="1"/>
        <v>2.3989632484013333E-4</v>
      </c>
      <c r="K33" s="37">
        <f t="shared" si="2"/>
        <v>5.3268486931768587E-5</v>
      </c>
      <c r="L33" s="37">
        <f t="shared" si="3"/>
        <v>3.927938427510311E-6</v>
      </c>
      <c r="Q33" s="16"/>
    </row>
    <row r="34" spans="1:18" ht="13" thickBot="1">
      <c r="A34" t="s">
        <v>35</v>
      </c>
      <c r="B34">
        <v>5.1840000000000002</v>
      </c>
      <c r="C34">
        <v>0.745</v>
      </c>
      <c r="D34">
        <v>-0.504</v>
      </c>
      <c r="E34">
        <v>27.285</v>
      </c>
      <c r="F34">
        <v>3.133</v>
      </c>
      <c r="G34">
        <v>0.127</v>
      </c>
      <c r="H34">
        <v>0.152</v>
      </c>
      <c r="I34" s="37">
        <f t="shared" si="0"/>
        <v>1.9086013203390594E-4</v>
      </c>
      <c r="J34" s="37">
        <f t="shared" si="1"/>
        <v>2.5722646643290239E-4</v>
      </c>
      <c r="K34" s="37">
        <f t="shared" si="2"/>
        <v>5.2677172475371154E-5</v>
      </c>
      <c r="L34" s="37">
        <f t="shared" si="3"/>
        <v>6.3492962742000075E-6</v>
      </c>
      <c r="P34" s="18"/>
      <c r="Q34" s="18"/>
      <c r="R34" s="18"/>
    </row>
    <row r="35" spans="1:18" ht="13" thickBot="1">
      <c r="A35" s="25" t="s">
        <v>35</v>
      </c>
      <c r="B35" s="26">
        <v>5.3090000000000002</v>
      </c>
      <c r="C35" s="26">
        <v>0.90200000000000002</v>
      </c>
      <c r="D35" s="26">
        <v>-0.75600000000000001</v>
      </c>
      <c r="E35" s="26">
        <v>26.344999999999999</v>
      </c>
      <c r="F35" s="26">
        <v>4.3899999999999997</v>
      </c>
      <c r="G35" s="26">
        <v>0.14699999999999999</v>
      </c>
      <c r="H35" s="26">
        <v>0.17599999999999999</v>
      </c>
      <c r="I35" s="39">
        <f t="shared" si="0"/>
        <v>2.1592195349245987E-4</v>
      </c>
      <c r="J35" s="39">
        <f t="shared" si="1"/>
        <v>2.7754405399300778E-4</v>
      </c>
      <c r="K35" s="39">
        <f t="shared" si="2"/>
        <v>5.1761824735996315E-5</v>
      </c>
      <c r="L35" s="39">
        <f t="shared" si="3"/>
        <v>8.8462812939148914E-6</v>
      </c>
      <c r="M35" s="27" t="s">
        <v>36</v>
      </c>
      <c r="P35" s="18"/>
      <c r="Q35" s="18"/>
      <c r="R35" s="18"/>
    </row>
    <row r="36" spans="1:18">
      <c r="A36" t="s">
        <v>35</v>
      </c>
      <c r="B36">
        <v>5.4340000000000002</v>
      </c>
      <c r="C36">
        <v>1.1240000000000001</v>
      </c>
      <c r="D36">
        <v>-1.026</v>
      </c>
      <c r="E36">
        <v>25.105</v>
      </c>
      <c r="F36">
        <v>5.5389999999999997</v>
      </c>
      <c r="G36">
        <v>0.17</v>
      </c>
      <c r="H36">
        <v>0.20100000000000001</v>
      </c>
      <c r="I36" s="37">
        <f t="shared" si="0"/>
        <v>2.459345441372562E-4</v>
      </c>
      <c r="J36" s="37">
        <f t="shared" si="1"/>
        <v>3.0056696312775864E-4</v>
      </c>
      <c r="K36" s="37">
        <f t="shared" si="2"/>
        <v>5.0528986730390708E-5</v>
      </c>
      <c r="L36" s="37">
        <f t="shared" si="3"/>
        <v>1.1328607266081991E-5</v>
      </c>
      <c r="P36" s="18"/>
      <c r="Q36" s="18"/>
      <c r="R36" s="18"/>
    </row>
    <row r="37" spans="1:18">
      <c r="A37" t="s">
        <v>35</v>
      </c>
      <c r="B37">
        <v>5.5579999999999998</v>
      </c>
      <c r="C37">
        <v>1.415</v>
      </c>
      <c r="D37">
        <v>-1.319</v>
      </c>
      <c r="E37">
        <v>23.594000000000001</v>
      </c>
      <c r="F37">
        <v>6.5510000000000002</v>
      </c>
      <c r="G37">
        <v>0.19700000000000001</v>
      </c>
      <c r="H37">
        <v>0.22700000000000001</v>
      </c>
      <c r="I37" s="37">
        <f t="shared" si="0"/>
        <v>2.8121057945959288E-4</v>
      </c>
      <c r="J37" s="37">
        <f t="shared" si="1"/>
        <v>3.2604054902926941E-4</v>
      </c>
      <c r="K37" s="37">
        <f t="shared" si="2"/>
        <v>4.8984791517367922E-5</v>
      </c>
      <c r="L37" s="37">
        <f t="shared" si="3"/>
        <v>1.3758437148350455E-5</v>
      </c>
    </row>
    <row r="38" spans="1:18">
      <c r="A38" t="s">
        <v>37</v>
      </c>
      <c r="B38">
        <v>5.6829999999999998</v>
      </c>
      <c r="C38">
        <v>1.784</v>
      </c>
      <c r="D38">
        <v>-1.67</v>
      </c>
      <c r="E38">
        <v>21.850999999999999</v>
      </c>
      <c r="F38">
        <v>7.7140000000000004</v>
      </c>
      <c r="G38">
        <v>0.22700000000000001</v>
      </c>
      <c r="H38">
        <v>0.25800000000000001</v>
      </c>
      <c r="I38" s="37">
        <f t="shared" si="0"/>
        <v>3.2069750544711135E-4</v>
      </c>
      <c r="J38" s="37">
        <f t="shared" si="1"/>
        <v>3.5882198810549787E-4</v>
      </c>
      <c r="K38" s="37">
        <f t="shared" si="2"/>
        <v>4.714071170442805E-5</v>
      </c>
      <c r="L38" s="37">
        <f t="shared" si="3"/>
        <v>1.6781211358300718E-5</v>
      </c>
    </row>
    <row r="39" spans="1:18" s="43" customFormat="1">
      <c r="A39" s="43" t="s">
        <v>38</v>
      </c>
      <c r="B39" s="43">
        <v>6.09</v>
      </c>
      <c r="C39" s="43">
        <v>3.496</v>
      </c>
      <c r="D39" s="43">
        <v>-2.5350000000000001</v>
      </c>
      <c r="E39" s="43">
        <v>16.030999999999999</v>
      </c>
      <c r="F39" s="43">
        <v>6.5869999999999997</v>
      </c>
      <c r="G39" s="43">
        <v>0.33200000000000002</v>
      </c>
      <c r="H39" s="43">
        <v>0.25800000000000001</v>
      </c>
      <c r="I39" s="44">
        <f t="shared" si="0"/>
        <v>4.6122688559970139E-4</v>
      </c>
      <c r="J39" s="44">
        <f t="shared" si="1"/>
        <v>3.5883411425106069E-4</v>
      </c>
      <c r="K39" s="44">
        <f t="shared" si="2"/>
        <v>4.0377626230376647E-5</v>
      </c>
      <c r="L39" s="44">
        <f t="shared" si="3"/>
        <v>1.6780919020500727E-5</v>
      </c>
    </row>
    <row r="40" spans="1:18" s="43" customFormat="1">
      <c r="A40" s="43" t="s">
        <v>39</v>
      </c>
      <c r="B40" s="43">
        <v>6.282</v>
      </c>
      <c r="C40" s="43">
        <v>4.548</v>
      </c>
      <c r="D40" s="43">
        <v>-2.9430000000000001</v>
      </c>
      <c r="E40" s="43">
        <v>13.603999999999999</v>
      </c>
      <c r="F40" s="43">
        <v>6.0549999999999997</v>
      </c>
      <c r="G40" s="43">
        <v>0.38100000000000001</v>
      </c>
      <c r="H40" s="43">
        <v>0.25800000000000001</v>
      </c>
      <c r="I40" s="44">
        <f t="shared" si="0"/>
        <v>5.2809507666707136E-4</v>
      </c>
      <c r="J40" s="44">
        <f t="shared" si="1"/>
        <v>3.5883661127703796E-4</v>
      </c>
      <c r="K40" s="44">
        <f t="shared" si="2"/>
        <v>3.7195790084363045E-5</v>
      </c>
      <c r="L40" s="44">
        <f t="shared" si="3"/>
        <v>1.6779722106923955E-5</v>
      </c>
      <c r="Q40" s="44"/>
    </row>
    <row r="41" spans="1:18" s="43" customFormat="1">
      <c r="A41" s="43" t="s">
        <v>40</v>
      </c>
      <c r="B41" s="43">
        <v>6.5940000000000003</v>
      </c>
      <c r="C41" s="43">
        <v>6.5940000000000003</v>
      </c>
      <c r="D41" s="43">
        <v>-3.6070000000000002</v>
      </c>
      <c r="E41" s="43">
        <v>10.089</v>
      </c>
      <c r="F41" s="43">
        <v>5.19</v>
      </c>
      <c r="G41" s="43">
        <v>0.46200000000000002</v>
      </c>
      <c r="H41" s="43">
        <v>0.25800000000000001</v>
      </c>
      <c r="I41" s="44">
        <f t="shared" ref="I41:I72" si="4">SQRT(ε_x*nm*beta_x+δ^2*eta_x^2)</f>
        <v>6.387104508304213E-4</v>
      </c>
      <c r="J41" s="44">
        <f t="shared" ref="J41:J72" si="5">SQRT(ε_x*nm*((1+alpha_x^2)/beta_x)+δ^2*eta_prime_x^2)</f>
        <v>3.5885058174004022E-4</v>
      </c>
      <c r="K41" s="44">
        <f t="shared" ref="K41:K72" si="6">SQRT(ε_y*nm*beta_y)</f>
        <v>3.2032035526953328E-5</v>
      </c>
      <c r="L41" s="44">
        <f t="shared" ref="L41:L72" si="7">SQRT(ε_y*nm*((1+alpha_y^2)/beta_y))</f>
        <v>1.6781056659896553E-5</v>
      </c>
    </row>
    <row r="42" spans="1:18" s="43" customFormat="1">
      <c r="A42" s="43" t="s">
        <v>41</v>
      </c>
      <c r="B42" s="43">
        <v>6.8540000000000001</v>
      </c>
      <c r="C42" s="43">
        <v>7.5679999999999996</v>
      </c>
      <c r="D42" s="43">
        <v>3.5000000000000003E-2</v>
      </c>
      <c r="E42" s="43">
        <v>8.7919999999999998</v>
      </c>
      <c r="F42" s="43">
        <v>0.03</v>
      </c>
      <c r="G42" s="43">
        <v>0.496</v>
      </c>
      <c r="H42" s="43">
        <v>0</v>
      </c>
      <c r="I42" s="44">
        <f t="shared" si="4"/>
        <v>6.8518096879583573E-4</v>
      </c>
      <c r="J42" s="44">
        <f t="shared" si="5"/>
        <v>5.4800965423163698E-5</v>
      </c>
      <c r="K42" s="44">
        <f t="shared" si="6"/>
        <v>2.9902280849460298E-5</v>
      </c>
      <c r="L42" s="44">
        <f t="shared" si="7"/>
        <v>3.4026084906276471E-6</v>
      </c>
    </row>
    <row r="43" spans="1:18" s="43" customFormat="1">
      <c r="A43" s="43" t="s">
        <v>42</v>
      </c>
      <c r="B43" s="43">
        <v>7.024</v>
      </c>
      <c r="C43" s="43">
        <v>7.56</v>
      </c>
      <c r="D43" s="43">
        <v>1.2999999999999999E-2</v>
      </c>
      <c r="E43" s="43">
        <v>8.7850000000000001</v>
      </c>
      <c r="F43" s="43">
        <v>1.0999999999999999E-2</v>
      </c>
      <c r="G43" s="43">
        <v>0.496</v>
      </c>
      <c r="H43" s="43">
        <v>0</v>
      </c>
      <c r="I43" s="44">
        <f t="shared" si="4"/>
        <v>6.8504843624374475E-4</v>
      </c>
      <c r="J43" s="44">
        <f t="shared" si="5"/>
        <v>5.4801030553589504E-5</v>
      </c>
      <c r="K43" s="44">
        <f t="shared" si="6"/>
        <v>2.9890374704911281E-5</v>
      </c>
      <c r="L43" s="44">
        <f t="shared" si="7"/>
        <v>3.4026389320297228E-6</v>
      </c>
    </row>
    <row r="44" spans="1:18" s="43" customFormat="1">
      <c r="A44" s="43" t="s">
        <v>43</v>
      </c>
      <c r="B44" s="43">
        <v>7.2160000000000002</v>
      </c>
      <c r="C44" s="43">
        <v>7.56</v>
      </c>
      <c r="D44" s="43">
        <v>-1.2999999999999999E-2</v>
      </c>
      <c r="E44" s="43">
        <v>8.7850000000000001</v>
      </c>
      <c r="F44" s="43">
        <v>-1.0999999999999999E-2</v>
      </c>
      <c r="G44" s="43">
        <v>0.496</v>
      </c>
      <c r="H44" s="43">
        <v>0</v>
      </c>
      <c r="I44" s="44">
        <f t="shared" si="4"/>
        <v>6.8504843624374475E-4</v>
      </c>
      <c r="J44" s="44">
        <f t="shared" si="5"/>
        <v>5.4801030553589504E-5</v>
      </c>
      <c r="K44" s="44">
        <f t="shared" si="6"/>
        <v>2.9890374704911281E-5</v>
      </c>
      <c r="L44" s="44">
        <f t="shared" si="7"/>
        <v>3.4026389320297228E-6</v>
      </c>
    </row>
    <row r="45" spans="1:18" s="43" customFormat="1">
      <c r="A45" s="43" t="s">
        <v>42</v>
      </c>
      <c r="B45" s="43">
        <v>7.3849999999999998</v>
      </c>
      <c r="C45" s="43">
        <v>7.5679999999999996</v>
      </c>
      <c r="D45" s="43">
        <v>-3.5000000000000003E-2</v>
      </c>
      <c r="E45" s="43">
        <v>8.7919999999999998</v>
      </c>
      <c r="F45" s="43">
        <v>-0.03</v>
      </c>
      <c r="G45" s="43">
        <v>0.496</v>
      </c>
      <c r="H45" s="43">
        <v>0</v>
      </c>
      <c r="I45" s="44">
        <f t="shared" si="4"/>
        <v>6.8518096879583573E-4</v>
      </c>
      <c r="J45" s="44">
        <f t="shared" si="5"/>
        <v>5.4800965423163698E-5</v>
      </c>
      <c r="K45" s="44">
        <f t="shared" si="6"/>
        <v>2.9902280849460298E-5</v>
      </c>
      <c r="L45" s="44">
        <f t="shared" si="7"/>
        <v>3.4026084906276471E-6</v>
      </c>
    </row>
    <row r="46" spans="1:18" s="43" customFormat="1">
      <c r="A46" s="43" t="s">
        <v>41</v>
      </c>
      <c r="B46" s="43">
        <v>7.6449999999999996</v>
      </c>
      <c r="C46" s="43">
        <v>6.5940000000000003</v>
      </c>
      <c r="D46" s="43">
        <v>3.6070000000000002</v>
      </c>
      <c r="E46" s="43">
        <v>10.089</v>
      </c>
      <c r="F46" s="43">
        <v>-5.19</v>
      </c>
      <c r="G46" s="43">
        <v>0.46200000000000002</v>
      </c>
      <c r="H46" s="43">
        <v>-0.25800000000000001</v>
      </c>
      <c r="I46" s="44">
        <f t="shared" si="4"/>
        <v>6.387104508304213E-4</v>
      </c>
      <c r="J46" s="44">
        <f t="shared" si="5"/>
        <v>3.5885058174004022E-4</v>
      </c>
      <c r="K46" s="44">
        <f t="shared" si="6"/>
        <v>3.2032035526953328E-5</v>
      </c>
      <c r="L46" s="44">
        <f t="shared" si="7"/>
        <v>1.6781056659896553E-5</v>
      </c>
    </row>
    <row r="47" spans="1:18" s="43" customFormat="1">
      <c r="A47" s="43" t="s">
        <v>44</v>
      </c>
      <c r="B47" s="43">
        <v>8.0429999999999993</v>
      </c>
      <c r="C47" s="43">
        <v>4.0629999999999997</v>
      </c>
      <c r="D47" s="43">
        <v>2.762</v>
      </c>
      <c r="E47" s="43">
        <v>14.653</v>
      </c>
      <c r="F47" s="43">
        <v>-6.2910000000000004</v>
      </c>
      <c r="G47" s="43">
        <v>0.36</v>
      </c>
      <c r="H47" s="43">
        <v>-0.25800000000000001</v>
      </c>
      <c r="I47" s="44">
        <f t="shared" si="4"/>
        <v>4.9904518833468383E-4</v>
      </c>
      <c r="J47" s="44">
        <f t="shared" si="5"/>
        <v>3.5881849782102659E-4</v>
      </c>
      <c r="K47" s="44">
        <f t="shared" si="6"/>
        <v>3.8603239501368278E-5</v>
      </c>
      <c r="L47" s="44">
        <f t="shared" si="7"/>
        <v>1.6781681023336625E-5</v>
      </c>
    </row>
    <row r="48" spans="1:18" s="43" customFormat="1">
      <c r="A48" s="43" t="s">
        <v>39</v>
      </c>
      <c r="B48" s="43">
        <v>8.2349999999999994</v>
      </c>
      <c r="C48" s="43">
        <v>3.08</v>
      </c>
      <c r="D48" s="43">
        <v>2.355</v>
      </c>
      <c r="E48" s="43">
        <v>17.170999999999999</v>
      </c>
      <c r="F48" s="43">
        <v>-6.8220000000000001</v>
      </c>
      <c r="G48" s="43">
        <v>0.31</v>
      </c>
      <c r="H48" s="43">
        <v>-0.25800000000000001</v>
      </c>
      <c r="I48" s="44">
        <f t="shared" si="4"/>
        <v>4.3150550402051651E-4</v>
      </c>
      <c r="J48" s="44">
        <f t="shared" si="5"/>
        <v>3.5886974570603869E-4</v>
      </c>
      <c r="K48" s="44">
        <f t="shared" si="6"/>
        <v>4.1788643194054529E-5</v>
      </c>
      <c r="L48" s="44">
        <f t="shared" si="7"/>
        <v>1.6779956384814588E-5</v>
      </c>
    </row>
    <row r="49" spans="1:13" s="43" customFormat="1">
      <c r="A49" s="43" t="s">
        <v>45</v>
      </c>
      <c r="B49" s="43">
        <v>8.5570000000000004</v>
      </c>
      <c r="C49" s="43">
        <v>1.784</v>
      </c>
      <c r="D49" s="43">
        <v>1.67</v>
      </c>
      <c r="E49" s="43">
        <v>21.850999999999999</v>
      </c>
      <c r="F49" s="43">
        <v>-7.7140000000000004</v>
      </c>
      <c r="G49" s="43">
        <v>0.22700000000000001</v>
      </c>
      <c r="H49" s="43">
        <v>-0.25800000000000001</v>
      </c>
      <c r="I49" s="44">
        <f t="shared" si="4"/>
        <v>3.2069750544711135E-4</v>
      </c>
      <c r="J49" s="44">
        <f t="shared" si="5"/>
        <v>3.5882198810549787E-4</v>
      </c>
      <c r="K49" s="44">
        <f t="shared" si="6"/>
        <v>4.714071170442805E-5</v>
      </c>
      <c r="L49" s="44">
        <f t="shared" si="7"/>
        <v>1.6781211358300718E-5</v>
      </c>
    </row>
    <row r="50" spans="1:13">
      <c r="A50" t="s">
        <v>34</v>
      </c>
      <c r="B50">
        <v>8.6820000000000004</v>
      </c>
      <c r="C50">
        <v>1.415</v>
      </c>
      <c r="D50">
        <v>1.319</v>
      </c>
      <c r="E50">
        <v>23.594000000000001</v>
      </c>
      <c r="F50">
        <v>-6.5510000000000002</v>
      </c>
      <c r="G50">
        <v>0.19700000000000001</v>
      </c>
      <c r="H50">
        <v>-0.22700000000000001</v>
      </c>
      <c r="I50" s="37">
        <f t="shared" si="4"/>
        <v>2.8121057945959288E-4</v>
      </c>
      <c r="J50" s="37">
        <f t="shared" si="5"/>
        <v>3.2604054902926941E-4</v>
      </c>
      <c r="K50" s="37">
        <f t="shared" si="6"/>
        <v>4.8984791517367922E-5</v>
      </c>
      <c r="L50" s="37">
        <f t="shared" si="7"/>
        <v>1.3758437148350455E-5</v>
      </c>
      <c r="M50" s="7" t="s">
        <v>52</v>
      </c>
    </row>
    <row r="51" spans="1:13">
      <c r="A51" t="s">
        <v>35</v>
      </c>
      <c r="B51">
        <v>8.8059999999999992</v>
      </c>
      <c r="C51">
        <v>1.1240000000000001</v>
      </c>
      <c r="D51">
        <v>1.026</v>
      </c>
      <c r="E51">
        <v>25.105</v>
      </c>
      <c r="F51">
        <v>-5.5389999999999997</v>
      </c>
      <c r="G51">
        <v>0.17</v>
      </c>
      <c r="H51">
        <v>-0.20100000000000001</v>
      </c>
      <c r="I51" s="37">
        <f t="shared" si="4"/>
        <v>2.459345441372562E-4</v>
      </c>
      <c r="J51" s="37">
        <f t="shared" si="5"/>
        <v>3.0056696312775864E-4</v>
      </c>
      <c r="K51" s="37">
        <f t="shared" si="6"/>
        <v>5.0528986730390708E-5</v>
      </c>
      <c r="L51" s="37">
        <f t="shared" si="7"/>
        <v>1.1328607266081991E-5</v>
      </c>
      <c r="M51" s="7" t="s">
        <v>53</v>
      </c>
    </row>
    <row r="52" spans="1:13" ht="13" thickBot="1">
      <c r="A52" t="s">
        <v>35</v>
      </c>
      <c r="B52">
        <v>8.9309999999999992</v>
      </c>
      <c r="C52">
        <v>0.90200000000000002</v>
      </c>
      <c r="D52">
        <v>0.75600000000000001</v>
      </c>
      <c r="E52">
        <v>26.344999999999999</v>
      </c>
      <c r="F52">
        <v>-4.3899999999999997</v>
      </c>
      <c r="G52">
        <v>0.14699999999999999</v>
      </c>
      <c r="H52">
        <v>-0.17599999999999999</v>
      </c>
      <c r="I52" s="37">
        <f t="shared" si="4"/>
        <v>2.1592195349245987E-4</v>
      </c>
      <c r="J52" s="37">
        <f t="shared" si="5"/>
        <v>2.7754405399300778E-4</v>
      </c>
      <c r="K52" s="37">
        <f t="shared" si="6"/>
        <v>5.1761824735996315E-5</v>
      </c>
      <c r="L52" s="37">
        <f t="shared" si="7"/>
        <v>8.8462812939148914E-6</v>
      </c>
      <c r="M52" s="7" t="s">
        <v>54</v>
      </c>
    </row>
    <row r="53" spans="1:13" ht="13" thickBot="1">
      <c r="A53" s="20" t="s">
        <v>35</v>
      </c>
      <c r="B53" s="13">
        <v>9.0559999999999992</v>
      </c>
      <c r="C53" s="13">
        <v>0.745</v>
      </c>
      <c r="D53" s="13">
        <v>0.504</v>
      </c>
      <c r="E53" s="13">
        <v>27.285</v>
      </c>
      <c r="F53" s="13">
        <v>-3.133</v>
      </c>
      <c r="G53" s="13">
        <v>0.127</v>
      </c>
      <c r="H53" s="13">
        <v>-0.152</v>
      </c>
      <c r="I53" s="38">
        <f t="shared" si="4"/>
        <v>1.9086013203390594E-4</v>
      </c>
      <c r="J53" s="38">
        <f t="shared" si="5"/>
        <v>2.5722646643290239E-4</v>
      </c>
      <c r="K53" s="38">
        <f t="shared" si="6"/>
        <v>5.2677172475371154E-5</v>
      </c>
      <c r="L53" s="38">
        <f t="shared" si="7"/>
        <v>6.3492962742000075E-6</v>
      </c>
      <c r="M53" s="21" t="s">
        <v>51</v>
      </c>
    </row>
    <row r="54" spans="1:13">
      <c r="A54" s="11" t="s">
        <v>35</v>
      </c>
      <c r="B54" s="11">
        <v>9.18</v>
      </c>
      <c r="C54" s="11">
        <v>0.64900000000000002</v>
      </c>
      <c r="D54" s="11">
        <v>0.26400000000000001</v>
      </c>
      <c r="E54" s="11">
        <v>27.901</v>
      </c>
      <c r="F54" s="11">
        <v>-1.798</v>
      </c>
      <c r="G54" s="11">
        <v>0.109</v>
      </c>
      <c r="H54" s="11">
        <v>-0.129</v>
      </c>
      <c r="I54" s="37">
        <f t="shared" si="4"/>
        <v>1.7061157639503834E-4</v>
      </c>
      <c r="J54" s="37">
        <f t="shared" si="5"/>
        <v>2.3989632484013333E-4</v>
      </c>
      <c r="K54" s="37">
        <f t="shared" si="6"/>
        <v>5.3268486931768587E-5</v>
      </c>
      <c r="L54" s="37">
        <f t="shared" si="7"/>
        <v>3.927938427510311E-6</v>
      </c>
      <c r="M54" s="7" t="s">
        <v>56</v>
      </c>
    </row>
    <row r="55" spans="1:13">
      <c r="A55" t="s">
        <v>35</v>
      </c>
      <c r="B55">
        <v>9.3049999999999997</v>
      </c>
      <c r="C55">
        <v>0.61299999999999999</v>
      </c>
      <c r="D55">
        <v>3.1E-2</v>
      </c>
      <c r="E55">
        <v>28.178000000000001</v>
      </c>
      <c r="F55">
        <v>-0.42</v>
      </c>
      <c r="G55">
        <v>9.4E-2</v>
      </c>
      <c r="H55">
        <v>-0.107</v>
      </c>
      <c r="I55" s="37">
        <f t="shared" si="4"/>
        <v>1.5686510128132389E-4</v>
      </c>
      <c r="J55" s="37">
        <f t="shared" si="5"/>
        <v>2.2565431946305125E-4</v>
      </c>
      <c r="K55" s="37">
        <f t="shared" si="6"/>
        <v>5.3532257564948633E-5</v>
      </c>
      <c r="L55" s="37">
        <f t="shared" si="7"/>
        <v>2.0605487886099742E-6</v>
      </c>
    </row>
    <row r="56" spans="1:13">
      <c r="A56" t="s">
        <v>35</v>
      </c>
      <c r="B56">
        <v>9.43</v>
      </c>
      <c r="C56">
        <v>0.63400000000000001</v>
      </c>
      <c r="D56">
        <v>-0.20200000000000001</v>
      </c>
      <c r="E56">
        <v>28.109000000000002</v>
      </c>
      <c r="F56">
        <v>0.96899999999999997</v>
      </c>
      <c r="G56">
        <v>8.2000000000000003E-2</v>
      </c>
      <c r="H56">
        <v>-8.5000000000000006E-2</v>
      </c>
      <c r="I56" s="37">
        <f t="shared" si="4"/>
        <v>1.5009277131161248E-4</v>
      </c>
      <c r="J56" s="37">
        <f t="shared" si="5"/>
        <v>2.1449389224573634E-4</v>
      </c>
      <c r="K56" s="37">
        <f t="shared" si="6"/>
        <v>5.3466674667497324E-5</v>
      </c>
      <c r="L56" s="37">
        <f t="shared" si="7"/>
        <v>2.6486362316043019E-6</v>
      </c>
    </row>
    <row r="57" spans="1:13">
      <c r="A57" t="s">
        <v>35</v>
      </c>
      <c r="B57">
        <v>9.5540000000000003</v>
      </c>
      <c r="C57">
        <v>0.71399999999999997</v>
      </c>
      <c r="D57">
        <v>-0.44</v>
      </c>
      <c r="E57">
        <v>27.696999999999999</v>
      </c>
      <c r="F57">
        <v>2.3340000000000001</v>
      </c>
      <c r="G57">
        <v>7.2999999999999995E-2</v>
      </c>
      <c r="H57">
        <v>-6.4000000000000001E-2</v>
      </c>
      <c r="I57" s="37">
        <f t="shared" si="4"/>
        <v>1.5051873637524332E-4</v>
      </c>
      <c r="J57" s="37">
        <f t="shared" si="5"/>
        <v>2.0713267997794538E-4</v>
      </c>
      <c r="K57" s="37">
        <f t="shared" si="6"/>
        <v>5.3073391638371864E-5</v>
      </c>
      <c r="L57" s="37">
        <f t="shared" si="7"/>
        <v>4.8656590380068759E-6</v>
      </c>
    </row>
    <row r="58" spans="1:13">
      <c r="A58" t="s">
        <v>35</v>
      </c>
      <c r="B58">
        <v>9.6790000000000003</v>
      </c>
      <c r="C58">
        <v>0.85499999999999998</v>
      </c>
      <c r="D58">
        <v>-0.68799999999999994</v>
      </c>
      <c r="E58">
        <v>26.95</v>
      </c>
      <c r="F58">
        <v>3.641</v>
      </c>
      <c r="G58">
        <v>6.6000000000000003E-2</v>
      </c>
      <c r="H58">
        <v>-4.2999999999999997E-2</v>
      </c>
      <c r="I58" s="37">
        <f t="shared" si="4"/>
        <v>1.5709633986824774E-4</v>
      </c>
      <c r="J58" s="37">
        <f t="shared" si="5"/>
        <v>2.0335717936099731E-4</v>
      </c>
      <c r="K58" s="37">
        <f t="shared" si="6"/>
        <v>5.235279362173522E-5</v>
      </c>
      <c r="L58" s="37">
        <f t="shared" si="7"/>
        <v>7.3348857577863724E-6</v>
      </c>
    </row>
    <row r="59" spans="1:13">
      <c r="A59" s="11" t="s">
        <v>35</v>
      </c>
      <c r="B59" s="11">
        <v>9.8040000000000003</v>
      </c>
      <c r="C59" s="11">
        <v>1.0589999999999999</v>
      </c>
      <c r="D59" s="11">
        <v>-0.95299999999999996</v>
      </c>
      <c r="E59" s="11">
        <v>25.888000000000002</v>
      </c>
      <c r="F59" s="11">
        <v>4.859</v>
      </c>
      <c r="G59" s="11">
        <v>6.2E-2</v>
      </c>
      <c r="H59" s="11">
        <v>-2.3E-2</v>
      </c>
      <c r="I59" s="37">
        <f t="shared" si="4"/>
        <v>1.6938282085264729E-4</v>
      </c>
      <c r="J59" s="37">
        <f t="shared" si="5"/>
        <v>2.0382137657890391E-4</v>
      </c>
      <c r="K59" s="37">
        <f t="shared" si="6"/>
        <v>5.1310911120345547E-5</v>
      </c>
      <c r="L59" s="37">
        <f t="shared" si="7"/>
        <v>9.8325459202877557E-6</v>
      </c>
    </row>
    <row r="60" spans="1:13" ht="13" thickBot="1">
      <c r="A60" t="s">
        <v>35</v>
      </c>
      <c r="B60">
        <v>9.9280000000000008</v>
      </c>
      <c r="C60">
        <v>1.331</v>
      </c>
      <c r="D60">
        <v>-1.2390000000000001</v>
      </c>
      <c r="E60">
        <v>24.536999999999999</v>
      </c>
      <c r="F60">
        <v>5.9569999999999999</v>
      </c>
      <c r="G60">
        <v>6.0999999999999999E-2</v>
      </c>
      <c r="H60">
        <v>-3.0000000000000001E-3</v>
      </c>
      <c r="I60" s="37">
        <f t="shared" si="4"/>
        <v>1.8632259658989299E-4</v>
      </c>
      <c r="J60" s="37">
        <f t="shared" si="5"/>
        <v>2.0795910222167358E-4</v>
      </c>
      <c r="K60" s="37">
        <f t="shared" si="6"/>
        <v>4.9954107939187546E-5</v>
      </c>
      <c r="L60" s="37">
        <f t="shared" si="7"/>
        <v>1.2297362441196404E-5</v>
      </c>
    </row>
    <row r="61" spans="1:13" ht="13" thickBot="1">
      <c r="A61" s="25" t="s">
        <v>35</v>
      </c>
      <c r="B61" s="26">
        <v>10.053000000000001</v>
      </c>
      <c r="C61" s="26">
        <v>1.679</v>
      </c>
      <c r="D61" s="26">
        <v>-1.5549999999999999</v>
      </c>
      <c r="E61" s="26">
        <v>22.93</v>
      </c>
      <c r="F61" s="26">
        <v>6.9089999999999998</v>
      </c>
      <c r="G61" s="26">
        <v>6.2E-2</v>
      </c>
      <c r="H61" s="26">
        <v>1.7999999999999999E-2</v>
      </c>
      <c r="I61" s="39">
        <f t="shared" si="4"/>
        <v>2.0679588970770187E-4</v>
      </c>
      <c r="J61" s="39">
        <f t="shared" si="5"/>
        <v>2.1587861204844786E-4</v>
      </c>
      <c r="K61" s="39">
        <f t="shared" si="6"/>
        <v>4.8290589145298281E-5</v>
      </c>
      <c r="L61" s="39">
        <f t="shared" si="7"/>
        <v>1.4701976717224362E-5</v>
      </c>
      <c r="M61" s="27" t="s">
        <v>46</v>
      </c>
    </row>
    <row r="62" spans="1:13">
      <c r="A62" t="s">
        <v>35</v>
      </c>
      <c r="B62">
        <v>10.178000000000001</v>
      </c>
      <c r="C62">
        <v>2.11</v>
      </c>
      <c r="D62">
        <v>-1.9079999999999999</v>
      </c>
      <c r="E62">
        <v>21.106000000000002</v>
      </c>
      <c r="F62">
        <v>7.69</v>
      </c>
      <c r="G62">
        <v>6.5000000000000002E-2</v>
      </c>
      <c r="H62">
        <v>3.7999999999999999E-2</v>
      </c>
      <c r="I62" s="37">
        <f t="shared" si="4"/>
        <v>2.3023737750417503E-4</v>
      </c>
      <c r="J62" s="37">
        <f t="shared" si="5"/>
        <v>2.2731193382808458E-4</v>
      </c>
      <c r="K62" s="37">
        <f t="shared" si="6"/>
        <v>4.6330121951059011E-5</v>
      </c>
      <c r="L62" s="37">
        <f t="shared" si="7"/>
        <v>1.7022570412243275E-5</v>
      </c>
    </row>
    <row r="63" spans="1:13">
      <c r="A63" t="s">
        <v>35</v>
      </c>
      <c r="B63">
        <v>10.302</v>
      </c>
      <c r="C63">
        <v>2.6339999999999999</v>
      </c>
      <c r="D63">
        <v>-2.3050000000000002</v>
      </c>
      <c r="E63">
        <v>19.111000000000001</v>
      </c>
      <c r="F63">
        <v>8.282</v>
      </c>
      <c r="G63">
        <v>7.0999999999999994E-2</v>
      </c>
      <c r="H63">
        <v>5.8999999999999997E-2</v>
      </c>
      <c r="I63" s="37">
        <f t="shared" si="4"/>
        <v>2.5669322157002898E-4</v>
      </c>
      <c r="J63" s="37">
        <f t="shared" si="5"/>
        <v>2.4211177178725757E-4</v>
      </c>
      <c r="K63" s="37">
        <f t="shared" si="6"/>
        <v>4.4086150886644668E-5</v>
      </c>
      <c r="L63" s="37">
        <f t="shared" si="7"/>
        <v>1.9244070704399171E-5</v>
      </c>
    </row>
    <row r="64" spans="1:13">
      <c r="A64" t="s">
        <v>37</v>
      </c>
      <c r="B64">
        <v>10.427</v>
      </c>
      <c r="C64">
        <v>3.2639999999999998</v>
      </c>
      <c r="D64">
        <v>-2.8050000000000002</v>
      </c>
      <c r="E64">
        <v>16.992999999999999</v>
      </c>
      <c r="F64">
        <v>8.9120000000000008</v>
      </c>
      <c r="G64">
        <v>0.08</v>
      </c>
      <c r="H64">
        <v>8.1000000000000003E-2</v>
      </c>
      <c r="I64" s="37">
        <f t="shared" si="4"/>
        <v>2.8607131977882722E-4</v>
      </c>
      <c r="J64" s="37">
        <f t="shared" si="5"/>
        <v>2.6384253054662191E-4</v>
      </c>
      <c r="K64" s="37">
        <f t="shared" si="6"/>
        <v>4.1571481811453391E-5</v>
      </c>
      <c r="L64" s="37">
        <f t="shared" si="7"/>
        <v>2.1939038552970584E-5</v>
      </c>
    </row>
    <row r="65" spans="1:13">
      <c r="A65" t="s">
        <v>33</v>
      </c>
      <c r="B65">
        <v>10.739000000000001</v>
      </c>
      <c r="C65">
        <v>5.2789999999999999</v>
      </c>
      <c r="D65">
        <v>-3.6520000000000001</v>
      </c>
      <c r="E65">
        <v>11.893000000000001</v>
      </c>
      <c r="F65">
        <v>7.4349999999999996</v>
      </c>
      <c r="G65">
        <v>0.105</v>
      </c>
      <c r="H65">
        <v>8.1000000000000003E-2</v>
      </c>
      <c r="I65" s="37">
        <f t="shared" si="4"/>
        <v>3.6492951374203757E-4</v>
      </c>
      <c r="J65" s="37">
        <f t="shared" si="5"/>
        <v>2.6379759658210102E-4</v>
      </c>
      <c r="K65" s="37">
        <f t="shared" si="6"/>
        <v>3.4778126746562991E-5</v>
      </c>
      <c r="L65" s="37">
        <f t="shared" si="7"/>
        <v>2.1937585233660825E-5</v>
      </c>
    </row>
    <row r="66" spans="1:13">
      <c r="A66" t="s">
        <v>32</v>
      </c>
      <c r="B66">
        <v>10.919</v>
      </c>
      <c r="C66">
        <v>6.4029999999999996</v>
      </c>
      <c r="D66">
        <v>-2.4980000000000002</v>
      </c>
      <c r="E66">
        <v>9.8409999999999993</v>
      </c>
      <c r="F66">
        <v>4.1349999999999998</v>
      </c>
      <c r="G66">
        <v>0.11700000000000001</v>
      </c>
      <c r="H66">
        <v>5.2999999999999999E-2</v>
      </c>
      <c r="I66" s="37">
        <f t="shared" si="4"/>
        <v>4.0238264127568925E-4</v>
      </c>
      <c r="J66" s="37">
        <f t="shared" si="5"/>
        <v>1.7048826239251377E-4</v>
      </c>
      <c r="K66" s="37">
        <f t="shared" si="6"/>
        <v>3.1635892590537098E-5</v>
      </c>
      <c r="L66" s="37">
        <f t="shared" si="7"/>
        <v>1.3675992442290141E-5</v>
      </c>
    </row>
    <row r="67" spans="1:13">
      <c r="A67" t="s">
        <v>31</v>
      </c>
      <c r="B67">
        <v>11.452999999999999</v>
      </c>
      <c r="C67">
        <v>9.3930000000000007</v>
      </c>
      <c r="D67">
        <v>-3.101</v>
      </c>
      <c r="E67">
        <v>5.95</v>
      </c>
      <c r="F67">
        <v>3.153</v>
      </c>
      <c r="G67">
        <v>0.14499999999999999</v>
      </c>
      <c r="H67">
        <v>5.2999999999999999E-2</v>
      </c>
      <c r="I67" s="37">
        <f t="shared" si="4"/>
        <v>4.8852978414831575E-4</v>
      </c>
      <c r="J67" s="37">
        <f t="shared" si="5"/>
        <v>1.7045524820174588E-4</v>
      </c>
      <c r="K67" s="37">
        <f t="shared" si="6"/>
        <v>2.4599085348849864E-5</v>
      </c>
      <c r="L67" s="37">
        <f t="shared" si="7"/>
        <v>1.3675355342655605E-5</v>
      </c>
    </row>
    <row r="68" spans="1:13">
      <c r="A68" t="s">
        <v>30</v>
      </c>
      <c r="B68">
        <v>11.632999999999999</v>
      </c>
      <c r="C68">
        <v>9.9109999999999996</v>
      </c>
      <c r="D68">
        <v>0.28399999999999997</v>
      </c>
      <c r="E68">
        <v>5.2149999999999999</v>
      </c>
      <c r="F68">
        <v>1.0169999999999999</v>
      </c>
      <c r="G68">
        <v>0.15</v>
      </c>
      <c r="H68">
        <v>0</v>
      </c>
      <c r="I68" s="37">
        <f t="shared" si="4"/>
        <v>5.0219986061328208E-4</v>
      </c>
      <c r="J68" s="37">
        <f t="shared" si="5"/>
        <v>4.9750554441517759E-5</v>
      </c>
      <c r="K68" s="37">
        <f t="shared" si="6"/>
        <v>2.3029665651068407E-5</v>
      </c>
      <c r="L68" s="37">
        <f t="shared" si="7"/>
        <v>6.2985364277228613E-6</v>
      </c>
    </row>
    <row r="69" spans="1:13">
      <c r="A69" t="s">
        <v>29</v>
      </c>
      <c r="B69">
        <v>11.99</v>
      </c>
      <c r="C69">
        <v>9.7219999999999995</v>
      </c>
      <c r="D69">
        <v>0.245</v>
      </c>
      <c r="E69">
        <v>4.5380000000000003</v>
      </c>
      <c r="F69">
        <v>0.877</v>
      </c>
      <c r="G69">
        <v>0.15</v>
      </c>
      <c r="H69">
        <v>0</v>
      </c>
      <c r="I69" s="37">
        <f t="shared" si="4"/>
        <v>4.9791003203390066E-4</v>
      </c>
      <c r="J69" s="37">
        <f t="shared" si="5"/>
        <v>4.9750010208416065E-5</v>
      </c>
      <c r="K69" s="37">
        <f t="shared" si="6"/>
        <v>2.1482890866920122E-5</v>
      </c>
      <c r="L69" s="37">
        <f t="shared" si="7"/>
        <v>6.2966272058331004E-6</v>
      </c>
    </row>
    <row r="70" spans="1:13">
      <c r="A70" t="s">
        <v>28</v>
      </c>
      <c r="B70">
        <v>12.24</v>
      </c>
      <c r="C70">
        <v>9.6059999999999999</v>
      </c>
      <c r="D70">
        <v>0.218</v>
      </c>
      <c r="E70">
        <v>4.1239999999999997</v>
      </c>
      <c r="F70">
        <v>0.78</v>
      </c>
      <c r="G70">
        <v>0.15</v>
      </c>
      <c r="H70">
        <v>0</v>
      </c>
      <c r="I70" s="37">
        <f t="shared" si="4"/>
        <v>4.9525872026648854E-4</v>
      </c>
      <c r="J70" s="37">
        <f t="shared" si="5"/>
        <v>4.9753498972475937E-5</v>
      </c>
      <c r="K70" s="37">
        <f t="shared" si="6"/>
        <v>2.0479521478784604E-5</v>
      </c>
      <c r="L70" s="37">
        <f t="shared" si="7"/>
        <v>6.2979350918337148E-6</v>
      </c>
    </row>
    <row r="71" spans="1:13">
      <c r="A71" t="s">
        <v>28</v>
      </c>
      <c r="B71">
        <v>12.49</v>
      </c>
      <c r="C71">
        <v>9.5039999999999996</v>
      </c>
      <c r="D71">
        <v>0.191</v>
      </c>
      <c r="E71">
        <v>3.7589999999999999</v>
      </c>
      <c r="F71">
        <v>0.68200000000000005</v>
      </c>
      <c r="G71">
        <v>0.15</v>
      </c>
      <c r="H71">
        <v>0</v>
      </c>
      <c r="I71" s="37">
        <f t="shared" si="4"/>
        <v>4.9291561143871272E-4</v>
      </c>
      <c r="J71" s="37">
        <f t="shared" si="5"/>
        <v>4.9755418951781931E-5</v>
      </c>
      <c r="K71" s="37">
        <f t="shared" si="6"/>
        <v>1.9552245395350377E-5</v>
      </c>
      <c r="L71" s="37">
        <f t="shared" si="7"/>
        <v>6.2959533995969393E-6</v>
      </c>
    </row>
    <row r="72" spans="1:13" ht="13" thickBot="1">
      <c r="A72" t="s">
        <v>28</v>
      </c>
      <c r="B72">
        <v>12.74</v>
      </c>
      <c r="C72">
        <v>9.4149999999999991</v>
      </c>
      <c r="D72">
        <v>0.16400000000000001</v>
      </c>
      <c r="E72">
        <v>3.4420000000000002</v>
      </c>
      <c r="F72">
        <v>0.58499999999999996</v>
      </c>
      <c r="G72">
        <v>0.15</v>
      </c>
      <c r="H72">
        <v>0</v>
      </c>
      <c r="I72" s="37">
        <f t="shared" si="4"/>
        <v>4.9086199689933217E-4</v>
      </c>
      <c r="J72" s="37">
        <f t="shared" si="5"/>
        <v>4.9758353083076374E-5</v>
      </c>
      <c r="K72" s="37">
        <f t="shared" si="6"/>
        <v>1.8709660606221591E-5</v>
      </c>
      <c r="L72" s="37">
        <f t="shared" si="7"/>
        <v>6.2974931718783733E-6</v>
      </c>
    </row>
    <row r="73" spans="1:13" ht="13" thickBot="1">
      <c r="A73" s="22" t="s">
        <v>28</v>
      </c>
      <c r="B73" s="23">
        <v>12.99</v>
      </c>
      <c r="C73" s="23">
        <v>9.34</v>
      </c>
      <c r="D73" s="23">
        <v>0.13600000000000001</v>
      </c>
      <c r="E73" s="23">
        <v>3.1739999999999999</v>
      </c>
      <c r="F73" s="23">
        <v>0.48699999999999999</v>
      </c>
      <c r="G73" s="23">
        <v>0.15</v>
      </c>
      <c r="H73" s="23">
        <v>0</v>
      </c>
      <c r="I73" s="35">
        <f t="shared" ref="I73:I78" si="8">SQRT(ε_x*nm*beta_x+δ^2*eta_x^2)</f>
        <v>4.8912472846912981E-4</v>
      </c>
      <c r="J73" s="35">
        <f t="shared" ref="J73:J78" si="9">SQRT(ε_x*nm*((1+alpha_x^2)/beta_x)+δ^2*eta_prime_x^2)</f>
        <v>4.9752986416772815E-5</v>
      </c>
      <c r="K73" s="35">
        <f t="shared" ref="K73:K78" si="10">SQRT(ε_y*nm*beta_y)</f>
        <v>1.796651886148232E-5</v>
      </c>
      <c r="L73" s="35">
        <f t="shared" ref="L73:L78" si="11">SQRT(ε_y*nm*((1+alpha_y^2)/beta_y))</f>
        <v>6.2960987335619133E-6</v>
      </c>
      <c r="M73" s="24" t="s">
        <v>48</v>
      </c>
    </row>
    <row r="74" spans="1:13">
      <c r="A74" t="s">
        <v>28</v>
      </c>
      <c r="B74">
        <v>13.24</v>
      </c>
      <c r="C74">
        <v>9.2789999999999999</v>
      </c>
      <c r="D74">
        <v>0.109</v>
      </c>
      <c r="E74">
        <v>2.9540000000000002</v>
      </c>
      <c r="F74">
        <v>0.39</v>
      </c>
      <c r="G74">
        <v>0.15</v>
      </c>
      <c r="H74">
        <v>0</v>
      </c>
      <c r="I74" s="37">
        <f t="shared" si="8"/>
        <v>4.8770718674220908E-4</v>
      </c>
      <c r="J74" s="37">
        <f t="shared" si="9"/>
        <v>4.9753892316331071E-5</v>
      </c>
      <c r="K74" s="37">
        <f t="shared" si="10"/>
        <v>1.7332680115896678E-5</v>
      </c>
      <c r="L74" s="37">
        <f t="shared" si="11"/>
        <v>6.2979661094495596E-6</v>
      </c>
    </row>
    <row r="75" spans="1:13">
      <c r="A75" t="s">
        <v>28</v>
      </c>
      <c r="B75">
        <v>13.49</v>
      </c>
      <c r="C75">
        <v>9.2309999999999999</v>
      </c>
      <c r="D75">
        <v>8.2000000000000003E-2</v>
      </c>
      <c r="E75">
        <v>2.7839999999999998</v>
      </c>
      <c r="F75">
        <v>0.29199999999999998</v>
      </c>
      <c r="G75">
        <v>0.15</v>
      </c>
      <c r="H75">
        <v>0</v>
      </c>
      <c r="I75" s="37">
        <f t="shared" si="8"/>
        <v>4.865888408091579E-4</v>
      </c>
      <c r="J75" s="37">
        <f t="shared" si="9"/>
        <v>4.975580581528175E-5</v>
      </c>
      <c r="K75" s="37">
        <f t="shared" si="10"/>
        <v>1.682655044862137E-5</v>
      </c>
      <c r="L75" s="37">
        <f t="shared" si="11"/>
        <v>6.296418111472805E-6</v>
      </c>
    </row>
    <row r="76" spans="1:13">
      <c r="A76" t="s">
        <v>28</v>
      </c>
      <c r="B76">
        <v>13.74</v>
      </c>
      <c r="C76">
        <v>9.1969999999999992</v>
      </c>
      <c r="D76">
        <v>5.5E-2</v>
      </c>
      <c r="E76">
        <v>2.6619999999999999</v>
      </c>
      <c r="F76">
        <v>0.19500000000000001</v>
      </c>
      <c r="G76">
        <v>0.15</v>
      </c>
      <c r="H76">
        <v>0</v>
      </c>
      <c r="I76" s="37">
        <f t="shared" si="8"/>
        <v>4.8579512142465984E-4</v>
      </c>
      <c r="J76" s="37">
        <f t="shared" si="9"/>
        <v>4.9756029225364312E-5</v>
      </c>
      <c r="K76" s="37">
        <f t="shared" si="10"/>
        <v>1.6453735138259643E-5</v>
      </c>
      <c r="L76" s="37">
        <f t="shared" si="11"/>
        <v>6.2973866265751858E-6</v>
      </c>
    </row>
    <row r="77" spans="1:13">
      <c r="A77" t="s">
        <v>28</v>
      </c>
      <c r="B77">
        <v>13.99</v>
      </c>
      <c r="C77">
        <v>9.1760000000000002</v>
      </c>
      <c r="D77">
        <v>2.7E-2</v>
      </c>
      <c r="E77">
        <v>2.589</v>
      </c>
      <c r="F77">
        <v>9.7000000000000003E-2</v>
      </c>
      <c r="G77">
        <v>0.15</v>
      </c>
      <c r="H77">
        <v>0</v>
      </c>
      <c r="I77" s="37">
        <f t="shared" si="8"/>
        <v>4.8530423447565345E-4</v>
      </c>
      <c r="J77" s="37">
        <f t="shared" si="9"/>
        <v>4.9755886540416931E-5</v>
      </c>
      <c r="K77" s="37">
        <f t="shared" si="10"/>
        <v>1.6226561558136709E-5</v>
      </c>
      <c r="L77" s="37">
        <f t="shared" si="11"/>
        <v>6.2969179957860889E-6</v>
      </c>
    </row>
    <row r="78" spans="1:13">
      <c r="A78" t="s">
        <v>28</v>
      </c>
      <c r="B78">
        <v>14.24</v>
      </c>
      <c r="C78">
        <v>9.17</v>
      </c>
      <c r="D78">
        <v>0</v>
      </c>
      <c r="E78">
        <v>2.5640000000000001</v>
      </c>
      <c r="F78">
        <v>0</v>
      </c>
      <c r="G78">
        <v>0.15</v>
      </c>
      <c r="H78">
        <v>0</v>
      </c>
      <c r="I78" s="37">
        <f t="shared" si="8"/>
        <v>4.8516388983517727E-4</v>
      </c>
      <c r="J78" s="37">
        <f t="shared" si="9"/>
        <v>4.9754029664238051E-5</v>
      </c>
      <c r="K78" s="37">
        <f t="shared" si="10"/>
        <v>1.6148027743349961E-5</v>
      </c>
      <c r="L78" s="37">
        <f t="shared" si="11"/>
        <v>6.2979827392160534E-6</v>
      </c>
    </row>
  </sheetData>
  <mergeCells count="1">
    <mergeCell ref="G1:H1"/>
  </mergeCells>
  <phoneticPr fontId="1" type="noConversion"/>
  <pageMargins left="0.74803149606299213" right="0.74803149606299213" top="0.74803149606299213" bottom="0.74803149606299213" header="0.51181102362204722" footer="0.5118110236220472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mach_aug07 low disp</vt:lpstr>
    </vt:vector>
  </TitlesOfParts>
  <Company>Canadian Light Source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summert</dc:creator>
  <cp:lastModifiedBy>Emil Hallin</cp:lastModifiedBy>
  <cp:lastPrinted>2009-12-03T20:45:27Z</cp:lastPrinted>
  <dcterms:created xsi:type="dcterms:W3CDTF">2007-09-14T15:31:01Z</dcterms:created>
  <dcterms:modified xsi:type="dcterms:W3CDTF">2011-03-03T15:30:25Z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VKATDAPREFDK-20-10</vt:lpwstr>
  </property>
  <property fmtid="{D5CDD505-2E9C-101B-9397-08002B2CF9AE}" pid="3" name="_dlc_DocIdItemGuid">
    <vt:lpwstr>50b17f5f-07b6-462f-ada2-18b7935e6cb9</vt:lpwstr>
  </property>
  <property fmtid="{D5CDD505-2E9C-101B-9397-08002B2CF9AE}" pid="4" name="_dlc_DocIdUrl">
    <vt:lpwstr>http://srv-intranet-02/AOD/_layouts/DocIdRedir.aspx?ID=VKATDAPREFDK-20-10, VKATDAPREFDK-20-10</vt:lpwstr>
  </property>
</Properties>
</file>