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<sst xmlns="http://schemas.openxmlformats.org/spreadsheetml/2006/main" count="229" uniqueCount="208">
  <si>
    <t xml:space="preserve">Verkäufe Bookwire Gesamt 2017 und Autorenhonorar</t>
  </si>
  <si>
    <t xml:space="preserve">ISBN</t>
  </si>
  <si>
    <t xml:space="preserve">Autor, Titel</t>
  </si>
  <si>
    <t xml:space="preserve">Gesamt 2017</t>
  </si>
  <si>
    <t xml:space="preserve">Autorenhonorar</t>
  </si>
  <si>
    <t xml:space="preserve">Anzahl</t>
  </si>
  <si>
    <t xml:space="preserve">Betrag</t>
  </si>
  <si>
    <t xml:space="preserve">Anzahl </t>
  </si>
  <si>
    <t xml:space="preserve">Anzahl 2017</t>
  </si>
  <si>
    <t xml:space="preserve">Summe   2017</t>
  </si>
  <si>
    <t xml:space="preserve">25 Prozent</t>
  </si>
  <si>
    <t xml:space="preserve">978-3-908778-61-5</t>
  </si>
  <si>
    <r>
      <rPr>
        <sz val="10"/>
        <color rgb="FF000000"/>
        <rFont val="Gill Sans"/>
        <family val="0"/>
      </rPr>
      <t xml:space="preserve">al-Azzawi, </t>
    </r>
    <r>
      <rPr>
        <i val="true"/>
        <sz val="10"/>
        <color rgb="FF000000"/>
        <rFont val="Gill Sans"/>
        <family val="0"/>
      </rPr>
      <t xml:space="preserve">Der Letzte der Engel</t>
    </r>
  </si>
  <si>
    <t xml:space="preserve">978-3-908778-40-0</t>
  </si>
  <si>
    <r>
      <rPr>
        <sz val="10"/>
        <color rgb="FF000000"/>
        <rFont val="Gill Sans"/>
        <family val="0"/>
      </rPr>
      <t xml:space="preserve">Ali, </t>
    </r>
    <r>
      <rPr>
        <i val="true"/>
        <sz val="10"/>
        <color rgb="FF000000"/>
        <rFont val="Gill Sans"/>
        <family val="0"/>
      </rPr>
      <t xml:space="preserve">Madonna</t>
    </r>
  </si>
  <si>
    <t xml:space="preserve">978-3-908778-36-3</t>
  </si>
  <si>
    <r>
      <rPr>
        <sz val="10"/>
        <color rgb="FF000000"/>
        <rFont val="Gill Sans"/>
        <family val="0"/>
      </rPr>
      <t xml:space="preserve">Ali, </t>
    </r>
    <r>
      <rPr>
        <i val="true"/>
        <sz val="10"/>
        <color rgb="FF000000"/>
        <rFont val="Gill Sans"/>
        <family val="0"/>
      </rPr>
      <t xml:space="preserve">Yusuf</t>
    </r>
  </si>
  <si>
    <t xml:space="preserve">978-3-03820-042-0</t>
  </si>
  <si>
    <r>
      <rPr>
        <sz val="10"/>
        <color rgb="FF000000"/>
        <rFont val="Gill Sans"/>
        <family val="0"/>
      </rPr>
      <t xml:space="preserve">Bail, </t>
    </r>
    <r>
      <rPr>
        <i val="true"/>
        <sz val="10"/>
        <color rgb="FF000000"/>
        <rFont val="Gill Sans"/>
        <family val="0"/>
      </rPr>
      <t xml:space="preserve">Die Reise</t>
    </r>
  </si>
  <si>
    <t xml:space="preserve">978-3-908778-38-7</t>
  </si>
  <si>
    <r>
      <rPr>
        <sz val="10"/>
        <color rgb="FF000000"/>
        <rFont val="Gill Sans"/>
        <family val="0"/>
      </rPr>
      <t xml:space="preserve">Barker, </t>
    </r>
    <r>
      <rPr>
        <i val="true"/>
        <sz val="10"/>
        <color rgb="FF000000"/>
        <rFont val="Gill Sans"/>
        <family val="0"/>
      </rPr>
      <t xml:space="preserve">Tobys Zimmer</t>
    </r>
  </si>
  <si>
    <t xml:space="preserve">978-3-908778-37-0</t>
  </si>
  <si>
    <r>
      <rPr>
        <sz val="10"/>
        <color rgb="FF000000"/>
        <rFont val="Gill Sans"/>
        <family val="0"/>
      </rPr>
      <t xml:space="preserve">Beeler, </t>
    </r>
    <r>
      <rPr>
        <i val="true"/>
        <sz val="10"/>
        <color rgb="FF000000"/>
        <rFont val="Gill Sans"/>
        <family val="0"/>
      </rPr>
      <t xml:space="preserve">Balzacs Roma</t>
    </r>
    <r>
      <rPr>
        <sz val="10"/>
        <color rgb="FF000000"/>
        <rFont val="Gill Sans"/>
        <family val="0"/>
      </rPr>
      <t xml:space="preserve">ne</t>
    </r>
  </si>
  <si>
    <t xml:space="preserve">978-3-908778-66-0</t>
  </si>
  <si>
    <r>
      <rPr>
        <sz val="10"/>
        <color rgb="FF000000"/>
        <rFont val="Gill Sans"/>
        <family val="0"/>
      </rPr>
      <t xml:space="preserve">Bergmann,</t>
    </r>
    <r>
      <rPr>
        <i val="true"/>
        <sz val="10"/>
        <color rgb="FF000000"/>
        <rFont val="Gill Sans"/>
        <family val="0"/>
      </rPr>
      <t xml:space="preserve"> Weinhebers Koffer</t>
    </r>
  </si>
  <si>
    <t xml:space="preserve">978-3-908778-27-1</t>
  </si>
  <si>
    <r>
      <rPr>
        <sz val="10"/>
        <rFont val="Gill Sans"/>
        <family val="0"/>
      </rPr>
      <t xml:space="preserve">Bost, </t>
    </r>
    <r>
      <rPr>
        <i val="true"/>
        <sz val="10"/>
        <rFont val="Gill Sans"/>
        <family val="0"/>
      </rPr>
      <t xml:space="preserve">Ein Sonntag auf dem Lande</t>
    </r>
  </si>
  <si>
    <t xml:space="preserve">978-3-03820-918-8</t>
  </si>
  <si>
    <r>
      <rPr>
        <sz val="10"/>
        <rFont val="Gill Sans"/>
        <family val="0"/>
      </rPr>
      <t xml:space="preserve">Bost, </t>
    </r>
    <r>
      <rPr>
        <i val="true"/>
        <sz val="10"/>
        <rFont val="Gill Sans"/>
        <family val="0"/>
      </rPr>
      <t xml:space="preserve">Bankrott</t>
    </r>
  </si>
  <si>
    <t xml:space="preserve">978-3-908778-51-6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</si>
  <si>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Am Ursprung</t>
    </r>
  </si>
  <si>
    <t xml:space="preserve">978-3-908778-52-3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</si>
  <si>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Dorf/Suchodol</t>
    </r>
  </si>
  <si>
    <t xml:space="preserve">978-3-908778-55-4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</si>
  <si>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Freund</t>
    </r>
  </si>
  <si>
    <t xml:space="preserve">978-3-03820-931-7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</si>
  <si>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Frühling</t>
    </r>
  </si>
  <si>
    <t xml:space="preserve">978-3-908778-53-0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</si>
  <si>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Gespräch in der Nacht</t>
    </r>
  </si>
  <si>
    <t xml:space="preserve">978-3-03820-947-9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</si>
  <si>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Herr aus San Francisco</t>
    </r>
  </si>
  <si>
    <t xml:space="preserve">978-3-908778-54-7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</si>
  <si>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Sonnentempel</t>
    </r>
  </si>
  <si>
    <t xml:space="preserve">978-3-908778-58-5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</si>
  <si>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Vera</t>
    </r>
  </si>
  <si>
    <t xml:space="preserve">978-3-908778-56-1</t>
  </si>
  <si>
    <r>
      <rPr>
        <sz val="10"/>
        <rFont val="Gill Sans"/>
        <family val="0"/>
      </rPr>
      <t xml:space="preserve">Bunin, </t>
    </r>
    <r>
      <rPr>
        <i val="true"/>
        <sz val="10"/>
        <rFont val="Gill Sans"/>
        <family val="0"/>
      </rPr>
      <t xml:space="preserve">Verfluchte Tage</t>
    </r>
  </si>
  <si>
    <t xml:space="preserve">978-3-03820-932-4</t>
  </si>
  <si>
    <r>
      <rPr>
        <sz val="10"/>
        <rFont val="Gill Sans"/>
        <family val="0"/>
      </rPr>
      <t xml:space="preserve">Dostojewskij,  </t>
    </r>
    <r>
      <rPr>
        <i val="true"/>
        <sz val="10"/>
        <rFont val="Gill Sans"/>
        <family val="0"/>
      </rPr>
      <t xml:space="preserve">Aufzeichnungen</t>
    </r>
  </si>
  <si>
    <t xml:space="preserve">978-3-03820-937-9</t>
  </si>
  <si>
    <r>
      <rPr>
        <sz val="10"/>
        <rFont val="Gill Sans"/>
        <family val="0"/>
      </rPr>
      <t xml:space="preserve">Droste-Hühlshoff, </t>
    </r>
    <r>
      <rPr>
        <i val="true"/>
        <sz val="10"/>
        <rFont val="Gill Sans"/>
        <family val="0"/>
      </rPr>
      <t xml:space="preserve">Judenbuche</t>
    </r>
  </si>
  <si>
    <t xml:space="preserve">978-3-03820-936-2</t>
  </si>
  <si>
    <r>
      <rPr>
        <sz val="10"/>
        <rFont val="Gill Sans"/>
        <family val="0"/>
      </rPr>
      <t xml:space="preserve">E. T. A. Hoffmann, </t>
    </r>
    <r>
      <rPr>
        <i val="true"/>
        <sz val="10"/>
        <rFont val="Gill Sans"/>
        <family val="0"/>
      </rPr>
      <t xml:space="preserve">Scuderi</t>
    </r>
  </si>
  <si>
    <t xml:space="preserve">978-3-908778-47-9</t>
  </si>
  <si>
    <r>
      <rPr>
        <sz val="10"/>
        <color rgb="FF000000"/>
        <rFont val="Gill Sans"/>
        <family val="0"/>
      </rPr>
      <t xml:space="preserve">Fermor, </t>
    </r>
    <r>
      <rPr>
        <i val="true"/>
        <sz val="10"/>
        <color rgb="FF000000"/>
        <rFont val="Gill Sans"/>
        <family val="0"/>
      </rPr>
      <t xml:space="preserve">Baum</t>
    </r>
  </si>
  <si>
    <t xml:space="preserve">978-3-908778-48-6</t>
  </si>
  <si>
    <r>
      <rPr>
        <sz val="10"/>
        <rFont val="Gill Sans"/>
        <family val="0"/>
      </rPr>
      <t xml:space="preserve">Fermor, </t>
    </r>
    <r>
      <rPr>
        <i val="true"/>
        <sz val="10"/>
        <rFont val="Gill Sans"/>
        <family val="0"/>
      </rPr>
      <t xml:space="preserve">Briefe aus den Anden</t>
    </r>
  </si>
  <si>
    <t xml:space="preserve">978-3-908778-67-7</t>
  </si>
  <si>
    <r>
      <rPr>
        <sz val="10"/>
        <rFont val="Gill Sans"/>
        <family val="0"/>
      </rPr>
      <t xml:space="preserve">Fermor, </t>
    </r>
    <r>
      <rPr>
        <i val="true"/>
        <sz val="10"/>
        <rFont val="Gill Sans"/>
        <family val="0"/>
      </rPr>
      <t xml:space="preserve">Die Entführung des Generals</t>
    </r>
  </si>
  <si>
    <t xml:space="preserve">978-3-908778-34-9</t>
  </si>
  <si>
    <r>
      <rPr>
        <sz val="10"/>
        <color rgb="FF000000"/>
        <rFont val="Gill Sans"/>
        <family val="0"/>
      </rPr>
      <t xml:space="preserve">Fermor, </t>
    </r>
    <r>
      <rPr>
        <i val="true"/>
        <sz val="10"/>
        <color rgb="FF000000"/>
        <rFont val="Gill Sans"/>
        <family val="0"/>
      </rPr>
      <t xml:space="preserve">Die unterbrochene Reise</t>
    </r>
  </si>
  <si>
    <t xml:space="preserve">978-3-908778-03-5</t>
  </si>
  <si>
    <r>
      <rPr>
        <sz val="10"/>
        <rFont val="Gill Sans"/>
        <family val="0"/>
      </rPr>
      <t xml:space="preserve">Fermor, </t>
    </r>
    <r>
      <rPr>
        <i val="true"/>
        <sz val="10"/>
        <rFont val="Gill Sans"/>
        <family val="0"/>
      </rPr>
      <t xml:space="preserve">Die Zeit der Gaben</t>
    </r>
  </si>
  <si>
    <t xml:space="preserve">978-3-908778-05-9</t>
  </si>
  <si>
    <r>
      <rPr>
        <sz val="10"/>
        <rFont val="Gill Sans"/>
        <family val="0"/>
      </rPr>
      <t xml:space="preserve">Fermor, </t>
    </r>
    <r>
      <rPr>
        <i val="true"/>
        <sz val="10"/>
        <rFont val="Gill Sans"/>
        <family val="0"/>
      </rPr>
      <t xml:space="preserve">Mani</t>
    </r>
  </si>
  <si>
    <t xml:space="preserve">978-3-908778-49-3</t>
  </si>
  <si>
    <r>
      <rPr>
        <sz val="10"/>
        <rFont val="Gill Sans"/>
        <family val="0"/>
      </rPr>
      <t xml:space="preserve">Fermor, </t>
    </r>
    <r>
      <rPr>
        <i val="true"/>
        <sz val="10"/>
        <rFont val="Gill Sans"/>
        <family val="0"/>
      </rPr>
      <t xml:space="preserve">Rumeli</t>
    </r>
  </si>
  <si>
    <t xml:space="preserve">978-3-908778-50-9</t>
  </si>
  <si>
    <r>
      <rPr>
        <sz val="10"/>
        <color rgb="FF000000"/>
        <rFont val="Gill Sans"/>
        <family val="0"/>
      </rPr>
      <t xml:space="preserve">Fermor, </t>
    </r>
    <r>
      <rPr>
        <i val="true"/>
        <sz val="10"/>
        <color rgb="FF000000"/>
        <rFont val="Gill Sans"/>
        <family val="0"/>
      </rPr>
      <t xml:space="preserve">Violinen</t>
    </r>
  </si>
  <si>
    <t xml:space="preserve">978-3-908778-04-2</t>
  </si>
  <si>
    <r>
      <rPr>
        <sz val="10"/>
        <rFont val="Gill Sans"/>
        <family val="0"/>
      </rPr>
      <t xml:space="preserve">Fermor, </t>
    </r>
    <r>
      <rPr>
        <i val="true"/>
        <sz val="10"/>
        <rFont val="Gill Sans"/>
        <family val="0"/>
      </rPr>
      <t xml:space="preserve">Zwischen Wäldern und Wasser</t>
    </r>
  </si>
  <si>
    <t xml:space="preserve">978-3-03820-925-6</t>
  </si>
  <si>
    <r>
      <rPr>
        <sz val="10"/>
        <rFont val="Gill Sans"/>
        <family val="0"/>
      </rPr>
      <t xml:space="preserve">Flaubert / Du Camp,</t>
    </r>
    <r>
      <rPr>
        <i val="true"/>
        <sz val="10"/>
        <rFont val="Gill Sans"/>
        <family val="0"/>
      </rPr>
      <t xml:space="preserve"> Felder und Strände</t>
    </r>
  </si>
  <si>
    <t xml:space="preserve">978-3-908778-62-2</t>
  </si>
  <si>
    <r>
      <rPr>
        <sz val="10"/>
        <rFont val="Gill Sans"/>
        <family val="0"/>
      </rPr>
      <t xml:space="preserve">Frayn, </t>
    </r>
    <r>
      <rPr>
        <i val="true"/>
        <sz val="10"/>
        <rFont val="Gill Sans"/>
        <family val="0"/>
      </rPr>
      <t xml:space="preserve">Streichholzschachteltheater</t>
    </r>
  </si>
  <si>
    <t xml:space="preserve">978-3-03820-926-3</t>
  </si>
  <si>
    <r>
      <rPr>
        <sz val="10"/>
        <rFont val="Gill Sans"/>
        <family val="0"/>
      </rPr>
      <t xml:space="preserve">Garnett,</t>
    </r>
    <r>
      <rPr>
        <i val="true"/>
        <sz val="10"/>
        <rFont val="Gill Sans"/>
        <family val="0"/>
      </rPr>
      <t xml:space="preserve"> Dame zu Fuchs</t>
    </r>
  </si>
  <si>
    <t xml:space="preserve">978-3-03820-040-6</t>
  </si>
  <si>
    <r>
      <rPr>
        <sz val="10"/>
        <rFont val="Gill Sans"/>
        <family val="0"/>
      </rPr>
      <t xml:space="preserve">Garnett</t>
    </r>
    <r>
      <rPr>
        <i val="true"/>
        <sz val="10"/>
        <rFont val="Gill Sans"/>
        <family val="0"/>
      </rPr>
      <t xml:space="preserve">, Mann im Zoo</t>
    </r>
  </si>
  <si>
    <t xml:space="preserve">978-3-908778-41-7</t>
  </si>
  <si>
    <r>
      <rPr>
        <sz val="10"/>
        <rFont val="Gill Sans"/>
        <family val="0"/>
      </rPr>
      <t xml:space="preserve">Gautier,</t>
    </r>
    <r>
      <rPr>
        <i val="true"/>
        <sz val="10"/>
        <rFont val="Gill Sans"/>
        <family val="0"/>
      </rPr>
      <t xml:space="preserve"> Jettatura</t>
    </r>
  </si>
  <si>
    <t xml:space="preserve">978-3-908778-10-3</t>
  </si>
  <si>
    <r>
      <rPr>
        <sz val="10"/>
        <rFont val="Gill Sans"/>
        <family val="0"/>
      </rPr>
      <t xml:space="preserve">Gellhorn,</t>
    </r>
    <r>
      <rPr>
        <i val="true"/>
        <sz val="10"/>
        <rFont val="Gill Sans"/>
        <family val="0"/>
      </rPr>
      <t xml:space="preserve"> Ausgewählte Briefe</t>
    </r>
  </si>
  <si>
    <t xml:space="preserve">978-3-908778-11-0</t>
  </si>
  <si>
    <r>
      <rPr>
        <sz val="10"/>
        <rFont val="Gill Sans"/>
        <family val="0"/>
      </rPr>
      <t xml:space="preserve">Gellhorn, </t>
    </r>
    <r>
      <rPr>
        <i val="true"/>
        <sz val="10"/>
        <rFont val="Gill Sans"/>
        <family val="0"/>
      </rPr>
      <t xml:space="preserve">Das Gesicht des Krieges</t>
    </r>
  </si>
  <si>
    <t xml:space="preserve">978-3-908778-09-7</t>
  </si>
  <si>
    <r>
      <rPr>
        <sz val="10"/>
        <rFont val="Gill Sans"/>
        <family val="0"/>
      </rPr>
      <t xml:space="preserve">Gellhorn, </t>
    </r>
    <r>
      <rPr>
        <i val="true"/>
        <sz val="10"/>
        <rFont val="Gill Sans"/>
        <family val="0"/>
      </rPr>
      <t xml:space="preserve">Das Wetter in Afrika</t>
    </r>
  </si>
  <si>
    <t xml:space="preserve">978-3-908778-08-0</t>
  </si>
  <si>
    <r>
      <rPr>
        <sz val="10"/>
        <rFont val="Gill Sans"/>
        <family val="0"/>
      </rPr>
      <t xml:space="preserve">Gellhorn, </t>
    </r>
    <r>
      <rPr>
        <i val="true"/>
        <sz val="10"/>
        <rFont val="Gill Sans"/>
        <family val="0"/>
      </rPr>
      <t xml:space="preserve">Muntere Geschichten</t>
    </r>
  </si>
  <si>
    <t xml:space="preserve">978-3-908778-07-3</t>
  </si>
  <si>
    <r>
      <rPr>
        <sz val="10"/>
        <rFont val="Gill Sans"/>
        <family val="0"/>
      </rPr>
      <t xml:space="preserve">Gellhorn, </t>
    </r>
    <r>
      <rPr>
        <i val="true"/>
        <sz val="10"/>
        <rFont val="Gill Sans"/>
        <family val="0"/>
      </rPr>
      <t xml:space="preserve">Paare</t>
    </r>
  </si>
  <si>
    <t xml:space="preserve">978-3-908778-06-6</t>
  </si>
  <si>
    <r>
      <rPr>
        <sz val="10"/>
        <rFont val="Gill Sans"/>
        <family val="0"/>
      </rPr>
      <t xml:space="preserve">Gellhorn, </t>
    </r>
    <r>
      <rPr>
        <i val="true"/>
        <sz val="10"/>
        <rFont val="Gill Sans"/>
        <family val="0"/>
      </rPr>
      <t xml:space="preserve">Reisen mit mir</t>
    </r>
  </si>
  <si>
    <t xml:space="preserve">978-3-908778-18-9</t>
  </si>
  <si>
    <r>
      <rPr>
        <sz val="10"/>
        <rFont val="Gill Sans"/>
        <family val="0"/>
      </rPr>
      <t xml:space="preserve">Goetsch, </t>
    </r>
    <r>
      <rPr>
        <i val="true"/>
        <sz val="10"/>
        <rFont val="Gill Sans"/>
        <family val="0"/>
      </rPr>
      <t xml:space="preserve">Grüne Witwe</t>
    </r>
  </si>
  <si>
    <t xml:space="preserve">978-3-908778-17-2</t>
  </si>
  <si>
    <r>
      <rPr>
        <sz val="10"/>
        <rFont val="Gill Sans"/>
        <family val="0"/>
      </rPr>
      <t xml:space="preserve">Goetsch, </t>
    </r>
    <r>
      <rPr>
        <i val="true"/>
        <sz val="10"/>
        <rFont val="Gill Sans"/>
        <family val="0"/>
      </rPr>
      <t xml:space="preserve">Wasserblau</t>
    </r>
  </si>
  <si>
    <t xml:space="preserve">978-3-03820-024-6</t>
  </si>
  <si>
    <r>
      <rPr>
        <sz val="10"/>
        <rFont val="Gill Sans"/>
        <family val="0"/>
      </rPr>
      <t xml:space="preserve">Grigorcea, </t>
    </r>
    <r>
      <rPr>
        <i val="true"/>
        <sz val="10"/>
        <rFont val="Gill Sans"/>
        <family val="0"/>
      </rPr>
      <t xml:space="preserve">Baba Rada</t>
    </r>
  </si>
  <si>
    <t xml:space="preserve">978-3-03820-921-8</t>
  </si>
  <si>
    <r>
      <rPr>
        <sz val="10"/>
        <rFont val="Gill Sans"/>
        <family val="0"/>
      </rPr>
      <t xml:space="preserve">Grigorcea, </t>
    </r>
    <r>
      <rPr>
        <i val="true"/>
        <sz val="10"/>
        <rFont val="Gill Sans"/>
        <family val="0"/>
      </rPr>
      <t xml:space="preserve">Gefühl</t>
    </r>
  </si>
  <si>
    <t xml:space="preserve">978-3-03820-943-0</t>
  </si>
  <si>
    <r>
      <rPr>
        <sz val="10"/>
        <rFont val="Gill Sans"/>
        <family val="0"/>
      </rPr>
      <t xml:space="preserve">Günther, </t>
    </r>
    <r>
      <rPr>
        <i val="true"/>
        <sz val="10"/>
        <rFont val="Gill Sans"/>
        <family val="0"/>
      </rPr>
      <t xml:space="preserve">Weiß</t>
    </r>
  </si>
  <si>
    <t xml:space="preserve">978-3-03820-923-2</t>
  </si>
  <si>
    <r>
      <rPr>
        <sz val="10"/>
        <rFont val="Gill Sans"/>
        <family val="0"/>
      </rPr>
      <t xml:space="preserve">Hanley,</t>
    </r>
    <r>
      <rPr>
        <i val="true"/>
        <sz val="10"/>
        <rFont val="Gill Sans"/>
        <family val="0"/>
      </rPr>
      <t xml:space="preserve"> Ozean</t>
    </r>
  </si>
  <si>
    <t xml:space="preserve">978-3-908778-42-4</t>
  </si>
  <si>
    <r>
      <rPr>
        <sz val="10"/>
        <color rgb="FF000000"/>
        <rFont val="Gill Sans"/>
        <family val="0"/>
      </rPr>
      <t xml:space="preserve">Hamilton, </t>
    </r>
    <r>
      <rPr>
        <i val="true"/>
        <sz val="10"/>
        <color rgb="FF000000"/>
        <rFont val="Gill Sans"/>
        <family val="0"/>
      </rPr>
      <t xml:space="preserve">Hangover Square</t>
    </r>
  </si>
  <si>
    <t xml:space="preserve">978-3-03820-950-8</t>
  </si>
  <si>
    <r>
      <rPr>
        <sz val="10"/>
        <color rgb="FF000000"/>
        <rFont val="Gill Sans"/>
        <family val="0"/>
      </rPr>
      <t xml:space="preserve">Held, </t>
    </r>
    <r>
      <rPr>
        <i val="true"/>
        <sz val="10"/>
        <color rgb="FF000000"/>
        <rFont val="Gill Sans"/>
        <family val="0"/>
      </rPr>
      <t xml:space="preserve">Bewohner</t>
    </r>
  </si>
  <si>
    <t xml:space="preserve">978-3-908778-13-4</t>
  </si>
  <si>
    <r>
      <rPr>
        <sz val="10"/>
        <rFont val="Gill Sans"/>
        <family val="0"/>
      </rPr>
      <t xml:space="preserve">Helle, </t>
    </r>
    <r>
      <rPr>
        <i val="true"/>
        <sz val="10"/>
        <rFont val="Gill Sans"/>
        <family val="0"/>
      </rPr>
      <t xml:space="preserve">Die Vorstellung</t>
    </r>
  </si>
  <si>
    <t xml:space="preserve">978-3-908778-12-7</t>
  </si>
  <si>
    <r>
      <rPr>
        <sz val="10"/>
        <rFont val="Gill Sans"/>
        <family val="0"/>
      </rPr>
      <t xml:space="preserve">Helle, </t>
    </r>
    <r>
      <rPr>
        <i val="true"/>
        <sz val="10"/>
        <rFont val="Gill Sans"/>
        <family val="0"/>
      </rPr>
      <t xml:space="preserve">Rødby-Puttgarden</t>
    </r>
  </si>
  <si>
    <t xml:space="preserve">978-3-908778-64-6</t>
  </si>
  <si>
    <r>
      <rPr>
        <sz val="10"/>
        <rFont val="Gill Sans"/>
        <family val="0"/>
      </rPr>
      <t xml:space="preserve">Helle, </t>
    </r>
    <r>
      <rPr>
        <i val="true"/>
        <sz val="10"/>
        <rFont val="Gill Sans"/>
        <family val="0"/>
      </rPr>
      <t xml:space="preserve">Färseninsel</t>
    </r>
  </si>
  <si>
    <t xml:space="preserve">978-3-03820-934-8</t>
  </si>
  <si>
    <r>
      <rPr>
        <sz val="10"/>
        <rFont val="Gill Sans"/>
        <family val="0"/>
      </rPr>
      <t xml:space="preserve">Helle, </t>
    </r>
    <r>
      <rPr>
        <i val="true"/>
        <sz val="10"/>
        <rFont val="Gill Sans"/>
        <family val="0"/>
      </rPr>
      <t xml:space="preserve">Wenn du magst</t>
    </r>
  </si>
  <si>
    <t xml:space="preserve">978-3-03820-929-4</t>
  </si>
  <si>
    <r>
      <rPr>
        <sz val="10"/>
        <rFont val="Gill Sans"/>
        <family val="0"/>
      </rPr>
      <t xml:space="preserve">Hughes, </t>
    </r>
    <r>
      <rPr>
        <i val="true"/>
        <sz val="10"/>
        <rFont val="Gill Sans"/>
        <family val="0"/>
      </rPr>
      <t xml:space="preserve">Fallen</t>
    </r>
  </si>
  <si>
    <t xml:space="preserve">978-3-908778-14-1</t>
  </si>
  <si>
    <r>
      <rPr>
        <sz val="10"/>
        <rFont val="Gill Sans"/>
        <family val="0"/>
      </rPr>
      <t xml:space="preserve">Hughes, </t>
    </r>
    <r>
      <rPr>
        <i val="true"/>
        <sz val="10"/>
        <rFont val="Gill Sans"/>
        <family val="0"/>
      </rPr>
      <t xml:space="preserve">Zimmer 307</t>
    </r>
  </si>
  <si>
    <t xml:space="preserve">978-3-908778-448</t>
  </si>
  <si>
    <r>
      <rPr>
        <sz val="10"/>
        <color rgb="FF000000"/>
        <rFont val="Gill Sans"/>
        <family val="0"/>
      </rPr>
      <t xml:space="preserve">Jackson, </t>
    </r>
    <r>
      <rPr>
        <i val="true"/>
        <sz val="10"/>
        <color rgb="FF000000"/>
        <rFont val="Gill Sans"/>
        <family val="0"/>
      </rPr>
      <t xml:space="preserve">Wochenende</t>
    </r>
  </si>
  <si>
    <t xml:space="preserve">978-3-03820-946-1</t>
  </si>
  <si>
    <r>
      <rPr>
        <sz val="10"/>
        <color rgb="FF000000"/>
        <rFont val="Gill Sans"/>
        <family val="0"/>
      </rPr>
      <t xml:space="preserve">James, </t>
    </r>
    <r>
      <rPr>
        <i val="true"/>
        <sz val="10"/>
        <color rgb="FF000000"/>
        <rFont val="Gill Sans"/>
        <family val="0"/>
      </rPr>
      <t xml:space="preserve">Lady Barbarina</t>
    </r>
  </si>
  <si>
    <t xml:space="preserve">978-3-908778-60-8</t>
  </si>
  <si>
    <r>
      <rPr>
        <sz val="10"/>
        <color rgb="FF000000"/>
        <rFont val="Gill Sans"/>
        <family val="0"/>
      </rPr>
      <t xml:space="preserve">Johansen,</t>
    </r>
    <r>
      <rPr>
        <i val="true"/>
        <sz val="10"/>
        <color rgb="FF000000"/>
        <rFont val="Gill Sans"/>
        <family val="0"/>
      </rPr>
      <t xml:space="preserve"> Der Herbst, ...</t>
    </r>
  </si>
  <si>
    <t xml:space="preserve">978-3-03820-919-5</t>
  </si>
  <si>
    <r>
      <rPr>
        <sz val="10"/>
        <color rgb="FF000000"/>
        <rFont val="Gill Sans"/>
        <family val="0"/>
      </rPr>
      <t xml:space="preserve">Krzyzanowski, </t>
    </r>
    <r>
      <rPr>
        <i val="true"/>
        <sz val="10"/>
        <color rgb="FF000000"/>
        <rFont val="Gill Sans"/>
        <family val="0"/>
      </rPr>
      <t xml:space="preserve">Club</t>
    </r>
  </si>
  <si>
    <t xml:space="preserve">978-3-908778-19-6</t>
  </si>
  <si>
    <r>
      <rPr>
        <sz val="10"/>
        <rFont val="Gill Sans"/>
        <family val="0"/>
      </rPr>
      <t xml:space="preserve">Larsen, </t>
    </r>
    <r>
      <rPr>
        <i val="true"/>
        <sz val="10"/>
        <rFont val="Gill Sans"/>
        <family val="0"/>
      </rPr>
      <t xml:space="preserve">Seitenwechsel</t>
    </r>
  </si>
  <si>
    <t xml:space="preserve">978-3-908778-59-2</t>
  </si>
  <si>
    <r>
      <rPr>
        <sz val="10"/>
        <color rgb="FF000000"/>
        <rFont val="Gill Sans"/>
        <family val="0"/>
      </rPr>
      <t xml:space="preserve">Le, </t>
    </r>
    <r>
      <rPr>
        <i val="true"/>
        <sz val="10"/>
        <color rgb="FF000000"/>
        <rFont val="Gill Sans"/>
        <family val="0"/>
      </rPr>
      <t xml:space="preserve">FLUTwelle</t>
    </r>
  </si>
  <si>
    <t xml:space="preserve">978-3-03820-930-0</t>
  </si>
  <si>
    <r>
      <rPr>
        <sz val="10"/>
        <color rgb="FF000000"/>
        <rFont val="Gill Sans"/>
        <family val="0"/>
      </rPr>
      <t xml:space="preserve">McCann, </t>
    </r>
    <r>
      <rPr>
        <i val="true"/>
        <sz val="10"/>
        <color rgb="FF000000"/>
        <rFont val="Gill Sans"/>
        <family val="0"/>
      </rPr>
      <t xml:space="preserve">Verschwunden</t>
    </r>
  </si>
  <si>
    <t xml:space="preserve">978-3-908778-02-8</t>
  </si>
  <si>
    <r>
      <rPr>
        <sz val="10"/>
        <rFont val="Gill Sans"/>
        <family val="0"/>
      </rPr>
      <t xml:space="preserve">Munro, </t>
    </r>
    <r>
      <rPr>
        <i val="true"/>
        <sz val="10"/>
        <rFont val="Gill Sans"/>
        <family val="0"/>
      </rPr>
      <t xml:space="preserve">Tanz der seligen Geister</t>
    </r>
  </si>
  <si>
    <t xml:space="preserve">978-3-908778-15-8</t>
  </si>
  <si>
    <r>
      <rPr>
        <sz val="10"/>
        <rFont val="Gill Sans"/>
        <family val="0"/>
      </rPr>
      <t xml:space="preserve">Munro, </t>
    </r>
    <r>
      <rPr>
        <i val="true"/>
        <sz val="10"/>
        <rFont val="Gill Sans"/>
        <family val="0"/>
      </rPr>
      <t xml:space="preserve">Was ich dir schon immer</t>
    </r>
  </si>
  <si>
    <t xml:space="preserve">978-3-03820-944-7</t>
  </si>
  <si>
    <r>
      <rPr>
        <sz val="10"/>
        <rFont val="Gill Sans"/>
        <family val="0"/>
      </rPr>
      <t xml:space="preserve">Parker, </t>
    </r>
    <r>
      <rPr>
        <i val="true"/>
        <sz val="10"/>
        <rFont val="Gill Sans"/>
        <family val="0"/>
      </rPr>
      <t xml:space="preserve">Denn mein Herz ist frisch gebrochen</t>
    </r>
  </si>
  <si>
    <t xml:space="preserve">978-3-908778-16-5</t>
  </si>
  <si>
    <r>
      <rPr>
        <sz val="10"/>
        <rFont val="Gill Sans"/>
        <family val="0"/>
      </rPr>
      <t xml:space="preserve">Piniel, </t>
    </r>
    <r>
      <rPr>
        <i val="true"/>
        <sz val="10"/>
        <rFont val="Gill Sans"/>
        <family val="0"/>
      </rPr>
      <t xml:space="preserve">Die Verbannte</t>
    </r>
  </si>
  <si>
    <t xml:space="preserve">978-3-908778-68-4</t>
  </si>
  <si>
    <r>
      <rPr>
        <sz val="10"/>
        <rFont val="Gill Sans"/>
        <family val="0"/>
      </rPr>
      <t xml:space="preserve">Porter, </t>
    </r>
    <r>
      <rPr>
        <i val="true"/>
        <sz val="10"/>
        <rFont val="Gill Sans"/>
        <family val="0"/>
      </rPr>
      <t xml:space="preserve">Geschröpft</t>
    </r>
  </si>
  <si>
    <t xml:space="preserve">978-3-908778-45-5</t>
  </si>
  <si>
    <r>
      <rPr>
        <sz val="10"/>
        <rFont val="Gill Sans"/>
        <family val="0"/>
      </rPr>
      <t xml:space="preserve">Querfurth, </t>
    </r>
    <r>
      <rPr>
        <i val="true"/>
        <sz val="10"/>
        <rFont val="Gill Sans"/>
        <family val="0"/>
      </rPr>
      <t xml:space="preserve">Sehnsuchtsorte</t>
    </r>
  </si>
  <si>
    <t xml:space="preserve">978-3-03820-949-2</t>
  </si>
  <si>
    <r>
      <rPr>
        <sz val="10"/>
        <rFont val="Gill Sans"/>
        <family val="0"/>
      </rPr>
      <t xml:space="preserve">Récondo, </t>
    </r>
    <r>
      <rPr>
        <i val="true"/>
        <sz val="10"/>
        <rFont val="Gill Sans"/>
        <family val="0"/>
      </rPr>
      <t xml:space="preserve">Amours</t>
    </r>
  </si>
  <si>
    <t xml:space="preserve">978-3-03820-939-3</t>
  </si>
  <si>
    <r>
      <rPr>
        <sz val="10"/>
        <rFont val="Gill Sans"/>
        <family val="0"/>
      </rPr>
      <t xml:space="preserve">Reichart, </t>
    </r>
    <r>
      <rPr>
        <i val="true"/>
        <sz val="10"/>
        <rFont val="Gill Sans"/>
        <family val="0"/>
      </rPr>
      <t xml:space="preserve">Beziehungsweise</t>
    </r>
  </si>
  <si>
    <t xml:space="preserve">978-3-038209-20-1</t>
  </si>
  <si>
    <r>
      <rPr>
        <sz val="10"/>
        <rFont val="Gill Sans"/>
        <family val="0"/>
      </rPr>
      <t xml:space="preserve">Reichart, </t>
    </r>
    <r>
      <rPr>
        <i val="true"/>
        <sz val="10"/>
        <rFont val="Gill Sans"/>
        <family val="0"/>
      </rPr>
      <t xml:space="preserve">Verspätung</t>
    </r>
  </si>
  <si>
    <t xml:space="preserve">978-3-908778-69-1</t>
  </si>
  <si>
    <r>
      <rPr>
        <sz val="10"/>
        <rFont val="Gill Sans"/>
        <family val="0"/>
      </rPr>
      <t xml:space="preserve">Richebächer, </t>
    </r>
    <r>
      <rPr>
        <i val="true"/>
        <sz val="10"/>
        <rFont val="Gill Sans"/>
        <family val="0"/>
      </rPr>
      <t xml:space="preserve">Spielrein</t>
    </r>
  </si>
  <si>
    <t xml:space="preserve">978-3-03820-9951-6</t>
  </si>
  <si>
    <r>
      <rPr>
        <sz val="10"/>
        <rFont val="Gill Sans"/>
        <family val="0"/>
      </rPr>
      <t xml:space="preserve">Schibli, </t>
    </r>
    <r>
      <rPr>
        <i val="true"/>
        <sz val="10"/>
        <rFont val="Gill Sans"/>
        <family val="0"/>
      </rPr>
      <t xml:space="preserve">Flechten</t>
    </r>
  </si>
  <si>
    <t xml:space="preserve">978-3-03820-928-7</t>
  </si>
  <si>
    <r>
      <rPr>
        <sz val="10"/>
        <rFont val="Gill Sans"/>
        <family val="0"/>
      </rPr>
      <t xml:space="preserve">Schnyder</t>
    </r>
    <r>
      <rPr>
        <i val="true"/>
        <sz val="10"/>
        <rFont val="Gill Sans"/>
        <family val="0"/>
      </rPr>
      <t xml:space="preserve">,  Alles ist besser</t>
    </r>
  </si>
  <si>
    <t xml:space="preserve">978-3-908778-57-8</t>
  </si>
  <si>
    <r>
      <rPr>
        <sz val="10"/>
        <color rgb="FF000000"/>
        <rFont val="Gill Sans"/>
        <family val="0"/>
      </rPr>
      <t xml:space="preserve">Siekkinen, </t>
    </r>
    <r>
      <rPr>
        <i val="true"/>
        <sz val="10"/>
        <color rgb="FF000000"/>
        <rFont val="Gill Sans"/>
        <family val="0"/>
      </rPr>
      <t xml:space="preserve">Wie Liebe entsteht</t>
    </r>
  </si>
  <si>
    <t xml:space="preserve">978-3-03820-945-4</t>
  </si>
  <si>
    <r>
      <rPr>
        <sz val="10"/>
        <color rgb="FF000000"/>
        <rFont val="Gill Sans"/>
        <family val="0"/>
      </rPr>
      <t xml:space="preserve">Siemann, </t>
    </r>
    <r>
      <rPr>
        <i val="true"/>
        <sz val="10"/>
        <color rgb="FF000000"/>
        <rFont val="Gill Sans"/>
        <family val="0"/>
      </rPr>
      <t xml:space="preserve">Das Weiszheithaus</t>
    </r>
  </si>
  <si>
    <t xml:space="preserve">978-3-908-778-33-2</t>
  </si>
  <si>
    <r>
      <rPr>
        <sz val="10"/>
        <color rgb="FF000000"/>
        <rFont val="Gill Sans"/>
        <family val="0"/>
      </rPr>
      <t xml:space="preserve">Steiner, </t>
    </r>
    <r>
      <rPr>
        <i val="true"/>
        <sz val="10"/>
        <color rgb="FF000000"/>
        <rFont val="Gill Sans"/>
        <family val="0"/>
      </rPr>
      <t xml:space="preserve">Carambole</t>
    </r>
  </si>
  <si>
    <t xml:space="preserve">978-3-908778-01-1</t>
  </si>
  <si>
    <r>
      <rPr>
        <sz val="10"/>
        <rFont val="Gill Sans"/>
        <family val="0"/>
      </rPr>
      <t xml:space="preserve">Steiner, </t>
    </r>
    <r>
      <rPr>
        <i val="true"/>
        <sz val="10"/>
        <rFont val="Gill Sans"/>
        <family val="0"/>
      </rPr>
      <t xml:space="preserve">Hasenleben</t>
    </r>
  </si>
  <si>
    <t xml:space="preserve">978-3-908778-65-3</t>
  </si>
  <si>
    <r>
      <rPr>
        <sz val="10"/>
        <rFont val="Gill Sans"/>
        <family val="0"/>
      </rPr>
      <t xml:space="preserve">Steiner, </t>
    </r>
    <r>
      <rPr>
        <i val="true"/>
        <sz val="10"/>
        <rFont val="Gill Sans"/>
        <family val="0"/>
      </rPr>
      <t xml:space="preserve">Junger Mann</t>
    </r>
  </si>
  <si>
    <t xml:space="preserve">978-3-03820-035-2</t>
  </si>
  <si>
    <r>
      <rPr>
        <sz val="10"/>
        <rFont val="Gill Sans"/>
        <family val="0"/>
      </rPr>
      <t xml:space="preserve">Stokar, </t>
    </r>
    <r>
      <rPr>
        <i val="true"/>
        <sz val="10"/>
        <rFont val="Gill Sans"/>
        <family val="0"/>
      </rPr>
      <t xml:space="preserve">Gewissheiten</t>
    </r>
  </si>
  <si>
    <t xml:space="preserve">978-3-908778-30-1</t>
  </si>
  <si>
    <r>
      <rPr>
        <sz val="10"/>
        <rFont val="Gill Sans"/>
        <family val="0"/>
      </rPr>
      <t xml:space="preserve">Taylor, </t>
    </r>
    <r>
      <rPr>
        <i val="true"/>
        <sz val="10"/>
        <rFont val="Gill Sans"/>
        <family val="0"/>
      </rPr>
      <t xml:space="preserve">Blick auf den Hafen</t>
    </r>
  </si>
  <si>
    <t xml:space="preserve">978-3-908778-31-8</t>
  </si>
  <si>
    <r>
      <rPr>
        <sz val="10"/>
        <rFont val="Gill Sans"/>
        <family val="0"/>
      </rPr>
      <t xml:space="preserve">Taylor, </t>
    </r>
    <r>
      <rPr>
        <i val="true"/>
        <sz val="10"/>
        <rFont val="Gill Sans"/>
        <family val="0"/>
      </rPr>
      <t xml:space="preserve">Versteckspiel</t>
    </r>
  </si>
  <si>
    <t xml:space="preserve">978-3-908778-20-2</t>
  </si>
  <si>
    <r>
      <rPr>
        <sz val="10"/>
        <rFont val="Gill Sans"/>
        <family val="0"/>
      </rPr>
      <t xml:space="preserve">Tolstoj, </t>
    </r>
    <r>
      <rPr>
        <i val="true"/>
        <sz val="10"/>
        <rFont val="Gill Sans"/>
        <family val="0"/>
      </rPr>
      <t xml:space="preserve">Familienglück</t>
    </r>
  </si>
  <si>
    <t xml:space="preserve">978-3-908778-21-9</t>
  </si>
  <si>
    <r>
      <rPr>
        <sz val="10"/>
        <rFont val="Gill Sans"/>
        <family val="0"/>
      </rPr>
      <t xml:space="preserve">Tolstoj, </t>
    </r>
    <r>
      <rPr>
        <i val="true"/>
        <sz val="10"/>
        <rFont val="Gill Sans"/>
        <family val="0"/>
      </rPr>
      <t xml:space="preserve">Hadschi Murat</t>
    </r>
  </si>
  <si>
    <t xml:space="preserve">978-3-908778-63-9</t>
  </si>
  <si>
    <r>
      <rPr>
        <sz val="10"/>
        <rFont val="Gill Sans"/>
        <family val="0"/>
      </rPr>
      <t xml:space="preserve">Tschukowskaja, </t>
    </r>
    <r>
      <rPr>
        <i val="true"/>
        <sz val="10"/>
        <rFont val="Gill Sans"/>
        <family val="0"/>
      </rPr>
      <t xml:space="preserve">Untertauchen</t>
    </r>
  </si>
  <si>
    <t xml:space="preserve">978-3-908778-23-3</t>
  </si>
  <si>
    <r>
      <rPr>
        <sz val="10"/>
        <rFont val="Gill Sans"/>
        <family val="0"/>
      </rPr>
      <t xml:space="preserve">Turgenev, </t>
    </r>
    <r>
      <rPr>
        <i val="true"/>
        <sz val="10"/>
        <rFont val="Gill Sans"/>
        <family val="0"/>
      </rPr>
      <t xml:space="preserve">Faust</t>
    </r>
  </si>
  <si>
    <t xml:space="preserve">978-3-908778-22-6</t>
  </si>
  <si>
    <r>
      <rPr>
        <sz val="10"/>
        <rFont val="Gill Sans"/>
        <family val="0"/>
      </rPr>
      <t xml:space="preserve">Turgenev, </t>
    </r>
    <r>
      <rPr>
        <i val="true"/>
        <sz val="10"/>
        <rFont val="Gill Sans"/>
        <family val="0"/>
      </rPr>
      <t xml:space="preserve">Klara Milic</t>
    </r>
  </si>
  <si>
    <t xml:space="preserve">978-3-908778-32-5</t>
  </si>
  <si>
    <r>
      <rPr>
        <sz val="10"/>
        <rFont val="Gill Sans"/>
        <family val="0"/>
      </rPr>
      <t xml:space="preserve">Vásárhelyi, </t>
    </r>
    <r>
      <rPr>
        <i val="true"/>
        <sz val="10"/>
        <rFont val="Gill Sans"/>
        <family val="0"/>
      </rPr>
      <t xml:space="preserve">immeer</t>
    </r>
  </si>
  <si>
    <t xml:space="preserve">978-3-03820-941-6</t>
  </si>
  <si>
    <r>
      <rPr>
        <sz val="10"/>
        <rFont val="Gill Sans"/>
        <family val="0"/>
      </rPr>
      <t xml:space="preserve">Vásárhelyi, </t>
    </r>
    <r>
      <rPr>
        <i val="true"/>
        <sz val="10"/>
        <rFont val="Gill Sans"/>
        <family val="0"/>
      </rPr>
      <t xml:space="preserve">Seit ich fort bin</t>
    </r>
  </si>
  <si>
    <t xml:space="preserve">978-3-03820-933-1</t>
  </si>
  <si>
    <r>
      <rPr>
        <sz val="10"/>
        <rFont val="Gill Sans"/>
        <family val="0"/>
      </rPr>
      <t xml:space="preserve">Vilmorin, </t>
    </r>
    <r>
      <rPr>
        <i val="true"/>
        <sz val="10"/>
        <rFont val="Gill Sans"/>
        <family val="0"/>
      </rPr>
      <t xml:space="preserve">Der Brief im Taxi</t>
    </r>
  </si>
  <si>
    <t xml:space="preserve">978-3-908778-25-7</t>
  </si>
  <si>
    <r>
      <rPr>
        <sz val="10"/>
        <rFont val="Gill Sans"/>
        <family val="0"/>
      </rPr>
      <t xml:space="preserve">Vilmorin, </t>
    </r>
    <r>
      <rPr>
        <i val="true"/>
        <sz val="10"/>
        <rFont val="Gill Sans"/>
        <family val="0"/>
      </rPr>
      <t xml:space="preserve">Julietta</t>
    </r>
  </si>
  <si>
    <t xml:space="preserve">978-3-908778-24-0</t>
  </si>
  <si>
    <r>
      <rPr>
        <sz val="10"/>
        <rFont val="Gill Sans"/>
        <family val="0"/>
      </rPr>
      <t xml:space="preserve">Vilmorin, </t>
    </r>
    <r>
      <rPr>
        <i val="true"/>
        <sz val="10"/>
        <rFont val="Gill Sans"/>
        <family val="0"/>
      </rPr>
      <t xml:space="preserve">Liebesgeschichte</t>
    </r>
  </si>
  <si>
    <t xml:space="preserve">978-3-908778-26-4</t>
  </si>
  <si>
    <r>
      <rPr>
        <sz val="10"/>
        <rFont val="Gill Sans"/>
        <family val="0"/>
      </rPr>
      <t xml:space="preserve">Vilmorin, </t>
    </r>
    <r>
      <rPr>
        <i val="true"/>
        <sz val="10"/>
        <rFont val="Gill Sans"/>
        <family val="0"/>
      </rPr>
      <t xml:space="preserve">Madame de</t>
    </r>
  </si>
  <si>
    <t xml:space="preserve">978-3-03820-027-7</t>
  </si>
  <si>
    <r>
      <rPr>
        <sz val="10"/>
        <rFont val="Gill Sans"/>
        <family val="0"/>
      </rPr>
      <t xml:space="preserve">Vodolazkin, </t>
    </r>
    <r>
      <rPr>
        <i val="true"/>
        <sz val="10"/>
        <rFont val="Gill Sans"/>
        <family val="0"/>
      </rPr>
      <t xml:space="preserve">Laurus</t>
    </r>
  </si>
  <si>
    <t xml:space="preserve">978-3-03820-922-5</t>
  </si>
  <si>
    <r>
      <rPr>
        <sz val="10"/>
        <rFont val="Gill Sans"/>
        <family val="0"/>
      </rPr>
      <t xml:space="preserve">Walker, </t>
    </r>
    <r>
      <rPr>
        <i val="true"/>
        <sz val="10"/>
        <rFont val="Gill Sans"/>
        <family val="0"/>
      </rPr>
      <t xml:space="preserve">Hotel Schräg</t>
    </r>
  </si>
  <si>
    <t xml:space="preserve">978-3-03820-938-6</t>
  </si>
  <si>
    <r>
      <rPr>
        <sz val="10"/>
        <rFont val="Gill Sans"/>
        <family val="0"/>
      </rPr>
      <t xml:space="preserve">Walker, </t>
    </r>
    <r>
      <rPr>
        <i val="true"/>
        <sz val="10"/>
        <rFont val="Gill Sans"/>
        <family val="0"/>
      </rPr>
      <t xml:space="preserve">Stille Nacht</t>
    </r>
  </si>
  <si>
    <t xml:space="preserve">978-3-908778-28-8</t>
  </si>
  <si>
    <r>
      <rPr>
        <sz val="10"/>
        <color rgb="FF000000"/>
        <rFont val="Gill Sans"/>
        <family val="0"/>
      </rPr>
      <t xml:space="preserve">Wharton, </t>
    </r>
    <r>
      <rPr>
        <i val="true"/>
        <sz val="10"/>
        <color rgb="FF000000"/>
        <rFont val="Gill Sans"/>
        <family val="0"/>
      </rPr>
      <t xml:space="preserve">Prüfstein</t>
    </r>
  </si>
  <si>
    <t xml:space="preserve">978-3-908778-29-5</t>
  </si>
  <si>
    <r>
      <rPr>
        <sz val="10"/>
        <color rgb="FF000000"/>
        <rFont val="Gill Sans"/>
        <family val="0"/>
      </rPr>
      <t xml:space="preserve">Wyndham,</t>
    </r>
    <r>
      <rPr>
        <i val="true"/>
        <sz val="10"/>
        <color rgb="FF000000"/>
        <rFont val="Gill Sans"/>
        <family val="0"/>
      </rPr>
      <t xml:space="preserve"> Der andere Garten</t>
    </r>
  </si>
  <si>
    <t xml:space="preserve">Total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</si>
</sst>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7]"/>
    <numFmt numFmtId="166" formatCode="#,##0.00\ [$€-1]"/>
    <numFmt numFmtId="167" formatCode="MMM\-YY"/>
    <numFmt numFmtId="168" formatCode="#,##0.00\ [$€-407];\-#,##0.00\ [$€-407]"/>
    <numFmt numFmtId="169" formatCode="#,##0"/>
    <numFmt numFmtId="170" formatCode="0"/>
    <numFmt numFmtId="171" formatCode="#,##0.00\ [$€-1];\-#,##0.00\ [$€-1]"/>
    <numFmt numFmtId="172" formatCode="@"/>
    <numFmt numFmtId="173" formatCode="#,##0.00\ [$€-1];[RED]\-#,##0.00\ [$€-1]"/>
  </numFmts>
  <fonts count="24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4"/>
      <color rgb="FF000000"/>
      <name val="Gill Sans"/>
      <family val="0"/>
    </font>
    <font>
      <b val="true"/>
      <sz val="12"/>
      <color rgb="FF000000"/>
      <name val="Gill Sans"/>
      <family val="0"/>
    </font>
    <font>
      <b val="true"/>
      <sz val="12"/>
      <color rgb="FF000000"/>
      <name val="Calibri"/>
      <family val="2"/>
    </font>
    <font>
      <b val="true"/>
      <sz val="10"/>
      <color rgb="FF000000"/>
      <name val="Gill Sans"/>
      <family val="0"/>
    </font>
    <font>
      <b val="true"/>
      <sz val="10"/>
      <name val="Gill Sans"/>
      <family val="0"/>
    </font>
    <font>
      <sz val="10"/>
      <color rgb="FF000000"/>
      <name val="Gill Sans"/>
      <family val="0"/>
    </font>
    <font>
      <i val="true"/>
      <sz val="10"/>
      <color rgb="FF000000"/>
      <name val="Gill Sans"/>
      <family val="0"/>
    </font>
    <font>
      <sz val="10"/>
      <name val="Gill Sans"/>
      <family val="0"/>
    </font>
    <font>
      <i val="true"/>
      <sz val="10"/>
      <name val="Gill Sans"/>
      <family val="0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FFFFFF"/>
        <bgColor rgb="FFFFFFCC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0" fillId="1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1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0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9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1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1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8" fillId="1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"/>
  <sheetViews>
    <sheetView showFormulas="false" showGridLines="true" showRowColHeaders="true" showZeros="true" rightToLeft="false" tabSelected="true" showOutlineSymbols="true" defaultGridColor="true" view="normal" topLeftCell="A27" colorId="64" zoomScale="125" zoomScaleNormal="125" zoomScalePageLayoutView="100" workbookViewId="0">
      <pane xSplit="2" ySplit="0" topLeftCell="C27" activePane="topRight" state="frozen"/>
      <selection pane="topLeft" activeCell="A27" activeCellId="0" sqref="A27"/>
      <selection pane="topRight" activeCell="A47" activeCellId="0" sqref="A47"/>
    </sheetView>
  </sheetViews>
  <sheetFormatPr defaultRowHeight="1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29.67"/>
    <col collapsed="false" customWidth="true" hidden="false" outlineLevel="0" max="3" min="3" style="0" width="7.16"/>
    <col collapsed="false" customWidth="true" hidden="false" outlineLevel="0" max="4" min="4" style="0" width="10.67"/>
    <col collapsed="false" customWidth="true" hidden="false" outlineLevel="0" max="5" min="5" style="0" width="7.16"/>
    <col collapsed="false" customWidth="true" hidden="false" outlineLevel="0" max="6" min="6" style="0" width="10.67"/>
    <col collapsed="false" customWidth="true" hidden="false" outlineLevel="0" max="7" min="7" style="0" width="7.16"/>
    <col collapsed="false" customWidth="true" hidden="false" outlineLevel="0" max="8" min="8" style="0" width="10.67"/>
    <col collapsed="false" customWidth="true" hidden="false" outlineLevel="0" max="9" min="9" style="0" width="7.66"/>
    <col collapsed="false" customWidth="true" hidden="false" outlineLevel="0" max="10" min="10" style="0" width="12.67"/>
    <col collapsed="false" customWidth="true" hidden="false" outlineLevel="0" max="11" min="11" style="1" width="12.67"/>
    <col collapsed="false" customWidth="true" hidden="false" outlineLevel="0" max="12" min="12" style="2" width="12.67"/>
    <col collapsed="false" customWidth="true" hidden="false" outlineLevel="0" max="13" min="13" style="1" width="12.67"/>
    <col collapsed="false" customWidth="true" hidden="false" outlineLevel="0" max="14" min="14" style="2" width="12.67"/>
    <col collapsed="false" customWidth="true" hidden="false" outlineLevel="0" max="15" min="15" style="1" width="12.67"/>
    <col collapsed="false" customWidth="true" hidden="false" outlineLevel="0" max="25" min="16" style="2" width="12.67"/>
    <col collapsed="false" customWidth="true" hidden="false" outlineLevel="0" max="26" min="26" style="3" width="12.67"/>
    <col collapsed="false" customWidth="true" hidden="false" outlineLevel="0" max="27" min="27" style="4" width="11"/>
    <col collapsed="false" customWidth="true" hidden="false" outlineLevel="0" max="28" min="28" style="0" width="12.67"/>
    <col collapsed="false" customWidth="true" hidden="false" outlineLevel="0" max="29" min="29" style="0" width="20.5"/>
    <col collapsed="false" customWidth="true" hidden="false" outlineLevel="0" max="1025" min="30" style="0" width="10.61"/>
  </cols>
  <sheetData>
    <row r="1" customFormat="false" ht="17" hidden="false" customHeight="false" outlineLevel="0" collapsed="false">
      <c r="A1" s="5" t="s">
        <v>0</v>
      </c>
      <c r="B1" s="6"/>
    </row>
    <row r="2" customFormat="false" ht="15" hidden="false" customHeight="true" outlineLevel="0" collapsed="false">
      <c r="A2" s="6"/>
      <c r="B2" s="6"/>
    </row>
    <row r="3" customFormat="false" ht="15" hidden="false" customHeight="false" outlineLevel="0" collapsed="false">
      <c r="A3" s="7"/>
      <c r="B3" s="6"/>
    </row>
    <row r="4" customFormat="false" ht="15" hidden="false" customHeight="false" outlineLevel="0" collapsed="false">
      <c r="A4" s="8" t="s">
        <v>1</v>
      </c>
      <c r="B4" s="9" t="s">
        <v>2</v>
      </c>
      <c r="C4" s="10" t="n">
        <v>42736</v>
      </c>
      <c r="D4" s="10"/>
      <c r="E4" s="11" t="n">
        <v>42767</v>
      </c>
      <c r="F4" s="11"/>
      <c r="G4" s="10" t="n">
        <v>42795</v>
      </c>
      <c r="H4" s="10"/>
      <c r="I4" s="10" t="n">
        <v>42826</v>
      </c>
      <c r="J4" s="10"/>
      <c r="K4" s="10" t="n">
        <v>42856</v>
      </c>
      <c r="L4" s="10"/>
      <c r="M4" s="12" t="n">
        <v>42887</v>
      </c>
      <c r="N4" s="12"/>
      <c r="O4" s="12" t="n">
        <v>42917</v>
      </c>
      <c r="P4" s="12"/>
      <c r="Q4" s="13" t="n">
        <v>42948</v>
      </c>
      <c r="R4" s="13"/>
      <c r="S4" s="14" t="n">
        <v>42979</v>
      </c>
      <c r="T4" s="14"/>
      <c r="U4" s="13" t="n">
        <v>43009</v>
      </c>
      <c r="V4" s="13"/>
      <c r="W4" s="15" t="n">
        <v>43040</v>
      </c>
      <c r="X4" s="15"/>
      <c r="Y4" s="16" t="n">
        <v>43070</v>
      </c>
      <c r="Z4" s="16"/>
      <c r="AA4" s="17" t="s">
        <v>3</v>
      </c>
      <c r="AB4" s="17"/>
      <c r="AC4" s="18" t="s">
        <v>4</v>
      </c>
    </row>
    <row r="5" customFormat="false" ht="27" hidden="false" customHeight="true" outlineLevel="0" collapsed="false">
      <c r="A5" s="19"/>
      <c r="B5" s="20"/>
      <c r="C5" s="21" t="s">
        <v>5</v>
      </c>
      <c r="D5" s="22" t="s">
        <v>6</v>
      </c>
      <c r="E5" s="23" t="s">
        <v>5</v>
      </c>
      <c r="F5" s="24" t="s">
        <v>6</v>
      </c>
      <c r="G5" s="21" t="s">
        <v>5</v>
      </c>
      <c r="H5" s="22" t="s">
        <v>6</v>
      </c>
      <c r="I5" s="21" t="s">
        <v>7</v>
      </c>
      <c r="J5" s="22" t="s">
        <v>6</v>
      </c>
      <c r="K5" s="25" t="s">
        <v>5</v>
      </c>
      <c r="L5" s="26" t="s">
        <v>6</v>
      </c>
      <c r="M5" s="25" t="s">
        <v>5</v>
      </c>
      <c r="N5" s="26" t="s">
        <v>6</v>
      </c>
      <c r="O5" s="25" t="s">
        <v>5</v>
      </c>
      <c r="P5" s="26" t="s">
        <v>6</v>
      </c>
      <c r="Q5" s="26" t="s">
        <v>5</v>
      </c>
      <c r="R5" s="26" t="s">
        <v>6</v>
      </c>
      <c r="S5" s="26" t="s">
        <v>5</v>
      </c>
      <c r="T5" s="26" t="s">
        <v>6</v>
      </c>
      <c r="U5" s="27" t="s">
        <v>5</v>
      </c>
      <c r="V5" s="26" t="s">
        <v>6</v>
      </c>
      <c r="W5" s="28" t="s">
        <v>5</v>
      </c>
      <c r="X5" s="29" t="s">
        <v>6</v>
      </c>
      <c r="Y5" s="30" t="s">
        <v>5</v>
      </c>
      <c r="Z5" s="31" t="s">
        <v>6</v>
      </c>
      <c r="AA5" s="32" t="s">
        <v>8</v>
      </c>
      <c r="AB5" s="33" t="s">
        <v>9</v>
      </c>
      <c r="AC5" s="33" t="s">
        <v>10</v>
      </c>
    </row>
    <row r="6" customFormat="false" ht="15" hidden="false" customHeight="false" outlineLevel="0" collapsed="false">
      <c r="A6" s="34" t="s">
        <v>11</v>
      </c>
      <c r="B6" s="35" t="s">
        <v>12</v>
      </c>
      <c r="C6" s="36" t="n">
        <v>0</v>
      </c>
      <c r="D6" s="37" t="n">
        <v>0</v>
      </c>
      <c r="E6" s="38"/>
      <c r="F6" s="39"/>
      <c r="G6" s="40"/>
      <c r="H6" s="41"/>
      <c r="I6" s="40"/>
      <c r="J6" s="41"/>
      <c r="K6" s="42"/>
      <c r="L6" s="43"/>
      <c r="M6" s="42"/>
      <c r="N6" s="43"/>
      <c r="O6" s="42"/>
      <c r="P6" s="43"/>
      <c r="Q6" s="42"/>
      <c r="R6" s="43"/>
      <c r="S6" s="44"/>
      <c r="T6" s="43"/>
      <c r="U6" s="45"/>
      <c r="V6" s="43"/>
      <c r="W6" s="46"/>
      <c r="X6" s="47"/>
      <c r="Y6" s="48" t="n">
        <v>0</v>
      </c>
      <c r="Z6" s="49" t="n">
        <v>0</v>
      </c>
      <c r="AA6" s="50" t="n">
        <f aca="false">C6+E6+G6+I6+K6+M6+O6+Q6+S6+U6+W6+Y6</f>
        <v>0</v>
      </c>
      <c r="AB6" s="51" t="n">
        <f aca="false">D6+F6+H6+J6+L6+N6+P6+R6+T6+V6+X6+Z6</f>
        <v>0</v>
      </c>
      <c r="AC6" s="52" t="n">
        <f aca="false">AB6*0.25</f>
        <v>0</v>
      </c>
    </row>
    <row r="7" customFormat="false" ht="15" hidden="false" customHeight="false" outlineLevel="0" collapsed="false">
      <c r="A7" s="53" t="s">
        <v>13</v>
      </c>
      <c r="B7" s="54" t="s">
        <v>14</v>
      </c>
      <c r="C7" s="55" t="n">
        <v>5</v>
      </c>
      <c r="D7" s="56" t="n">
        <v>23.84</v>
      </c>
      <c r="E7" s="57" t="n">
        <v>4</v>
      </c>
      <c r="F7" s="58" t="n">
        <f aca="false">SUM(22.8-10.99)</f>
        <v>11.81</v>
      </c>
      <c r="G7" s="55" t="n">
        <v>15</v>
      </c>
      <c r="H7" s="58" t="n">
        <v>94</v>
      </c>
      <c r="I7" s="55" t="n">
        <v>1</v>
      </c>
      <c r="J7" s="58" t="n">
        <v>6.55</v>
      </c>
      <c r="K7" s="59" t="n">
        <v>4</v>
      </c>
      <c r="L7" s="60" t="n">
        <v>21.12</v>
      </c>
      <c r="M7" s="59" t="n">
        <v>3</v>
      </c>
      <c r="N7" s="60" t="n">
        <v>13.82</v>
      </c>
      <c r="O7" s="59" t="n">
        <v>6</v>
      </c>
      <c r="P7" s="60" t="n">
        <v>27.73</v>
      </c>
      <c r="Q7" s="59" t="n">
        <v>7</v>
      </c>
      <c r="R7" s="60" t="n">
        <v>41.06</v>
      </c>
      <c r="S7" s="61" t="n">
        <v>3</v>
      </c>
      <c r="T7" s="60" t="n">
        <v>9.49</v>
      </c>
      <c r="U7" s="61" t="n">
        <v>5</v>
      </c>
      <c r="V7" s="60" t="n">
        <v>25.01</v>
      </c>
      <c r="W7" s="62" t="n">
        <v>4</v>
      </c>
      <c r="X7" s="63" t="n">
        <v>25.25</v>
      </c>
      <c r="Y7" s="64" t="n">
        <v>6</v>
      </c>
      <c r="Z7" s="65" t="n">
        <v>38.88</v>
      </c>
      <c r="AA7" s="50" t="n">
        <f aca="false">C7+E7+G7+I7+K7+M7+O7+Q7+S7+U7+W7+Y7</f>
        <v>63</v>
      </c>
      <c r="AB7" s="51" t="n">
        <f aca="false">D7+F7+H7+J7+L7+N7+P7+R7+T7+V7+X7+Z7</f>
        <v>338.56</v>
      </c>
      <c r="AC7" s="52" t="n">
        <f aca="false">AB7*0.25</f>
        <v>84.64</v>
      </c>
    </row>
    <row r="8" customFormat="false" ht="15" hidden="false" customHeight="false" outlineLevel="0" collapsed="false">
      <c r="A8" s="53" t="s">
        <v>15</v>
      </c>
      <c r="B8" s="54" t="s">
        <v>16</v>
      </c>
      <c r="C8" s="55" t="n">
        <v>1</v>
      </c>
      <c r="D8" s="56" t="n">
        <v>6.66</v>
      </c>
      <c r="E8" s="57" t="n">
        <v>1</v>
      </c>
      <c r="F8" s="58" t="n">
        <v>6.66</v>
      </c>
      <c r="G8" s="55" t="n">
        <v>1</v>
      </c>
      <c r="H8" s="58" t="n">
        <v>6.05</v>
      </c>
      <c r="I8" s="55" t="n">
        <v>1</v>
      </c>
      <c r="J8" s="58" t="n">
        <v>6.05</v>
      </c>
      <c r="K8" s="66"/>
      <c r="L8" s="67"/>
      <c r="M8" s="59"/>
      <c r="N8" s="60"/>
      <c r="O8" s="66"/>
      <c r="P8" s="60"/>
      <c r="Q8" s="66"/>
      <c r="R8" s="60"/>
      <c r="S8" s="61" t="n">
        <v>2</v>
      </c>
      <c r="T8" s="60" t="n">
        <v>11.97</v>
      </c>
      <c r="U8" s="61"/>
      <c r="V8" s="60"/>
      <c r="W8" s="62"/>
      <c r="X8" s="63"/>
      <c r="Y8" s="64" t="n">
        <v>2</v>
      </c>
      <c r="Z8" s="65" t="n">
        <v>13.07</v>
      </c>
      <c r="AA8" s="50" t="n">
        <f aca="false">C8+E8+G8+I8+K8+M8+O8+Q8+S8+U8+W8+Y8</f>
        <v>8</v>
      </c>
      <c r="AB8" s="51" t="n">
        <f aca="false">D8+F8+H8+J8+L8+N8+P8+R8+T8+V8+X8+Z8</f>
        <v>50.46</v>
      </c>
      <c r="AC8" s="52" t="n">
        <f aca="false">AB8*0.25</f>
        <v>12.615</v>
      </c>
    </row>
    <row r="9" customFormat="false" ht="15" hidden="false" customHeight="false" outlineLevel="0" collapsed="false">
      <c r="A9" s="68" t="s">
        <v>17</v>
      </c>
      <c r="B9" s="69" t="s">
        <v>18</v>
      </c>
      <c r="C9" s="70"/>
      <c r="D9" s="71"/>
      <c r="E9" s="57"/>
      <c r="F9" s="72"/>
      <c r="G9" s="70"/>
      <c r="H9" s="72"/>
      <c r="I9" s="70"/>
      <c r="J9" s="72"/>
      <c r="K9" s="73" t="n">
        <v>1</v>
      </c>
      <c r="L9" s="74" t="n">
        <v>7.42</v>
      </c>
      <c r="M9" s="73" t="n">
        <v>10</v>
      </c>
      <c r="N9" s="74" t="n">
        <v>74.52</v>
      </c>
      <c r="O9" s="73" t="n">
        <v>10</v>
      </c>
      <c r="P9" s="67" t="n">
        <v>75.36</v>
      </c>
      <c r="Q9" s="66" t="n">
        <v>6</v>
      </c>
      <c r="R9" s="67" t="n">
        <v>44.34</v>
      </c>
      <c r="S9" s="75" t="n">
        <v>4</v>
      </c>
      <c r="T9" s="67" t="n">
        <v>31.54</v>
      </c>
      <c r="U9" s="61"/>
      <c r="V9" s="60"/>
      <c r="W9" s="62" t="n">
        <v>1</v>
      </c>
      <c r="X9" s="63" t="n">
        <v>7.42</v>
      </c>
      <c r="Y9" s="64" t="n">
        <v>0</v>
      </c>
      <c r="Z9" s="65"/>
      <c r="AA9" s="50" t="n">
        <f aca="false">C9+E9+G9+I9+K9+M9+O9+Q9+S9+U9+W9+Y9</f>
        <v>32</v>
      </c>
      <c r="AB9" s="51" t="n">
        <f aca="false">D9+F9+H9+J9+L9+N9+P9+R9+T9+V9+X9+Z9</f>
        <v>240.6</v>
      </c>
      <c r="AC9" s="52" t="n">
        <f aca="false">AB9*0.25</f>
        <v>60.15</v>
      </c>
    </row>
    <row r="10" customFormat="false" ht="15" hidden="false" customHeight="false" outlineLevel="0" collapsed="false">
      <c r="A10" s="68" t="s">
        <v>19</v>
      </c>
      <c r="B10" s="69" t="s">
        <v>20</v>
      </c>
      <c r="C10" s="70" t="n">
        <v>1</v>
      </c>
      <c r="D10" s="71" t="n">
        <v>1.51</v>
      </c>
      <c r="E10" s="57"/>
      <c r="F10" s="72"/>
      <c r="G10" s="70" t="n">
        <v>1</v>
      </c>
      <c r="H10" s="72" t="n">
        <v>1.51</v>
      </c>
      <c r="I10" s="70"/>
      <c r="J10" s="72"/>
      <c r="K10" s="73" t="n">
        <v>2</v>
      </c>
      <c r="L10" s="74" t="n">
        <v>13.21</v>
      </c>
      <c r="M10" s="76"/>
      <c r="N10" s="77"/>
      <c r="O10" s="76"/>
      <c r="P10" s="77"/>
      <c r="Q10" s="76" t="n">
        <v>1</v>
      </c>
      <c r="R10" s="74" t="n">
        <v>5.9</v>
      </c>
      <c r="S10" s="76" t="n">
        <v>1</v>
      </c>
      <c r="T10" s="77" t="n">
        <v>5.9</v>
      </c>
      <c r="U10" s="78"/>
      <c r="V10" s="77"/>
      <c r="W10" s="46"/>
      <c r="X10" s="79"/>
      <c r="Y10" s="64" t="n">
        <v>0</v>
      </c>
      <c r="Z10" s="65"/>
      <c r="AA10" s="50" t="n">
        <f aca="false">C10+E10+G10+I10+K10+M10+O10+Q10+S10+U10+W10+Y10</f>
        <v>6</v>
      </c>
      <c r="AB10" s="51" t="n">
        <f aca="false">D10+F10+H10+J10+L10+N10+P10+R10+T10+V10+X10+Z10</f>
        <v>28.03</v>
      </c>
      <c r="AC10" s="52" t="n">
        <f aca="false">AB10*0.25</f>
        <v>7.0075</v>
      </c>
    </row>
    <row r="11" customFormat="false" ht="15" hidden="false" customHeight="false" outlineLevel="0" collapsed="false">
      <c r="A11" s="53" t="s">
        <v>21</v>
      </c>
      <c r="B11" s="54" t="s">
        <v>22</v>
      </c>
      <c r="C11" s="80" t="n">
        <v>0</v>
      </c>
      <c r="D11" s="56" t="n">
        <v>0</v>
      </c>
      <c r="E11" s="57"/>
      <c r="F11" s="58"/>
      <c r="G11" s="55"/>
      <c r="H11" s="58"/>
      <c r="I11" s="55"/>
      <c r="J11" s="58"/>
      <c r="K11" s="81"/>
      <c r="L11" s="82"/>
      <c r="M11" s="59" t="n">
        <v>1</v>
      </c>
      <c r="N11" s="60" t="n">
        <v>7.85</v>
      </c>
      <c r="O11" s="59"/>
      <c r="P11" s="60"/>
      <c r="Q11" s="59"/>
      <c r="R11" s="60"/>
      <c r="S11" s="59"/>
      <c r="T11" s="60"/>
      <c r="U11" s="61"/>
      <c r="V11" s="63"/>
      <c r="W11" s="62"/>
      <c r="X11" s="63"/>
      <c r="Y11" s="64" t="n">
        <v>0</v>
      </c>
      <c r="Z11" s="65"/>
      <c r="AA11" s="50" t="n">
        <f aca="false">C11+E11+G11+I11+K11+M11+O11+Q11+S11+U11+W11+Y11</f>
        <v>1</v>
      </c>
      <c r="AB11" s="51" t="n">
        <f aca="false">D11+F11+H11+J11+L11+N11+P11+R11+T11+V11+X11+Z11</f>
        <v>7.85</v>
      </c>
      <c r="AC11" s="52" t="n">
        <f aca="false">AB11*0.25</f>
        <v>1.9625</v>
      </c>
    </row>
    <row r="12" customFormat="false" ht="15" hidden="false" customHeight="false" outlineLevel="0" collapsed="false">
      <c r="A12" s="53" t="s">
        <v>23</v>
      </c>
      <c r="B12" s="54" t="s">
        <v>24</v>
      </c>
      <c r="C12" s="80" t="n">
        <v>7</v>
      </c>
      <c r="D12" s="56" t="n">
        <v>35.48</v>
      </c>
      <c r="E12" s="57" t="n">
        <v>4</v>
      </c>
      <c r="F12" s="58" t="n">
        <v>20.79</v>
      </c>
      <c r="G12" s="55" t="n">
        <v>7</v>
      </c>
      <c r="H12" s="58" t="n">
        <v>35.03</v>
      </c>
      <c r="I12" s="55" t="n">
        <v>8</v>
      </c>
      <c r="J12" s="58" t="n">
        <v>40.86</v>
      </c>
      <c r="K12" s="81" t="n">
        <v>7</v>
      </c>
      <c r="L12" s="82" t="n">
        <v>34.63</v>
      </c>
      <c r="M12" s="59" t="n">
        <f aca="false">11-1</f>
        <v>10</v>
      </c>
      <c r="N12" s="60" t="n">
        <f aca="false">53.44-7.98</f>
        <v>45.46</v>
      </c>
      <c r="O12" s="59" t="n">
        <f aca="false">6-1</f>
        <v>5</v>
      </c>
      <c r="P12" s="60" t="n">
        <f aca="false">30.81-7.98</f>
        <v>22.83</v>
      </c>
      <c r="Q12" s="59" t="n">
        <v>7</v>
      </c>
      <c r="R12" s="60" t="n">
        <v>34.55</v>
      </c>
      <c r="S12" s="73" t="n">
        <v>3</v>
      </c>
      <c r="T12" s="60" t="n">
        <v>16.51</v>
      </c>
      <c r="U12" s="61" t="n">
        <v>4</v>
      </c>
      <c r="V12" s="63" t="n">
        <v>20.44</v>
      </c>
      <c r="W12" s="62" t="n">
        <v>6</v>
      </c>
      <c r="X12" s="63" t="n">
        <v>30.11</v>
      </c>
      <c r="Y12" s="64" t="n">
        <v>3</v>
      </c>
      <c r="Z12" s="65" t="n">
        <v>14.63</v>
      </c>
      <c r="AA12" s="50" t="n">
        <f aca="false">C12+E12+G12+I12+K12+M12+O12+Q12+S12+U12+W12+Y12</f>
        <v>71</v>
      </c>
      <c r="AB12" s="51" t="n">
        <f aca="false">D12+F12+H12+J12+L12+N12+P12+R12+T12+V12+X12+Z12</f>
        <v>351.32</v>
      </c>
      <c r="AC12" s="52" t="n">
        <f aca="false">AB12*0.25</f>
        <v>87.83</v>
      </c>
    </row>
    <row r="13" customFormat="false" ht="15" hidden="false" customHeight="false" outlineLevel="0" collapsed="false">
      <c r="A13" s="83" t="s">
        <v>25</v>
      </c>
      <c r="B13" s="84" t="s">
        <v>26</v>
      </c>
      <c r="C13" s="80" t="n">
        <v>1</v>
      </c>
      <c r="D13" s="85" t="n">
        <v>1.29</v>
      </c>
      <c r="E13" s="57"/>
      <c r="F13" s="58"/>
      <c r="G13" s="55" t="n">
        <v>1</v>
      </c>
      <c r="H13" s="58" t="n">
        <v>4.36</v>
      </c>
      <c r="I13" s="55"/>
      <c r="J13" s="58"/>
      <c r="K13" s="81"/>
      <c r="L13" s="82"/>
      <c r="M13" s="59"/>
      <c r="N13" s="60"/>
      <c r="O13" s="59" t="n">
        <v>3</v>
      </c>
      <c r="P13" s="60" t="n">
        <v>11.76</v>
      </c>
      <c r="Q13" s="59"/>
      <c r="R13" s="60"/>
      <c r="S13" s="76"/>
      <c r="T13" s="60"/>
      <c r="U13" s="61" t="n">
        <v>1</v>
      </c>
      <c r="V13" s="63" t="n">
        <v>3.93</v>
      </c>
      <c r="W13" s="62" t="n">
        <v>1</v>
      </c>
      <c r="X13" s="63" t="n">
        <v>1.64</v>
      </c>
      <c r="Y13" s="64" t="n">
        <v>0</v>
      </c>
      <c r="Z13" s="65"/>
      <c r="AA13" s="50" t="n">
        <f aca="false">C13+E13+G13+I13+K13+M13+O13+Q13+S13+U13+W13+Y13</f>
        <v>7</v>
      </c>
      <c r="AB13" s="51" t="n">
        <f aca="false">D13+F13+H13+J13+L13+N13+P13+R13+T13+V13+X13+Z13</f>
        <v>22.98</v>
      </c>
      <c r="AC13" s="52" t="n">
        <f aca="false">AB13*0.25</f>
        <v>5.745</v>
      </c>
    </row>
    <row r="14" customFormat="false" ht="15" hidden="false" customHeight="false" outlineLevel="0" collapsed="false">
      <c r="A14" s="86" t="s">
        <v>27</v>
      </c>
      <c r="B14" s="87" t="s">
        <v>28</v>
      </c>
      <c r="C14" s="88" t="n">
        <v>1</v>
      </c>
      <c r="D14" s="89" t="n">
        <v>6.05</v>
      </c>
      <c r="E14" s="90" t="n">
        <v>1</v>
      </c>
      <c r="F14" s="91" t="n">
        <v>6.55</v>
      </c>
      <c r="G14" s="88"/>
      <c r="H14" s="92"/>
      <c r="I14" s="88"/>
      <c r="J14" s="92"/>
      <c r="K14" s="59" t="n">
        <v>1</v>
      </c>
      <c r="L14" s="60" t="n">
        <v>6.55</v>
      </c>
      <c r="M14" s="59" t="n">
        <v>2</v>
      </c>
      <c r="N14" s="60" t="n">
        <v>14.97</v>
      </c>
      <c r="O14" s="59" t="n">
        <v>1</v>
      </c>
      <c r="P14" s="60" t="n">
        <v>5.9</v>
      </c>
      <c r="Q14" s="59"/>
      <c r="R14" s="60"/>
      <c r="S14" s="59"/>
      <c r="T14" s="60"/>
      <c r="U14" s="61"/>
      <c r="V14" s="60"/>
      <c r="W14" s="62"/>
      <c r="X14" s="63"/>
      <c r="Y14" s="64" t="n">
        <v>1</v>
      </c>
      <c r="Z14" s="65" t="n">
        <v>4.36</v>
      </c>
      <c r="AA14" s="50" t="n">
        <f aca="false">C14+E14+G14+I14+K14+M14+O14+Q14+S14+U14+W14+Y14</f>
        <v>7</v>
      </c>
      <c r="AB14" s="51" t="n">
        <f aca="false">D14+F14+H14+J14+L14+N14+P14+R14+T14+V14+X14+Z14</f>
        <v>44.38</v>
      </c>
      <c r="AC14" s="52" t="n">
        <f aca="false">AB14*0.25</f>
        <v>11.095</v>
      </c>
    </row>
    <row r="15" customFormat="false" ht="15" hidden="false" customHeight="false" outlineLevel="0" collapsed="false">
      <c r="A15" s="83" t="s">
        <v>29</v>
      </c>
      <c r="B15" s="84" t="s">
        <v>30</v>
      </c>
      <c r="C15" s="55" t="n">
        <v>0</v>
      </c>
      <c r="D15" s="85" t="n">
        <v>0</v>
      </c>
      <c r="E15" s="57" t="n">
        <v>1</v>
      </c>
      <c r="F15" s="58" t="n">
        <v>5.99</v>
      </c>
      <c r="G15" s="55"/>
      <c r="H15" s="58"/>
      <c r="I15" s="55"/>
      <c r="J15" s="58"/>
      <c r="K15" s="66" t="n">
        <v>2</v>
      </c>
      <c r="L15" s="67" t="n">
        <v>12.54</v>
      </c>
      <c r="M15" s="59" t="n">
        <v>2</v>
      </c>
      <c r="N15" s="60" t="n">
        <v>7.37</v>
      </c>
      <c r="O15" s="59"/>
      <c r="P15" s="60"/>
      <c r="Q15" s="59" t="n">
        <v>2</v>
      </c>
      <c r="R15" s="60" t="n">
        <v>13.65</v>
      </c>
      <c r="S15" s="59"/>
      <c r="T15" s="60"/>
      <c r="U15" s="61"/>
      <c r="V15" s="60"/>
      <c r="W15" s="62" t="n">
        <v>1</v>
      </c>
      <c r="X15" s="63" t="n">
        <v>5.85</v>
      </c>
      <c r="Y15" s="64" t="n">
        <v>0</v>
      </c>
      <c r="Z15" s="65"/>
      <c r="AA15" s="50" t="n">
        <f aca="false">C15+E15+G15+I15+K15+M15+O15+Q15+S15+U15+W15+Y15</f>
        <v>8</v>
      </c>
      <c r="AB15" s="51" t="n">
        <f aca="false">D15+F15+H15+J15+L15+N15+P15+R15+T15+V15+X15+Z15</f>
        <v>45.4</v>
      </c>
      <c r="AC15" s="52" t="n">
        <f aca="false">AB15*0.25</f>
        <v>11.35</v>
      </c>
    </row>
    <row r="16" s="93" customFormat="true" ht="15" hidden="false" customHeight="false" outlineLevel="0" collapsed="false">
      <c r="A16" s="83" t="s">
        <v>31</v>
      </c>
      <c r="B16" s="84" t="s">
        <v>32</v>
      </c>
      <c r="C16" s="55" t="n">
        <v>3</v>
      </c>
      <c r="D16" s="85" t="n">
        <v>19.32</v>
      </c>
      <c r="E16" s="57"/>
      <c r="F16" s="58"/>
      <c r="G16" s="55" t="n">
        <v>1</v>
      </c>
      <c r="H16" s="58" t="n">
        <v>8.06</v>
      </c>
      <c r="I16" s="55"/>
      <c r="J16" s="58"/>
      <c r="K16" s="66" t="n">
        <v>1</v>
      </c>
      <c r="L16" s="67" t="n">
        <v>8.06</v>
      </c>
      <c r="M16" s="59" t="n">
        <v>1</v>
      </c>
      <c r="N16" s="60" t="n">
        <v>8.15</v>
      </c>
      <c r="O16" s="59"/>
      <c r="P16" s="60"/>
      <c r="Q16" s="59" t="n">
        <v>3</v>
      </c>
      <c r="R16" s="60" t="n">
        <v>26.28</v>
      </c>
      <c r="S16" s="59" t="n">
        <v>1</v>
      </c>
      <c r="T16" s="60" t="n">
        <v>7.86</v>
      </c>
      <c r="U16" s="61" t="n">
        <v>1</v>
      </c>
      <c r="V16" s="60" t="n">
        <v>8.74</v>
      </c>
      <c r="W16" s="62" t="n">
        <v>2</v>
      </c>
      <c r="X16" s="63" t="n">
        <v>17.4</v>
      </c>
      <c r="Y16" s="64" t="n">
        <v>1</v>
      </c>
      <c r="Z16" s="65" t="n">
        <v>5.11</v>
      </c>
      <c r="AA16" s="50" t="n">
        <f aca="false">C16+E16+G16+I16+K16+M16+O16+Q16+S16+U16+W16+Y16</f>
        <v>14</v>
      </c>
      <c r="AB16" s="51" t="n">
        <f aca="false">D16+F16+H16+J16+L16+N16+P16+R16+T16+V16+X16+Z16</f>
        <v>108.98</v>
      </c>
      <c r="AC16" s="52" t="n">
        <f aca="false">AB16*0.25</f>
        <v>27.245</v>
      </c>
    </row>
    <row r="17" customFormat="false" ht="15" hidden="false" customHeight="false" outlineLevel="0" collapsed="false">
      <c r="A17" s="83" t="s">
        <v>33</v>
      </c>
      <c r="B17" s="84" t="s">
        <v>34</v>
      </c>
      <c r="C17" s="55" t="n">
        <v>1</v>
      </c>
      <c r="D17" s="85" t="n">
        <v>1.29</v>
      </c>
      <c r="E17" s="57" t="n">
        <v>1</v>
      </c>
      <c r="F17" s="58" t="n">
        <v>3.99</v>
      </c>
      <c r="G17" s="55"/>
      <c r="H17" s="58"/>
      <c r="I17" s="55" t="n">
        <v>1</v>
      </c>
      <c r="J17" s="58" t="n">
        <v>1.01</v>
      </c>
      <c r="K17" s="66" t="n">
        <v>1</v>
      </c>
      <c r="L17" s="67" t="n">
        <v>4.02</v>
      </c>
      <c r="M17" s="59"/>
      <c r="N17" s="60"/>
      <c r="O17" s="59" t="n">
        <v>2</v>
      </c>
      <c r="P17" s="60" t="n">
        <v>5.34</v>
      </c>
      <c r="Q17" s="59"/>
      <c r="R17" s="60"/>
      <c r="S17" s="59"/>
      <c r="T17" s="60"/>
      <c r="U17" s="61" t="n">
        <v>1</v>
      </c>
      <c r="V17" s="60" t="n">
        <v>0.98</v>
      </c>
      <c r="W17" s="62"/>
      <c r="X17" s="63"/>
      <c r="Y17" s="64" t="n">
        <v>1</v>
      </c>
      <c r="Z17" s="65" t="n">
        <v>4.53</v>
      </c>
      <c r="AA17" s="50" t="n">
        <f aca="false">C17+E17+G17+I17+K17+M17+O17+Q17+S17+U17+W17+Y17</f>
        <v>8</v>
      </c>
      <c r="AB17" s="51" t="n">
        <f aca="false">D17+F17+H17+J17+L17+N17+P17+R17+T17+V17+X17+Z17</f>
        <v>21.16</v>
      </c>
      <c r="AC17" s="52" t="n">
        <f aca="false">AB17*0.25</f>
        <v>5.29</v>
      </c>
    </row>
    <row r="18" customFormat="false" ht="15" hidden="false" customHeight="false" outlineLevel="0" collapsed="false">
      <c r="A18" s="83" t="s">
        <v>35</v>
      </c>
      <c r="B18" s="84" t="s">
        <v>36</v>
      </c>
      <c r="C18" s="55" t="n">
        <v>0</v>
      </c>
      <c r="D18" s="85" t="n">
        <v>0</v>
      </c>
      <c r="E18" s="55" t="n">
        <v>4</v>
      </c>
      <c r="F18" s="58" t="n">
        <v>31.84</v>
      </c>
      <c r="G18" s="55"/>
      <c r="H18" s="58"/>
      <c r="I18" s="55"/>
      <c r="J18" s="58"/>
      <c r="K18" s="66" t="n">
        <v>1</v>
      </c>
      <c r="L18" s="67" t="n">
        <v>7.66</v>
      </c>
      <c r="M18" s="59" t="n">
        <v>1</v>
      </c>
      <c r="N18" s="60" t="n">
        <v>6.71</v>
      </c>
      <c r="O18" s="59"/>
      <c r="P18" s="60"/>
      <c r="Q18" s="59" t="n">
        <v>1</v>
      </c>
      <c r="R18" s="60" t="n">
        <v>9</v>
      </c>
      <c r="S18" s="59" t="n">
        <v>2</v>
      </c>
      <c r="T18" s="60" t="n">
        <v>14.94</v>
      </c>
      <c r="U18" s="61" t="n">
        <v>1</v>
      </c>
      <c r="V18" s="60" t="n">
        <v>8.22</v>
      </c>
      <c r="W18" s="62" t="n">
        <v>1</v>
      </c>
      <c r="X18" s="63" t="n">
        <v>7.47</v>
      </c>
      <c r="Y18" s="64" t="n">
        <v>0</v>
      </c>
      <c r="Z18" s="65"/>
      <c r="AA18" s="50" t="n">
        <f aca="false">C18+E18+G18+I18+K18+M18+O18+Q18+S18+U18+W18+Y18</f>
        <v>11</v>
      </c>
      <c r="AB18" s="51" t="n">
        <f aca="false">D18+F18+H18+J18+L18+N18+P18+R18+T18+V18+X18+Z18</f>
        <v>85.84</v>
      </c>
      <c r="AC18" s="52" t="n">
        <f aca="false">AB18*0.25</f>
        <v>21.46</v>
      </c>
    </row>
    <row r="19" customFormat="false" ht="15" hidden="false" customHeight="false" outlineLevel="0" collapsed="false">
      <c r="A19" s="83" t="s">
        <v>37</v>
      </c>
      <c r="B19" s="84" t="s">
        <v>38</v>
      </c>
      <c r="C19" s="55" t="n">
        <v>1</v>
      </c>
      <c r="D19" s="85" t="n">
        <v>8.74</v>
      </c>
      <c r="E19" s="57" t="n">
        <v>1</v>
      </c>
      <c r="F19" s="58" t="n">
        <v>8.06</v>
      </c>
      <c r="G19" s="55" t="n">
        <v>1</v>
      </c>
      <c r="H19" s="58" t="n">
        <v>8.06</v>
      </c>
      <c r="I19" s="55"/>
      <c r="J19" s="58"/>
      <c r="K19" s="66"/>
      <c r="L19" s="67"/>
      <c r="M19" s="59" t="n">
        <v>1</v>
      </c>
      <c r="N19" s="60" t="n">
        <v>8.15</v>
      </c>
      <c r="O19" s="59"/>
      <c r="P19" s="60"/>
      <c r="Q19" s="59"/>
      <c r="R19" s="60"/>
      <c r="S19" s="59"/>
      <c r="T19" s="60"/>
      <c r="U19" s="61"/>
      <c r="V19" s="60"/>
      <c r="W19" s="62"/>
      <c r="X19" s="63"/>
      <c r="Y19" s="64" t="n">
        <v>0</v>
      </c>
      <c r="Z19" s="65"/>
      <c r="AA19" s="50" t="n">
        <f aca="false">C19+E19+G19+I19+K19+M19+O19+Q19+S19+U19+W19+Y19</f>
        <v>4</v>
      </c>
      <c r="AB19" s="51" t="n">
        <f aca="false">D19+F19+H19+J19+L19+N19+P19+R19+T19+V19+X19+Z19</f>
        <v>33.01</v>
      </c>
      <c r="AC19" s="52" t="n">
        <f aca="false">AB19*0.25</f>
        <v>8.2525</v>
      </c>
    </row>
    <row r="20" customFormat="false" ht="15" hidden="false" customHeight="false" outlineLevel="0" collapsed="false">
      <c r="A20" s="83" t="s">
        <v>39</v>
      </c>
      <c r="B20" s="84" t="s">
        <v>40</v>
      </c>
      <c r="C20" s="55"/>
      <c r="D20" s="85"/>
      <c r="E20" s="57"/>
      <c r="F20" s="58"/>
      <c r="G20" s="55"/>
      <c r="H20" s="58"/>
      <c r="I20" s="55"/>
      <c r="J20" s="58"/>
      <c r="K20" s="66"/>
      <c r="L20" s="67"/>
      <c r="M20" s="59"/>
      <c r="N20" s="60"/>
      <c r="O20" s="59"/>
      <c r="P20" s="60"/>
      <c r="Q20" s="59"/>
      <c r="R20" s="60"/>
      <c r="S20" s="59" t="n">
        <v>2</v>
      </c>
      <c r="T20" s="60" t="n">
        <v>16.66</v>
      </c>
      <c r="U20" s="61" t="n">
        <v>3</v>
      </c>
      <c r="V20" s="60" t="n">
        <v>23.81</v>
      </c>
      <c r="W20" s="62" t="n">
        <v>4</v>
      </c>
      <c r="X20" s="63" t="n">
        <v>32.67</v>
      </c>
      <c r="Y20" s="64" t="n">
        <f aca="false">4-1</f>
        <v>3</v>
      </c>
      <c r="Z20" s="65" t="n">
        <f aca="false">31.08-12.64</f>
        <v>18.44</v>
      </c>
      <c r="AA20" s="50" t="n">
        <f aca="false">C20+E20+G20+I20+K20+M20+O20+Q20+S20+U20+W20+Y20</f>
        <v>12</v>
      </c>
      <c r="AB20" s="51" t="n">
        <f aca="false">D20+F20+H20+J20+L20+N20+P20+R20+T20+V20+X20+Z20</f>
        <v>91.58</v>
      </c>
      <c r="AC20" s="52"/>
    </row>
    <row r="21" customFormat="false" ht="15" hidden="false" customHeight="false" outlineLevel="0" collapsed="false">
      <c r="A21" s="83" t="s">
        <v>41</v>
      </c>
      <c r="B21" s="84" t="s">
        <v>42</v>
      </c>
      <c r="C21" s="55" t="n">
        <v>0</v>
      </c>
      <c r="D21" s="85" t="n">
        <v>0</v>
      </c>
      <c r="E21" s="57"/>
      <c r="F21" s="58"/>
      <c r="G21" s="55"/>
      <c r="H21" s="58"/>
      <c r="I21" s="55"/>
      <c r="J21" s="58"/>
      <c r="K21" s="66" t="n">
        <v>1</v>
      </c>
      <c r="L21" s="67" t="n">
        <v>4.02</v>
      </c>
      <c r="M21" s="59" t="n">
        <v>1</v>
      </c>
      <c r="N21" s="60" t="n">
        <v>4.36</v>
      </c>
      <c r="O21" s="59" t="n">
        <v>1</v>
      </c>
      <c r="P21" s="60" t="n">
        <v>3.93</v>
      </c>
      <c r="Q21" s="59"/>
      <c r="R21" s="60"/>
      <c r="S21" s="59" t="n">
        <v>1</v>
      </c>
      <c r="T21" s="60" t="n">
        <v>3.93</v>
      </c>
      <c r="U21" s="61"/>
      <c r="V21" s="60"/>
      <c r="W21" s="62"/>
      <c r="X21" s="63"/>
      <c r="Y21" s="64" t="n">
        <v>1</v>
      </c>
      <c r="Z21" s="65" t="n">
        <v>4.53</v>
      </c>
      <c r="AA21" s="50" t="n">
        <f aca="false">C21+E21+G21+I21+K21+M21+O21+Q21+S21+U21+W21+Y21</f>
        <v>5</v>
      </c>
      <c r="AB21" s="51" t="n">
        <f aca="false">D21+F21+H21+J21+L21+N21+P21+R21+T21+V21+X21+Z21</f>
        <v>20.77</v>
      </c>
      <c r="AC21" s="52" t="n">
        <f aca="false">AB21*0.25</f>
        <v>5.1925</v>
      </c>
    </row>
    <row r="22" customFormat="false" ht="15" hidden="false" customHeight="false" outlineLevel="0" collapsed="false">
      <c r="A22" s="83" t="s">
        <v>43</v>
      </c>
      <c r="B22" s="84" t="s">
        <v>44</v>
      </c>
      <c r="C22" s="55" t="n">
        <v>2</v>
      </c>
      <c r="D22" s="85" t="n">
        <v>13.72</v>
      </c>
      <c r="E22" s="57"/>
      <c r="F22" s="58"/>
      <c r="G22" s="55" t="n">
        <v>1</v>
      </c>
      <c r="H22" s="58" t="n">
        <v>6.86</v>
      </c>
      <c r="I22" s="55"/>
      <c r="J22" s="58"/>
      <c r="K22" s="66"/>
      <c r="L22" s="67"/>
      <c r="M22" s="59" t="n">
        <v>2</v>
      </c>
      <c r="N22" s="60" t="n">
        <v>14.71</v>
      </c>
      <c r="O22" s="59"/>
      <c r="P22" s="60"/>
      <c r="Q22" s="59" t="n">
        <v>1</v>
      </c>
      <c r="R22" s="60" t="n">
        <v>8.06</v>
      </c>
      <c r="S22" s="59" t="n">
        <v>1</v>
      </c>
      <c r="T22" s="60" t="n">
        <v>6.68</v>
      </c>
      <c r="U22" s="61"/>
      <c r="V22" s="60"/>
      <c r="W22" s="62"/>
      <c r="X22" s="63"/>
      <c r="Y22" s="64" t="n">
        <v>0</v>
      </c>
      <c r="Z22" s="65"/>
      <c r="AA22" s="50" t="n">
        <f aca="false">C22+E22+G22+I22+K22+M22+O22+Q22+S22+U22+W22+Y22</f>
        <v>7</v>
      </c>
      <c r="AB22" s="51" t="n">
        <f aca="false">D22+F22+H22+J22+L22+N22+P22+R22+T22+V22+X22+Z22</f>
        <v>50.03</v>
      </c>
      <c r="AC22" s="52" t="n">
        <f aca="false">AB22*0.25</f>
        <v>12.5075</v>
      </c>
    </row>
    <row r="23" customFormat="false" ht="15" hidden="false" customHeight="false" outlineLevel="0" collapsed="false">
      <c r="A23" s="83" t="s">
        <v>45</v>
      </c>
      <c r="B23" s="84" t="s">
        <v>46</v>
      </c>
      <c r="C23" s="55" t="n">
        <v>1</v>
      </c>
      <c r="D23" s="85" t="n">
        <v>6.8</v>
      </c>
      <c r="E23" s="57" t="n">
        <v>2</v>
      </c>
      <c r="F23" s="58" t="n">
        <v>13.6</v>
      </c>
      <c r="G23" s="55" t="n">
        <v>1</v>
      </c>
      <c r="H23" s="58" t="n">
        <v>6.86</v>
      </c>
      <c r="I23" s="55" t="n">
        <v>1</v>
      </c>
      <c r="J23" s="58" t="n">
        <v>6.86</v>
      </c>
      <c r="K23" s="66" t="n">
        <v>2</v>
      </c>
      <c r="L23" s="67" t="n">
        <v>13.66</v>
      </c>
      <c r="M23" s="59"/>
      <c r="N23" s="60"/>
      <c r="O23" s="59" t="n">
        <v>2</v>
      </c>
      <c r="P23" s="60" t="n">
        <v>14.78</v>
      </c>
      <c r="Q23" s="59" t="n">
        <v>2</v>
      </c>
      <c r="R23" s="60" t="n">
        <v>8.63</v>
      </c>
      <c r="S23" s="59" t="n">
        <v>6</v>
      </c>
      <c r="T23" s="60" t="n">
        <v>24</v>
      </c>
      <c r="U23" s="61" t="n">
        <f aca="false">2-1</f>
        <v>1</v>
      </c>
      <c r="V23" s="60" t="n">
        <f aca="false">8.06-6.65</f>
        <v>1.41</v>
      </c>
      <c r="W23" s="62" t="n">
        <v>4</v>
      </c>
      <c r="X23" s="63" t="n">
        <v>16.77</v>
      </c>
      <c r="Y23" s="64" t="n">
        <v>5</v>
      </c>
      <c r="Z23" s="65" t="n">
        <v>20.24</v>
      </c>
      <c r="AA23" s="50" t="n">
        <f aca="false">C23+E23+G23+I23+K23+M23+O23+Q23+S23+U23+W23+Y23</f>
        <v>27</v>
      </c>
      <c r="AB23" s="51" t="n">
        <f aca="false">D23+F23+H23+J23+L23+N23+P23+R23+T23+V23+X23+Z23</f>
        <v>133.61</v>
      </c>
      <c r="AC23" s="52" t="n">
        <f aca="false">AB23*0.25</f>
        <v>33.4025</v>
      </c>
    </row>
    <row r="24" customFormat="false" ht="15" hidden="false" customHeight="false" outlineLevel="0" collapsed="false">
      <c r="A24" s="83" t="s">
        <v>47</v>
      </c>
      <c r="B24" s="84" t="s">
        <v>48</v>
      </c>
      <c r="C24" s="55" t="n">
        <v>5</v>
      </c>
      <c r="D24" s="85" t="n">
        <v>30.81</v>
      </c>
      <c r="E24" s="55" t="n">
        <v>2</v>
      </c>
      <c r="F24" s="58" t="n">
        <v>11.3</v>
      </c>
      <c r="G24" s="55" t="n">
        <v>3</v>
      </c>
      <c r="H24" s="58" t="n">
        <f aca="false">SUM(26.31-7.22)</f>
        <v>19.09</v>
      </c>
      <c r="I24" s="55"/>
      <c r="J24" s="58"/>
      <c r="K24" s="66" t="n">
        <v>3</v>
      </c>
      <c r="L24" s="67" t="n">
        <v>18.8</v>
      </c>
      <c r="M24" s="59" t="n">
        <v>1</v>
      </c>
      <c r="N24" s="60" t="n">
        <v>6.11</v>
      </c>
      <c r="O24" s="59" t="n">
        <v>1</v>
      </c>
      <c r="P24" s="60" t="n">
        <v>6.97</v>
      </c>
      <c r="Q24" s="59" t="n">
        <v>1</v>
      </c>
      <c r="R24" s="60" t="n">
        <v>5.5</v>
      </c>
      <c r="S24" s="59"/>
      <c r="T24" s="60"/>
      <c r="U24" s="61"/>
      <c r="V24" s="60"/>
      <c r="W24" s="62"/>
      <c r="X24" s="63"/>
      <c r="Y24" s="64" t="n">
        <f aca="false">1-1</f>
        <v>0</v>
      </c>
      <c r="Z24" s="65" t="n">
        <f aca="false">5.5-9.31</f>
        <v>-3.81</v>
      </c>
      <c r="AA24" s="50" t="n">
        <f aca="false">C24+E24+G24+I24+K24+M24+O24+Q24+S24+U24+W24+Y24</f>
        <v>16</v>
      </c>
      <c r="AB24" s="51" t="n">
        <f aca="false">D24+F24+H24+J24+L24+N24+P24+R24+T24+V24+X24+Z24</f>
        <v>94.77</v>
      </c>
      <c r="AC24" s="52" t="n">
        <f aca="false">AB24*0.25</f>
        <v>23.6925</v>
      </c>
    </row>
    <row r="25" customFormat="false" ht="15" hidden="false" customHeight="false" outlineLevel="0" collapsed="false">
      <c r="A25" s="83" t="s">
        <v>49</v>
      </c>
      <c r="B25" s="84" t="s">
        <v>50</v>
      </c>
      <c r="C25" s="55" t="n">
        <v>1</v>
      </c>
      <c r="D25" s="85" t="n">
        <v>1.34</v>
      </c>
      <c r="E25" s="55" t="n">
        <v>1</v>
      </c>
      <c r="F25" s="58" t="n">
        <v>1</v>
      </c>
      <c r="G25" s="55" t="n">
        <v>1</v>
      </c>
      <c r="H25" s="58" t="n">
        <v>1</v>
      </c>
      <c r="I25" s="55" t="n">
        <v>1</v>
      </c>
      <c r="J25" s="58" t="n">
        <v>1.09</v>
      </c>
      <c r="K25" s="66" t="n">
        <v>2</v>
      </c>
      <c r="L25" s="67" t="n">
        <v>2.17</v>
      </c>
      <c r="M25" s="59"/>
      <c r="N25" s="60"/>
      <c r="O25" s="59"/>
      <c r="P25" s="60"/>
      <c r="Q25" s="59"/>
      <c r="R25" s="60"/>
      <c r="S25" s="59" t="n">
        <v>1</v>
      </c>
      <c r="T25" s="60" t="n">
        <v>1.17</v>
      </c>
      <c r="U25" s="61"/>
      <c r="V25" s="60"/>
      <c r="W25" s="62"/>
      <c r="X25" s="63"/>
      <c r="Y25" s="64" t="n">
        <v>2</v>
      </c>
      <c r="Z25" s="65" t="n">
        <v>2.02</v>
      </c>
      <c r="AA25" s="50" t="n">
        <f aca="false">C25+E25+G25+I25+K25+M25+O25+Q25+S25+U25+W25+Y25</f>
        <v>9</v>
      </c>
      <c r="AB25" s="51" t="n">
        <f aca="false">D25+F25+H25+J25+L25+N25+P25+R25+T25+V25+X25+Z25</f>
        <v>9.79</v>
      </c>
      <c r="AC25" s="52" t="n">
        <f aca="false">AB25*0.25</f>
        <v>2.4475</v>
      </c>
    </row>
    <row r="26" customFormat="false" ht="15" hidden="false" customHeight="false" outlineLevel="0" collapsed="false">
      <c r="A26" s="83" t="s">
        <v>51</v>
      </c>
      <c r="B26" s="84" t="s">
        <v>52</v>
      </c>
      <c r="C26" s="55" t="n">
        <v>0</v>
      </c>
      <c r="D26" s="85" t="n">
        <v>0</v>
      </c>
      <c r="E26" s="55" t="n">
        <v>1</v>
      </c>
      <c r="F26" s="58" t="n">
        <v>1.09</v>
      </c>
      <c r="G26" s="55" t="n">
        <v>1</v>
      </c>
      <c r="H26" s="58" t="n">
        <v>0.32</v>
      </c>
      <c r="I26" s="55"/>
      <c r="J26" s="58"/>
      <c r="K26" s="66" t="n">
        <v>1</v>
      </c>
      <c r="L26" s="67" t="n">
        <v>1.09</v>
      </c>
      <c r="M26" s="59"/>
      <c r="N26" s="60"/>
      <c r="O26" s="59"/>
      <c r="P26" s="60"/>
      <c r="Q26" s="59"/>
      <c r="R26" s="60"/>
      <c r="S26" s="59"/>
      <c r="T26" s="60"/>
      <c r="U26" s="61"/>
      <c r="V26" s="60"/>
      <c r="W26" s="62"/>
      <c r="X26" s="63"/>
      <c r="Y26" s="64" t="n">
        <v>1</v>
      </c>
      <c r="Z26" s="65" t="n">
        <v>1.16</v>
      </c>
      <c r="AA26" s="50" t="n">
        <f aca="false">C26+E26+G26+I26+K26+M26+O26+Q26+S26+U26+W26+Y26</f>
        <v>4</v>
      </c>
      <c r="AB26" s="51" t="n">
        <f aca="false">D26+F26+H26+J26+L26+N26+P26+R26+T26+V26+X26+Z26</f>
        <v>3.66</v>
      </c>
      <c r="AC26" s="52" t="n">
        <f aca="false">AB26*0.25</f>
        <v>0.915</v>
      </c>
    </row>
    <row r="27" s="93" customFormat="true" ht="15" hidden="false" customHeight="false" outlineLevel="0" collapsed="false">
      <c r="A27" s="53" t="s">
        <v>53</v>
      </c>
      <c r="B27" s="54" t="s">
        <v>54</v>
      </c>
      <c r="C27" s="55" t="n">
        <v>0</v>
      </c>
      <c r="D27" s="56" t="n">
        <v>0</v>
      </c>
      <c r="E27" s="57" t="n">
        <v>2</v>
      </c>
      <c r="F27" s="58" t="n">
        <v>5.51</v>
      </c>
      <c r="G27" s="55" t="n">
        <v>1</v>
      </c>
      <c r="H27" s="58" t="n">
        <v>4.89</v>
      </c>
      <c r="I27" s="55" t="n">
        <v>1</v>
      </c>
      <c r="J27" s="58" t="n">
        <v>1.11</v>
      </c>
      <c r="K27" s="66"/>
      <c r="L27" s="67"/>
      <c r="M27" s="59"/>
      <c r="N27" s="60"/>
      <c r="O27" s="59"/>
      <c r="P27" s="60"/>
      <c r="Q27" s="59"/>
      <c r="R27" s="60"/>
      <c r="S27" s="59" t="n">
        <v>1</v>
      </c>
      <c r="T27" s="60" t="n">
        <v>4.77</v>
      </c>
      <c r="U27" s="61" t="n">
        <v>2</v>
      </c>
      <c r="V27" s="60" t="n">
        <v>9.98</v>
      </c>
      <c r="W27" s="62" t="n">
        <v>3</v>
      </c>
      <c r="X27" s="63" t="n">
        <v>14.42</v>
      </c>
      <c r="Y27" s="64" t="n">
        <v>2</v>
      </c>
      <c r="Z27" s="65" t="n">
        <v>5.42</v>
      </c>
      <c r="AA27" s="50" t="n">
        <f aca="false">C27+E27+G27+I27+K27+M27+O27+Q27+S27+U27+W27+Y27</f>
        <v>12</v>
      </c>
      <c r="AB27" s="51" t="n">
        <f aca="false">D27+F27+H27+J27+L27+N27+P27+R27+T27+V27+X27+Z27</f>
        <v>46.1</v>
      </c>
      <c r="AC27" s="52" t="n">
        <f aca="false">AB27*0.25</f>
        <v>11.525</v>
      </c>
    </row>
    <row r="28" customFormat="false" ht="15" hidden="false" customHeight="false" outlineLevel="0" collapsed="false">
      <c r="A28" s="83" t="s">
        <v>55</v>
      </c>
      <c r="B28" s="84" t="s">
        <v>56</v>
      </c>
      <c r="C28" s="55" t="n">
        <v>0</v>
      </c>
      <c r="D28" s="85" t="n">
        <v>0</v>
      </c>
      <c r="E28" s="57" t="n">
        <v>1</v>
      </c>
      <c r="F28" s="58" t="n">
        <v>5.68</v>
      </c>
      <c r="G28" s="94" t="n">
        <v>2</v>
      </c>
      <c r="H28" s="58" t="n">
        <v>7.47</v>
      </c>
      <c r="I28" s="94" t="n">
        <v>3</v>
      </c>
      <c r="J28" s="58" t="n">
        <v>7.99</v>
      </c>
      <c r="K28" s="66"/>
      <c r="L28" s="67"/>
      <c r="M28" s="59"/>
      <c r="N28" s="60"/>
      <c r="O28" s="59"/>
      <c r="P28" s="60"/>
      <c r="Q28" s="59"/>
      <c r="R28" s="60"/>
      <c r="S28" s="59"/>
      <c r="T28" s="60"/>
      <c r="U28" s="61"/>
      <c r="V28" s="60"/>
      <c r="W28" s="62"/>
      <c r="X28" s="63"/>
      <c r="Y28" s="64" t="n">
        <v>1</v>
      </c>
      <c r="Z28" s="65" t="n">
        <v>1.41</v>
      </c>
      <c r="AA28" s="50" t="n">
        <f aca="false">C28+E28+G28+I28+K28+M28+O28+Q28+S28+U28+W28+Y28</f>
        <v>7</v>
      </c>
      <c r="AB28" s="51" t="n">
        <f aca="false">D28+F28+H28+J28+L28+N28+P28+R28+T28+V28+X28+Z28</f>
        <v>22.55</v>
      </c>
      <c r="AC28" s="52" t="n">
        <f aca="false">AB28*0.25</f>
        <v>5.6375</v>
      </c>
    </row>
    <row r="29" customFormat="false" ht="15" hidden="false" customHeight="false" outlineLevel="0" collapsed="false">
      <c r="A29" s="83" t="s">
        <v>57</v>
      </c>
      <c r="B29" s="84" t="s">
        <v>58</v>
      </c>
      <c r="C29" s="55" t="n">
        <v>1</v>
      </c>
      <c r="D29" s="85" t="n">
        <v>7.6</v>
      </c>
      <c r="E29" s="57"/>
      <c r="F29" s="58"/>
      <c r="G29" s="94"/>
      <c r="H29" s="58"/>
      <c r="I29" s="94" t="n">
        <v>1</v>
      </c>
      <c r="J29" s="58" t="n">
        <v>7.66</v>
      </c>
      <c r="K29" s="66" t="n">
        <v>2</v>
      </c>
      <c r="L29" s="67" t="n">
        <v>18.3</v>
      </c>
      <c r="M29" s="59"/>
      <c r="N29" s="60"/>
      <c r="O29" s="59"/>
      <c r="P29" s="60"/>
      <c r="Q29" s="59" t="n">
        <v>3</v>
      </c>
      <c r="R29" s="60" t="n">
        <v>23.24</v>
      </c>
      <c r="S29" s="59" t="n">
        <v>6</v>
      </c>
      <c r="T29" s="60" t="n">
        <v>47.23</v>
      </c>
      <c r="U29" s="61" t="n">
        <v>1</v>
      </c>
      <c r="V29" s="60" t="n">
        <v>7.47</v>
      </c>
      <c r="W29" s="62" t="n">
        <v>2</v>
      </c>
      <c r="X29" s="63" t="n">
        <v>15.77</v>
      </c>
      <c r="Y29" s="64" t="n">
        <v>1</v>
      </c>
      <c r="Z29" s="65" t="n">
        <v>8.66</v>
      </c>
      <c r="AA29" s="50" t="n">
        <f aca="false">C29+E29+G29+I29+K29+M29+O29+Q29+S29+U29+W29+Y29</f>
        <v>17</v>
      </c>
      <c r="AB29" s="51" t="n">
        <f aca="false">D29+F29+H29+J29+L29+N29+P29+R29+T29+V29+X29+Z29</f>
        <v>135.93</v>
      </c>
      <c r="AC29" s="52" t="n">
        <f aca="false">AB29*0.25</f>
        <v>33.9825</v>
      </c>
    </row>
    <row r="30" customFormat="false" ht="15" hidden="false" customHeight="false" outlineLevel="0" collapsed="false">
      <c r="A30" s="53" t="s">
        <v>59</v>
      </c>
      <c r="B30" s="54" t="s">
        <v>60</v>
      </c>
      <c r="C30" s="55" t="n">
        <v>0</v>
      </c>
      <c r="D30" s="56" t="n">
        <v>0</v>
      </c>
      <c r="E30" s="57" t="n">
        <v>1</v>
      </c>
      <c r="F30" s="58" t="n">
        <v>9.53</v>
      </c>
      <c r="G30" s="55" t="n">
        <v>2</v>
      </c>
      <c r="H30" s="58" t="n">
        <v>20.37</v>
      </c>
      <c r="I30" s="55"/>
      <c r="J30" s="58"/>
      <c r="K30" s="66"/>
      <c r="L30" s="67"/>
      <c r="M30" s="59"/>
      <c r="N30" s="60"/>
      <c r="O30" s="59" t="n">
        <v>3</v>
      </c>
      <c r="P30" s="60" t="n">
        <v>30.31</v>
      </c>
      <c r="Q30" s="59" t="n">
        <v>4</v>
      </c>
      <c r="R30" s="60" t="n">
        <v>38.89</v>
      </c>
      <c r="S30" s="59" t="n">
        <v>2</v>
      </c>
      <c r="T30" s="60" t="n">
        <v>18.72</v>
      </c>
      <c r="U30" s="61" t="n">
        <v>1</v>
      </c>
      <c r="V30" s="60" t="n">
        <v>8.65</v>
      </c>
      <c r="W30" s="62" t="n">
        <v>1</v>
      </c>
      <c r="X30" s="63" t="n">
        <v>10.35</v>
      </c>
      <c r="Y30" s="64" t="n">
        <v>2</v>
      </c>
      <c r="Z30" s="65" t="n">
        <v>10.96</v>
      </c>
      <c r="AA30" s="50" t="n">
        <f aca="false">C30+E30+G30+I30+K30+M30+O30+Q30+S30+U30+W30+Y30</f>
        <v>16</v>
      </c>
      <c r="AB30" s="51" t="n">
        <f aca="false">D30+F30+H30+J30+L30+N30+P30+R30+T30+V30+X30+Z30</f>
        <v>147.78</v>
      </c>
      <c r="AC30" s="52" t="n">
        <f aca="false">AB30*0.25</f>
        <v>36.945</v>
      </c>
    </row>
    <row r="31" customFormat="false" ht="15" hidden="false" customHeight="false" outlineLevel="0" collapsed="false">
      <c r="A31" s="83" t="s">
        <v>61</v>
      </c>
      <c r="B31" s="84" t="s">
        <v>62</v>
      </c>
      <c r="C31" s="55" t="n">
        <v>2</v>
      </c>
      <c r="D31" s="85" t="n">
        <v>8.72</v>
      </c>
      <c r="E31" s="57" t="n">
        <v>6</v>
      </c>
      <c r="F31" s="58" t="n">
        <v>21.6</v>
      </c>
      <c r="G31" s="94" t="n">
        <v>8</v>
      </c>
      <c r="H31" s="58" t="n">
        <v>34.45</v>
      </c>
      <c r="I31" s="94" t="n">
        <v>4</v>
      </c>
      <c r="J31" s="58" t="n">
        <v>19.22</v>
      </c>
      <c r="K31" s="66" t="n">
        <v>2</v>
      </c>
      <c r="L31" s="67" t="n">
        <v>8.01</v>
      </c>
      <c r="M31" s="59" t="n">
        <v>6</v>
      </c>
      <c r="N31" s="60" t="n">
        <v>25.47</v>
      </c>
      <c r="O31" s="59" t="n">
        <v>2</v>
      </c>
      <c r="P31" s="60" t="n">
        <v>8.04</v>
      </c>
      <c r="Q31" s="59" t="n">
        <v>23</v>
      </c>
      <c r="R31" s="60" t="n">
        <v>98.07</v>
      </c>
      <c r="S31" s="59" t="n">
        <v>8</v>
      </c>
      <c r="T31" s="60" t="n">
        <v>34.18</v>
      </c>
      <c r="U31" s="61" t="n">
        <v>8</v>
      </c>
      <c r="V31" s="60" t="n">
        <v>34.36</v>
      </c>
      <c r="W31" s="62" t="n">
        <v>5</v>
      </c>
      <c r="X31" s="63" t="n">
        <v>20.5</v>
      </c>
      <c r="Y31" s="64" t="n">
        <v>4</v>
      </c>
      <c r="Z31" s="65" t="n">
        <v>16.29</v>
      </c>
      <c r="AA31" s="50" t="n">
        <f aca="false">C31+E31+G31+I31+K31+M31+O31+Q31+S31+U31+W31+Y31</f>
        <v>78</v>
      </c>
      <c r="AB31" s="51" t="n">
        <f aca="false">D31+F31+H31+J31+L31+N31+P31+R31+T31+V31+X31+Z31</f>
        <v>328.91</v>
      </c>
      <c r="AC31" s="52" t="n">
        <f aca="false">AB31*0.25</f>
        <v>82.2275</v>
      </c>
    </row>
    <row r="32" customFormat="false" ht="15" hidden="false" customHeight="false" outlineLevel="0" collapsed="false">
      <c r="A32" s="83" t="s">
        <v>63</v>
      </c>
      <c r="B32" s="84" t="s">
        <v>64</v>
      </c>
      <c r="C32" s="55" t="n">
        <v>3</v>
      </c>
      <c r="D32" s="85" t="n">
        <v>11.05</v>
      </c>
      <c r="E32" s="57" t="n">
        <v>4</v>
      </c>
      <c r="F32" s="58" t="n">
        <v>20.11</v>
      </c>
      <c r="G32" s="94" t="n">
        <v>1</v>
      </c>
      <c r="H32" s="58" t="n">
        <v>5.65</v>
      </c>
      <c r="I32" s="94" t="n">
        <v>1</v>
      </c>
      <c r="J32" s="58" t="n">
        <v>4.84</v>
      </c>
      <c r="K32" s="66" t="n">
        <v>2</v>
      </c>
      <c r="L32" s="67" t="n">
        <v>10.08</v>
      </c>
      <c r="M32" s="76" t="n">
        <v>2</v>
      </c>
      <c r="N32" s="77" t="n">
        <v>7.24</v>
      </c>
      <c r="O32" s="76" t="n">
        <v>3</v>
      </c>
      <c r="P32" s="77" t="n">
        <v>11.44</v>
      </c>
      <c r="Q32" s="76"/>
      <c r="R32" s="77"/>
      <c r="S32" s="76" t="n">
        <v>5</v>
      </c>
      <c r="T32" s="77" t="n">
        <v>24.47</v>
      </c>
      <c r="U32" s="78" t="n">
        <f aca="false">3-1</f>
        <v>2</v>
      </c>
      <c r="V32" s="77" t="n">
        <f aca="false">14.58-7.98</f>
        <v>6.6</v>
      </c>
      <c r="W32" s="46" t="n">
        <v>3</v>
      </c>
      <c r="X32" s="79" t="n">
        <v>14.16</v>
      </c>
      <c r="Y32" s="64" t="n">
        <v>1</v>
      </c>
      <c r="Z32" s="65" t="n">
        <v>5.64</v>
      </c>
      <c r="AA32" s="50" t="n">
        <f aca="false">C32+E32+G32+I32+K32+M32+O32+Q32+S32+U32+W32+Y32</f>
        <v>27</v>
      </c>
      <c r="AB32" s="51" t="n">
        <f aca="false">D32+F32+H32+J32+L32+N32+P32+R32+T32+V32+X32+Z32</f>
        <v>121.28</v>
      </c>
      <c r="AC32" s="52" t="n">
        <f aca="false">AB32*0.25</f>
        <v>30.32</v>
      </c>
    </row>
    <row r="33" customFormat="false" ht="15" hidden="false" customHeight="false" outlineLevel="0" collapsed="false">
      <c r="A33" s="83" t="s">
        <v>65</v>
      </c>
      <c r="B33" s="84" t="s">
        <v>66</v>
      </c>
      <c r="C33" s="55" t="n">
        <v>0</v>
      </c>
      <c r="D33" s="85" t="n">
        <v>0</v>
      </c>
      <c r="E33" s="57" t="n">
        <v>3</v>
      </c>
      <c r="F33" s="58" t="n">
        <v>20.83</v>
      </c>
      <c r="G33" s="94"/>
      <c r="H33" s="58"/>
      <c r="I33" s="94"/>
      <c r="J33" s="58"/>
      <c r="K33" s="66"/>
      <c r="L33" s="67"/>
      <c r="M33" s="66"/>
      <c r="N33" s="67"/>
      <c r="O33" s="66"/>
      <c r="P33" s="67"/>
      <c r="Q33" s="66" t="n">
        <v>4</v>
      </c>
      <c r="R33" s="67" t="n">
        <v>24.78</v>
      </c>
      <c r="S33" s="66" t="n">
        <v>1</v>
      </c>
      <c r="T33" s="67" t="n">
        <v>6.5</v>
      </c>
      <c r="U33" s="75" t="n">
        <v>2</v>
      </c>
      <c r="V33" s="67" t="n">
        <v>12.4</v>
      </c>
      <c r="W33" s="95" t="n">
        <v>1</v>
      </c>
      <c r="X33" s="96" t="n">
        <v>5.9</v>
      </c>
      <c r="Y33" s="64" t="n">
        <v>2</v>
      </c>
      <c r="Z33" s="65" t="n">
        <v>12.9</v>
      </c>
      <c r="AA33" s="50" t="n">
        <f aca="false">C33+E33+G33+I33+K33+M33+O33+Q33+S33+U33+W33+Y33</f>
        <v>13</v>
      </c>
      <c r="AB33" s="51" t="n">
        <f aca="false">D33+F33+H33+J33+L33+N33+P33+R33+T33+V33+X33+Z33</f>
        <v>83.31</v>
      </c>
      <c r="AC33" s="52" t="n">
        <f aca="false">AB33*0.25</f>
        <v>20.8275</v>
      </c>
    </row>
    <row r="34" customFormat="false" ht="15" hidden="false" customHeight="false" outlineLevel="0" collapsed="false">
      <c r="A34" s="53" t="s">
        <v>67</v>
      </c>
      <c r="B34" s="54" t="s">
        <v>68</v>
      </c>
      <c r="C34" s="55" t="n">
        <v>2</v>
      </c>
      <c r="D34" s="56" t="n">
        <v>8.69</v>
      </c>
      <c r="E34" s="57" t="n">
        <v>2</v>
      </c>
      <c r="F34" s="58" t="n">
        <v>8.05</v>
      </c>
      <c r="G34" s="55"/>
      <c r="H34" s="58"/>
      <c r="I34" s="55"/>
      <c r="J34" s="58"/>
      <c r="K34" s="66" t="n">
        <v>1</v>
      </c>
      <c r="L34" s="67" t="n">
        <v>5.24</v>
      </c>
      <c r="M34" s="59" t="n">
        <v>1</v>
      </c>
      <c r="N34" s="60" t="n">
        <v>5.08</v>
      </c>
      <c r="O34" s="59" t="n">
        <v>1</v>
      </c>
      <c r="P34" s="60" t="n">
        <v>3.93</v>
      </c>
      <c r="Q34" s="59" t="n">
        <v>1</v>
      </c>
      <c r="R34" s="60" t="n">
        <v>4.11</v>
      </c>
      <c r="S34" s="59" t="n">
        <v>1</v>
      </c>
      <c r="T34" s="60" t="n">
        <v>4.11</v>
      </c>
      <c r="U34" s="61" t="n">
        <v>1</v>
      </c>
      <c r="V34" s="60" t="n">
        <v>3.93</v>
      </c>
      <c r="W34" s="62" t="n">
        <v>1</v>
      </c>
      <c r="X34" s="63" t="n">
        <v>3.93</v>
      </c>
      <c r="Y34" s="64" t="n">
        <v>0</v>
      </c>
      <c r="Z34" s="65"/>
      <c r="AA34" s="50" t="n">
        <f aca="false">C34+E34+G34+I34+K34+M34+O34+Q34+S34+U34+W34+Y34</f>
        <v>11</v>
      </c>
      <c r="AB34" s="51" t="n">
        <f aca="false">D34+F34+H34+J34+L34+N34+P34+R34+T34+V34+X34+Z34</f>
        <v>47.07</v>
      </c>
      <c r="AC34" s="52" t="n">
        <f aca="false">AB34*0.25</f>
        <v>11.7675</v>
      </c>
    </row>
    <row r="35" customFormat="false" ht="15" hidden="false" customHeight="false" outlineLevel="0" collapsed="false">
      <c r="A35" s="83" t="s">
        <v>69</v>
      </c>
      <c r="B35" s="84" t="s">
        <v>70</v>
      </c>
      <c r="C35" s="55" t="n">
        <v>1</v>
      </c>
      <c r="D35" s="85" t="n">
        <v>4.36</v>
      </c>
      <c r="E35" s="57" t="n">
        <v>1</v>
      </c>
      <c r="F35" s="58" t="n">
        <v>1.14</v>
      </c>
      <c r="G35" s="94" t="n">
        <v>5</v>
      </c>
      <c r="H35" s="58" t="n">
        <v>20.76</v>
      </c>
      <c r="I35" s="94"/>
      <c r="J35" s="58"/>
      <c r="K35" s="66" t="n">
        <v>1</v>
      </c>
      <c r="L35" s="67" t="n">
        <v>4.02</v>
      </c>
      <c r="M35" s="59" t="n">
        <v>3</v>
      </c>
      <c r="N35" s="60" t="n">
        <v>12.22</v>
      </c>
      <c r="O35" s="59" t="n">
        <v>4</v>
      </c>
      <c r="P35" s="60" t="n">
        <v>18.53</v>
      </c>
      <c r="Q35" s="59" t="n">
        <v>6</v>
      </c>
      <c r="R35" s="60" t="n">
        <v>28.37</v>
      </c>
      <c r="S35" s="59" t="n">
        <v>6</v>
      </c>
      <c r="T35" s="60" t="n">
        <v>26.38</v>
      </c>
      <c r="U35" s="61" t="n">
        <v>5</v>
      </c>
      <c r="V35" s="60" t="n">
        <v>20.84</v>
      </c>
      <c r="W35" s="62" t="n">
        <v>1</v>
      </c>
      <c r="X35" s="63" t="n">
        <v>3.93</v>
      </c>
      <c r="Y35" s="64" t="n">
        <v>2</v>
      </c>
      <c r="Z35" s="65" t="n">
        <v>7.79</v>
      </c>
      <c r="AA35" s="50" t="n">
        <f aca="false">C35+E35+G35+I35+K35+M35+O35+Q35+S35+U35+W35+Y35</f>
        <v>35</v>
      </c>
      <c r="AB35" s="51" t="n">
        <f aca="false">D35+F35+H35+J35+L35+N35+P35+R35+T35+V35+X35+Z35</f>
        <v>148.34</v>
      </c>
      <c r="AC35" s="52" t="n">
        <f aca="false">AB35*0.25</f>
        <v>37.085</v>
      </c>
    </row>
    <row r="36" customFormat="false" ht="15" hidden="false" customHeight="false" outlineLevel="0" collapsed="false">
      <c r="A36" s="97" t="s">
        <v>71</v>
      </c>
      <c r="B36" s="98" t="s">
        <v>72</v>
      </c>
      <c r="C36" s="99" t="n">
        <v>1</v>
      </c>
      <c r="D36" s="100" t="n">
        <v>11.36</v>
      </c>
      <c r="E36" s="57" t="n">
        <v>1</v>
      </c>
      <c r="F36" s="58" t="n">
        <v>11.27</v>
      </c>
      <c r="G36" s="94"/>
      <c r="H36" s="58"/>
      <c r="I36" s="94" t="n">
        <v>1</v>
      </c>
      <c r="J36" s="58" t="n">
        <v>10.48</v>
      </c>
      <c r="K36" s="66"/>
      <c r="L36" s="67"/>
      <c r="M36" s="59" t="n">
        <v>1</v>
      </c>
      <c r="N36" s="60" t="n">
        <v>12.03</v>
      </c>
      <c r="O36" s="59"/>
      <c r="P36" s="60"/>
      <c r="Q36" s="59" t="n">
        <v>1</v>
      </c>
      <c r="R36" s="60" t="n">
        <v>11.36</v>
      </c>
      <c r="S36" s="59"/>
      <c r="T36" s="60"/>
      <c r="U36" s="61"/>
      <c r="V36" s="60"/>
      <c r="W36" s="62"/>
      <c r="X36" s="63"/>
      <c r="Y36" s="64" t="n">
        <v>1</v>
      </c>
      <c r="Z36" s="65" t="n">
        <v>10.22</v>
      </c>
      <c r="AA36" s="50" t="n">
        <f aca="false">C36+E36+G36+I36+K36+M36+O36+Q36+S36+U36+W36+Y36</f>
        <v>6</v>
      </c>
      <c r="AB36" s="51" t="n">
        <f aca="false">D36+F36+H36+J36+L36+N36+P36+R36+T36+V36+X36+Z36</f>
        <v>66.72</v>
      </c>
      <c r="AC36" s="52" t="n">
        <f aca="false">AB36*0.25</f>
        <v>16.68</v>
      </c>
    </row>
    <row r="37" customFormat="false" ht="15" hidden="false" customHeight="false" outlineLevel="0" collapsed="false">
      <c r="A37" s="101" t="s">
        <v>73</v>
      </c>
      <c r="B37" s="102" t="s">
        <v>74</v>
      </c>
      <c r="C37" s="55" t="n">
        <v>2</v>
      </c>
      <c r="D37" s="85" t="n">
        <v>12.97</v>
      </c>
      <c r="E37" s="57" t="n">
        <v>1</v>
      </c>
      <c r="F37" s="58" t="n">
        <v>1.66</v>
      </c>
      <c r="G37" s="94"/>
      <c r="H37" s="58"/>
      <c r="I37" s="94" t="n">
        <v>-1</v>
      </c>
      <c r="J37" s="58" t="n">
        <v>-5.68</v>
      </c>
      <c r="K37" s="66"/>
      <c r="L37" s="67"/>
      <c r="M37" s="59"/>
      <c r="N37" s="60"/>
      <c r="O37" s="59"/>
      <c r="P37" s="60"/>
      <c r="Q37" s="59" t="n">
        <v>1</v>
      </c>
      <c r="R37" s="60" t="n">
        <v>5.63</v>
      </c>
      <c r="S37" s="59" t="n">
        <f aca="false">1-1</f>
        <v>0</v>
      </c>
      <c r="T37" s="60" t="n">
        <f aca="false">5.11-8.65</f>
        <v>-3.54</v>
      </c>
      <c r="U37" s="61"/>
      <c r="V37" s="60"/>
      <c r="W37" s="62"/>
      <c r="X37" s="63"/>
      <c r="Y37" s="64" t="n">
        <v>1</v>
      </c>
      <c r="Z37" s="65" t="n">
        <v>5.11</v>
      </c>
      <c r="AA37" s="50" t="n">
        <f aca="false">C37+E37+G37+I37+K37+M37+O37+Q37+S37+U37+W37+Y37</f>
        <v>4</v>
      </c>
      <c r="AB37" s="51" t="n">
        <f aca="false">D37+F37+H37+J37+L37+N37+P37+R37+T37+V37+X37+Z37</f>
        <v>16.15</v>
      </c>
      <c r="AC37" s="52" t="n">
        <f aca="false">AB37*0.25</f>
        <v>4.0375</v>
      </c>
    </row>
    <row r="38" customFormat="false" ht="15" hidden="false" customHeight="false" outlineLevel="0" collapsed="false">
      <c r="A38" s="103" t="s">
        <v>75</v>
      </c>
      <c r="B38" s="98" t="s">
        <v>76</v>
      </c>
      <c r="C38" s="88" t="n">
        <v>11</v>
      </c>
      <c r="D38" s="89" t="n">
        <v>56</v>
      </c>
      <c r="E38" s="57" t="n">
        <v>6</v>
      </c>
      <c r="F38" s="58" t="n">
        <v>32.37</v>
      </c>
      <c r="G38" s="94" t="n">
        <v>8</v>
      </c>
      <c r="H38" s="58" t="n">
        <v>43.51</v>
      </c>
      <c r="I38" s="94" t="n">
        <v>5</v>
      </c>
      <c r="J38" s="58" t="n">
        <v>27.02</v>
      </c>
      <c r="K38" s="66" t="n">
        <v>2</v>
      </c>
      <c r="L38" s="67" t="n">
        <v>10.48</v>
      </c>
      <c r="M38" s="59" t="n">
        <v>9</v>
      </c>
      <c r="N38" s="60" t="n">
        <v>47.66</v>
      </c>
      <c r="O38" s="59" t="n">
        <v>8</v>
      </c>
      <c r="P38" s="60" t="n">
        <v>44.17</v>
      </c>
      <c r="Q38" s="59" t="n">
        <v>6</v>
      </c>
      <c r="R38" s="60" t="n">
        <v>31.71</v>
      </c>
      <c r="S38" s="59" t="n">
        <v>2</v>
      </c>
      <c r="T38" s="60" t="n">
        <v>1.022</v>
      </c>
      <c r="U38" s="61" t="n">
        <v>3</v>
      </c>
      <c r="V38" s="60" t="n">
        <v>16.37</v>
      </c>
      <c r="W38" s="62"/>
      <c r="X38" s="63"/>
      <c r="Y38" s="64" t="n">
        <v>4</v>
      </c>
      <c r="Z38" s="65" t="n">
        <v>17.18</v>
      </c>
      <c r="AA38" s="50" t="n">
        <f aca="false">C38+E38+G38+I38+K38+M38+O38+Q38+S38+U38+W38+Y38</f>
        <v>64</v>
      </c>
      <c r="AB38" s="51" t="n">
        <f aca="false">D38+F38+H38+J38+L38+N38+P38+R38+T38+V38+X38+Z38</f>
        <v>327.492</v>
      </c>
      <c r="AC38" s="52" t="n">
        <f aca="false">AB38*0.25</f>
        <v>81.873</v>
      </c>
    </row>
    <row r="39" customFormat="false" ht="15" hidden="false" customHeight="false" outlineLevel="0" collapsed="false">
      <c r="A39" s="103" t="s">
        <v>77</v>
      </c>
      <c r="B39" s="98" t="s">
        <v>78</v>
      </c>
      <c r="C39" s="88" t="n">
        <v>7</v>
      </c>
      <c r="D39" s="89" t="n">
        <v>40.33</v>
      </c>
      <c r="E39" s="57" t="n">
        <v>15</v>
      </c>
      <c r="F39" s="58" t="n">
        <f aca="false">SUM(90.01-5.68)</f>
        <v>84.33</v>
      </c>
      <c r="G39" s="94" t="n">
        <v>5</v>
      </c>
      <c r="H39" s="58" t="n">
        <v>28.28</v>
      </c>
      <c r="I39" s="94" t="n">
        <v>12</v>
      </c>
      <c r="J39" s="58" t="n">
        <v>66.42</v>
      </c>
      <c r="K39" s="66" t="n">
        <v>8</v>
      </c>
      <c r="L39" s="67" t="n">
        <v>44.02</v>
      </c>
      <c r="M39" s="59" t="n">
        <v>9</v>
      </c>
      <c r="N39" s="60" t="n">
        <v>49.95</v>
      </c>
      <c r="O39" s="59" t="n">
        <v>8</v>
      </c>
      <c r="P39" s="60" t="n">
        <v>44.73</v>
      </c>
      <c r="Q39" s="59" t="n">
        <v>6</v>
      </c>
      <c r="R39" s="60" t="n">
        <v>31.76</v>
      </c>
      <c r="S39" s="59" t="n">
        <v>2</v>
      </c>
      <c r="T39" s="60" t="n">
        <v>10.74</v>
      </c>
      <c r="U39" s="61" t="n">
        <v>4</v>
      </c>
      <c r="V39" s="60" t="n">
        <v>22.14</v>
      </c>
      <c r="W39" s="62"/>
      <c r="X39" s="63"/>
      <c r="Y39" s="64" t="n">
        <v>2</v>
      </c>
      <c r="Z39" s="65" t="n">
        <v>11.79</v>
      </c>
      <c r="AA39" s="50" t="n">
        <f aca="false">C39+E39+G39+I39+K39+M39+O39+Q39+S39+U39+W39+Y39</f>
        <v>78</v>
      </c>
      <c r="AB39" s="51" t="n">
        <f aca="false">D39+F39+H39+J39+L39+N39+P39+R39+T39+V39+X39+Z39</f>
        <v>434.49</v>
      </c>
      <c r="AC39" s="52" t="n">
        <f aca="false">AB39*0.25</f>
        <v>108.6225</v>
      </c>
    </row>
    <row r="40" customFormat="false" ht="15" hidden="false" customHeight="false" outlineLevel="0" collapsed="false">
      <c r="A40" s="101" t="s">
        <v>79</v>
      </c>
      <c r="B40" s="102" t="s">
        <v>80</v>
      </c>
      <c r="C40" s="55" t="n">
        <v>0</v>
      </c>
      <c r="D40" s="85" t="n">
        <v>0</v>
      </c>
      <c r="E40" s="57"/>
      <c r="F40" s="58"/>
      <c r="G40" s="94"/>
      <c r="H40" s="58"/>
      <c r="I40" s="94"/>
      <c r="J40" s="58"/>
      <c r="K40" s="66"/>
      <c r="L40" s="67"/>
      <c r="M40" s="59"/>
      <c r="N40" s="60"/>
      <c r="O40" s="59"/>
      <c r="P40" s="60"/>
      <c r="Q40" s="59"/>
      <c r="R40" s="60"/>
      <c r="S40" s="59"/>
      <c r="T40" s="60"/>
      <c r="U40" s="61"/>
      <c r="V40" s="60"/>
      <c r="W40" s="62" t="n">
        <v>1</v>
      </c>
      <c r="X40" s="63" t="n">
        <v>4.72</v>
      </c>
      <c r="Y40" s="64" t="n">
        <v>1</v>
      </c>
      <c r="Z40" s="65" t="n">
        <v>5.24</v>
      </c>
      <c r="AA40" s="50" t="n">
        <f aca="false">C40+E40+G40+I40+K40+M40+O40+Q40+S40+U40+W40+Y40</f>
        <v>2</v>
      </c>
      <c r="AB40" s="51" t="n">
        <f aca="false">D40+F40+H40+J40+L40+N40+P40+R40+T40+V40+X40+Z40</f>
        <v>9.96</v>
      </c>
      <c r="AC40" s="52" t="n">
        <f aca="false">AB40*0.25</f>
        <v>2.49</v>
      </c>
    </row>
    <row r="41" customFormat="false" ht="15" hidden="false" customHeight="false" outlineLevel="0" collapsed="false">
      <c r="A41" s="104" t="s">
        <v>81</v>
      </c>
      <c r="B41" s="105" t="s">
        <v>82</v>
      </c>
      <c r="C41" s="57" t="n">
        <v>3</v>
      </c>
      <c r="D41" s="106" t="n">
        <v>9.5</v>
      </c>
      <c r="E41" s="57"/>
      <c r="F41" s="107"/>
      <c r="G41" s="94"/>
      <c r="H41" s="58"/>
      <c r="I41" s="108"/>
      <c r="J41" s="107"/>
      <c r="K41" s="109"/>
      <c r="L41" s="110"/>
      <c r="M41" s="111"/>
      <c r="N41" s="112"/>
      <c r="O41" s="111" t="n">
        <v>1</v>
      </c>
      <c r="P41" s="112" t="n">
        <v>6.55</v>
      </c>
      <c r="Q41" s="111"/>
      <c r="R41" s="112"/>
      <c r="S41" s="111"/>
      <c r="T41" s="112"/>
      <c r="U41" s="113"/>
      <c r="V41" s="112"/>
      <c r="W41" s="62" t="n">
        <v>1</v>
      </c>
      <c r="X41" s="63" t="n">
        <v>1.47</v>
      </c>
      <c r="Y41" s="64" t="n">
        <v>0</v>
      </c>
      <c r="Z41" s="65"/>
      <c r="AA41" s="50" t="n">
        <f aca="false">C41+E41+G41+I41+K41+M41+O41+Q41+S41+U41+W41+Y41</f>
        <v>5</v>
      </c>
      <c r="AB41" s="51" t="n">
        <f aca="false">D41+F41+H41+J41+L41+N41+P41+R41+T41+V41+X41+Z41</f>
        <v>17.52</v>
      </c>
      <c r="AC41" s="52" t="n">
        <f aca="false">AB41*0.25</f>
        <v>4.38</v>
      </c>
    </row>
    <row r="42" customFormat="false" ht="15" hidden="false" customHeight="false" outlineLevel="0" collapsed="false">
      <c r="A42" s="83" t="s">
        <v>83</v>
      </c>
      <c r="B42" s="87" t="s">
        <v>84</v>
      </c>
      <c r="C42" s="55" t="n">
        <v>1</v>
      </c>
      <c r="D42" s="85" t="n">
        <v>6.94</v>
      </c>
      <c r="E42" s="57" t="n">
        <v>1</v>
      </c>
      <c r="F42" s="58" t="n">
        <v>1.51</v>
      </c>
      <c r="G42" s="94"/>
      <c r="H42" s="58"/>
      <c r="I42" s="94" t="n">
        <v>1</v>
      </c>
      <c r="J42" s="58" t="n">
        <v>6.05</v>
      </c>
      <c r="K42" s="66"/>
      <c r="L42" s="67"/>
      <c r="M42" s="59" t="n">
        <v>2</v>
      </c>
      <c r="N42" s="60" t="n">
        <v>7.36</v>
      </c>
      <c r="O42" s="59"/>
      <c r="P42" s="60"/>
      <c r="Q42" s="59" t="n">
        <v>2</v>
      </c>
      <c r="R42" s="60" t="n">
        <v>7.37</v>
      </c>
      <c r="S42" s="59"/>
      <c r="T42" s="60"/>
      <c r="U42" s="61"/>
      <c r="V42" s="60"/>
      <c r="W42" s="62" t="n">
        <v>1</v>
      </c>
      <c r="X42" s="63" t="n">
        <v>5.9</v>
      </c>
      <c r="Y42" s="64" t="n">
        <v>3</v>
      </c>
      <c r="Z42" s="65" t="n">
        <v>9.94</v>
      </c>
      <c r="AA42" s="50" t="n">
        <f aca="false">C42+E42+G42+I42+K42+M42+O42+Q42+S42+U42+W42+Y42</f>
        <v>11</v>
      </c>
      <c r="AB42" s="51" t="n">
        <f aca="false">D42+F42+H42+J42+L42+N42+P42+R42+T42+V42+X42+Z42</f>
        <v>45.07</v>
      </c>
      <c r="AC42" s="52" t="n">
        <f aca="false">AB42*0.25</f>
        <v>11.2675</v>
      </c>
    </row>
    <row r="43" customFormat="false" ht="15" hidden="false" customHeight="false" outlineLevel="0" collapsed="false">
      <c r="A43" s="83" t="s">
        <v>85</v>
      </c>
      <c r="B43" s="84" t="s">
        <v>86</v>
      </c>
      <c r="C43" s="55" t="n">
        <v>2</v>
      </c>
      <c r="D43" s="85" t="n">
        <v>5.04</v>
      </c>
      <c r="E43" s="57" t="n">
        <v>1</v>
      </c>
      <c r="F43" s="58" t="n">
        <v>4.36</v>
      </c>
      <c r="G43" s="94"/>
      <c r="H43" s="58"/>
      <c r="I43" s="94" t="n">
        <v>-1</v>
      </c>
      <c r="J43" s="58" t="n">
        <v>-4.36</v>
      </c>
      <c r="K43" s="66" t="n">
        <v>1</v>
      </c>
      <c r="L43" s="67" t="n">
        <v>4.7</v>
      </c>
      <c r="M43" s="59" t="n">
        <v>1</v>
      </c>
      <c r="N43" s="60" t="n">
        <v>0.98</v>
      </c>
      <c r="O43" s="59" t="n">
        <v>2</v>
      </c>
      <c r="P43" s="60" t="n">
        <v>4.88</v>
      </c>
      <c r="Q43" s="59" t="n">
        <v>2</v>
      </c>
      <c r="R43" s="60" t="n">
        <v>1.97</v>
      </c>
      <c r="S43" s="59"/>
      <c r="T43" s="60"/>
      <c r="U43" s="61" t="n">
        <v>1</v>
      </c>
      <c r="V43" s="60" t="n">
        <v>1.03</v>
      </c>
      <c r="W43" s="62" t="n">
        <v>2</v>
      </c>
      <c r="X43" s="63" t="n">
        <v>1.97</v>
      </c>
      <c r="Y43" s="64" t="n">
        <v>0</v>
      </c>
      <c r="Z43" s="65"/>
      <c r="AA43" s="50" t="n">
        <f aca="false">C43+E43+G43+I43+K43+M43+O43+Q43+S43+U43+W43+Y43</f>
        <v>11</v>
      </c>
      <c r="AB43" s="51" t="n">
        <f aca="false">D43+F43+H43+J43+L43+N43+P43+R43+T43+V43+X43+Z43</f>
        <v>20.57</v>
      </c>
      <c r="AC43" s="52" t="n">
        <f aca="false">AB43*0.25</f>
        <v>5.1425</v>
      </c>
    </row>
    <row r="44" customFormat="false" ht="15" hidden="false" customHeight="false" outlineLevel="0" collapsed="false">
      <c r="A44" s="83" t="s">
        <v>87</v>
      </c>
      <c r="B44" s="84" t="s">
        <v>88</v>
      </c>
      <c r="C44" s="55" t="n">
        <v>0</v>
      </c>
      <c r="D44" s="85" t="n">
        <v>0</v>
      </c>
      <c r="E44" s="57"/>
      <c r="F44" s="58"/>
      <c r="G44" s="94" t="n">
        <v>1</v>
      </c>
      <c r="H44" s="58" t="n">
        <v>1.3</v>
      </c>
      <c r="I44" s="94"/>
      <c r="J44" s="58"/>
      <c r="K44" s="66" t="n">
        <v>2</v>
      </c>
      <c r="L44" s="67" t="n">
        <v>2.01</v>
      </c>
      <c r="M44" s="59" t="n">
        <f aca="false">2-1</f>
        <v>1</v>
      </c>
      <c r="N44" s="60" t="n">
        <f aca="false">7.86-6.65</f>
        <v>1.21</v>
      </c>
      <c r="O44" s="59" t="n">
        <v>1</v>
      </c>
      <c r="P44" s="60" t="n">
        <v>3.9</v>
      </c>
      <c r="Q44" s="59" t="n">
        <v>2</v>
      </c>
      <c r="R44" s="60" t="n">
        <v>1.97</v>
      </c>
      <c r="S44" s="59"/>
      <c r="T44" s="60"/>
      <c r="U44" s="61" t="n">
        <v>4</v>
      </c>
      <c r="V44" s="60" t="n">
        <v>12.79</v>
      </c>
      <c r="W44" s="62" t="n">
        <v>2</v>
      </c>
      <c r="X44" s="63" t="n">
        <v>1.97</v>
      </c>
      <c r="Y44" s="64" t="n">
        <v>2</v>
      </c>
      <c r="Z44" s="65" t="n">
        <v>5.31</v>
      </c>
      <c r="AA44" s="50" t="n">
        <f aca="false">C44+E44+G44+I44+K44+M44+O44+Q44+S44+U44+W44+Y44</f>
        <v>15</v>
      </c>
      <c r="AB44" s="51" t="n">
        <f aca="false">D44+F44+H44+J44+L44+N44+P44+R44+T44+V44+X44+Z44</f>
        <v>30.46</v>
      </c>
      <c r="AC44" s="52" t="n">
        <f aca="false">AB44*0.25</f>
        <v>7.615</v>
      </c>
    </row>
    <row r="45" customFormat="false" ht="15" hidden="false" customHeight="false" outlineLevel="0" collapsed="false">
      <c r="A45" s="83" t="s">
        <v>89</v>
      </c>
      <c r="B45" s="84" t="s">
        <v>90</v>
      </c>
      <c r="C45" s="55" t="n">
        <v>0</v>
      </c>
      <c r="D45" s="85" t="n">
        <v>0</v>
      </c>
      <c r="E45" s="57"/>
      <c r="F45" s="58"/>
      <c r="G45" s="94" t="n">
        <v>1</v>
      </c>
      <c r="H45" s="58" t="n">
        <v>4.85</v>
      </c>
      <c r="I45" s="94"/>
      <c r="J45" s="58"/>
      <c r="K45" s="66"/>
      <c r="L45" s="67"/>
      <c r="M45" s="59"/>
      <c r="N45" s="60"/>
      <c r="O45" s="59" t="n">
        <v>1</v>
      </c>
      <c r="P45" s="60" t="n">
        <v>3.93</v>
      </c>
      <c r="Q45" s="59" t="n">
        <v>1</v>
      </c>
      <c r="R45" s="60" t="n">
        <v>4.7</v>
      </c>
      <c r="S45" s="59" t="n">
        <v>1</v>
      </c>
      <c r="T45" s="60" t="n">
        <v>4.36</v>
      </c>
      <c r="U45" s="61" t="n">
        <v>3</v>
      </c>
      <c r="V45" s="60" t="n">
        <v>11.76</v>
      </c>
      <c r="W45" s="62"/>
      <c r="X45" s="63"/>
      <c r="Y45" s="64" t="n">
        <v>1</v>
      </c>
      <c r="Z45" s="65" t="n">
        <v>3.93</v>
      </c>
      <c r="AA45" s="50" t="n">
        <f aca="false">C45+E45+G45+I45+K45+M45+O45+Q45+S45+U45+W45+Y45</f>
        <v>8</v>
      </c>
      <c r="AB45" s="51" t="n">
        <f aca="false">D45+F45+H45+J45+L45+N45+P45+R45+T45+V45+X45+Z45</f>
        <v>33.53</v>
      </c>
      <c r="AC45" s="52" t="n">
        <f aca="false">AB45*0.25</f>
        <v>8.3825</v>
      </c>
    </row>
    <row r="46" customFormat="false" ht="15" hidden="false" customHeight="false" outlineLevel="0" collapsed="false">
      <c r="A46" s="104" t="s">
        <v>91</v>
      </c>
      <c r="B46" s="105" t="s">
        <v>92</v>
      </c>
      <c r="C46" s="57" t="n">
        <v>4</v>
      </c>
      <c r="D46" s="106" t="n">
        <v>6.05</v>
      </c>
      <c r="E46" s="57" t="n">
        <v>5</v>
      </c>
      <c r="F46" s="107" t="n">
        <v>29.25</v>
      </c>
      <c r="G46" s="108" t="n">
        <v>1</v>
      </c>
      <c r="H46" s="107" t="n">
        <v>6.55</v>
      </c>
      <c r="I46" s="108" t="n">
        <v>1</v>
      </c>
      <c r="J46" s="107" t="n">
        <v>6.55</v>
      </c>
      <c r="K46" s="109" t="n">
        <v>2</v>
      </c>
      <c r="L46" s="110" t="n">
        <v>12.6</v>
      </c>
      <c r="M46" s="111" t="n">
        <v>5</v>
      </c>
      <c r="N46" s="112" t="n">
        <v>26.78</v>
      </c>
      <c r="O46" s="111" t="n">
        <v>4</v>
      </c>
      <c r="P46" s="112" t="n">
        <v>19.8</v>
      </c>
      <c r="Q46" s="111" t="n">
        <v>5</v>
      </c>
      <c r="R46" s="112" t="n">
        <v>18.76</v>
      </c>
      <c r="S46" s="111" t="n">
        <v>1</v>
      </c>
      <c r="T46" s="112" t="n">
        <v>1.47</v>
      </c>
      <c r="U46" s="113" t="n">
        <v>2</v>
      </c>
      <c r="V46" s="112" t="n">
        <v>11.75</v>
      </c>
      <c r="W46" s="62" t="n">
        <v>2</v>
      </c>
      <c r="X46" s="63" t="n">
        <v>13.17</v>
      </c>
      <c r="Y46" s="64" t="n">
        <v>0</v>
      </c>
      <c r="Z46" s="65"/>
      <c r="AA46" s="50" t="n">
        <f aca="false">C46+E46+G46+I46+K46+M46+O46+Q46+S46+U46+W46+Y46</f>
        <v>32</v>
      </c>
      <c r="AB46" s="51" t="n">
        <f aca="false">D46+F46+H46+J46+L46+N46+P46+R46+T46+V46+X46+Z46</f>
        <v>152.73</v>
      </c>
      <c r="AC46" s="52" t="n">
        <f aca="false">AB46*0.25</f>
        <v>38.1825</v>
      </c>
    </row>
    <row r="47" customFormat="false" ht="15" hidden="false" customHeight="false" outlineLevel="0" collapsed="false">
      <c r="A47" s="83" t="s">
        <v>93</v>
      </c>
      <c r="B47" s="84" t="s">
        <v>94</v>
      </c>
      <c r="C47" s="55" t="n">
        <v>0</v>
      </c>
      <c r="D47" s="85" t="n">
        <v>0</v>
      </c>
      <c r="E47" s="57"/>
      <c r="F47" s="58"/>
      <c r="G47" s="94"/>
      <c r="H47" s="58"/>
      <c r="I47" s="94"/>
      <c r="J47" s="58"/>
      <c r="K47" s="66"/>
      <c r="L47" s="67"/>
      <c r="M47" s="59"/>
      <c r="N47" s="60"/>
      <c r="O47" s="59"/>
      <c r="P47" s="60"/>
      <c r="Q47" s="59"/>
      <c r="R47" s="60"/>
      <c r="S47" s="59"/>
      <c r="T47" s="60"/>
      <c r="U47" s="61"/>
      <c r="V47" s="60"/>
      <c r="W47" s="62" t="n">
        <v>1</v>
      </c>
      <c r="X47" s="63" t="n">
        <v>6.5</v>
      </c>
      <c r="Y47" s="64" t="n">
        <v>0</v>
      </c>
      <c r="Z47" s="65"/>
      <c r="AA47" s="50" t="n">
        <f aca="false">C47+E47+G47+I47+K47+M47+O47+Q47+S47+U47+W47+Y47</f>
        <v>1</v>
      </c>
      <c r="AB47" s="51" t="n">
        <f aca="false">D47+F47+H47+J47+L47+N47+P47+R47+T47+V47+X47+Z47</f>
        <v>6.5</v>
      </c>
      <c r="AC47" s="52" t="n">
        <f aca="false">AB47*0.25</f>
        <v>1.625</v>
      </c>
    </row>
    <row r="48" customFormat="false" ht="15" hidden="false" customHeight="false" outlineLevel="0" collapsed="false">
      <c r="A48" s="114" t="s">
        <v>95</v>
      </c>
      <c r="B48" s="84" t="s">
        <v>96</v>
      </c>
      <c r="C48" s="55" t="n">
        <v>0</v>
      </c>
      <c r="D48" s="85" t="n">
        <v>0</v>
      </c>
      <c r="E48" s="57"/>
      <c r="F48" s="58"/>
      <c r="G48" s="94"/>
      <c r="H48" s="58"/>
      <c r="I48" s="94"/>
      <c r="J48" s="58"/>
      <c r="K48" s="66"/>
      <c r="L48" s="67"/>
      <c r="M48" s="59"/>
      <c r="N48" s="60"/>
      <c r="O48" s="59"/>
      <c r="P48" s="60"/>
      <c r="Q48" s="59"/>
      <c r="R48" s="60"/>
      <c r="S48" s="59"/>
      <c r="T48" s="60"/>
      <c r="U48" s="61"/>
      <c r="V48" s="60"/>
      <c r="W48" s="62"/>
      <c r="X48" s="63"/>
      <c r="Y48" s="64" t="n">
        <v>1</v>
      </c>
      <c r="Z48" s="65" t="n">
        <v>1.47</v>
      </c>
      <c r="AA48" s="50" t="n">
        <f aca="false">C48+E48+G48+I48+K48+M48+O48+Q48+S48+U48+W48+Y48</f>
        <v>1</v>
      </c>
      <c r="AB48" s="51" t="n">
        <f aca="false">D48+F48+H48+J48+L48+N48+P48+R48+T48+V48+X48+Z48</f>
        <v>1.47</v>
      </c>
      <c r="AC48" s="52" t="n">
        <f aca="false">AB48*0.25</f>
        <v>0.3675</v>
      </c>
    </row>
    <row r="49" customFormat="false" ht="15" hidden="false" customHeight="false" outlineLevel="0" collapsed="false">
      <c r="A49" s="114" t="s">
        <v>97</v>
      </c>
      <c r="B49" s="84" t="s">
        <v>98</v>
      </c>
      <c r="C49" s="55" t="n">
        <v>0</v>
      </c>
      <c r="D49" s="85" t="n">
        <v>0</v>
      </c>
      <c r="E49" s="57"/>
      <c r="F49" s="58"/>
      <c r="G49" s="94"/>
      <c r="H49" s="58"/>
      <c r="I49" s="94" t="n">
        <v>1</v>
      </c>
      <c r="J49" s="58" t="n">
        <v>8.86</v>
      </c>
      <c r="K49" s="66"/>
      <c r="L49" s="67"/>
      <c r="M49" s="59"/>
      <c r="N49" s="60"/>
      <c r="O49" s="59"/>
      <c r="P49" s="60"/>
      <c r="Q49" s="59"/>
      <c r="R49" s="60"/>
      <c r="S49" s="59"/>
      <c r="T49" s="60"/>
      <c r="U49" s="61"/>
      <c r="V49" s="60"/>
      <c r="W49" s="62"/>
      <c r="X49" s="63"/>
      <c r="Y49" s="64" t="n">
        <v>0</v>
      </c>
      <c r="Z49" s="65"/>
      <c r="AA49" s="50" t="n">
        <f aca="false">C49+E49+G49+I49+K49+M49+O49+Q49+S49+U49+W49+Y49</f>
        <v>1</v>
      </c>
      <c r="AB49" s="51" t="n">
        <f aca="false">D49+F49+H49+J49+L49+N49+P49+R49+T49+V49+X49+Z49</f>
        <v>8.86</v>
      </c>
      <c r="AC49" s="52" t="n">
        <f aca="false">AB49*0.25</f>
        <v>2.215</v>
      </c>
    </row>
    <row r="50" customFormat="false" ht="15" hidden="false" customHeight="false" outlineLevel="0" collapsed="false">
      <c r="A50" s="114" t="s">
        <v>99</v>
      </c>
      <c r="B50" s="84" t="s">
        <v>100</v>
      </c>
      <c r="C50" s="55" t="n">
        <v>3</v>
      </c>
      <c r="D50" s="85" t="n">
        <v>23.17</v>
      </c>
      <c r="E50" s="57" t="n">
        <v>2</v>
      </c>
      <c r="F50" s="58" t="n">
        <v>18.98</v>
      </c>
      <c r="G50" s="94" t="n">
        <v>2</v>
      </c>
      <c r="H50" s="58" t="n">
        <v>15.69</v>
      </c>
      <c r="I50" s="94"/>
      <c r="J50" s="58"/>
      <c r="K50" s="66" t="n">
        <v>3</v>
      </c>
      <c r="L50" s="67" t="n">
        <v>22.98</v>
      </c>
      <c r="M50" s="59" t="n">
        <v>1</v>
      </c>
      <c r="N50" s="60" t="n">
        <v>8.66</v>
      </c>
      <c r="O50" s="59" t="n">
        <v>5</v>
      </c>
      <c r="P50" s="60" t="n">
        <v>36.6</v>
      </c>
      <c r="Q50" s="59" t="n">
        <v>3</v>
      </c>
      <c r="R50" s="60" t="n">
        <v>16.48</v>
      </c>
      <c r="S50" s="59" t="n">
        <v>5</v>
      </c>
      <c r="T50" s="60" t="n">
        <v>25.55</v>
      </c>
      <c r="U50" s="61" t="n">
        <v>7</v>
      </c>
      <c r="V50" s="60" t="n">
        <v>33.72</v>
      </c>
      <c r="W50" s="62" t="n">
        <v>2</v>
      </c>
      <c r="X50" s="63" t="n">
        <v>13.89</v>
      </c>
      <c r="Y50" s="64" t="n">
        <v>1</v>
      </c>
      <c r="Z50" s="65" t="n">
        <v>9.51</v>
      </c>
      <c r="AA50" s="50" t="n">
        <f aca="false">C50+E50+G50+I50+K50+M50+O50+Q50+S50+U50+W50+Y50</f>
        <v>34</v>
      </c>
      <c r="AB50" s="51" t="n">
        <f aca="false">D50+F50+H50+J50+L50+N50+P50+R50+T50+V50+X50+Z50</f>
        <v>225.23</v>
      </c>
      <c r="AC50" s="52" t="n">
        <f aca="false">AB50*0.25</f>
        <v>56.3075</v>
      </c>
    </row>
    <row r="51" customFormat="false" ht="15" hidden="false" customHeight="false" outlineLevel="0" collapsed="false">
      <c r="A51" s="114" t="s">
        <v>101</v>
      </c>
      <c r="B51" s="84" t="s">
        <v>102</v>
      </c>
      <c r="C51" s="55"/>
      <c r="D51" s="85"/>
      <c r="E51" s="57" t="n">
        <v>3</v>
      </c>
      <c r="F51" s="58" t="n">
        <f aca="false">SUM(25.2-9.98)</f>
        <v>15.22</v>
      </c>
      <c r="G51" s="94" t="n">
        <f aca="false">SUM(G50)</f>
        <v>2</v>
      </c>
      <c r="H51" s="58" t="n">
        <f aca="false">SUM(32.72-6.55)</f>
        <v>26.17</v>
      </c>
      <c r="I51" s="70" t="n">
        <v>8</v>
      </c>
      <c r="J51" s="72" t="n">
        <v>49.12</v>
      </c>
      <c r="K51" s="73" t="n">
        <v>1</v>
      </c>
      <c r="L51" s="74" t="n">
        <v>6.55</v>
      </c>
      <c r="M51" s="76" t="n">
        <v>2</v>
      </c>
      <c r="N51" s="77" t="n">
        <v>12.45</v>
      </c>
      <c r="O51" s="76" t="n">
        <v>5</v>
      </c>
      <c r="P51" s="77" t="n">
        <v>33.13</v>
      </c>
      <c r="Q51" s="76" t="n">
        <v>3</v>
      </c>
      <c r="R51" s="77" t="n">
        <v>17.69</v>
      </c>
      <c r="S51" s="76" t="n">
        <v>5</v>
      </c>
      <c r="T51" s="77" t="n">
        <v>32.42</v>
      </c>
      <c r="U51" s="78"/>
      <c r="V51" s="77"/>
      <c r="W51" s="46" t="n">
        <v>12</v>
      </c>
      <c r="X51" s="79" t="n">
        <v>73.65</v>
      </c>
      <c r="Y51" s="64" t="n">
        <v>2</v>
      </c>
      <c r="Z51" s="65" t="n">
        <v>13.61</v>
      </c>
      <c r="AA51" s="50" t="n">
        <f aca="false">C51+E51+G51+I51+K51+M51+O51+Q51+S51+U51+W51+Y51</f>
        <v>43</v>
      </c>
      <c r="AB51" s="51" t="n">
        <f aca="false">D51+F51+H51+J51+L51+N51+P51+R51+T51+V51+X51+Z51</f>
        <v>280.01</v>
      </c>
      <c r="AC51" s="52" t="n">
        <f aca="false">AB51*0.25</f>
        <v>70.0025</v>
      </c>
    </row>
    <row r="52" customFormat="false" ht="15" hidden="false" customHeight="false" outlineLevel="0" collapsed="false">
      <c r="A52" s="114" t="s">
        <v>103</v>
      </c>
      <c r="B52" s="84" t="s">
        <v>104</v>
      </c>
      <c r="C52" s="55" t="n">
        <v>1</v>
      </c>
      <c r="D52" s="85" t="n">
        <v>7.42</v>
      </c>
      <c r="E52" s="57"/>
      <c r="F52" s="58"/>
      <c r="G52" s="94"/>
      <c r="H52" s="58"/>
      <c r="I52" s="94"/>
      <c r="J52" s="58"/>
      <c r="K52" s="66"/>
      <c r="L52" s="67"/>
      <c r="M52" s="59"/>
      <c r="N52" s="60"/>
      <c r="O52" s="59" t="n">
        <v>1</v>
      </c>
      <c r="P52" s="60" t="n">
        <v>8.22</v>
      </c>
      <c r="Q52" s="59" t="n">
        <v>1</v>
      </c>
      <c r="R52" s="60" t="n">
        <v>8.87</v>
      </c>
      <c r="S52" s="59"/>
      <c r="T52" s="60"/>
      <c r="U52" s="61"/>
      <c r="V52" s="60"/>
      <c r="W52" s="62"/>
      <c r="X52" s="63"/>
      <c r="Y52" s="64" t="n">
        <v>0</v>
      </c>
      <c r="Z52" s="65"/>
      <c r="AA52" s="50" t="n">
        <f aca="false">C52+E52+G52+I52+K52+M52+O52+Q52+S52+U52+W52+Y52</f>
        <v>3</v>
      </c>
      <c r="AB52" s="51" t="n">
        <f aca="false">D52+F52+H52+J52+L52+N52+P52+R52+T52+V52+X52+Z52</f>
        <v>24.51</v>
      </c>
      <c r="AC52" s="52" t="n">
        <f aca="false">AB52*0.25</f>
        <v>6.1275</v>
      </c>
    </row>
    <row r="53" customFormat="false" ht="15" hidden="false" customHeight="false" outlineLevel="0" collapsed="false">
      <c r="A53" s="53" t="s">
        <v>105</v>
      </c>
      <c r="B53" s="54" t="s">
        <v>106</v>
      </c>
      <c r="C53" s="55" t="n">
        <v>3</v>
      </c>
      <c r="D53" s="56" t="n">
        <v>25.72</v>
      </c>
      <c r="E53" s="57" t="n">
        <v>1</v>
      </c>
      <c r="F53" s="58" t="n">
        <v>8.81</v>
      </c>
      <c r="G53" s="55" t="n">
        <v>1</v>
      </c>
      <c r="H53" s="58" t="n">
        <v>7.96</v>
      </c>
      <c r="I53" s="55"/>
      <c r="J53" s="58"/>
      <c r="K53" s="66" t="n">
        <v>1</v>
      </c>
      <c r="L53" s="67" t="n">
        <v>8.44</v>
      </c>
      <c r="M53" s="59"/>
      <c r="N53" s="60"/>
      <c r="O53" s="59" t="n">
        <f aca="false">1-1</f>
        <v>0</v>
      </c>
      <c r="P53" s="60" t="n">
        <f aca="false">7.98-7.98</f>
        <v>0</v>
      </c>
      <c r="Q53" s="59" t="n">
        <v>1</v>
      </c>
      <c r="R53" s="60" t="n">
        <v>6.26</v>
      </c>
      <c r="S53" s="59"/>
      <c r="T53" s="60"/>
      <c r="U53" s="61"/>
      <c r="V53" s="60"/>
      <c r="W53" s="62" t="n">
        <v>1</v>
      </c>
      <c r="X53" s="63" t="n">
        <v>6.9</v>
      </c>
      <c r="Y53" s="64" t="n">
        <v>0</v>
      </c>
      <c r="Z53" s="65"/>
      <c r="AA53" s="50" t="n">
        <f aca="false">C53+E53+G53+I53+K53+M53+O53+Q53+S53+U53+W53+Y53</f>
        <v>8</v>
      </c>
      <c r="AB53" s="51" t="n">
        <f aca="false">D53+F53+H53+J53+L53+N53+P53+R53+T53+V53+X53+Z53</f>
        <v>64.09</v>
      </c>
      <c r="AC53" s="52" t="n">
        <f aca="false">AB53*0.25</f>
        <v>16.0225</v>
      </c>
    </row>
    <row r="54" customFormat="false" ht="15" hidden="false" customHeight="false" outlineLevel="0" collapsed="false">
      <c r="A54" s="53" t="s">
        <v>107</v>
      </c>
      <c r="B54" s="54" t="s">
        <v>108</v>
      </c>
      <c r="C54" s="55"/>
      <c r="D54" s="56"/>
      <c r="E54" s="57"/>
      <c r="F54" s="58"/>
      <c r="G54" s="55"/>
      <c r="H54" s="58"/>
      <c r="I54" s="55"/>
      <c r="J54" s="58"/>
      <c r="K54" s="66"/>
      <c r="L54" s="67"/>
      <c r="M54" s="59"/>
      <c r="N54" s="60"/>
      <c r="O54" s="59"/>
      <c r="P54" s="60"/>
      <c r="Q54" s="59" t="n">
        <v>17</v>
      </c>
      <c r="R54" s="60" t="n">
        <v>114.59</v>
      </c>
      <c r="S54" s="59" t="n">
        <v>18</v>
      </c>
      <c r="T54" s="60" t="n">
        <v>118.03</v>
      </c>
      <c r="U54" s="61" t="n">
        <v>35</v>
      </c>
      <c r="V54" s="60" t="n">
        <v>233.28</v>
      </c>
      <c r="W54" s="62" t="n">
        <v>34</v>
      </c>
      <c r="X54" s="63" t="n">
        <v>226.44</v>
      </c>
      <c r="Y54" s="64" t="n">
        <v>17</v>
      </c>
      <c r="Z54" s="65" t="n">
        <v>110.96</v>
      </c>
      <c r="AA54" s="50" t="n">
        <f aca="false">C54+E54+G54+I54+K54+M54+O54+Q54+S54+U54+W54+Y54</f>
        <v>121</v>
      </c>
      <c r="AB54" s="51" t="n">
        <f aca="false">D54+F54+H54+J54+L54+N54+P54+R54+T54+V54+X54+Z54</f>
        <v>803.3</v>
      </c>
      <c r="AC54" s="52"/>
    </row>
    <row r="55" customFormat="false" ht="15" hidden="false" customHeight="false" outlineLevel="0" collapsed="false">
      <c r="A55" s="83" t="s">
        <v>109</v>
      </c>
      <c r="B55" s="84" t="s">
        <v>110</v>
      </c>
      <c r="C55" s="55" t="n">
        <v>0</v>
      </c>
      <c r="D55" s="85" t="n">
        <v>0</v>
      </c>
      <c r="E55" s="57"/>
      <c r="F55" s="58"/>
      <c r="G55" s="94"/>
      <c r="H55" s="58"/>
      <c r="I55" s="94"/>
      <c r="J55" s="58"/>
      <c r="K55" s="66"/>
      <c r="L55" s="67"/>
      <c r="M55" s="59"/>
      <c r="N55" s="60"/>
      <c r="O55" s="59"/>
      <c r="P55" s="60"/>
      <c r="Q55" s="59"/>
      <c r="R55" s="60"/>
      <c r="S55" s="59"/>
      <c r="T55" s="60"/>
      <c r="U55" s="61"/>
      <c r="V55" s="60"/>
      <c r="W55" s="62"/>
      <c r="X55" s="63"/>
      <c r="Y55" s="64" t="n">
        <v>0</v>
      </c>
      <c r="Z55" s="65"/>
      <c r="AA55" s="50" t="n">
        <f aca="false">C55+E55+G55+I55+K55+M55+O55+Q55+S55+U55+W55+Y55</f>
        <v>0</v>
      </c>
      <c r="AB55" s="51" t="n">
        <f aca="false">D55+F55+H55+J55+L55+N55+P55+R55+T55+V55+X55+Z55</f>
        <v>0</v>
      </c>
      <c r="AC55" s="52" t="n">
        <f aca="false">AB55*0.25</f>
        <v>0</v>
      </c>
    </row>
    <row r="56" customFormat="false" ht="15" hidden="false" customHeight="false" outlineLevel="0" collapsed="false">
      <c r="A56" s="83" t="s">
        <v>111</v>
      </c>
      <c r="B56" s="84" t="s">
        <v>112</v>
      </c>
      <c r="C56" s="55" t="n">
        <v>0</v>
      </c>
      <c r="D56" s="85" t="n">
        <v>0</v>
      </c>
      <c r="E56" s="57"/>
      <c r="F56" s="58"/>
      <c r="G56" s="94"/>
      <c r="H56" s="58"/>
      <c r="I56" s="94"/>
      <c r="J56" s="58"/>
      <c r="K56" s="66"/>
      <c r="L56" s="67"/>
      <c r="M56" s="59"/>
      <c r="N56" s="60"/>
      <c r="O56" s="59" t="n">
        <v>1</v>
      </c>
      <c r="P56" s="60" t="n">
        <v>6.55</v>
      </c>
      <c r="Q56" s="59"/>
      <c r="R56" s="60"/>
      <c r="S56" s="59"/>
      <c r="T56" s="60"/>
      <c r="U56" s="61" t="n">
        <f aca="false">2-1</f>
        <v>1</v>
      </c>
      <c r="V56" s="60" t="n">
        <f aca="false">11.79-9.98</f>
        <v>1.81</v>
      </c>
      <c r="W56" s="62"/>
      <c r="X56" s="63"/>
      <c r="Y56" s="64" t="n">
        <v>1</v>
      </c>
      <c r="Z56" s="65" t="n">
        <v>6.55</v>
      </c>
      <c r="AA56" s="50" t="n">
        <f aca="false">C56+E56+G56+I56+K56+M56+O56+Q56+S56+U56+W56+Y56</f>
        <v>3</v>
      </c>
      <c r="AB56" s="51" t="n">
        <f aca="false">D56+F56+H56+J56+L56+N56+P56+R56+T56+V56+X56+Z56</f>
        <v>14.91</v>
      </c>
      <c r="AC56" s="52" t="n">
        <f aca="false">AB56*0.25</f>
        <v>3.7275</v>
      </c>
    </row>
    <row r="57" customFormat="false" ht="15" hidden="false" customHeight="false" outlineLevel="0" collapsed="false">
      <c r="A57" s="83" t="s">
        <v>113</v>
      </c>
      <c r="B57" s="84" t="s">
        <v>114</v>
      </c>
      <c r="C57" s="55" t="n">
        <v>1</v>
      </c>
      <c r="D57" s="85" t="n">
        <v>6.55</v>
      </c>
      <c r="E57" s="57"/>
      <c r="F57" s="58"/>
      <c r="G57" s="94"/>
      <c r="H57" s="58"/>
      <c r="I57" s="94"/>
      <c r="J57" s="58"/>
      <c r="K57" s="66" t="n">
        <v>1</v>
      </c>
      <c r="L57" s="67" t="n">
        <v>6.5</v>
      </c>
      <c r="M57" s="59"/>
      <c r="N57" s="60"/>
      <c r="O57" s="59" t="n">
        <v>2</v>
      </c>
      <c r="P57" s="60" t="n">
        <v>12.96</v>
      </c>
      <c r="Q57" s="59" t="n">
        <v>1</v>
      </c>
      <c r="R57" s="60" t="n">
        <v>5.9</v>
      </c>
      <c r="S57" s="59"/>
      <c r="T57" s="60"/>
      <c r="U57" s="61"/>
      <c r="V57" s="60"/>
      <c r="W57" s="62"/>
      <c r="X57" s="63"/>
      <c r="Y57" s="64" t="n">
        <v>0</v>
      </c>
      <c r="Z57" s="65"/>
      <c r="AA57" s="50" t="n">
        <f aca="false">C57+E57+G57+I57+K57+M57+O57+Q57+S57+U57+W57+Y57</f>
        <v>5</v>
      </c>
      <c r="AB57" s="51" t="n">
        <f aca="false">D57+F57+H57+J57+L57+N57+P57+R57+T57+V57+X57+Z57</f>
        <v>31.91</v>
      </c>
      <c r="AC57" s="52" t="n">
        <f aca="false">AB57*0.25</f>
        <v>7.9775</v>
      </c>
    </row>
    <row r="58" customFormat="false" ht="15" hidden="false" customHeight="false" outlineLevel="0" collapsed="false">
      <c r="A58" s="83" t="s">
        <v>115</v>
      </c>
      <c r="B58" s="84" t="s">
        <v>116</v>
      </c>
      <c r="C58" s="55" t="n">
        <v>5</v>
      </c>
      <c r="D58" s="85" t="n">
        <v>34.53</v>
      </c>
      <c r="E58" s="57" t="n">
        <v>2</v>
      </c>
      <c r="F58" s="58" t="n">
        <v>14.78</v>
      </c>
      <c r="G58" s="94" t="n">
        <v>2</v>
      </c>
      <c r="H58" s="58" t="n">
        <v>13.73</v>
      </c>
      <c r="I58" s="94" t="n">
        <v>3</v>
      </c>
      <c r="J58" s="58" t="n">
        <v>21.92</v>
      </c>
      <c r="K58" s="66"/>
      <c r="L58" s="67"/>
      <c r="M58" s="59" t="n">
        <v>2</v>
      </c>
      <c r="N58" s="60" t="n">
        <v>13.05</v>
      </c>
      <c r="O58" s="59"/>
      <c r="P58" s="60"/>
      <c r="Q58" s="59" t="n">
        <v>1</v>
      </c>
      <c r="R58" s="60" t="n">
        <v>5.9</v>
      </c>
      <c r="S58" s="59"/>
      <c r="T58" s="60"/>
      <c r="U58" s="61"/>
      <c r="V58" s="60"/>
      <c r="W58" s="62" t="n">
        <v>1</v>
      </c>
      <c r="X58" s="63" t="n">
        <v>6.5</v>
      </c>
      <c r="Y58" s="64" t="n">
        <v>0</v>
      </c>
      <c r="Z58" s="65"/>
      <c r="AA58" s="50" t="n">
        <f aca="false">C58+E58+G58+I58+K58+M58+O58+Q58+S58+U58+W58+Y58</f>
        <v>16</v>
      </c>
      <c r="AB58" s="51" t="n">
        <f aca="false">D58+F58+H58+J58+L58+N58+P58+R58+T58+V58+X58+Z58</f>
        <v>110.41</v>
      </c>
      <c r="AC58" s="52" t="n">
        <f aca="false">AB58*0.25</f>
        <v>27.6025</v>
      </c>
    </row>
    <row r="59" customFormat="false" ht="15" hidden="false" customHeight="false" outlineLevel="0" collapsed="false">
      <c r="A59" s="83" t="s">
        <v>117</v>
      </c>
      <c r="B59" s="84" t="s">
        <v>118</v>
      </c>
      <c r="C59" s="55" t="n">
        <v>0</v>
      </c>
      <c r="D59" s="85" t="n">
        <v>0</v>
      </c>
      <c r="E59" s="57"/>
      <c r="F59" s="58"/>
      <c r="G59" s="94" t="n">
        <v>1</v>
      </c>
      <c r="H59" s="58" t="n">
        <v>6.66</v>
      </c>
      <c r="I59" s="94"/>
      <c r="J59" s="58"/>
      <c r="K59" s="66"/>
      <c r="L59" s="67"/>
      <c r="M59" s="59"/>
      <c r="N59" s="60"/>
      <c r="O59" s="59"/>
      <c r="P59" s="60"/>
      <c r="Q59" s="59"/>
      <c r="R59" s="60"/>
      <c r="S59" s="59"/>
      <c r="T59" s="60"/>
      <c r="U59" s="61"/>
      <c r="V59" s="60"/>
      <c r="W59" s="62" t="n">
        <v>1</v>
      </c>
      <c r="X59" s="63" t="n">
        <v>6.62</v>
      </c>
      <c r="Y59" s="64" t="n">
        <v>0</v>
      </c>
      <c r="Z59" s="65"/>
      <c r="AA59" s="50" t="n">
        <f aca="false">C59+E59+G59+I59+K59+M59+O59+Q59+S59+U59+W59+Y59</f>
        <v>2</v>
      </c>
      <c r="AB59" s="51" t="n">
        <f aca="false">D59+F59+H59+J59+L59+N59+P59+R59+T59+V59+X59+Z59</f>
        <v>13.28</v>
      </c>
      <c r="AC59" s="52" t="n">
        <f aca="false">AB59*0.25</f>
        <v>3.32</v>
      </c>
    </row>
    <row r="60" customFormat="false" ht="15" hidden="false" customHeight="false" outlineLevel="0" collapsed="false">
      <c r="A60" s="83" t="s">
        <v>119</v>
      </c>
      <c r="B60" s="84" t="s">
        <v>120</v>
      </c>
      <c r="C60" s="55" t="n">
        <v>0</v>
      </c>
      <c r="D60" s="85" t="n">
        <v>0</v>
      </c>
      <c r="E60" s="57"/>
      <c r="F60" s="58"/>
      <c r="G60" s="94"/>
      <c r="H60" s="58"/>
      <c r="I60" s="94"/>
      <c r="J60" s="58"/>
      <c r="K60" s="66"/>
      <c r="L60" s="67"/>
      <c r="M60" s="59"/>
      <c r="N60" s="60"/>
      <c r="O60" s="59"/>
      <c r="P60" s="60"/>
      <c r="Q60" s="59"/>
      <c r="R60" s="60"/>
      <c r="S60" s="59"/>
      <c r="T60" s="60"/>
      <c r="U60" s="61"/>
      <c r="V60" s="60"/>
      <c r="W60" s="62"/>
      <c r="X60" s="63"/>
      <c r="Y60" s="64" t="n">
        <v>0</v>
      </c>
      <c r="Z60" s="65"/>
      <c r="AA60" s="50" t="n">
        <f aca="false">C60+E60+G60+I60+K60+M60+O60+Q60+S60+U60+W60+Y60</f>
        <v>0</v>
      </c>
      <c r="AB60" s="51" t="n">
        <f aca="false">D60+F60+H60+J60+L60+N60+P60+R60+T60+V60+X60+Z60</f>
        <v>0</v>
      </c>
      <c r="AC60" s="52" t="n">
        <f aca="false">AB60*0.25</f>
        <v>0</v>
      </c>
    </row>
    <row r="61" customFormat="false" ht="15" hidden="false" customHeight="false" outlineLevel="0" collapsed="false">
      <c r="A61" s="115" t="s">
        <v>121</v>
      </c>
      <c r="B61" s="116" t="s">
        <v>122</v>
      </c>
      <c r="C61" s="57" t="n">
        <v>3</v>
      </c>
      <c r="D61" s="117" t="n">
        <v>23.63</v>
      </c>
      <c r="E61" s="57"/>
      <c r="F61" s="107"/>
      <c r="G61" s="57" t="n">
        <v>1</v>
      </c>
      <c r="H61" s="107" t="n">
        <v>10.08</v>
      </c>
      <c r="I61" s="57"/>
      <c r="J61" s="107"/>
      <c r="K61" s="109"/>
      <c r="L61" s="110"/>
      <c r="M61" s="111" t="n">
        <v>4</v>
      </c>
      <c r="N61" s="112" t="n">
        <v>31.46</v>
      </c>
      <c r="O61" s="111" t="n">
        <v>2</v>
      </c>
      <c r="P61" s="112" t="n">
        <v>16.53</v>
      </c>
      <c r="Q61" s="111"/>
      <c r="R61" s="112"/>
      <c r="S61" s="111"/>
      <c r="T61" s="112"/>
      <c r="U61" s="113"/>
      <c r="V61" s="112"/>
      <c r="W61" s="62"/>
      <c r="X61" s="63"/>
      <c r="Y61" s="64" t="n">
        <v>2</v>
      </c>
      <c r="Z61" s="65" t="n">
        <v>14.87</v>
      </c>
      <c r="AA61" s="50" t="n">
        <f aca="false">C61+E61+G61+I61+K61+M61+O61+Q61+S61+U61+W61+Y61</f>
        <v>12</v>
      </c>
      <c r="AB61" s="51" t="n">
        <f aca="false">D61+F61+H61+J61+L61+N61+P61+R61+T61+V61+X61+Z61</f>
        <v>96.57</v>
      </c>
      <c r="AC61" s="52" t="n">
        <f aca="false">AB61*0.25</f>
        <v>24.1425</v>
      </c>
    </row>
    <row r="62" customFormat="false" ht="15" hidden="false" customHeight="false" outlineLevel="0" collapsed="false">
      <c r="A62" s="115" t="s">
        <v>123</v>
      </c>
      <c r="B62" s="116" t="s">
        <v>124</v>
      </c>
      <c r="C62" s="57"/>
      <c r="D62" s="117"/>
      <c r="E62" s="57"/>
      <c r="F62" s="107"/>
      <c r="G62" s="57"/>
      <c r="H62" s="107"/>
      <c r="I62" s="57"/>
      <c r="J62" s="107"/>
      <c r="K62" s="109"/>
      <c r="L62" s="110"/>
      <c r="M62" s="111"/>
      <c r="N62" s="112"/>
      <c r="O62" s="111"/>
      <c r="P62" s="112"/>
      <c r="Q62" s="111"/>
      <c r="R62" s="112"/>
      <c r="S62" s="111" t="n">
        <v>11</v>
      </c>
      <c r="T62" s="112" t="n">
        <v>82.35</v>
      </c>
      <c r="U62" s="113" t="n">
        <f aca="false">9-1</f>
        <v>8</v>
      </c>
      <c r="V62" s="112" t="n">
        <f aca="false">61.07-10.64</f>
        <v>50.43</v>
      </c>
      <c r="W62" s="62" t="n">
        <v>3</v>
      </c>
      <c r="X62" s="63" t="n">
        <v>20.22</v>
      </c>
      <c r="Y62" s="64" t="n">
        <v>6</v>
      </c>
      <c r="Z62" s="65" t="n">
        <v>39.13</v>
      </c>
      <c r="AA62" s="50" t="n">
        <f aca="false">C62+E62+G62+I62+K62+M62+O62+Q62+S62+U62+W62+Y62</f>
        <v>28</v>
      </c>
      <c r="AB62" s="51" t="n">
        <f aca="false">D62+F62+H62+J62+L62+N62+P62+R62+T62+V62+X62+Z62</f>
        <v>192.13</v>
      </c>
      <c r="AC62" s="52"/>
    </row>
    <row r="63" customFormat="false" ht="15" hidden="false" customHeight="false" outlineLevel="0" collapsed="false">
      <c r="A63" s="115" t="s">
        <v>125</v>
      </c>
      <c r="B63" s="116" t="s">
        <v>126</v>
      </c>
      <c r="C63" s="57" t="n">
        <v>1</v>
      </c>
      <c r="D63" s="117" t="n">
        <v>9.44</v>
      </c>
      <c r="E63" s="57"/>
      <c r="F63" s="107"/>
      <c r="G63" s="57" t="n">
        <v>1</v>
      </c>
      <c r="H63" s="107" t="n">
        <v>7.66</v>
      </c>
      <c r="I63" s="57" t="n">
        <v>0</v>
      </c>
      <c r="J63" s="107" t="n">
        <v>-0.64</v>
      </c>
      <c r="K63" s="109"/>
      <c r="L63" s="110"/>
      <c r="M63" s="111" t="n">
        <v>1</v>
      </c>
      <c r="N63" s="112" t="n">
        <v>7.47</v>
      </c>
      <c r="O63" s="111" t="n">
        <v>2</v>
      </c>
      <c r="P63" s="112" t="n">
        <v>17.03</v>
      </c>
      <c r="Q63" s="111" t="n">
        <v>2</v>
      </c>
      <c r="R63" s="112" t="n">
        <v>17</v>
      </c>
      <c r="S63" s="111" t="n">
        <v>2</v>
      </c>
      <c r="T63" s="112" t="n">
        <v>14.94</v>
      </c>
      <c r="U63" s="113" t="n">
        <v>2</v>
      </c>
      <c r="V63" s="112" t="n">
        <v>17</v>
      </c>
      <c r="W63" s="62"/>
      <c r="X63" s="63"/>
      <c r="Y63" s="64" t="n">
        <v>1</v>
      </c>
      <c r="Z63" s="65" t="n">
        <v>8.66</v>
      </c>
      <c r="AA63" s="50" t="n">
        <f aca="false">C63+E63+G63+I63+K63+M63+O63+Q63+S63+U63+W63+Y63</f>
        <v>12</v>
      </c>
      <c r="AB63" s="51" t="n">
        <f aca="false">D63+F63+H63+J63+L63+N63+P63+R63+T63+V63+X63+Z63</f>
        <v>98.56</v>
      </c>
      <c r="AC63" s="52" t="n">
        <f aca="false">AB63*0.25</f>
        <v>24.64</v>
      </c>
    </row>
    <row r="64" customFormat="false" ht="15" hidden="false" customHeight="false" outlineLevel="0" collapsed="false">
      <c r="A64" s="115" t="s">
        <v>127</v>
      </c>
      <c r="B64" s="116" t="s">
        <v>128</v>
      </c>
      <c r="C64" s="57" t="n">
        <v>0</v>
      </c>
      <c r="D64" s="117" t="n">
        <v>0</v>
      </c>
      <c r="E64" s="57" t="n">
        <v>1</v>
      </c>
      <c r="F64" s="107" t="n">
        <v>6.55</v>
      </c>
      <c r="G64" s="57"/>
      <c r="H64" s="107"/>
      <c r="I64" s="57"/>
      <c r="J64" s="107"/>
      <c r="K64" s="109"/>
      <c r="L64" s="110"/>
      <c r="M64" s="111"/>
      <c r="N64" s="112"/>
      <c r="O64" s="111" t="n">
        <v>2</v>
      </c>
      <c r="P64" s="112" t="n">
        <v>16.92</v>
      </c>
      <c r="Q64" s="111" t="n">
        <v>2</v>
      </c>
      <c r="R64" s="112" t="n">
        <v>11.79</v>
      </c>
      <c r="S64" s="111" t="n">
        <v>1</v>
      </c>
      <c r="T64" s="112" t="n">
        <v>5.9</v>
      </c>
      <c r="U64" s="113"/>
      <c r="V64" s="112"/>
      <c r="W64" s="62"/>
      <c r="X64" s="63"/>
      <c r="Y64" s="64" t="n">
        <v>0</v>
      </c>
      <c r="Z64" s="65"/>
      <c r="AA64" s="50" t="n">
        <f aca="false">C64+E64+G64+I64+K64+M64+O64+Q64+S64+U64+W64+Y64</f>
        <v>6</v>
      </c>
      <c r="AB64" s="51" t="n">
        <f aca="false">D64+F64+H64+J64+L64+N64+P64+R64+T64+V64+X64+Z64</f>
        <v>41.16</v>
      </c>
      <c r="AC64" s="52" t="n">
        <f aca="false">AB64*0.25</f>
        <v>10.29</v>
      </c>
    </row>
    <row r="65" customFormat="false" ht="15" hidden="false" customHeight="false" outlineLevel="0" collapsed="false">
      <c r="A65" s="83" t="s">
        <v>129</v>
      </c>
      <c r="B65" s="84" t="s">
        <v>130</v>
      </c>
      <c r="C65" s="55" t="n">
        <v>0</v>
      </c>
      <c r="D65" s="85" t="n">
        <v>0</v>
      </c>
      <c r="E65" s="57"/>
      <c r="F65" s="58"/>
      <c r="G65" s="55"/>
      <c r="H65" s="58"/>
      <c r="I65" s="55"/>
      <c r="J65" s="58"/>
      <c r="K65" s="66"/>
      <c r="L65" s="67"/>
      <c r="M65" s="59"/>
      <c r="N65" s="60"/>
      <c r="O65" s="59"/>
      <c r="P65" s="60"/>
      <c r="Q65" s="59" t="n">
        <v>1</v>
      </c>
      <c r="R65" s="60" t="n">
        <v>5.24</v>
      </c>
      <c r="S65" s="59"/>
      <c r="T65" s="60"/>
      <c r="U65" s="61"/>
      <c r="V65" s="60"/>
      <c r="W65" s="62"/>
      <c r="X65" s="63"/>
      <c r="Y65" s="64" t="n">
        <v>0</v>
      </c>
      <c r="Z65" s="65"/>
      <c r="AA65" s="50" t="n">
        <f aca="false">C65+E65+G65+I65+K65+M65+O65+Q65+S65+U65+W65+Y65</f>
        <v>1</v>
      </c>
      <c r="AB65" s="51" t="n">
        <f aca="false">D65+F65+H65+J65+L65+N65+P65+R65+T65+V65+X65+Z65</f>
        <v>5.24</v>
      </c>
      <c r="AC65" s="52" t="n">
        <f aca="false">AB65*0.25</f>
        <v>1.31</v>
      </c>
    </row>
    <row r="66" customFormat="false" ht="15" hidden="false" customHeight="false" outlineLevel="0" collapsed="false">
      <c r="A66" s="68" t="s">
        <v>131</v>
      </c>
      <c r="B66" s="69" t="s">
        <v>132</v>
      </c>
      <c r="C66" s="55" t="n">
        <v>0</v>
      </c>
      <c r="D66" s="56" t="n">
        <v>0</v>
      </c>
      <c r="E66" s="57"/>
      <c r="F66" s="58"/>
      <c r="G66" s="55"/>
      <c r="H66" s="58"/>
      <c r="I66" s="55"/>
      <c r="J66" s="58"/>
      <c r="K66" s="66"/>
      <c r="L66" s="67"/>
      <c r="M66" s="59"/>
      <c r="N66" s="60"/>
      <c r="O66" s="59"/>
      <c r="P66" s="60"/>
      <c r="Q66" s="59"/>
      <c r="R66" s="60"/>
      <c r="S66" s="59"/>
      <c r="T66" s="60"/>
      <c r="U66" s="61"/>
      <c r="V66" s="60"/>
      <c r="W66" s="62"/>
      <c r="X66" s="63"/>
      <c r="Y66" s="64" t="n">
        <v>2</v>
      </c>
      <c r="Z66" s="65" t="n">
        <v>13.36</v>
      </c>
      <c r="AA66" s="50" t="n">
        <f aca="false">C66+E66+G66+I66+K66+M66+O66+Q66+S66+U66+W66+Y66</f>
        <v>2</v>
      </c>
      <c r="AB66" s="51" t="n">
        <f aca="false">D66+F66+H66+J66+L66+N66+P66+R66+T66+V66+X66+Z66</f>
        <v>13.36</v>
      </c>
      <c r="AC66" s="52" t="n">
        <f aca="false">AB66*0.25</f>
        <v>3.34</v>
      </c>
    </row>
    <row r="67" customFormat="false" ht="15" hidden="false" customHeight="false" outlineLevel="0" collapsed="false">
      <c r="A67" s="68" t="s">
        <v>133</v>
      </c>
      <c r="B67" s="69" t="s">
        <v>134</v>
      </c>
      <c r="C67" s="55" t="n">
        <v>4</v>
      </c>
      <c r="D67" s="56" t="n">
        <v>15.01</v>
      </c>
      <c r="E67" s="57" t="n">
        <v>3</v>
      </c>
      <c r="F67" s="58" t="n">
        <v>11.02</v>
      </c>
      <c r="G67" s="55"/>
      <c r="H67" s="58"/>
      <c r="I67" s="55" t="n">
        <v>1</v>
      </c>
      <c r="J67" s="58" t="n">
        <v>4.81</v>
      </c>
      <c r="K67" s="66"/>
      <c r="L67" s="67"/>
      <c r="M67" s="59" t="n">
        <v>2</v>
      </c>
      <c r="N67" s="60" t="n">
        <v>9.06</v>
      </c>
      <c r="O67" s="59" t="n">
        <v>2</v>
      </c>
      <c r="P67" s="60" t="n">
        <v>9.09</v>
      </c>
      <c r="Q67" s="59" t="n">
        <v>2</v>
      </c>
      <c r="R67" s="60" t="n">
        <v>8.62</v>
      </c>
      <c r="S67" s="59" t="n">
        <v>1</v>
      </c>
      <c r="T67" s="60" t="n">
        <v>5.71</v>
      </c>
      <c r="U67" s="61"/>
      <c r="V67" s="60"/>
      <c r="W67" s="62" t="n">
        <v>0</v>
      </c>
      <c r="X67" s="63" t="n">
        <v>-2.99</v>
      </c>
      <c r="Y67" s="64" t="n">
        <v>0</v>
      </c>
      <c r="Z67" s="65"/>
      <c r="AA67" s="50" t="n">
        <f aca="false">C67+E67+G67+I67+K67+M67+O67+Q67+S67+U67+W67+Y67</f>
        <v>15</v>
      </c>
      <c r="AB67" s="51" t="n">
        <f aca="false">D67+F67+H67+J67+L67+N67+P67+R67+T67+V67+X67+Z67</f>
        <v>60.33</v>
      </c>
      <c r="AC67" s="52" t="n">
        <f aca="false">AB67*0.25</f>
        <v>15.0825</v>
      </c>
    </row>
    <row r="68" customFormat="false" ht="15" hidden="false" customHeight="false" outlineLevel="0" collapsed="false">
      <c r="A68" s="83" t="s">
        <v>135</v>
      </c>
      <c r="B68" s="84" t="s">
        <v>136</v>
      </c>
      <c r="C68" s="55" t="n">
        <v>6</v>
      </c>
      <c r="D68" s="85" t="n">
        <v>23.14</v>
      </c>
      <c r="E68" s="57" t="n">
        <v>2</v>
      </c>
      <c r="F68" s="58" t="n">
        <v>8.05</v>
      </c>
      <c r="G68" s="94" t="n">
        <v>8</v>
      </c>
      <c r="H68" s="58" t="n">
        <v>32.86</v>
      </c>
      <c r="I68" s="94" t="n">
        <v>8</v>
      </c>
      <c r="J68" s="58" t="n">
        <v>34.04</v>
      </c>
      <c r="K68" s="66"/>
      <c r="L68" s="67"/>
      <c r="M68" s="59" t="n">
        <v>9</v>
      </c>
      <c r="N68" s="60" t="n">
        <v>36.65</v>
      </c>
      <c r="O68" s="59" t="n">
        <v>5</v>
      </c>
      <c r="P68" s="60" t="n">
        <v>19.64</v>
      </c>
      <c r="Q68" s="59" t="n">
        <v>3</v>
      </c>
      <c r="R68" s="60" t="n">
        <v>12.22</v>
      </c>
      <c r="S68" s="59" t="n">
        <v>1</v>
      </c>
      <c r="T68" s="60" t="n">
        <v>3.93</v>
      </c>
      <c r="U68" s="61" t="n">
        <v>3</v>
      </c>
      <c r="V68" s="60" t="n">
        <v>12.65</v>
      </c>
      <c r="W68" s="62" t="n">
        <v>4</v>
      </c>
      <c r="X68" s="63" t="n">
        <v>16.09</v>
      </c>
      <c r="Y68" s="64" t="n">
        <v>2</v>
      </c>
      <c r="Z68" s="65" t="n">
        <v>9.55</v>
      </c>
      <c r="AA68" s="50" t="n">
        <f aca="false">C68+E68+G68+I68+K68+M68+O68+Q68+S68+U68+W68+Y68</f>
        <v>51</v>
      </c>
      <c r="AB68" s="51" t="n">
        <f aca="false">D68+F68+H68+J68+L68+N68+P68+R68+T68+V68+X68+Z68</f>
        <v>208.82</v>
      </c>
      <c r="AC68" s="52" t="n">
        <f aca="false">AB68*0.25</f>
        <v>52.205</v>
      </c>
    </row>
    <row r="69" customFormat="false" ht="15" hidden="false" customHeight="false" outlineLevel="0" collapsed="false">
      <c r="A69" s="83" t="s">
        <v>137</v>
      </c>
      <c r="B69" s="84" t="s">
        <v>138</v>
      </c>
      <c r="C69" s="55" t="n">
        <v>7</v>
      </c>
      <c r="D69" s="85" t="n">
        <v>23.78</v>
      </c>
      <c r="E69" s="57" t="n">
        <v>3</v>
      </c>
      <c r="F69" s="58" t="n">
        <v>9.99</v>
      </c>
      <c r="G69" s="94"/>
      <c r="H69" s="58"/>
      <c r="I69" s="94" t="n">
        <v>2</v>
      </c>
      <c r="J69" s="58" t="n">
        <v>8.38</v>
      </c>
      <c r="K69" s="66"/>
      <c r="L69" s="67"/>
      <c r="M69" s="59" t="n">
        <f aca="false">4-1</f>
        <v>3</v>
      </c>
      <c r="N69" s="60" t="n">
        <f aca="false">16.86-6.65</f>
        <v>10.21</v>
      </c>
      <c r="O69" s="59" t="n">
        <v>2</v>
      </c>
      <c r="P69" s="60" t="n">
        <v>9.39</v>
      </c>
      <c r="Q69" s="59" t="n">
        <v>4</v>
      </c>
      <c r="R69" s="60" t="n">
        <v>17.31</v>
      </c>
      <c r="S69" s="59"/>
      <c r="T69" s="60"/>
      <c r="U69" s="61" t="n">
        <v>2</v>
      </c>
      <c r="V69" s="60" t="n">
        <v>9.55</v>
      </c>
      <c r="W69" s="62" t="n">
        <v>2</v>
      </c>
      <c r="X69" s="63" t="n">
        <v>8.91</v>
      </c>
      <c r="Y69" s="64" t="n">
        <v>0</v>
      </c>
      <c r="Z69" s="65"/>
      <c r="AA69" s="50" t="n">
        <f aca="false">C69+E69+G69+I69+K69+M69+O69+Q69+S69+U69+W69+Y69</f>
        <v>25</v>
      </c>
      <c r="AB69" s="51" t="n">
        <f aca="false">D69+F69+H69+J69+L69+N69+P69+R69+T69+V69+X69+Z69</f>
        <v>97.52</v>
      </c>
      <c r="AC69" s="52" t="n">
        <f aca="false">AB69*0.25</f>
        <v>24.38</v>
      </c>
    </row>
    <row r="70" customFormat="false" ht="15" hidden="false" customHeight="false" outlineLevel="0" collapsed="false">
      <c r="A70" s="83" t="s">
        <v>139</v>
      </c>
      <c r="B70" s="84" t="s">
        <v>140</v>
      </c>
      <c r="C70" s="55"/>
      <c r="D70" s="85"/>
      <c r="E70" s="57"/>
      <c r="F70" s="58"/>
      <c r="G70" s="94"/>
      <c r="H70" s="58"/>
      <c r="I70" s="94"/>
      <c r="J70" s="58"/>
      <c r="K70" s="66"/>
      <c r="L70" s="67"/>
      <c r="M70" s="59"/>
      <c r="N70" s="60"/>
      <c r="O70" s="59"/>
      <c r="P70" s="60"/>
      <c r="Q70" s="59" t="n">
        <v>6</v>
      </c>
      <c r="R70" s="60" t="n">
        <v>47.96</v>
      </c>
      <c r="S70" s="59" t="n">
        <f aca="false">5-1</f>
        <v>4</v>
      </c>
      <c r="T70" s="60" t="n">
        <f aca="false">41.08-7.47</f>
        <v>33.61</v>
      </c>
      <c r="U70" s="61" t="n">
        <v>2</v>
      </c>
      <c r="V70" s="60" t="n">
        <v>15.69</v>
      </c>
      <c r="W70" s="62" t="n">
        <v>5</v>
      </c>
      <c r="X70" s="63" t="n">
        <v>39.84</v>
      </c>
      <c r="Y70" s="64" t="n">
        <v>2</v>
      </c>
      <c r="Z70" s="65" t="n">
        <v>17.66</v>
      </c>
      <c r="AA70" s="50" t="n">
        <f aca="false">C70+E70+G70+I70+K70+M70+O70+Q70+S70+U70+W70+Y70</f>
        <v>19</v>
      </c>
      <c r="AB70" s="51" t="n">
        <f aca="false">D70+F70+H70+J70+L70+N70+P70+R70+T70+V70+X70+Z70</f>
        <v>154.76</v>
      </c>
      <c r="AC70" s="52"/>
    </row>
    <row r="71" customFormat="false" ht="15" hidden="false" customHeight="false" outlineLevel="0" collapsed="false">
      <c r="A71" s="83" t="s">
        <v>141</v>
      </c>
      <c r="B71" s="84" t="s">
        <v>142</v>
      </c>
      <c r="C71" s="55" t="n">
        <v>0</v>
      </c>
      <c r="D71" s="85" t="n">
        <v>0</v>
      </c>
      <c r="E71" s="57" t="n">
        <v>1</v>
      </c>
      <c r="F71" s="58" t="n">
        <v>6.55</v>
      </c>
      <c r="G71" s="55" t="n">
        <v>1</v>
      </c>
      <c r="H71" s="58" t="n">
        <v>6.05</v>
      </c>
      <c r="I71" s="55"/>
      <c r="J71" s="58"/>
      <c r="K71" s="66"/>
      <c r="L71" s="67"/>
      <c r="M71" s="59"/>
      <c r="N71" s="60"/>
      <c r="O71" s="59"/>
      <c r="P71" s="60"/>
      <c r="Q71" s="59"/>
      <c r="R71" s="60"/>
      <c r="S71" s="59"/>
      <c r="T71" s="60"/>
      <c r="U71" s="61"/>
      <c r="V71" s="60"/>
      <c r="W71" s="62"/>
      <c r="X71" s="63"/>
      <c r="Y71" s="64" t="n">
        <v>2</v>
      </c>
      <c r="Z71" s="65" t="n">
        <v>13.55</v>
      </c>
      <c r="AA71" s="50" t="n">
        <f aca="false">C71+E71+G71+I71+K71+M71+O71+Q71+S71+U71+W71+Y71</f>
        <v>4</v>
      </c>
      <c r="AB71" s="51" t="n">
        <f aca="false">D71+F71+H71+J71+L71+N71+P71+R71+T71+V71+X71+Z71</f>
        <v>26.15</v>
      </c>
      <c r="AC71" s="52" t="n">
        <f aca="false">AB71*0.25</f>
        <v>6.5375</v>
      </c>
    </row>
    <row r="72" customFormat="false" ht="15" hidden="false" customHeight="false" outlineLevel="0" collapsed="false">
      <c r="A72" s="83" t="s">
        <v>143</v>
      </c>
      <c r="B72" s="84" t="s">
        <v>144</v>
      </c>
      <c r="C72" s="55" t="n">
        <v>3</v>
      </c>
      <c r="D72" s="85" t="n">
        <v>5.04</v>
      </c>
      <c r="E72" s="57"/>
      <c r="F72" s="58"/>
      <c r="G72" s="55" t="n">
        <v>1</v>
      </c>
      <c r="H72" s="58" t="n">
        <v>1.69</v>
      </c>
      <c r="I72" s="55" t="n">
        <v>1</v>
      </c>
      <c r="J72" s="58" t="n">
        <v>5.24</v>
      </c>
      <c r="K72" s="66"/>
      <c r="L72" s="67"/>
      <c r="M72" s="59" t="n">
        <v>1</v>
      </c>
      <c r="N72" s="60" t="n">
        <v>6.11</v>
      </c>
      <c r="O72" s="59"/>
      <c r="P72" s="60"/>
      <c r="Q72" s="59"/>
      <c r="R72" s="60"/>
      <c r="S72" s="59"/>
      <c r="T72" s="60"/>
      <c r="U72" s="61"/>
      <c r="V72" s="60"/>
      <c r="W72" s="62"/>
      <c r="X72" s="63"/>
      <c r="Y72" s="64" t="n">
        <v>0</v>
      </c>
      <c r="Z72" s="65"/>
      <c r="AA72" s="50" t="n">
        <f aca="false">C72+E72+G72+I72+K72+M72+O72+Q72+S72+U72+W72+Y72</f>
        <v>6</v>
      </c>
      <c r="AB72" s="51" t="n">
        <f aca="false">D72+F72+H72+J72+L72+N72+P72+R72+T72+V72+X72+Z72</f>
        <v>18.08</v>
      </c>
      <c r="AC72" s="52" t="n">
        <f aca="false">AB72*0.25</f>
        <v>4.52</v>
      </c>
    </row>
    <row r="73" customFormat="false" ht="15" hidden="false" customHeight="false" outlineLevel="0" collapsed="false">
      <c r="A73" s="83" t="s">
        <v>145</v>
      </c>
      <c r="B73" s="84" t="s">
        <v>146</v>
      </c>
      <c r="C73" s="55" t="n">
        <v>0</v>
      </c>
      <c r="D73" s="85" t="n">
        <v>0</v>
      </c>
      <c r="E73" s="57" t="n">
        <v>1</v>
      </c>
      <c r="F73" s="58" t="n">
        <v>5.24</v>
      </c>
      <c r="G73" s="55"/>
      <c r="H73" s="58"/>
      <c r="I73" s="55"/>
      <c r="J73" s="58"/>
      <c r="K73" s="66"/>
      <c r="L73" s="67"/>
      <c r="M73" s="59"/>
      <c r="N73" s="60"/>
      <c r="O73" s="59"/>
      <c r="P73" s="60"/>
      <c r="Q73" s="59"/>
      <c r="R73" s="60"/>
      <c r="S73" s="59" t="n">
        <v>1</v>
      </c>
      <c r="T73" s="60" t="n">
        <v>5.11</v>
      </c>
      <c r="U73" s="61"/>
      <c r="V73" s="60"/>
      <c r="W73" s="62" t="n">
        <v>1</v>
      </c>
      <c r="X73" s="63" t="n">
        <v>1.28</v>
      </c>
      <c r="Y73" s="64" t="n">
        <v>0</v>
      </c>
      <c r="Z73" s="65"/>
      <c r="AA73" s="50" t="n">
        <f aca="false">C73+E73+G73+I73+K73+M73+O73+Q73+S73+U73+W73+Y73</f>
        <v>3</v>
      </c>
      <c r="AB73" s="51" t="n">
        <f aca="false">D73+F73+H73+J73+L73+N73+P73+R73+T73+V73+X73+Z73</f>
        <v>11.63</v>
      </c>
      <c r="AC73" s="52" t="n">
        <f aca="false">AB73*0.25</f>
        <v>2.9075</v>
      </c>
    </row>
    <row r="74" customFormat="false" ht="15" hidden="false" customHeight="false" outlineLevel="0" collapsed="false">
      <c r="A74" s="83" t="s">
        <v>147</v>
      </c>
      <c r="B74" s="84" t="s">
        <v>148</v>
      </c>
      <c r="C74" s="55"/>
      <c r="D74" s="85"/>
      <c r="E74" s="57"/>
      <c r="F74" s="58"/>
      <c r="G74" s="55"/>
      <c r="H74" s="58"/>
      <c r="I74" s="55"/>
      <c r="J74" s="58"/>
      <c r="K74" s="66"/>
      <c r="L74" s="67"/>
      <c r="M74" s="59"/>
      <c r="N74" s="60"/>
      <c r="O74" s="59"/>
      <c r="P74" s="60"/>
      <c r="Q74" s="59" t="n">
        <v>4</v>
      </c>
      <c r="R74" s="60" t="n">
        <v>26.07</v>
      </c>
      <c r="S74" s="59" t="n">
        <f aca="false">41-1</f>
        <v>40</v>
      </c>
      <c r="T74" s="60" t="n">
        <f aca="false">253.7-9.98</f>
        <v>243.72</v>
      </c>
      <c r="U74" s="61" t="n">
        <v>22</v>
      </c>
      <c r="V74" s="60" t="n">
        <v>140.33</v>
      </c>
      <c r="W74" s="62" t="n">
        <v>7</v>
      </c>
      <c r="X74" s="63" t="n">
        <v>44.25</v>
      </c>
      <c r="Y74" s="64" t="n">
        <v>9</v>
      </c>
      <c r="Z74" s="65" t="n">
        <v>55.03</v>
      </c>
      <c r="AA74" s="50" t="n">
        <f aca="false">C74+E74+G74+I74+K74+M74+O74+Q74+S74+U74+W74+Y74</f>
        <v>82</v>
      </c>
      <c r="AB74" s="51" t="n">
        <f aca="false">D74+F74+H74+J74+L74+N74+P74+R74+T74+V74+X74+Z74</f>
        <v>509.4</v>
      </c>
      <c r="AC74" s="52"/>
    </row>
    <row r="75" customFormat="false" ht="15" hidden="false" customHeight="false" outlineLevel="0" collapsed="false">
      <c r="A75" s="83" t="s">
        <v>149</v>
      </c>
      <c r="B75" s="84" t="s">
        <v>150</v>
      </c>
      <c r="C75" s="55"/>
      <c r="D75" s="85"/>
      <c r="E75" s="57" t="n">
        <v>37</v>
      </c>
      <c r="F75" s="58" t="n">
        <f aca="false">SUM(218.23-15.21)</f>
        <v>203.02</v>
      </c>
      <c r="G75" s="55" t="n">
        <v>6</v>
      </c>
      <c r="H75" s="58" t="n">
        <v>32.31</v>
      </c>
      <c r="I75" s="55" t="n">
        <v>8</v>
      </c>
      <c r="J75" s="58" t="n">
        <v>47.77</v>
      </c>
      <c r="K75" s="66" t="n">
        <v>5</v>
      </c>
      <c r="L75" s="67" t="n">
        <v>30.04</v>
      </c>
      <c r="M75" s="59" t="n">
        <v>4</v>
      </c>
      <c r="N75" s="60" t="n">
        <v>24.5</v>
      </c>
      <c r="O75" s="59"/>
      <c r="P75" s="60"/>
      <c r="Q75" s="59" t="n">
        <v>1</v>
      </c>
      <c r="R75" s="60" t="n">
        <v>5.68</v>
      </c>
      <c r="S75" s="59" t="n">
        <v>2</v>
      </c>
      <c r="T75" s="60" t="n">
        <v>11.79</v>
      </c>
      <c r="U75" s="61" t="n">
        <v>1</v>
      </c>
      <c r="V75" s="60" t="n">
        <v>5.11</v>
      </c>
      <c r="W75" s="62"/>
      <c r="X75" s="63"/>
      <c r="Y75" s="64" t="n">
        <v>5</v>
      </c>
      <c r="Z75" s="65" t="n">
        <v>27.12</v>
      </c>
      <c r="AA75" s="50" t="n">
        <f aca="false">C75+E75+G75+I75+K75+M75+O75+Q75+S75+U75+W75+Y75</f>
        <v>69</v>
      </c>
      <c r="AB75" s="51" t="n">
        <f aca="false">D75+F75+H75+J75+L75+N75+P75+R75+T75+V75+X75+Z75</f>
        <v>387.34</v>
      </c>
      <c r="AC75" s="52" t="n">
        <f aca="false">AB75*0.25</f>
        <v>96.835</v>
      </c>
    </row>
    <row r="76" customFormat="false" ht="15" hidden="false" customHeight="false" outlineLevel="0" collapsed="false">
      <c r="A76" s="83" t="s">
        <v>151</v>
      </c>
      <c r="B76" s="84" t="s">
        <v>152</v>
      </c>
      <c r="C76" s="55" t="n">
        <v>3</v>
      </c>
      <c r="D76" s="85" t="n">
        <v>18.05</v>
      </c>
      <c r="E76" s="57"/>
      <c r="F76" s="58"/>
      <c r="G76" s="55"/>
      <c r="H76" s="58"/>
      <c r="I76" s="55" t="n">
        <v>-1</v>
      </c>
      <c r="J76" s="58" t="n">
        <v>-4.81</v>
      </c>
      <c r="K76" s="66"/>
      <c r="L76" s="67"/>
      <c r="M76" s="59"/>
      <c r="N76" s="60"/>
      <c r="O76" s="59"/>
      <c r="P76" s="60"/>
      <c r="Q76" s="59"/>
      <c r="R76" s="60"/>
      <c r="S76" s="59"/>
      <c r="T76" s="60"/>
      <c r="U76" s="61"/>
      <c r="V76" s="60"/>
      <c r="W76" s="62"/>
      <c r="X76" s="63"/>
      <c r="Y76" s="64" t="n">
        <v>0</v>
      </c>
      <c r="Z76" s="65"/>
      <c r="AA76" s="50" t="n">
        <f aca="false">C76+E76+G76+I76+K76+M76+O76+Q76+S76+U76+W76+Y76</f>
        <v>2</v>
      </c>
      <c r="AB76" s="51" t="n">
        <f aca="false">D76+F76+H76+J76+L76+N76+P76+R76+T76+V76+X76+Z76</f>
        <v>13.24</v>
      </c>
      <c r="AC76" s="52" t="n">
        <f aca="false">AB76*0.25</f>
        <v>3.31</v>
      </c>
    </row>
    <row r="77" customFormat="false" ht="15" hidden="false" customHeight="false" outlineLevel="0" collapsed="false">
      <c r="A77" s="83" t="s">
        <v>153</v>
      </c>
      <c r="B77" s="84" t="s">
        <v>154</v>
      </c>
      <c r="C77" s="55"/>
      <c r="D77" s="85"/>
      <c r="E77" s="57"/>
      <c r="F77" s="58"/>
      <c r="G77" s="55"/>
      <c r="H77" s="58"/>
      <c r="I77" s="55"/>
      <c r="J77" s="58"/>
      <c r="K77" s="66" t="n">
        <v>3</v>
      </c>
      <c r="L77" s="67" t="n">
        <v>16.77</v>
      </c>
      <c r="M77" s="59" t="n">
        <f aca="false">5-1</f>
        <v>4</v>
      </c>
      <c r="N77" s="60" t="n">
        <f aca="false">7.86-6.65</f>
        <v>1.21</v>
      </c>
      <c r="O77" s="59" t="n">
        <v>4</v>
      </c>
      <c r="P77" s="60" t="n">
        <v>22.05</v>
      </c>
      <c r="Q77" s="59" t="n">
        <v>5</v>
      </c>
      <c r="R77" s="60" t="n">
        <v>28.26</v>
      </c>
      <c r="S77" s="59" t="n">
        <v>3</v>
      </c>
      <c r="T77" s="60" t="n">
        <v>16.42</v>
      </c>
      <c r="U77" s="61" t="n">
        <v>2</v>
      </c>
      <c r="V77" s="60" t="n">
        <v>10.22</v>
      </c>
      <c r="W77" s="62" t="n">
        <v>1</v>
      </c>
      <c r="X77" s="63" t="n">
        <v>5.63</v>
      </c>
      <c r="Y77" s="64" t="n">
        <v>1</v>
      </c>
      <c r="Z77" s="65" t="n">
        <v>5.63</v>
      </c>
      <c r="AA77" s="50" t="n">
        <f aca="false">C77+E77+G77+I77+K77+M77+O77+Q77+S77+U77+W77+Y77</f>
        <v>23</v>
      </c>
      <c r="AB77" s="51" t="n">
        <f aca="false">D77+F77+H77+J77+L77+N77+P77+R77+T77+V77+X77+Z77</f>
        <v>106.19</v>
      </c>
      <c r="AC77" s="52" t="n">
        <f aca="false">AB77*0.25</f>
        <v>26.5475</v>
      </c>
    </row>
    <row r="78" customFormat="false" ht="15" hidden="false" customHeight="false" outlineLevel="0" collapsed="false">
      <c r="A78" s="83" t="s">
        <v>155</v>
      </c>
      <c r="B78" s="84" t="s">
        <v>156</v>
      </c>
      <c r="C78" s="55"/>
      <c r="D78" s="85"/>
      <c r="E78" s="57"/>
      <c r="F78" s="58"/>
      <c r="G78" s="55"/>
      <c r="H78" s="58"/>
      <c r="I78" s="55"/>
      <c r="J78" s="58"/>
      <c r="K78" s="66"/>
      <c r="L78" s="67"/>
      <c r="M78" s="59"/>
      <c r="N78" s="60"/>
      <c r="O78" s="59"/>
      <c r="P78" s="60"/>
      <c r="Q78" s="59"/>
      <c r="R78" s="60"/>
      <c r="S78" s="59" t="n">
        <v>18</v>
      </c>
      <c r="T78" s="60" t="n">
        <v>133.37</v>
      </c>
      <c r="U78" s="61" t="n">
        <v>15</v>
      </c>
      <c r="V78" s="60" t="n">
        <v>105.75</v>
      </c>
      <c r="W78" s="62" t="n">
        <v>1</v>
      </c>
      <c r="X78" s="63" t="n">
        <v>6.87</v>
      </c>
      <c r="Y78" s="64" t="n">
        <v>4</v>
      </c>
      <c r="Z78" s="65" t="n">
        <v>26.17</v>
      </c>
      <c r="AA78" s="50" t="n">
        <f aca="false">C78+E78+G78+I78+K78+M78+O78+Q78+S78+U78+W78+Y78</f>
        <v>38</v>
      </c>
      <c r="AB78" s="51" t="n">
        <f aca="false">D78+F78+H78+J78+L78+N78+P78+R78+T78+V78+X78+Z78</f>
        <v>272.16</v>
      </c>
      <c r="AC78" s="52"/>
    </row>
    <row r="79" customFormat="false" ht="15" hidden="false" customHeight="false" outlineLevel="0" collapsed="false">
      <c r="A79" s="83" t="s">
        <v>157</v>
      </c>
      <c r="B79" s="84" t="s">
        <v>158</v>
      </c>
      <c r="C79" s="55" t="n">
        <v>0</v>
      </c>
      <c r="D79" s="85" t="n">
        <v>0</v>
      </c>
      <c r="E79" s="57"/>
      <c r="F79" s="58"/>
      <c r="G79" s="55"/>
      <c r="H79" s="58"/>
      <c r="I79" s="55"/>
      <c r="J79" s="58"/>
      <c r="K79" s="66"/>
      <c r="L79" s="67"/>
      <c r="M79" s="59"/>
      <c r="N79" s="60"/>
      <c r="O79" s="59"/>
      <c r="P79" s="60"/>
      <c r="Q79" s="59"/>
      <c r="R79" s="60"/>
      <c r="S79" s="59"/>
      <c r="T79" s="60"/>
      <c r="U79" s="61"/>
      <c r="V79" s="60"/>
      <c r="W79" s="62" t="n">
        <v>2</v>
      </c>
      <c r="X79" s="63" t="n">
        <v>12.52</v>
      </c>
      <c r="Y79" s="64" t="n">
        <v>0</v>
      </c>
      <c r="Z79" s="65"/>
      <c r="AA79" s="50" t="n">
        <f aca="false">C79+E79+G79+I79+K79+M79+O79+Q79+S79+U79+W79+Y79</f>
        <v>2</v>
      </c>
      <c r="AB79" s="51" t="n">
        <f aca="false">D79+F79+H79+J79+L79+N79+P79+R79+T79+V79+X79+Z79</f>
        <v>12.52</v>
      </c>
      <c r="AC79" s="52" t="n">
        <f aca="false">AB79*0.25</f>
        <v>3.13</v>
      </c>
    </row>
    <row r="80" customFormat="false" ht="15" hidden="false" customHeight="false" outlineLevel="0" collapsed="false">
      <c r="A80" s="53" t="s">
        <v>159</v>
      </c>
      <c r="B80" s="54" t="s">
        <v>160</v>
      </c>
      <c r="C80" s="55" t="n">
        <v>0</v>
      </c>
      <c r="D80" s="56" t="n">
        <v>0</v>
      </c>
      <c r="E80" s="57" t="n">
        <v>2</v>
      </c>
      <c r="F80" s="58" t="n">
        <v>7.08</v>
      </c>
      <c r="G80" s="55" t="n">
        <v>1</v>
      </c>
      <c r="H80" s="58" t="n">
        <v>1.21</v>
      </c>
      <c r="I80" s="55" t="n">
        <v>1</v>
      </c>
      <c r="J80" s="58" t="n">
        <v>1.2</v>
      </c>
      <c r="K80" s="66"/>
      <c r="L80" s="67"/>
      <c r="M80" s="59"/>
      <c r="N80" s="60"/>
      <c r="O80" s="59" t="n">
        <v>1</v>
      </c>
      <c r="P80" s="60" t="n">
        <v>5.19</v>
      </c>
      <c r="Q80" s="59"/>
      <c r="R80" s="60"/>
      <c r="S80" s="59"/>
      <c r="T80" s="60"/>
      <c r="U80" s="61" t="n">
        <v>2</v>
      </c>
      <c r="V80" s="60" t="n">
        <v>7.41</v>
      </c>
      <c r="W80" s="62"/>
      <c r="X80" s="63"/>
      <c r="Y80" s="64" t="n">
        <v>0</v>
      </c>
      <c r="Z80" s="65"/>
      <c r="AA80" s="50" t="n">
        <f aca="false">C80+E80+G80+I80+K80+M80+O80+Q80+S80+U80+W80+Y80</f>
        <v>7</v>
      </c>
      <c r="AB80" s="51" t="n">
        <f aca="false">D80+F80+H80+J80+L80+N80+P80+R80+T80+V80+X80+Z80</f>
        <v>22.09</v>
      </c>
      <c r="AC80" s="52" t="n">
        <f aca="false">AB80*0.25</f>
        <v>5.5225</v>
      </c>
    </row>
    <row r="81" customFormat="false" ht="15" hidden="false" customHeight="false" outlineLevel="0" collapsed="false">
      <c r="A81" s="53" t="s">
        <v>161</v>
      </c>
      <c r="B81" s="54" t="s">
        <v>162</v>
      </c>
      <c r="C81" s="55"/>
      <c r="D81" s="56"/>
      <c r="E81" s="57"/>
      <c r="F81" s="58"/>
      <c r="G81" s="55"/>
      <c r="H81" s="58"/>
      <c r="I81" s="55"/>
      <c r="J81" s="58"/>
      <c r="K81" s="66"/>
      <c r="L81" s="67"/>
      <c r="M81" s="59"/>
      <c r="N81" s="60"/>
      <c r="O81" s="59"/>
      <c r="P81" s="60"/>
      <c r="Q81" s="59" t="n">
        <v>3</v>
      </c>
      <c r="R81" s="60" t="n">
        <v>24.97</v>
      </c>
      <c r="S81" s="59" t="n">
        <v>15</v>
      </c>
      <c r="T81" s="60" t="n">
        <v>139.21</v>
      </c>
      <c r="U81" s="61" t="n">
        <v>3</v>
      </c>
      <c r="V81" s="60" t="n">
        <v>28.43</v>
      </c>
      <c r="W81" s="62" t="n">
        <v>14</v>
      </c>
      <c r="X81" s="63" t="n">
        <v>127.38</v>
      </c>
      <c r="Y81" s="64" t="n">
        <v>2</v>
      </c>
      <c r="Z81" s="65" t="n">
        <v>17.44</v>
      </c>
      <c r="AA81" s="50" t="n">
        <f aca="false">C81+E81+G81+I81+K81+M81+O81+Q81+S81+U81+W81+Y81</f>
        <v>37</v>
      </c>
      <c r="AB81" s="51" t="n">
        <f aca="false">D81+F81+H81+J81+L81+N81+P81+R81+T81+V81+X81+Z81</f>
        <v>337.43</v>
      </c>
      <c r="AC81" s="52"/>
    </row>
    <row r="82" customFormat="false" ht="15" hidden="false" customHeight="false" outlineLevel="0" collapsed="false">
      <c r="A82" s="53" t="s">
        <v>163</v>
      </c>
      <c r="B82" s="54" t="s">
        <v>164</v>
      </c>
      <c r="C82" s="55" t="n">
        <v>1</v>
      </c>
      <c r="D82" s="56" t="n">
        <v>6.66</v>
      </c>
      <c r="E82" s="57" t="n">
        <v>3</v>
      </c>
      <c r="F82" s="58" t="n">
        <v>23.59</v>
      </c>
      <c r="G82" s="55"/>
      <c r="H82" s="58"/>
      <c r="I82" s="55" t="n">
        <v>1</v>
      </c>
      <c r="J82" s="58" t="n">
        <v>6.5</v>
      </c>
      <c r="K82" s="66" t="n">
        <v>1</v>
      </c>
      <c r="L82" s="67" t="n">
        <v>7.51</v>
      </c>
      <c r="M82" s="59"/>
      <c r="N82" s="60"/>
      <c r="O82" s="59" t="n">
        <v>1</v>
      </c>
      <c r="P82" s="60" t="n">
        <v>5.9</v>
      </c>
      <c r="Q82" s="59" t="n">
        <v>4</v>
      </c>
      <c r="R82" s="60" t="n">
        <v>26.16</v>
      </c>
      <c r="S82" s="59" t="n">
        <v>3</v>
      </c>
      <c r="T82" s="60" t="n">
        <v>20.13</v>
      </c>
      <c r="U82" s="61"/>
      <c r="V82" s="60"/>
      <c r="W82" s="62"/>
      <c r="X82" s="63"/>
      <c r="Y82" s="64" t="n">
        <v>0</v>
      </c>
      <c r="Z82" s="65"/>
      <c r="AA82" s="50" t="n">
        <f aca="false">C82+E82+G82+I82+K82+M82+O82+Q82+S82+U82+W82+Y82</f>
        <v>14</v>
      </c>
      <c r="AB82" s="51" t="n">
        <f aca="false">D82+F82+H82+J82+L82+N82+P82+R82+T82+V82+X82+Z82</f>
        <v>96.45</v>
      </c>
      <c r="AC82" s="52" t="n">
        <f aca="false">AB82*0.25</f>
        <v>24.1125</v>
      </c>
    </row>
    <row r="83" customFormat="false" ht="15" hidden="false" customHeight="false" outlineLevel="0" collapsed="false">
      <c r="A83" s="83" t="s">
        <v>165</v>
      </c>
      <c r="B83" s="84" t="s">
        <v>166</v>
      </c>
      <c r="C83" s="55" t="n">
        <v>0</v>
      </c>
      <c r="D83" s="85" t="n">
        <v>0</v>
      </c>
      <c r="E83" s="57"/>
      <c r="F83" s="58"/>
      <c r="G83" s="94"/>
      <c r="H83" s="58"/>
      <c r="I83" s="94" t="n">
        <v>-1</v>
      </c>
      <c r="J83" s="58" t="n">
        <v>-4.36</v>
      </c>
      <c r="K83" s="66" t="n">
        <v>2</v>
      </c>
      <c r="L83" s="67" t="n">
        <v>8.88</v>
      </c>
      <c r="M83" s="59"/>
      <c r="N83" s="60"/>
      <c r="O83" s="59" t="n">
        <v>1</v>
      </c>
      <c r="P83" s="60" t="n">
        <v>3.9</v>
      </c>
      <c r="Q83" s="59" t="n">
        <v>3</v>
      </c>
      <c r="R83" s="60" t="n">
        <v>12.69</v>
      </c>
      <c r="S83" s="59" t="n">
        <v>2</v>
      </c>
      <c r="T83" s="60" t="n">
        <v>8.98</v>
      </c>
      <c r="U83" s="61" t="n">
        <v>2</v>
      </c>
      <c r="V83" s="60" t="n">
        <v>8.69</v>
      </c>
      <c r="W83" s="62" t="n">
        <v>1</v>
      </c>
      <c r="X83" s="63" t="n">
        <v>4.9</v>
      </c>
      <c r="Y83" s="64" t="n">
        <v>1</v>
      </c>
      <c r="Z83" s="65" t="n">
        <v>4.36</v>
      </c>
      <c r="AA83" s="50" t="n">
        <f aca="false">C83+E83+G83+I83+K83+M83+O83+Q83+S83+U83+W83+Y83</f>
        <v>11</v>
      </c>
      <c r="AB83" s="51" t="n">
        <f aca="false">D83+F83+H83+J83+L83+N83+P83+R83+T83+V83+X83+Z83</f>
        <v>48.04</v>
      </c>
      <c r="AC83" s="52" t="n">
        <f aca="false">AB83*0.25</f>
        <v>12.01</v>
      </c>
    </row>
    <row r="84" customFormat="false" ht="15" hidden="false" customHeight="false" outlineLevel="0" collapsed="false">
      <c r="A84" s="83" t="s">
        <v>167</v>
      </c>
      <c r="B84" s="84" t="s">
        <v>168</v>
      </c>
      <c r="C84" s="55" t="n">
        <v>0</v>
      </c>
      <c r="D84" s="85" t="n">
        <v>0</v>
      </c>
      <c r="E84" s="57"/>
      <c r="F84" s="58"/>
      <c r="G84" s="94"/>
      <c r="H84" s="58"/>
      <c r="I84" s="94" t="n">
        <v>-1</v>
      </c>
      <c r="J84" s="58" t="n">
        <v>-6.55</v>
      </c>
      <c r="K84" s="66"/>
      <c r="L84" s="67"/>
      <c r="M84" s="59"/>
      <c r="N84" s="60"/>
      <c r="O84" s="59"/>
      <c r="P84" s="60"/>
      <c r="Q84" s="59" t="n">
        <v>2</v>
      </c>
      <c r="R84" s="60" t="n">
        <v>12.4</v>
      </c>
      <c r="S84" s="59" t="n">
        <v>1</v>
      </c>
      <c r="T84" s="60" t="n">
        <v>5.9</v>
      </c>
      <c r="U84" s="61" t="n">
        <v>2</v>
      </c>
      <c r="V84" s="60" t="n">
        <v>7.79</v>
      </c>
      <c r="W84" s="62"/>
      <c r="X84" s="63"/>
      <c r="Y84" s="64" t="n">
        <v>0</v>
      </c>
      <c r="Z84" s="65"/>
      <c r="AA84" s="50" t="n">
        <f aca="false">C84+E84+G84+I84+K84+M84+O84+Q84+S84+U84+W84+Y84</f>
        <v>4</v>
      </c>
      <c r="AB84" s="51" t="n">
        <f aca="false">D84+F84+H84+J84+L84+N84+P84+R84+T84+V84+X84+Z84</f>
        <v>19.54</v>
      </c>
      <c r="AC84" s="52" t="n">
        <f aca="false">AB84*0.25</f>
        <v>4.885</v>
      </c>
    </row>
    <row r="85" customFormat="false" ht="15" hidden="false" customHeight="false" outlineLevel="0" collapsed="false">
      <c r="A85" s="118" t="s">
        <v>169</v>
      </c>
      <c r="B85" s="87" t="s">
        <v>170</v>
      </c>
      <c r="C85" s="88" t="n">
        <v>9</v>
      </c>
      <c r="D85" s="89" t="n">
        <v>58.46</v>
      </c>
      <c r="E85" s="57" t="n">
        <v>2</v>
      </c>
      <c r="F85" s="58" t="n">
        <v>13.21</v>
      </c>
      <c r="G85" s="94"/>
      <c r="H85" s="58"/>
      <c r="I85" s="94"/>
      <c r="J85" s="58"/>
      <c r="K85" s="66"/>
      <c r="L85" s="67"/>
      <c r="M85" s="59"/>
      <c r="N85" s="60"/>
      <c r="O85" s="59"/>
      <c r="P85" s="60"/>
      <c r="Q85" s="59"/>
      <c r="R85" s="60"/>
      <c r="S85" s="59"/>
      <c r="T85" s="60"/>
      <c r="U85" s="61"/>
      <c r="V85" s="60"/>
      <c r="W85" s="62"/>
      <c r="X85" s="63"/>
      <c r="Y85" s="64" t="n">
        <v>0</v>
      </c>
      <c r="Z85" s="65"/>
      <c r="AA85" s="50" t="n">
        <f aca="false">C85+E85+G85+I85+K85+M85+O85+Q85+S85+U85+W85+Y85</f>
        <v>11</v>
      </c>
      <c r="AB85" s="51" t="n">
        <f aca="false">D85+F85+H85+J85+L85+N85+P85+R85+T85+V85+X85+Z85</f>
        <v>71.67</v>
      </c>
      <c r="AC85" s="52" t="n">
        <f aca="false">AB85*0.25</f>
        <v>17.9175</v>
      </c>
    </row>
    <row r="86" customFormat="false" ht="15" hidden="false" customHeight="false" outlineLevel="0" collapsed="false">
      <c r="A86" s="83" t="s">
        <v>171</v>
      </c>
      <c r="B86" s="84" t="s">
        <v>172</v>
      </c>
      <c r="C86" s="55" t="n">
        <v>0</v>
      </c>
      <c r="D86" s="85" t="n">
        <v>0</v>
      </c>
      <c r="E86" s="57" t="n">
        <v>1</v>
      </c>
      <c r="F86" s="58" t="n">
        <v>6.05</v>
      </c>
      <c r="G86" s="55"/>
      <c r="H86" s="58"/>
      <c r="I86" s="55"/>
      <c r="J86" s="58"/>
      <c r="K86" s="66"/>
      <c r="L86" s="67"/>
      <c r="M86" s="59"/>
      <c r="N86" s="60"/>
      <c r="O86" s="59"/>
      <c r="P86" s="60"/>
      <c r="Q86" s="59"/>
      <c r="R86" s="60"/>
      <c r="S86" s="59"/>
      <c r="T86" s="60"/>
      <c r="U86" s="61"/>
      <c r="V86" s="60"/>
      <c r="W86" s="62"/>
      <c r="X86" s="63"/>
      <c r="Y86" s="64" t="n">
        <v>0</v>
      </c>
      <c r="Z86" s="65"/>
      <c r="AA86" s="50" t="n">
        <f aca="false">C86+E86+G86+I86+K86+M86+O86+Q86+S86+U86+W86+Y86</f>
        <v>1</v>
      </c>
      <c r="AB86" s="51" t="n">
        <f aca="false">D86+F86+H86+J86+L86+N86+P86+R86+T86+V86+X86+Z86</f>
        <v>6.05</v>
      </c>
      <c r="AC86" s="52" t="n">
        <f aca="false">AB86*0.25</f>
        <v>1.5125</v>
      </c>
    </row>
    <row r="87" customFormat="false" ht="15" hidden="false" customHeight="false" outlineLevel="0" collapsed="false">
      <c r="A87" s="83" t="s">
        <v>173</v>
      </c>
      <c r="B87" s="84" t="s">
        <v>174</v>
      </c>
      <c r="C87" s="55" t="n">
        <v>0</v>
      </c>
      <c r="D87" s="85" t="n">
        <v>0</v>
      </c>
      <c r="E87" s="57"/>
      <c r="F87" s="58"/>
      <c r="G87" s="55"/>
      <c r="H87" s="58"/>
      <c r="I87" s="55"/>
      <c r="J87" s="58"/>
      <c r="K87" s="66"/>
      <c r="L87" s="67"/>
      <c r="M87" s="59"/>
      <c r="N87" s="60"/>
      <c r="O87" s="59"/>
      <c r="P87" s="60"/>
      <c r="Q87" s="59"/>
      <c r="R87" s="60"/>
      <c r="S87" s="59" t="n">
        <v>1</v>
      </c>
      <c r="T87" s="60" t="n">
        <v>5.9</v>
      </c>
      <c r="U87" s="61"/>
      <c r="V87" s="60"/>
      <c r="W87" s="62" t="n">
        <v>1</v>
      </c>
      <c r="X87" s="63" t="n">
        <v>5.9</v>
      </c>
      <c r="Y87" s="64" t="n">
        <v>1</v>
      </c>
      <c r="Z87" s="65" t="n">
        <v>1.47</v>
      </c>
      <c r="AA87" s="50" t="n">
        <f aca="false">C87+E87+G87+I87+K87+M87+O87+Q87+S87+U87+W87+Y87</f>
        <v>3</v>
      </c>
      <c r="AB87" s="51" t="n">
        <f aca="false">D87+F87+H87+J87+L87+N87+P87+R87+T87+V87+X87+Z87</f>
        <v>13.27</v>
      </c>
      <c r="AC87" s="52" t="n">
        <f aca="false">AB87*0.25</f>
        <v>3.3175</v>
      </c>
    </row>
    <row r="88" customFormat="false" ht="15" hidden="false" customHeight="false" outlineLevel="0" collapsed="false">
      <c r="A88" s="83" t="s">
        <v>175</v>
      </c>
      <c r="B88" s="84" t="s">
        <v>176</v>
      </c>
      <c r="C88" s="55" t="n">
        <v>0</v>
      </c>
      <c r="D88" s="85" t="n">
        <v>0</v>
      </c>
      <c r="E88" s="57" t="n">
        <v>7</v>
      </c>
      <c r="F88" s="58" t="n">
        <v>23.28</v>
      </c>
      <c r="G88" s="55" t="n">
        <v>4</v>
      </c>
      <c r="H88" s="58" t="n">
        <v>13.01</v>
      </c>
      <c r="I88" s="55" t="n">
        <v>1</v>
      </c>
      <c r="J88" s="58" t="n">
        <v>4.02</v>
      </c>
      <c r="K88" s="66" t="n">
        <v>2</v>
      </c>
      <c r="L88" s="67" t="n">
        <v>5.93</v>
      </c>
      <c r="M88" s="59" t="n">
        <v>3</v>
      </c>
      <c r="N88" s="60" t="n">
        <v>5.9</v>
      </c>
      <c r="O88" s="59" t="n">
        <v>1</v>
      </c>
      <c r="P88" s="60" t="n">
        <v>0.98</v>
      </c>
      <c r="Q88" s="59"/>
      <c r="R88" s="60"/>
      <c r="S88" s="59" t="n">
        <v>4</v>
      </c>
      <c r="T88" s="60" t="n">
        <v>16.58</v>
      </c>
      <c r="U88" s="61" t="n">
        <f aca="false">2-1</f>
        <v>1</v>
      </c>
      <c r="V88" s="60" t="n">
        <f aca="false">7.86-4.36</f>
        <v>3.5</v>
      </c>
      <c r="W88" s="62" t="n">
        <v>1</v>
      </c>
      <c r="X88" s="63" t="n">
        <v>0.98</v>
      </c>
      <c r="Y88" s="64" t="n">
        <v>1</v>
      </c>
      <c r="Z88" s="65" t="n">
        <v>5</v>
      </c>
      <c r="AA88" s="50" t="n">
        <f aca="false">C88+E88+G88+I88+K88+M88+O88+Q88+S88+U88+W88+Y88</f>
        <v>25</v>
      </c>
      <c r="AB88" s="51" t="n">
        <f aca="false">D88+F88+H88+J88+L88+N88+P88+R88+T88+V88+X88+Z88</f>
        <v>79.18</v>
      </c>
      <c r="AC88" s="52" t="n">
        <f aca="false">AB88*0.25</f>
        <v>19.795</v>
      </c>
    </row>
    <row r="89" customFormat="false" ht="15" hidden="false" customHeight="false" outlineLevel="0" collapsed="false">
      <c r="A89" s="83" t="s">
        <v>177</v>
      </c>
      <c r="B89" s="84" t="s">
        <v>178</v>
      </c>
      <c r="C89" s="55" t="n">
        <v>0</v>
      </c>
      <c r="D89" s="85" t="n">
        <v>0</v>
      </c>
      <c r="E89" s="57" t="n">
        <v>1</v>
      </c>
      <c r="F89" s="58" t="n">
        <v>7.68</v>
      </c>
      <c r="G89" s="55"/>
      <c r="H89" s="58"/>
      <c r="I89" s="55"/>
      <c r="J89" s="58"/>
      <c r="K89" s="66"/>
      <c r="L89" s="67"/>
      <c r="M89" s="59"/>
      <c r="N89" s="60"/>
      <c r="O89" s="59" t="n">
        <v>2</v>
      </c>
      <c r="P89" s="60" t="n">
        <v>12.35</v>
      </c>
      <c r="Q89" s="59"/>
      <c r="R89" s="60"/>
      <c r="S89" s="59"/>
      <c r="T89" s="60"/>
      <c r="U89" s="61"/>
      <c r="V89" s="60"/>
      <c r="W89" s="62"/>
      <c r="X89" s="63"/>
      <c r="Y89" s="64" t="n">
        <v>0</v>
      </c>
      <c r="Z89" s="65"/>
      <c r="AA89" s="50" t="n">
        <f aca="false">C89+E89+G89+I89+K89+M89+O89+Q89+S89+U89+W89+Y89</f>
        <v>3</v>
      </c>
      <c r="AB89" s="51" t="n">
        <f aca="false">D89+F89+H89+J89+L89+N89+P89+R89+T89+V89+X89+Z89</f>
        <v>20.03</v>
      </c>
      <c r="AC89" s="52" t="n">
        <f aca="false">AB89*0.25</f>
        <v>5.0075</v>
      </c>
    </row>
    <row r="90" customFormat="false" ht="15" hidden="false" customHeight="false" outlineLevel="0" collapsed="false">
      <c r="A90" s="83" t="s">
        <v>179</v>
      </c>
      <c r="B90" s="84" t="s">
        <v>180</v>
      </c>
      <c r="C90" s="55" t="n">
        <v>0</v>
      </c>
      <c r="D90" s="85" t="n">
        <v>0</v>
      </c>
      <c r="E90" s="57" t="n">
        <v>1</v>
      </c>
      <c r="F90" s="58" t="n">
        <v>6.05</v>
      </c>
      <c r="G90" s="55" t="n">
        <v>1</v>
      </c>
      <c r="H90" s="58" t="n">
        <v>5.71</v>
      </c>
      <c r="I90" s="55"/>
      <c r="J90" s="58"/>
      <c r="K90" s="66"/>
      <c r="L90" s="67"/>
      <c r="M90" s="59" t="n">
        <v>1</v>
      </c>
      <c r="N90" s="60" t="n">
        <v>6.5</v>
      </c>
      <c r="O90" s="59" t="n">
        <v>1</v>
      </c>
      <c r="P90" s="60" t="n">
        <v>7.4</v>
      </c>
      <c r="Q90" s="59"/>
      <c r="R90" s="60"/>
      <c r="S90" s="59" t="n">
        <v>3</v>
      </c>
      <c r="T90" s="60" t="n">
        <v>20.17</v>
      </c>
      <c r="U90" s="61" t="n">
        <v>4</v>
      </c>
      <c r="V90" s="60" t="n">
        <v>26.43</v>
      </c>
      <c r="W90" s="62" t="n">
        <v>2</v>
      </c>
      <c r="X90" s="63" t="n">
        <v>12.4</v>
      </c>
      <c r="Y90" s="64" t="n">
        <v>1</v>
      </c>
      <c r="Z90" s="65" t="n">
        <v>4.67</v>
      </c>
      <c r="AA90" s="50" t="n">
        <f aca="false">C90+E90+G90+I90+K90+M90+O90+Q90+S90+U90+W90+Y90</f>
        <v>14</v>
      </c>
      <c r="AB90" s="51" t="n">
        <f aca="false">D90+F90+H90+J90+L90+N90+P90+R90+T90+V90+X90+Z90</f>
        <v>89.33</v>
      </c>
      <c r="AC90" s="52" t="n">
        <f aca="false">AB90*0.25</f>
        <v>22.3325</v>
      </c>
    </row>
    <row r="91" customFormat="false" ht="15" hidden="false" customHeight="false" outlineLevel="0" collapsed="false">
      <c r="A91" s="83" t="s">
        <v>181</v>
      </c>
      <c r="B91" s="84" t="s">
        <v>182</v>
      </c>
      <c r="C91" s="55" t="n">
        <v>0</v>
      </c>
      <c r="D91" s="85" t="n">
        <v>0</v>
      </c>
      <c r="E91" s="57"/>
      <c r="F91" s="58"/>
      <c r="G91" s="55"/>
      <c r="H91" s="58"/>
      <c r="I91" s="55"/>
      <c r="J91" s="58"/>
      <c r="K91" s="66"/>
      <c r="L91" s="67"/>
      <c r="M91" s="59"/>
      <c r="N91" s="60"/>
      <c r="O91" s="59"/>
      <c r="P91" s="60"/>
      <c r="Q91" s="59"/>
      <c r="R91" s="60"/>
      <c r="S91" s="59"/>
      <c r="T91" s="60"/>
      <c r="U91" s="61"/>
      <c r="V91" s="60"/>
      <c r="W91" s="62"/>
      <c r="X91" s="63"/>
      <c r="Y91" s="64"/>
      <c r="Z91" s="65"/>
      <c r="AA91" s="50" t="n">
        <f aca="false">C91+E91+G91+I91+K91+M91+O91+Q91+S91+U91+W91+Y91</f>
        <v>0</v>
      </c>
      <c r="AB91" s="51" t="n">
        <f aca="false">D91+F91+H91+J91+L91+N91+P91+R91+T91+V91+X91+Z91</f>
        <v>0</v>
      </c>
      <c r="AC91" s="52" t="n">
        <f aca="false">AB91*0.25</f>
        <v>0</v>
      </c>
    </row>
    <row r="92" customFormat="false" ht="15" hidden="false" customHeight="false" outlineLevel="0" collapsed="false">
      <c r="A92" s="83" t="s">
        <v>183</v>
      </c>
      <c r="B92" s="84" t="s">
        <v>184</v>
      </c>
      <c r="C92" s="55" t="n">
        <v>0</v>
      </c>
      <c r="D92" s="85" t="n">
        <v>0</v>
      </c>
      <c r="E92" s="57"/>
      <c r="F92" s="58"/>
      <c r="G92" s="55" t="n">
        <v>1</v>
      </c>
      <c r="H92" s="58" t="n">
        <v>0.9</v>
      </c>
      <c r="I92" s="55"/>
      <c r="J92" s="58"/>
      <c r="K92" s="66"/>
      <c r="L92" s="67"/>
      <c r="M92" s="59"/>
      <c r="N92" s="60"/>
      <c r="O92" s="59"/>
      <c r="P92" s="60"/>
      <c r="Q92" s="59"/>
      <c r="R92" s="60"/>
      <c r="S92" s="59"/>
      <c r="T92" s="60"/>
      <c r="U92" s="61"/>
      <c r="V92" s="60"/>
      <c r="W92" s="62"/>
      <c r="X92" s="63"/>
      <c r="Y92" s="64"/>
      <c r="Z92" s="65"/>
      <c r="AA92" s="50" t="n">
        <f aca="false">C92+E92+G92+I92+K92+M92+O92+Q92+S92+U92+W92+Y92</f>
        <v>1</v>
      </c>
      <c r="AB92" s="51" t="n">
        <f aca="false">D92+F92+H92+J92+L92+N92+P92+R92+T92+V92+X92+Z92</f>
        <v>0.9</v>
      </c>
      <c r="AC92" s="52" t="n">
        <f aca="false">AB92*0.25</f>
        <v>0.225</v>
      </c>
    </row>
    <row r="93" s="93" customFormat="true" ht="15" hidden="false" customHeight="false" outlineLevel="0" collapsed="false">
      <c r="A93" s="83" t="s">
        <v>185</v>
      </c>
      <c r="B93" s="84" t="s">
        <v>186</v>
      </c>
      <c r="C93" s="55" t="n">
        <v>1</v>
      </c>
      <c r="D93" s="56" t="n">
        <v>1.94</v>
      </c>
      <c r="E93" s="57" t="n">
        <v>2</v>
      </c>
      <c r="F93" s="58" t="n">
        <v>8.57</v>
      </c>
      <c r="G93" s="55" t="n">
        <v>1</v>
      </c>
      <c r="H93" s="58" t="n">
        <v>6.05</v>
      </c>
      <c r="I93" s="55" t="n">
        <v>1</v>
      </c>
      <c r="J93" s="58" t="n">
        <v>6.05</v>
      </c>
      <c r="K93" s="66" t="n">
        <v>2</v>
      </c>
      <c r="L93" s="67" t="n">
        <v>12.71</v>
      </c>
      <c r="M93" s="59"/>
      <c r="N93" s="60"/>
      <c r="O93" s="59" t="n">
        <v>1</v>
      </c>
      <c r="P93" s="60" t="n">
        <v>6.5</v>
      </c>
      <c r="Q93" s="59"/>
      <c r="R93" s="60"/>
      <c r="S93" s="59"/>
      <c r="T93" s="60"/>
      <c r="U93" s="61"/>
      <c r="V93" s="60"/>
      <c r="W93" s="62" t="n">
        <v>1</v>
      </c>
      <c r="X93" s="63" t="n">
        <v>5.9</v>
      </c>
      <c r="Y93" s="64"/>
      <c r="Z93" s="65"/>
      <c r="AA93" s="50" t="n">
        <f aca="false">C93+E93+G93+I93+K93+M93+O93+Q93+S93+U93+W93+Y93</f>
        <v>9</v>
      </c>
      <c r="AB93" s="51" t="n">
        <f aca="false">D93+F93+H93+J93+L93+N93+P93+R93+T93+V93+X93+Z93</f>
        <v>47.72</v>
      </c>
      <c r="AC93" s="52" t="n">
        <f aca="false">AB93*0.25</f>
        <v>11.93</v>
      </c>
    </row>
    <row r="94" s="93" customFormat="true" ht="15" hidden="false" customHeight="false" outlineLevel="0" collapsed="false">
      <c r="A94" s="83" t="s">
        <v>187</v>
      </c>
      <c r="B94" s="84" t="s">
        <v>188</v>
      </c>
      <c r="C94" s="55"/>
      <c r="D94" s="56"/>
      <c r="E94" s="57" t="n">
        <v>3</v>
      </c>
      <c r="F94" s="58" t="n">
        <f aca="false">SUM(26.94-7.42)</f>
        <v>19.52</v>
      </c>
      <c r="G94" s="55" t="n">
        <v>7</v>
      </c>
      <c r="H94" s="58" t="n">
        <v>58</v>
      </c>
      <c r="I94" s="55" t="n">
        <v>4</v>
      </c>
      <c r="J94" s="58" t="n">
        <v>31.19</v>
      </c>
      <c r="K94" s="66" t="n">
        <v>5</v>
      </c>
      <c r="L94" s="67" t="n">
        <v>37.68</v>
      </c>
      <c r="M94" s="59" t="n">
        <v>3</v>
      </c>
      <c r="N94" s="60" t="n">
        <v>21.53</v>
      </c>
      <c r="O94" s="59" t="n">
        <v>3</v>
      </c>
      <c r="P94" s="60" t="n">
        <v>23.01</v>
      </c>
      <c r="Q94" s="59" t="n">
        <v>1</v>
      </c>
      <c r="R94" s="60" t="n">
        <v>7.99</v>
      </c>
      <c r="S94" s="59"/>
      <c r="T94" s="60"/>
      <c r="U94" s="61"/>
      <c r="V94" s="60"/>
      <c r="W94" s="62" t="n">
        <v>1</v>
      </c>
      <c r="X94" s="63" t="n">
        <v>6.68</v>
      </c>
      <c r="Y94" s="64" t="n">
        <v>2</v>
      </c>
      <c r="Z94" s="65" t="n">
        <v>14.5</v>
      </c>
      <c r="AA94" s="50" t="n">
        <f aca="false">C94+E94+G94+I94+K94+M94+O94+Q94+S94+U94+W94+Y94</f>
        <v>29</v>
      </c>
      <c r="AB94" s="51" t="n">
        <f aca="false">D94+F94+H94+J94+L94+N94+P94+R94+T94+V94+X94+Z94</f>
        <v>220.1</v>
      </c>
      <c r="AC94" s="52" t="n">
        <f aca="false">AB94*0.25</f>
        <v>55.025</v>
      </c>
    </row>
    <row r="95" s="93" customFormat="true" ht="15" hidden="false" customHeight="false" outlineLevel="0" collapsed="false">
      <c r="A95" s="83" t="s">
        <v>189</v>
      </c>
      <c r="B95" s="84" t="s">
        <v>190</v>
      </c>
      <c r="C95" s="55" t="n">
        <v>26</v>
      </c>
      <c r="D95" s="56" t="n">
        <v>121.06</v>
      </c>
      <c r="E95" s="57" t="n">
        <v>1</v>
      </c>
      <c r="F95" s="58" t="n">
        <f aca="false">SUM(10.92-8.65)</f>
        <v>2.27</v>
      </c>
      <c r="G95" s="55" t="n">
        <v>5</v>
      </c>
      <c r="H95" s="58" t="n">
        <v>23.97</v>
      </c>
      <c r="I95" s="55" t="n">
        <v>51</v>
      </c>
      <c r="J95" s="58" t="n">
        <v>270.29</v>
      </c>
      <c r="K95" s="66" t="n">
        <v>8</v>
      </c>
      <c r="L95" s="67" t="n">
        <v>42.8</v>
      </c>
      <c r="M95" s="59" t="n">
        <v>9</v>
      </c>
      <c r="N95" s="60" t="n">
        <v>47.65</v>
      </c>
      <c r="O95" s="59" t="n">
        <v>4</v>
      </c>
      <c r="P95" s="60" t="n">
        <v>20.45</v>
      </c>
      <c r="Q95" s="59" t="n">
        <v>10</v>
      </c>
      <c r="R95" s="60" t="n">
        <v>53.46</v>
      </c>
      <c r="S95" s="59" t="n">
        <v>3</v>
      </c>
      <c r="T95" s="60" t="n">
        <v>16.47</v>
      </c>
      <c r="U95" s="61"/>
      <c r="V95" s="60"/>
      <c r="W95" s="62"/>
      <c r="X95" s="63"/>
      <c r="Y95" s="64" t="n">
        <v>2</v>
      </c>
      <c r="Z95" s="65" t="n">
        <v>11.61</v>
      </c>
      <c r="AA95" s="50" t="n">
        <f aca="false">C95+E95+G95+I95+K95+M95+O95+Q95+S95+U95+W95+Y95</f>
        <v>119</v>
      </c>
      <c r="AB95" s="51" t="n">
        <f aca="false">D95+F95+H95+J95+L95+N95+P95+R95+T95+V95+X95+Z95</f>
        <v>610.03</v>
      </c>
      <c r="AC95" s="52" t="n">
        <f aca="false">AB95*0.25</f>
        <v>152.5075</v>
      </c>
    </row>
    <row r="96" s="93" customFormat="true" ht="15" hidden="false" customHeight="false" outlineLevel="0" collapsed="false">
      <c r="A96" s="83" t="s">
        <v>191</v>
      </c>
      <c r="B96" s="84" t="s">
        <v>192</v>
      </c>
      <c r="C96" s="55" t="n">
        <v>0</v>
      </c>
      <c r="D96" s="85" t="n">
        <v>0</v>
      </c>
      <c r="E96" s="57"/>
      <c r="F96" s="58"/>
      <c r="G96" s="55" t="n">
        <v>1</v>
      </c>
      <c r="H96" s="58" t="n">
        <v>1.01</v>
      </c>
      <c r="I96" s="55" t="n">
        <v>3</v>
      </c>
      <c r="J96" s="58" t="n">
        <v>9.06</v>
      </c>
      <c r="K96" s="66"/>
      <c r="L96" s="67"/>
      <c r="M96" s="59" t="n">
        <v>1</v>
      </c>
      <c r="N96" s="60" t="n">
        <v>4.43</v>
      </c>
      <c r="O96" s="59"/>
      <c r="P96" s="60"/>
      <c r="Q96" s="59" t="n">
        <v>2</v>
      </c>
      <c r="R96" s="60" t="n">
        <v>4.91</v>
      </c>
      <c r="S96" s="59" t="n">
        <v>2</v>
      </c>
      <c r="T96" s="60" t="n">
        <v>8.78</v>
      </c>
      <c r="U96" s="61"/>
      <c r="V96" s="60"/>
      <c r="W96" s="62"/>
      <c r="X96" s="63"/>
      <c r="Y96" s="64"/>
      <c r="Z96" s="65"/>
      <c r="AA96" s="50" t="n">
        <f aca="false">C96+E96+G96+I96+K96+M96+O96+Q96+S96+U96+W96+Y96</f>
        <v>9</v>
      </c>
      <c r="AB96" s="51" t="n">
        <f aca="false">D96+F96+H96+J96+L96+N96+P96+R96+T96+V96+X96+Z96</f>
        <v>28.19</v>
      </c>
      <c r="AC96" s="52" t="n">
        <f aca="false">AB96*0.25</f>
        <v>7.0475</v>
      </c>
    </row>
    <row r="97" s="93" customFormat="true" ht="15" hidden="false" customHeight="false" outlineLevel="0" collapsed="false">
      <c r="A97" s="83" t="s">
        <v>193</v>
      </c>
      <c r="B97" s="84" t="s">
        <v>194</v>
      </c>
      <c r="C97" s="55" t="n">
        <v>0</v>
      </c>
      <c r="D97" s="85" t="n">
        <v>0</v>
      </c>
      <c r="E97" s="57"/>
      <c r="F97" s="58"/>
      <c r="G97" s="55" t="n">
        <v>1</v>
      </c>
      <c r="H97" s="58" t="n">
        <v>4.02</v>
      </c>
      <c r="I97" s="55" t="n">
        <v>2</v>
      </c>
      <c r="J97" s="58" t="n">
        <v>8.05</v>
      </c>
      <c r="K97" s="66"/>
      <c r="L97" s="67"/>
      <c r="M97" s="59"/>
      <c r="N97" s="60"/>
      <c r="O97" s="59"/>
      <c r="P97" s="60"/>
      <c r="Q97" s="59"/>
      <c r="R97" s="60"/>
      <c r="S97" s="59"/>
      <c r="T97" s="60"/>
      <c r="U97" s="61" t="n">
        <v>1</v>
      </c>
      <c r="V97" s="60" t="n">
        <v>4</v>
      </c>
      <c r="W97" s="62"/>
      <c r="X97" s="63"/>
      <c r="Y97" s="64"/>
      <c r="Z97" s="65"/>
      <c r="AA97" s="50" t="n">
        <f aca="false">C97+E97+G97+I97+K97+M97+O97+Q97+S97+U97+W97+Y97</f>
        <v>4</v>
      </c>
      <c r="AB97" s="51" t="n">
        <f aca="false">D97+F97+H97+J97+L97+N97+P97+R97+T97+V97+X97+Z97</f>
        <v>16.07</v>
      </c>
      <c r="AC97" s="52" t="n">
        <f aca="false">AB97*0.25</f>
        <v>4.0175</v>
      </c>
    </row>
    <row r="98" customFormat="false" ht="15" hidden="false" customHeight="false" outlineLevel="0" collapsed="false">
      <c r="A98" s="83" t="s">
        <v>195</v>
      </c>
      <c r="B98" s="84" t="s">
        <v>196</v>
      </c>
      <c r="C98" s="55" t="n">
        <v>0</v>
      </c>
      <c r="D98" s="85" t="n">
        <v>0</v>
      </c>
      <c r="E98" s="57"/>
      <c r="F98" s="58"/>
      <c r="G98" s="55"/>
      <c r="H98" s="58"/>
      <c r="I98" s="55" t="n">
        <v>1</v>
      </c>
      <c r="J98" s="58" t="n">
        <v>3.99</v>
      </c>
      <c r="K98" s="66" t="n">
        <v>1</v>
      </c>
      <c r="L98" s="67" t="n">
        <v>4.02</v>
      </c>
      <c r="M98" s="59"/>
      <c r="N98" s="60"/>
      <c r="O98" s="59"/>
      <c r="P98" s="60"/>
      <c r="Q98" s="59" t="n">
        <v>2</v>
      </c>
      <c r="R98" s="60" t="n">
        <v>7.86</v>
      </c>
      <c r="S98" s="59" t="n">
        <v>2</v>
      </c>
      <c r="T98" s="60" t="n">
        <v>8.78</v>
      </c>
      <c r="U98" s="61" t="n">
        <v>1</v>
      </c>
      <c r="V98" s="60" t="n">
        <v>4.36</v>
      </c>
      <c r="W98" s="62"/>
      <c r="X98" s="63"/>
      <c r="Y98" s="64"/>
      <c r="Z98" s="65"/>
      <c r="AA98" s="50" t="n">
        <f aca="false">C98+E98+G98+I98+K98+M98+O98+Q98+S98+U98+W98+Y98</f>
        <v>7</v>
      </c>
      <c r="AB98" s="51" t="n">
        <f aca="false">D98+F98+H98+J98+L98+N98+P98+R98+T98+V98+X98+Z98</f>
        <v>29.01</v>
      </c>
      <c r="AC98" s="52" t="n">
        <f aca="false">AB98*0.25</f>
        <v>7.2525</v>
      </c>
    </row>
    <row r="99" customFormat="false" ht="15" hidden="false" customHeight="false" outlineLevel="0" collapsed="false">
      <c r="A99" s="83" t="s">
        <v>197</v>
      </c>
      <c r="B99" s="84" t="s">
        <v>198</v>
      </c>
      <c r="C99" s="55" t="n">
        <v>8</v>
      </c>
      <c r="D99" s="85" t="n">
        <v>67.45</v>
      </c>
      <c r="E99" s="57" t="n">
        <v>8</v>
      </c>
      <c r="F99" s="58" t="n">
        <v>57.27</v>
      </c>
      <c r="G99" s="55" t="n">
        <v>2</v>
      </c>
      <c r="H99" s="58" t="n">
        <v>15.88</v>
      </c>
      <c r="I99" s="55" t="n">
        <v>5</v>
      </c>
      <c r="J99" s="58" t="n">
        <v>38.96</v>
      </c>
      <c r="K99" s="66" t="n">
        <v>5</v>
      </c>
      <c r="L99" s="67" t="n">
        <v>41.93</v>
      </c>
      <c r="M99" s="59" t="n">
        <v>1</v>
      </c>
      <c r="N99" s="60" t="n">
        <v>7.47</v>
      </c>
      <c r="O99" s="59" t="n">
        <v>3</v>
      </c>
      <c r="P99" s="60" t="n">
        <v>25.74</v>
      </c>
      <c r="Q99" s="59" t="n">
        <v>2</v>
      </c>
      <c r="R99" s="60" t="n">
        <v>15.77</v>
      </c>
      <c r="S99" s="59"/>
      <c r="T99" s="60"/>
      <c r="U99" s="61"/>
      <c r="V99" s="60"/>
      <c r="W99" s="62" t="n">
        <v>1</v>
      </c>
      <c r="X99" s="63" t="n">
        <v>8.54</v>
      </c>
      <c r="Y99" s="64"/>
      <c r="Z99" s="65"/>
      <c r="AA99" s="50" t="n">
        <f aca="false">C99+E99+G99+I99+K99+M99+O99+Q99+S99+U99+W99+Y99</f>
        <v>35</v>
      </c>
      <c r="AB99" s="51" t="n">
        <f aca="false">D99+F99+H99+J99+L99+N99+P99+R99+T99+V99+X99+Z99</f>
        <v>279.01</v>
      </c>
      <c r="AC99" s="52" t="n">
        <f aca="false">AB99*0.25</f>
        <v>69.7525</v>
      </c>
    </row>
    <row r="100" customFormat="false" ht="15" hidden="false" customHeight="false" outlineLevel="0" collapsed="false">
      <c r="A100" s="83" t="s">
        <v>199</v>
      </c>
      <c r="B100" s="84" t="s">
        <v>200</v>
      </c>
      <c r="C100" s="55" t="n">
        <v>14</v>
      </c>
      <c r="D100" s="85" t="n">
        <v>91.58</v>
      </c>
      <c r="E100" s="57" t="n">
        <v>14</v>
      </c>
      <c r="F100" s="58" t="n">
        <v>94.41</v>
      </c>
      <c r="G100" s="55" t="n">
        <v>8</v>
      </c>
      <c r="H100" s="58" t="n">
        <v>55.03</v>
      </c>
      <c r="I100" s="55" t="n">
        <v>19</v>
      </c>
      <c r="J100" s="58" t="n">
        <v>128.71</v>
      </c>
      <c r="K100" s="66" t="n">
        <v>11</v>
      </c>
      <c r="L100" s="67" t="n">
        <v>74.98</v>
      </c>
      <c r="M100" s="59" t="n">
        <v>7</v>
      </c>
      <c r="N100" s="60" t="n">
        <v>46.96</v>
      </c>
      <c r="O100" s="59" t="n">
        <v>9</v>
      </c>
      <c r="P100" s="60" t="n">
        <v>59.67</v>
      </c>
      <c r="Q100" s="59" t="n">
        <v>11</v>
      </c>
      <c r="R100" s="60" t="n">
        <v>69.9</v>
      </c>
      <c r="S100" s="59" t="n">
        <v>6</v>
      </c>
      <c r="T100" s="60" t="n">
        <v>38.95</v>
      </c>
      <c r="U100" s="61" t="n">
        <v>9</v>
      </c>
      <c r="V100" s="60" t="n">
        <v>55.49</v>
      </c>
      <c r="W100" s="62" t="n">
        <v>5</v>
      </c>
      <c r="X100" s="63" t="n">
        <v>31.93</v>
      </c>
      <c r="Y100" s="64" t="n">
        <v>4</v>
      </c>
      <c r="Z100" s="65" t="n">
        <v>29.3</v>
      </c>
      <c r="AA100" s="50" t="n">
        <f aca="false">C100+E100+G100+I100+K100+M100+O100+Q100+S100+U100+W100+Y100</f>
        <v>117</v>
      </c>
      <c r="AB100" s="51" t="n">
        <f aca="false">D100+F100+H100+J100+L100+N100+P100+R100+T100+V100+X100+Z100</f>
        <v>776.91</v>
      </c>
      <c r="AC100" s="52" t="n">
        <f aca="false">AB100*0.25</f>
        <v>194.2275</v>
      </c>
    </row>
    <row r="101" customFormat="false" ht="15" hidden="false" customHeight="false" outlineLevel="0" collapsed="false">
      <c r="A101" s="83" t="s">
        <v>201</v>
      </c>
      <c r="B101" s="84" t="s">
        <v>202</v>
      </c>
      <c r="C101" s="70" t="n">
        <v>22</v>
      </c>
      <c r="D101" s="119" t="n">
        <v>101.53</v>
      </c>
      <c r="E101" s="57" t="n">
        <v>17</v>
      </c>
      <c r="F101" s="58" t="n">
        <v>86.81</v>
      </c>
      <c r="G101" s="55" t="n">
        <v>2</v>
      </c>
      <c r="H101" s="58" t="n">
        <v>10.85</v>
      </c>
      <c r="I101" s="55" t="n">
        <v>6</v>
      </c>
      <c r="J101" s="58" t="n">
        <v>30.43</v>
      </c>
      <c r="K101" s="66" t="n">
        <v>7</v>
      </c>
      <c r="L101" s="67" t="n">
        <v>35.7</v>
      </c>
      <c r="M101" s="59" t="n">
        <v>9</v>
      </c>
      <c r="N101" s="60" t="n">
        <v>44.79</v>
      </c>
      <c r="O101" s="59" t="n">
        <v>8</v>
      </c>
      <c r="P101" s="60" t="n">
        <v>39.38</v>
      </c>
      <c r="Q101" s="59" t="n">
        <v>8</v>
      </c>
      <c r="R101" s="60" t="n">
        <v>39.37</v>
      </c>
      <c r="S101" s="59" t="n">
        <v>2</v>
      </c>
      <c r="T101" s="60" t="n">
        <v>9.58</v>
      </c>
      <c r="U101" s="61" t="n">
        <f aca="false">12-1</f>
        <v>11</v>
      </c>
      <c r="V101" s="60" t="n">
        <f aca="false">57.48-7.32</f>
        <v>50.16</v>
      </c>
      <c r="W101" s="62" t="n">
        <v>12</v>
      </c>
      <c r="X101" s="63" t="n">
        <v>57.91</v>
      </c>
      <c r="Y101" s="64" t="n">
        <v>16</v>
      </c>
      <c r="Z101" s="65" t="n">
        <v>49.01</v>
      </c>
      <c r="AA101" s="50" t="n">
        <f aca="false">C101+E101+G101+I101+K101+M101+O101+Q101+S101+U101+W101+Y101</f>
        <v>120</v>
      </c>
      <c r="AB101" s="51" t="n">
        <f aca="false">D101+F101+H101+J101+L101+N101+P101+R101+T101+V101+X101+Z101</f>
        <v>555.52</v>
      </c>
      <c r="AC101" s="52" t="n">
        <f aca="false">AB101*0.25</f>
        <v>138.88</v>
      </c>
    </row>
    <row r="102" customFormat="false" ht="15" hidden="false" customHeight="false" outlineLevel="0" collapsed="false">
      <c r="A102" s="53" t="s">
        <v>203</v>
      </c>
      <c r="B102" s="54" t="s">
        <v>204</v>
      </c>
      <c r="C102" s="55" t="n">
        <v>0</v>
      </c>
      <c r="D102" s="56" t="n">
        <v>0</v>
      </c>
      <c r="E102" s="57" t="n">
        <v>1</v>
      </c>
      <c r="F102" s="58" t="n">
        <v>4.84</v>
      </c>
      <c r="G102" s="55"/>
      <c r="H102" s="58"/>
      <c r="I102" s="55"/>
      <c r="J102" s="58"/>
      <c r="K102" s="66"/>
      <c r="L102" s="67"/>
      <c r="M102" s="59" t="n">
        <v>1</v>
      </c>
      <c r="N102" s="60" t="n">
        <v>4.72</v>
      </c>
      <c r="O102" s="59"/>
      <c r="P102" s="60"/>
      <c r="Q102" s="59"/>
      <c r="R102" s="60"/>
      <c r="S102" s="59"/>
      <c r="T102" s="60"/>
      <c r="U102" s="61"/>
      <c r="V102" s="60"/>
      <c r="W102" s="62"/>
      <c r="X102" s="63"/>
      <c r="Y102" s="64"/>
      <c r="Z102" s="65"/>
      <c r="AA102" s="50" t="n">
        <f aca="false">C102+E102+G102+I102+K102+M102+O102+Q102+S102+U102+W102+Y102</f>
        <v>2</v>
      </c>
      <c r="AB102" s="51" t="n">
        <f aca="false">D102+F102+H102+J102+L102+N102+P102+R102+T102+V102+X102+Z102</f>
        <v>9.56</v>
      </c>
      <c r="AC102" s="52" t="n">
        <f aca="false">AB102*0.25</f>
        <v>2.39</v>
      </c>
    </row>
    <row r="103" customFormat="false" ht="15" hidden="false" customHeight="false" outlineLevel="0" collapsed="false">
      <c r="A103" s="120" t="s">
        <v>205</v>
      </c>
      <c r="B103" s="121" t="s">
        <v>206</v>
      </c>
      <c r="C103" s="70" t="n">
        <v>0</v>
      </c>
      <c r="D103" s="71" t="n">
        <v>0</v>
      </c>
      <c r="E103" s="122"/>
      <c r="F103" s="123"/>
      <c r="G103" s="124"/>
      <c r="H103" s="123"/>
      <c r="I103" s="124" t="n">
        <v>2</v>
      </c>
      <c r="J103" s="123" t="n">
        <v>8.59</v>
      </c>
      <c r="K103" s="73"/>
      <c r="L103" s="74"/>
      <c r="M103" s="76"/>
      <c r="N103" s="77"/>
      <c r="O103" s="76"/>
      <c r="P103" s="77"/>
      <c r="Q103" s="76"/>
      <c r="R103" s="77"/>
      <c r="S103" s="76"/>
      <c r="T103" s="77"/>
      <c r="U103" s="125"/>
      <c r="V103" s="77"/>
      <c r="W103" s="46"/>
      <c r="X103" s="79"/>
      <c r="Y103" s="126"/>
      <c r="Z103" s="127"/>
      <c r="AA103" s="50" t="n">
        <f aca="false">C103+E103+G103+I103+K103+M103+O103+Q103+S103+U103+W103+Y103</f>
        <v>2</v>
      </c>
      <c r="AB103" s="51" t="n">
        <f aca="false">D103+F103+H103+J103+L103+N103+P103+R103+T103+V103+X103+Z103</f>
        <v>8.59</v>
      </c>
      <c r="AC103" s="52" t="n">
        <f aca="false">AB103*0.25</f>
        <v>2.1475</v>
      </c>
    </row>
    <row r="104" customFormat="false" ht="15" hidden="false" customHeight="false" outlineLevel="0" collapsed="false">
      <c r="A104" s="128"/>
      <c r="B104" s="129" t="s">
        <v>207</v>
      </c>
      <c r="C104" s="130" t="n">
        <f aca="false">SUM(C6:C103)</f>
        <v>191</v>
      </c>
      <c r="D104" s="131" t="n">
        <f aca="false">SUM(D6:D103)</f>
        <v>1009.62</v>
      </c>
      <c r="E104" s="132" t="n">
        <f aca="false">SUM(E6:E103)</f>
        <v>192</v>
      </c>
      <c r="F104" s="133" t="n">
        <f aca="false">SUM(F6:F103)</f>
        <v>1048.72</v>
      </c>
      <c r="G104" s="132" t="n">
        <f aca="false">SUM(G6:G103)</f>
        <v>129</v>
      </c>
      <c r="H104" s="133" t="n">
        <f aca="false">SUM(H6:H103)</f>
        <v>725.78</v>
      </c>
      <c r="I104" s="132" t="n">
        <f aca="false">SUM(I6:I103)</f>
        <v>167</v>
      </c>
      <c r="J104" s="133" t="n">
        <f aca="false">SUM(J6:J103)</f>
        <v>920.54</v>
      </c>
      <c r="K104" s="132" t="n">
        <f aca="false">SUM(K6:K103)</f>
        <v>110</v>
      </c>
      <c r="L104" s="133" t="n">
        <f aca="false">SUM(L6:L103)</f>
        <v>637.83</v>
      </c>
      <c r="M104" s="132" t="n">
        <f aca="false">SUM(M6:M103)</f>
        <v>143</v>
      </c>
      <c r="N104" s="133" t="n">
        <f aca="false">SUM(N6:N103)</f>
        <v>758.94</v>
      </c>
      <c r="O104" s="132" t="n">
        <f aca="false">SUM(O6:O103)</f>
        <v>137</v>
      </c>
      <c r="P104" s="133" t="n">
        <f aca="false">SUM(P6:P103)</f>
        <v>793.39</v>
      </c>
      <c r="Q104" s="134" t="n">
        <f aca="false">SUM(Q6:Q103)</f>
        <v>203</v>
      </c>
      <c r="R104" s="131" t="n">
        <f aca="false">SUM(R6:R103)</f>
        <v>1160.98</v>
      </c>
      <c r="S104" s="134" t="n">
        <f aca="false">SUM(S6:S103)</f>
        <v>219</v>
      </c>
      <c r="T104" s="134" t="n">
        <f aca="false">SUM(T6:T103)</f>
        <v>1363.342</v>
      </c>
      <c r="U104" s="135" t="n">
        <f aca="false">SUM(U6:U103)</f>
        <v>192</v>
      </c>
      <c r="V104" s="136" t="n">
        <f aca="false">SUM(V6:V103)</f>
        <v>1104.41</v>
      </c>
      <c r="W104" s="134" t="n">
        <f aca="false">SUM(W6:W103)</f>
        <v>167</v>
      </c>
      <c r="X104" s="134" t="n">
        <f aca="false">SUM(X6:X103)</f>
        <v>1018.38</v>
      </c>
      <c r="Y104" s="137" t="n">
        <f aca="false">SUM(Y6:Y103)</f>
        <v>144</v>
      </c>
      <c r="Z104" s="136" t="n">
        <f aca="false">SUM(Z6:Z103)</f>
        <v>771.14</v>
      </c>
      <c r="AA104" s="138" t="n">
        <f aca="false">SUM(AA6:AA103)</f>
        <v>1994</v>
      </c>
      <c r="AB104" s="139" t="n">
        <f aca="false">SUM(AB6:AB103)</f>
        <v>11313.072</v>
      </c>
      <c r="AC104" s="140" t="n">
        <f aca="false">SUM(AC6:AC103)</f>
        <v>2238.078</v>
      </c>
    </row>
  </sheetData>
  <mergeCells count="13"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Dörlemann 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2017-12-07T11:47:33Z</dcterms:created>
  <dc:creator>sabine doerlemann</dc:creator>
  <dc:description/>
  <dc:language>en-US</dc:language>
  <cp:lastModifiedBy>sabine doerlemann</cp:lastModifiedBy>
  <dcterms:modified xsi:type="dcterms:W3CDTF">2018-03-16T16:05:11Z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Dörlemann 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