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"/>
    </mc:Choice>
  </mc:AlternateContent>
  <xr:revisionPtr revIDLastSave="0" documentId="13_ncr:1_{CDBDE5EC-7E1A-634A-9BDB-5FC33F95213C}" xr6:coauthVersionLast="47" xr6:coauthVersionMax="47" xr10:uidLastSave="{00000000-0000-0000-0000-000000000000}"/>
  <bookViews>
    <workbookView xWindow="5440" yWindow="500" windowWidth="14420" windowHeight="17440" activeTab="2" xr2:uid="{C6E3BFE6-69F9-D34B-9232-521B83A815E5}"/>
  </bookViews>
  <sheets>
    <sheet name="Virgin" sheetId="1" r:id="rId1"/>
    <sheet name="LAB" sheetId="2" r:id="rId2"/>
    <sheet name="IN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3" l="1"/>
  <c r="D58" i="3"/>
  <c r="H12" i="3"/>
  <c r="H11" i="3"/>
  <c r="H10" i="3"/>
  <c r="F12" i="3"/>
  <c r="F11" i="3"/>
  <c r="F10" i="3"/>
  <c r="D12" i="3"/>
  <c r="D11" i="3"/>
  <c r="D10" i="3"/>
  <c r="H6" i="3"/>
  <c r="F6" i="3"/>
  <c r="D6" i="3"/>
  <c r="H4" i="3"/>
  <c r="F4" i="3"/>
  <c r="D4" i="3"/>
  <c r="H30" i="3"/>
  <c r="F30" i="3"/>
  <c r="D30" i="3"/>
  <c r="H28" i="3"/>
  <c r="F28" i="3"/>
  <c r="D28" i="3"/>
  <c r="H24" i="3"/>
  <c r="F24" i="3"/>
  <c r="D24" i="3"/>
  <c r="H22" i="3"/>
  <c r="F22" i="3"/>
  <c r="D22" i="3"/>
  <c r="F24" i="2"/>
  <c r="F22" i="2"/>
  <c r="C5" i="1"/>
  <c r="D5" i="1"/>
  <c r="E5" i="1"/>
  <c r="B5" i="1"/>
</calcChain>
</file>

<file path=xl/sharedStrings.xml><?xml version="1.0" encoding="utf-8"?>
<sst xmlns="http://schemas.openxmlformats.org/spreadsheetml/2006/main" count="762" uniqueCount="95">
  <si>
    <t>Virgin Filament</t>
  </si>
  <si>
    <t>€/g</t>
  </si>
  <si>
    <t>Date</t>
  </si>
  <si>
    <t>PP Support</t>
  </si>
  <si>
    <t>Company</t>
  </si>
  <si>
    <t>Raise3D</t>
  </si>
  <si>
    <t>PPPrint</t>
  </si>
  <si>
    <t>PVA Aquasolve</t>
  </si>
  <si>
    <t>PP 721 natural</t>
  </si>
  <si>
    <t>Premium PLA</t>
  </si>
  <si>
    <t>Form Futura</t>
  </si>
  <si>
    <t>Cost [€]</t>
  </si>
  <si>
    <t>mass [g]</t>
  </si>
  <si>
    <t>24.06.23</t>
  </si>
  <si>
    <t>24.06.24</t>
  </si>
  <si>
    <t>24.06.25</t>
  </si>
  <si>
    <t>24.06.26</t>
  </si>
  <si>
    <t>Source</t>
  </si>
  <si>
    <t>https://www.3dmensionals.de/raise3d-premium-pla-filament-2579</t>
  </si>
  <si>
    <t>Recycling Amount [g]</t>
  </si>
  <si>
    <t>Reference</t>
  </si>
  <si>
    <t>measured</t>
  </si>
  <si>
    <t>Additional Information</t>
  </si>
  <si>
    <t>-</t>
  </si>
  <si>
    <t>invoice</t>
  </si>
  <si>
    <t xml:space="preserve">3devo Shred it </t>
  </si>
  <si>
    <t>https://www.ppprint.de/produkt/filament/</t>
  </si>
  <si>
    <t>https://formfutura.com/product/aquasolve-pva/</t>
  </si>
  <si>
    <t>R&amp;D engineer 3devo</t>
  </si>
  <si>
    <t>Machine Cost</t>
  </si>
  <si>
    <t>Cost Indicators</t>
  </si>
  <si>
    <t>Operational Cost</t>
  </si>
  <si>
    <t>Production Energy [kWh]</t>
  </si>
  <si>
    <t>Operational Rate [€/y]</t>
  </si>
  <si>
    <t>calculated via Production Energy</t>
  </si>
  <si>
    <t>Operational Rate Energy [€/kWh]</t>
  </si>
  <si>
    <t>mean 2022 Germany</t>
  </si>
  <si>
    <t>https://www.destatis.de/DE/Themen/Wirtschaft/Preise/Erdgas-Strom-DurchschnittsPreise/_inhalt.html</t>
  </si>
  <si>
    <t>Process</t>
  </si>
  <si>
    <t>Shredding</t>
  </si>
  <si>
    <t>Machine Purchase Cost  [€]</t>
  </si>
  <si>
    <t>Production Time [y]</t>
  </si>
  <si>
    <t>Labour Cost</t>
  </si>
  <si>
    <t>Praeprocessing Time [h]</t>
  </si>
  <si>
    <t>Processing Time [h]</t>
  </si>
  <si>
    <t>Postprocessing Time [h]</t>
  </si>
  <si>
    <t>Labour Rate [€/h]</t>
  </si>
  <si>
    <t>fixed amount</t>
  </si>
  <si>
    <t>University Rate / E13 / Germany</t>
  </si>
  <si>
    <t>Material Cost</t>
  </si>
  <si>
    <t>Production Mass [kg]</t>
  </si>
  <si>
    <t>Material Rate [€/kg]</t>
  </si>
  <si>
    <t>100% EoL material no extra</t>
  </si>
  <si>
    <t>Maintenance Cost</t>
  </si>
  <si>
    <t>Cost Spare Parts [€]</t>
  </si>
  <si>
    <t>Labour Time [h]</t>
  </si>
  <si>
    <t>Prodution Time [y]</t>
  </si>
  <si>
    <t>Machine Life Span [y]</t>
  </si>
  <si>
    <t>Maintenance Rate [€/h]</t>
  </si>
  <si>
    <t>no data available</t>
  </si>
  <si>
    <t>Extrusion</t>
  </si>
  <si>
    <t>3devo Next 1.0 advanced</t>
  </si>
  <si>
    <t>Granulate</t>
  </si>
  <si>
    <t>no necessity for granulating PLA</t>
  </si>
  <si>
    <t xml:space="preserve">calculation of Universtity </t>
  </si>
  <si>
    <t>Conditioning</t>
  </si>
  <si>
    <t>no necessity for conditioning PP, PP Support</t>
  </si>
  <si>
    <t>Thermo Scientific VT 6060 VacuUUbrand RD</t>
  </si>
  <si>
    <t>reference for scaling</t>
  </si>
  <si>
    <t>calculated</t>
  </si>
  <si>
    <t xml:space="preserve">Dr. Markus Blomenhofer; Lifocolor; based on 6kg/h throughput </t>
  </si>
  <si>
    <t>Dr. Markus Blomenhofer; Lifocolor; based on 0.70 kWh/kg</t>
  </si>
  <si>
    <t>Dr. Markus Blomenhofer; Lifocolor; industrial (Middle-sized) One-Screw Extruder with winder and measurement device</t>
  </si>
  <si>
    <t>mean 2023 Bavaria</t>
  </si>
  <si>
    <t>https://www.mystipendium.de/berufe/maschinen-und-anlagenfuehrer/gehalt#:~:text=Was%20verdient%20ein%20Maschinen%20und,41%20bis%2028%2C96%20Euro.</t>
  </si>
  <si>
    <t xml:space="preserve">2% PLA x 8h shift =16% </t>
  </si>
  <si>
    <t>8% PP x 8h shift = 64%</t>
  </si>
  <si>
    <t>9% PP Support x 8h shift = 72%</t>
  </si>
  <si>
    <t>Machine Type D25.38s, Wanner Technik</t>
  </si>
  <si>
    <t>Wanner Technik; based on 80-150kg/h; mean 115kg/h</t>
  </si>
  <si>
    <t xml:space="preserve">Wanner Technik </t>
  </si>
  <si>
    <t>Wanner Technik; based on 0.04kWh/kg</t>
  </si>
  <si>
    <t>1.6% PLA * 8h shift = 12.8%</t>
  </si>
  <si>
    <t>0.2% PP * 8h shift = 1.6%</t>
  </si>
  <si>
    <t>0.7% PP Sup * 8h shift = 5.6%</t>
  </si>
  <si>
    <t>calcuated</t>
  </si>
  <si>
    <t>no extra granulation needed after industrial shredding</t>
  </si>
  <si>
    <t>nabertherm, KTR 6000, 6000 l</t>
  </si>
  <si>
    <t>nabertherm, no degradation, 50 years assumption</t>
  </si>
  <si>
    <t>volume lab oven / volume ind oven</t>
  </si>
  <si>
    <t>nabertherm, 60-70% of maximal heating energy; 54 kW</t>
  </si>
  <si>
    <t xml:space="preserve">same as lab recycling, </t>
  </si>
  <si>
    <t>assumption</t>
  </si>
  <si>
    <t>more time-consuming take-out</t>
  </si>
  <si>
    <t>0+G31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</si>
</sst>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4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5" fillId="0" borderId="1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1" fillId="0" borderId="7" xfId="0" applyFont="1" applyFill="1" applyBorder="1"/>
    <xf numFmtId="0" fontId="0" fillId="0" borderId="7" xfId="0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0" fillId="0" borderId="11" xfId="0" applyBorder="1"/>
    <xf numFmtId="0" fontId="1" fillId="0" borderId="12" xfId="0" applyFont="1" applyBorder="1"/>
    <xf numFmtId="0" fontId="1" fillId="0" borderId="4" xfId="0" applyFont="1" applyBorder="1"/>
    <xf numFmtId="0" fontId="0" fillId="0" borderId="0" xfId="0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5" xfId="1" applyFill="1" applyBorder="1"/>
    <xf numFmtId="0" fontId="0" fillId="0" borderId="8" xfId="0" applyBorder="1" applyAlignment="1">
      <alignment horizontal="left"/>
    </xf>
    <xf numFmtId="0" fontId="3" fillId="0" borderId="8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Themen/Wirtschaft/Preise/Erdgas-Strom-DurchschnittsPreise/_inhalt.html" TargetMode="External"/><Relationship Id="rId2" Type="http://schemas.openxmlformats.org/officeDocument/2006/relationships/hyperlink" Target="https://www.mystipendium.de/berufe/maschinen-und-anlagenfuehrer/gehalt" TargetMode="External"/><Relationship Id="rId1" Type="http://schemas.openxmlformats.org/officeDocument/2006/relationships/hyperlink" Target="https://www.mystipendium.de/berufe/maschinen-und-anlagenfuehrer/geha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CDB6-82B1-B142-89F1-0FED919C0703}">
  <dimension ref="A1:E7"/>
  <sheetViews>
    <sheetView workbookViewId="0">
      <selection activeCell="H15" sqref="H15"/>
    </sheetView>
  </sheetViews>
  <sheetFormatPr baseColWidth="10" defaultRowHeight="16" x14ac:dyDescent="0.2"/>
  <cols>
    <col min="1" max="1" width="14.5" customWidth="1"/>
    <col min="2" max="2" width="12.1640625" customWidth="1"/>
    <col min="3" max="3" width="13" customWidth="1"/>
    <col min="5" max="5" width="13.1640625" customWidth="1"/>
  </cols>
  <sheetData>
    <row r="1" spans="1:5" x14ac:dyDescent="0.2">
      <c r="A1" s="1" t="s">
        <v>0</v>
      </c>
      <c r="B1" s="1" t="s">
        <v>9</v>
      </c>
      <c r="C1" s="1" t="s">
        <v>8</v>
      </c>
      <c r="D1" s="1" t="s">
        <v>3</v>
      </c>
      <c r="E1" s="1" t="s">
        <v>7</v>
      </c>
    </row>
    <row r="2" spans="1:5" x14ac:dyDescent="0.2">
      <c r="A2" s="1" t="s">
        <v>4</v>
      </c>
      <c r="B2" t="s">
        <v>5</v>
      </c>
      <c r="C2" t="s">
        <v>6</v>
      </c>
      <c r="D2" t="s">
        <v>6</v>
      </c>
      <c r="E2" t="s">
        <v>10</v>
      </c>
    </row>
    <row r="3" spans="1:5" x14ac:dyDescent="0.2">
      <c r="A3" s="1" t="s">
        <v>11</v>
      </c>
      <c r="B3">
        <v>34.9</v>
      </c>
      <c r="C3">
        <v>45.5</v>
      </c>
      <c r="D3">
        <v>140</v>
      </c>
      <c r="E3">
        <v>34.99</v>
      </c>
    </row>
    <row r="4" spans="1:5" x14ac:dyDescent="0.2">
      <c r="A4" s="1" t="s">
        <v>12</v>
      </c>
      <c r="B4">
        <v>1000</v>
      </c>
      <c r="C4">
        <v>600</v>
      </c>
      <c r="D4">
        <v>600</v>
      </c>
      <c r="E4">
        <v>300</v>
      </c>
    </row>
    <row r="5" spans="1:5" x14ac:dyDescent="0.2">
      <c r="A5" s="1" t="s">
        <v>1</v>
      </c>
      <c r="B5">
        <f>B3/B4</f>
        <v>3.49E-2</v>
      </c>
      <c r="C5">
        <f t="shared" ref="C5:E5" si="0">C3/C4</f>
        <v>7.5833333333333336E-2</v>
      </c>
      <c r="D5">
        <f t="shared" si="0"/>
        <v>0.23333333333333334</v>
      </c>
      <c r="E5">
        <f t="shared" si="0"/>
        <v>0.11663333333333334</v>
      </c>
    </row>
    <row r="6" spans="1:5" x14ac:dyDescent="0.2">
      <c r="A6" s="1" t="s">
        <v>2</v>
      </c>
      <c r="B6" t="s">
        <v>13</v>
      </c>
      <c r="C6" t="s">
        <v>14</v>
      </c>
      <c r="D6" t="s">
        <v>15</v>
      </c>
      <c r="E6" t="s">
        <v>16</v>
      </c>
    </row>
    <row r="7" spans="1:5" x14ac:dyDescent="0.2">
      <c r="A7" s="1" t="s">
        <v>17</v>
      </c>
      <c r="B7" t="s">
        <v>18</v>
      </c>
      <c r="C7" t="s">
        <v>26</v>
      </c>
      <c r="D7" t="s">
        <v>26</v>
      </c>
      <c r="E7" t="s"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D6C3-5B74-164C-AC20-FDCD692B387C}">
  <dimension ref="A1:J74"/>
  <sheetViews>
    <sheetView zoomScale="108" workbookViewId="0">
      <selection activeCell="H28" sqref="H28"/>
    </sheetView>
  </sheetViews>
  <sheetFormatPr baseColWidth="10" defaultRowHeight="16" x14ac:dyDescent="0.2"/>
  <cols>
    <col min="1" max="1" width="11.5" customWidth="1"/>
    <col min="2" max="2" width="16.33203125" customWidth="1"/>
    <col min="3" max="3" width="31.33203125" customWidth="1"/>
    <col min="4" max="4" width="16.5" customWidth="1"/>
    <col min="5" max="5" width="18" customWidth="1"/>
    <col min="6" max="6" width="14.5" customWidth="1"/>
    <col min="7" max="7" width="17.83203125" customWidth="1"/>
    <col min="8" max="8" width="14" customWidth="1"/>
    <col min="9" max="9" width="17.83203125" customWidth="1"/>
    <col min="10" max="10" width="27.33203125" customWidth="1"/>
  </cols>
  <sheetData>
    <row r="1" spans="1:10" x14ac:dyDescent="0.2">
      <c r="A1" s="22" t="s">
        <v>38</v>
      </c>
      <c r="B1" s="14" t="s">
        <v>30</v>
      </c>
      <c r="C1" s="15" t="s">
        <v>0</v>
      </c>
      <c r="D1" s="15" t="s">
        <v>9</v>
      </c>
      <c r="E1" s="15" t="s">
        <v>20</v>
      </c>
      <c r="F1" s="15" t="s">
        <v>8</v>
      </c>
      <c r="G1" s="15" t="s">
        <v>20</v>
      </c>
      <c r="H1" s="15" t="s">
        <v>3</v>
      </c>
      <c r="I1" s="15" t="s">
        <v>20</v>
      </c>
      <c r="J1" s="16" t="s">
        <v>22</v>
      </c>
    </row>
    <row r="2" spans="1:10" x14ac:dyDescent="0.2">
      <c r="A2" s="30"/>
      <c r="B2" s="14"/>
      <c r="C2" s="15" t="s">
        <v>19</v>
      </c>
      <c r="D2" s="17">
        <v>936.53</v>
      </c>
      <c r="E2" s="17" t="s">
        <v>21</v>
      </c>
      <c r="F2" s="17">
        <v>611.77</v>
      </c>
      <c r="G2" s="17" t="s">
        <v>21</v>
      </c>
      <c r="H2" s="17">
        <v>341.73</v>
      </c>
      <c r="I2" s="17" t="s">
        <v>21</v>
      </c>
      <c r="J2" s="18" t="s">
        <v>23</v>
      </c>
    </row>
    <row r="3" spans="1:10" x14ac:dyDescent="0.2">
      <c r="A3" s="35" t="s">
        <v>39</v>
      </c>
      <c r="B3" s="19" t="s">
        <v>29</v>
      </c>
      <c r="C3" s="2" t="s">
        <v>40</v>
      </c>
      <c r="D3" s="3">
        <v>3500</v>
      </c>
      <c r="E3" s="3" t="s">
        <v>24</v>
      </c>
      <c r="F3" s="3">
        <v>3500</v>
      </c>
      <c r="G3" s="3" t="s">
        <v>24</v>
      </c>
      <c r="H3" s="3">
        <v>3500</v>
      </c>
      <c r="I3" s="3" t="s">
        <v>24</v>
      </c>
      <c r="J3" s="4" t="s">
        <v>25</v>
      </c>
    </row>
    <row r="4" spans="1:10" x14ac:dyDescent="0.2">
      <c r="A4" s="31"/>
      <c r="B4" s="5"/>
      <c r="C4" s="6" t="s">
        <v>41</v>
      </c>
      <c r="D4" s="7">
        <v>5.7099999999999999E-5</v>
      </c>
      <c r="E4" s="7" t="s">
        <v>21</v>
      </c>
      <c r="F4" s="7">
        <v>2.8499999999999999E-4</v>
      </c>
      <c r="G4" s="7" t="s">
        <v>21</v>
      </c>
      <c r="H4" s="7">
        <v>4.6E-5</v>
      </c>
      <c r="I4" s="7" t="s">
        <v>21</v>
      </c>
      <c r="J4" s="8"/>
    </row>
    <row r="5" spans="1:10" x14ac:dyDescent="0.2">
      <c r="A5" s="31"/>
      <c r="B5" s="9"/>
      <c r="C5" s="10" t="s">
        <v>57</v>
      </c>
      <c r="D5" s="11">
        <v>6</v>
      </c>
      <c r="E5" s="11" t="s">
        <v>28</v>
      </c>
      <c r="F5" s="11">
        <v>6</v>
      </c>
      <c r="G5" s="11" t="s">
        <v>28</v>
      </c>
      <c r="H5" s="11">
        <v>6</v>
      </c>
      <c r="I5" s="12" t="s">
        <v>28</v>
      </c>
      <c r="J5" s="13"/>
    </row>
    <row r="6" spans="1:10" x14ac:dyDescent="0.2">
      <c r="A6" s="31"/>
      <c r="B6" s="22" t="s">
        <v>31</v>
      </c>
      <c r="C6" s="2" t="s">
        <v>41</v>
      </c>
      <c r="D6" s="3">
        <v>5.7099999999999999E-5</v>
      </c>
      <c r="E6" s="3" t="s">
        <v>21</v>
      </c>
      <c r="F6" s="3">
        <v>2.8499999999999999E-4</v>
      </c>
      <c r="G6" s="3" t="s">
        <v>21</v>
      </c>
      <c r="H6" s="3">
        <v>4.6E-5</v>
      </c>
      <c r="I6" s="3" t="s">
        <v>21</v>
      </c>
      <c r="J6" s="4"/>
    </row>
    <row r="7" spans="1:10" x14ac:dyDescent="0.2">
      <c r="A7" s="31"/>
      <c r="B7" s="5"/>
      <c r="C7" s="20" t="s">
        <v>32</v>
      </c>
      <c r="D7" s="7">
        <v>0.13800000000000001</v>
      </c>
      <c r="E7" s="21" t="s">
        <v>21</v>
      </c>
      <c r="F7" s="7">
        <v>0.26400000000000001</v>
      </c>
      <c r="G7" s="21" t="s">
        <v>21</v>
      </c>
      <c r="H7" s="7">
        <v>0.14299999999999999</v>
      </c>
      <c r="I7" s="21" t="s">
        <v>21</v>
      </c>
      <c r="J7" s="8"/>
    </row>
    <row r="8" spans="1:10" x14ac:dyDescent="0.2">
      <c r="A8" s="31"/>
      <c r="B8" s="5"/>
      <c r="C8" s="20" t="s">
        <v>33</v>
      </c>
      <c r="D8" s="23" t="s">
        <v>23</v>
      </c>
      <c r="E8" s="21"/>
      <c r="F8" s="23" t="s">
        <v>23</v>
      </c>
      <c r="G8" s="21"/>
      <c r="H8" s="23" t="s">
        <v>23</v>
      </c>
      <c r="I8" s="21"/>
      <c r="J8" s="8" t="s">
        <v>34</v>
      </c>
    </row>
    <row r="9" spans="1:10" x14ac:dyDescent="0.2">
      <c r="A9" s="31"/>
      <c r="B9" s="9"/>
      <c r="C9" s="24" t="s">
        <v>35</v>
      </c>
      <c r="D9" s="11">
        <v>0.20699999999999999</v>
      </c>
      <c r="E9" s="25" t="s">
        <v>36</v>
      </c>
      <c r="F9" s="11">
        <v>0.20699999999999999</v>
      </c>
      <c r="G9" s="25" t="s">
        <v>36</v>
      </c>
      <c r="H9" s="11">
        <v>0.20699999999999999</v>
      </c>
      <c r="I9" s="25" t="s">
        <v>36</v>
      </c>
      <c r="J9" s="13" t="s">
        <v>37</v>
      </c>
    </row>
    <row r="10" spans="1:10" x14ac:dyDescent="0.2">
      <c r="A10" s="31"/>
      <c r="B10" s="22" t="s">
        <v>42</v>
      </c>
      <c r="C10" s="26" t="s">
        <v>43</v>
      </c>
      <c r="D10" s="27">
        <v>8.3000000000000004E-2</v>
      </c>
      <c r="E10" s="27" t="s">
        <v>21</v>
      </c>
      <c r="F10" s="27">
        <v>8.3000000000000004E-2</v>
      </c>
      <c r="G10" s="27" t="s">
        <v>21</v>
      </c>
      <c r="H10" s="27">
        <v>8.3000000000000004E-2</v>
      </c>
      <c r="I10" s="27" t="s">
        <v>21</v>
      </c>
      <c r="J10" s="4"/>
    </row>
    <row r="11" spans="1:10" x14ac:dyDescent="0.2">
      <c r="A11" s="31"/>
      <c r="B11" s="5"/>
      <c r="C11" s="20" t="s">
        <v>44</v>
      </c>
      <c r="D11" s="21">
        <v>0.05</v>
      </c>
      <c r="E11" s="21" t="s">
        <v>21</v>
      </c>
      <c r="F11" s="21">
        <v>0.25</v>
      </c>
      <c r="G11" s="21" t="s">
        <v>21</v>
      </c>
      <c r="H11" s="21">
        <v>0.8</v>
      </c>
      <c r="I11" s="21" t="s">
        <v>21</v>
      </c>
      <c r="J11" s="8"/>
    </row>
    <row r="12" spans="1:10" x14ac:dyDescent="0.2">
      <c r="A12" s="31"/>
      <c r="B12" s="5"/>
      <c r="C12" s="20" t="s">
        <v>45</v>
      </c>
      <c r="D12" s="21">
        <v>0.33</v>
      </c>
      <c r="E12" s="21" t="s">
        <v>21</v>
      </c>
      <c r="F12" s="21">
        <v>8.3000000000000004E-2</v>
      </c>
      <c r="G12" s="21" t="s">
        <v>21</v>
      </c>
      <c r="H12" s="21">
        <v>0.4</v>
      </c>
      <c r="I12" s="21" t="s">
        <v>21</v>
      </c>
      <c r="J12" s="8"/>
    </row>
    <row r="13" spans="1:10" x14ac:dyDescent="0.2">
      <c r="A13" s="31"/>
      <c r="B13" s="5"/>
      <c r="C13" s="20" t="s">
        <v>46</v>
      </c>
      <c r="D13" s="21">
        <v>75.41</v>
      </c>
      <c r="E13" s="21" t="s">
        <v>47</v>
      </c>
      <c r="F13" s="21">
        <v>75.41</v>
      </c>
      <c r="G13" s="21" t="s">
        <v>47</v>
      </c>
      <c r="H13" s="21">
        <v>75.41</v>
      </c>
      <c r="I13" s="21" t="s">
        <v>47</v>
      </c>
      <c r="J13" s="33" t="s">
        <v>48</v>
      </c>
    </row>
    <row r="14" spans="1:10" x14ac:dyDescent="0.2">
      <c r="A14" s="31"/>
      <c r="B14" s="22" t="s">
        <v>49</v>
      </c>
      <c r="C14" s="26" t="s">
        <v>50</v>
      </c>
      <c r="D14" s="28" t="s">
        <v>23</v>
      </c>
      <c r="E14" s="3"/>
      <c r="F14" s="28" t="s">
        <v>23</v>
      </c>
      <c r="G14" s="3"/>
      <c r="H14" s="28" t="s">
        <v>23</v>
      </c>
      <c r="I14" s="3"/>
      <c r="J14" s="4" t="s">
        <v>52</v>
      </c>
    </row>
    <row r="15" spans="1:10" x14ac:dyDescent="0.2">
      <c r="A15" s="31"/>
      <c r="B15" s="9"/>
      <c r="C15" s="24" t="s">
        <v>51</v>
      </c>
      <c r="D15" s="29" t="s">
        <v>23</v>
      </c>
      <c r="E15" s="11"/>
      <c r="F15" s="29" t="s">
        <v>23</v>
      </c>
      <c r="G15" s="11"/>
      <c r="H15" s="29" t="s">
        <v>23</v>
      </c>
      <c r="I15" s="11"/>
      <c r="J15" s="34" t="s">
        <v>52</v>
      </c>
    </row>
    <row r="16" spans="1:10" x14ac:dyDescent="0.2">
      <c r="A16" s="31"/>
      <c r="B16" s="22" t="s">
        <v>53</v>
      </c>
      <c r="C16" s="26" t="s">
        <v>54</v>
      </c>
      <c r="D16" s="28" t="s">
        <v>23</v>
      </c>
      <c r="E16" s="3"/>
      <c r="F16" s="28" t="s">
        <v>23</v>
      </c>
      <c r="G16" s="3"/>
      <c r="H16" s="28" t="s">
        <v>23</v>
      </c>
      <c r="I16" s="3"/>
      <c r="J16" s="4" t="s">
        <v>59</v>
      </c>
    </row>
    <row r="17" spans="1:10" x14ac:dyDescent="0.2">
      <c r="A17" s="31"/>
      <c r="B17" s="5"/>
      <c r="C17" s="20" t="s">
        <v>55</v>
      </c>
      <c r="D17" s="23" t="s">
        <v>23</v>
      </c>
      <c r="E17" s="7"/>
      <c r="F17" s="23" t="s">
        <v>23</v>
      </c>
      <c r="G17" s="7"/>
      <c r="H17" s="23" t="s">
        <v>23</v>
      </c>
      <c r="I17" s="7"/>
      <c r="J17" s="8" t="s">
        <v>59</v>
      </c>
    </row>
    <row r="18" spans="1:10" x14ac:dyDescent="0.2">
      <c r="A18" s="31"/>
      <c r="B18" s="5"/>
      <c r="C18" s="20" t="s">
        <v>56</v>
      </c>
      <c r="D18" s="23" t="s">
        <v>23</v>
      </c>
      <c r="E18" s="7"/>
      <c r="F18" s="23" t="s">
        <v>23</v>
      </c>
      <c r="G18" s="7"/>
      <c r="H18" s="23" t="s">
        <v>23</v>
      </c>
      <c r="I18" s="7"/>
      <c r="J18" s="8" t="s">
        <v>59</v>
      </c>
    </row>
    <row r="19" spans="1:10" x14ac:dyDescent="0.2">
      <c r="A19" s="31"/>
      <c r="B19" s="5"/>
      <c r="C19" s="20" t="s">
        <v>57</v>
      </c>
      <c r="D19" s="23" t="s">
        <v>23</v>
      </c>
      <c r="E19" s="7"/>
      <c r="F19" s="23" t="s">
        <v>23</v>
      </c>
      <c r="G19" s="7"/>
      <c r="H19" s="23" t="s">
        <v>23</v>
      </c>
      <c r="I19" s="7"/>
      <c r="J19" s="8" t="s">
        <v>59</v>
      </c>
    </row>
    <row r="20" spans="1:10" x14ac:dyDescent="0.2">
      <c r="A20" s="32"/>
      <c r="B20" s="9"/>
      <c r="C20" s="24" t="s">
        <v>58</v>
      </c>
      <c r="D20" s="29" t="s">
        <v>23</v>
      </c>
      <c r="E20" s="11"/>
      <c r="F20" s="29" t="s">
        <v>23</v>
      </c>
      <c r="G20" s="11"/>
      <c r="H20" s="29" t="s">
        <v>23</v>
      </c>
      <c r="I20" s="11"/>
      <c r="J20" s="13" t="s">
        <v>59</v>
      </c>
    </row>
    <row r="21" spans="1:10" x14ac:dyDescent="0.2">
      <c r="A21" s="35" t="s">
        <v>60</v>
      </c>
      <c r="B21" s="19" t="s">
        <v>29</v>
      </c>
      <c r="C21" s="2" t="s">
        <v>40</v>
      </c>
      <c r="D21" s="3">
        <v>6000</v>
      </c>
      <c r="E21" s="3" t="s">
        <v>24</v>
      </c>
      <c r="F21" s="3">
        <v>6000</v>
      </c>
      <c r="G21" s="3" t="s">
        <v>24</v>
      </c>
      <c r="H21" s="3">
        <v>6000</v>
      </c>
      <c r="I21" s="3" t="s">
        <v>24</v>
      </c>
      <c r="J21" s="4" t="s">
        <v>61</v>
      </c>
    </row>
    <row r="22" spans="1:10" x14ac:dyDescent="0.2">
      <c r="A22" s="31"/>
      <c r="B22" s="5"/>
      <c r="C22" s="6" t="s">
        <v>41</v>
      </c>
      <c r="D22" s="7">
        <v>8.0000000000000004E-4</v>
      </c>
      <c r="E22" s="7" t="s">
        <v>21</v>
      </c>
      <c r="F22" s="7">
        <f>0.00086+0.00055</f>
        <v>1.41E-3</v>
      </c>
      <c r="G22" s="7" t="s">
        <v>21</v>
      </c>
      <c r="H22" s="7">
        <v>1.2199999999999999E-3</v>
      </c>
      <c r="I22" s="7" t="s">
        <v>21</v>
      </c>
      <c r="J22" s="8"/>
    </row>
    <row r="23" spans="1:10" x14ac:dyDescent="0.2">
      <c r="A23" s="31"/>
      <c r="B23" s="9"/>
      <c r="C23" s="10" t="s">
        <v>57</v>
      </c>
      <c r="D23" s="11">
        <v>6</v>
      </c>
      <c r="E23" s="11" t="s">
        <v>28</v>
      </c>
      <c r="F23" s="11">
        <v>6</v>
      </c>
      <c r="G23" s="11" t="s">
        <v>28</v>
      </c>
      <c r="H23" s="11">
        <v>6</v>
      </c>
      <c r="I23" s="12" t="s">
        <v>28</v>
      </c>
      <c r="J23" s="13"/>
    </row>
    <row r="24" spans="1:10" x14ac:dyDescent="0.2">
      <c r="A24" s="31"/>
      <c r="B24" s="22" t="s">
        <v>31</v>
      </c>
      <c r="C24" s="2" t="s">
        <v>41</v>
      </c>
      <c r="D24" s="7">
        <v>8.0000000000000004E-4</v>
      </c>
      <c r="E24" s="3" t="s">
        <v>21</v>
      </c>
      <c r="F24" s="7">
        <f>0.00086+0.00055</f>
        <v>1.41E-3</v>
      </c>
      <c r="G24" s="3" t="s">
        <v>21</v>
      </c>
      <c r="H24" s="7">
        <v>1.2199999999999999E-3</v>
      </c>
      <c r="I24" s="3" t="s">
        <v>21</v>
      </c>
      <c r="J24" s="4"/>
    </row>
    <row r="25" spans="1:10" x14ac:dyDescent="0.2">
      <c r="A25" s="31"/>
      <c r="B25" s="5"/>
      <c r="C25" s="20" t="s">
        <v>32</v>
      </c>
      <c r="D25" s="7">
        <v>0.41699999999999998</v>
      </c>
      <c r="E25" s="21" t="s">
        <v>21</v>
      </c>
      <c r="F25" s="7">
        <v>0.98640000000000005</v>
      </c>
      <c r="G25" s="21" t="s">
        <v>21</v>
      </c>
      <c r="H25" s="7">
        <v>0.82599999999999996</v>
      </c>
      <c r="I25" s="21" t="s">
        <v>21</v>
      </c>
      <c r="J25" s="8"/>
    </row>
    <row r="26" spans="1:10" x14ac:dyDescent="0.2">
      <c r="A26" s="31"/>
      <c r="B26" s="5"/>
      <c r="C26" s="20" t="s">
        <v>33</v>
      </c>
      <c r="D26" s="23" t="s">
        <v>23</v>
      </c>
      <c r="E26" s="21"/>
      <c r="F26" s="23" t="s">
        <v>23</v>
      </c>
      <c r="G26" s="21"/>
      <c r="H26" s="23" t="s">
        <v>23</v>
      </c>
      <c r="I26" s="21"/>
      <c r="J26" s="8" t="s">
        <v>34</v>
      </c>
    </row>
    <row r="27" spans="1:10" x14ac:dyDescent="0.2">
      <c r="A27" s="31"/>
      <c r="B27" s="9"/>
      <c r="C27" s="24" t="s">
        <v>35</v>
      </c>
      <c r="D27" s="11">
        <v>0.20699999999999999</v>
      </c>
      <c r="E27" s="25" t="s">
        <v>36</v>
      </c>
      <c r="F27" s="11">
        <v>0.20699999999999999</v>
      </c>
      <c r="G27" s="25" t="s">
        <v>36</v>
      </c>
      <c r="H27" s="11">
        <v>0.20699999999999999</v>
      </c>
      <c r="I27" s="25" t="s">
        <v>36</v>
      </c>
      <c r="J27" s="13" t="s">
        <v>37</v>
      </c>
    </row>
    <row r="28" spans="1:10" x14ac:dyDescent="0.2">
      <c r="A28" s="31"/>
      <c r="B28" s="22" t="s">
        <v>42</v>
      </c>
      <c r="C28" s="26" t="s">
        <v>43</v>
      </c>
      <c r="D28" s="27">
        <v>0.33</v>
      </c>
      <c r="E28" s="27" t="s">
        <v>21</v>
      </c>
      <c r="F28" s="27">
        <v>0.66</v>
      </c>
      <c r="G28" s="27" t="s">
        <v>21</v>
      </c>
      <c r="H28" s="27">
        <v>0.66</v>
      </c>
      <c r="I28" s="27" t="s">
        <v>21</v>
      </c>
      <c r="J28" s="4"/>
    </row>
    <row r="29" spans="1:10" x14ac:dyDescent="0.2">
      <c r="A29" s="31"/>
      <c r="B29" s="5"/>
      <c r="C29" s="20" t="s">
        <v>44</v>
      </c>
      <c r="D29" s="37" t="s">
        <v>23</v>
      </c>
      <c r="E29" s="21" t="s">
        <v>21</v>
      </c>
      <c r="F29" s="37" t="s">
        <v>23</v>
      </c>
      <c r="G29" s="21" t="s">
        <v>21</v>
      </c>
      <c r="H29" s="37" t="s">
        <v>23</v>
      </c>
      <c r="I29" s="21" t="s">
        <v>21</v>
      </c>
      <c r="J29" s="8"/>
    </row>
    <row r="30" spans="1:10" x14ac:dyDescent="0.2">
      <c r="A30" s="31"/>
      <c r="B30" s="5"/>
      <c r="C30" s="20" t="s">
        <v>45</v>
      </c>
      <c r="D30" s="21">
        <v>8.3000000000000004E-2</v>
      </c>
      <c r="E30" s="21" t="s">
        <v>21</v>
      </c>
      <c r="F30" s="21">
        <v>0.16600000000000001</v>
      </c>
      <c r="G30" s="21" t="s">
        <v>21</v>
      </c>
      <c r="H30" s="21">
        <v>0.16600000000000001</v>
      </c>
      <c r="I30" s="21" t="s">
        <v>21</v>
      </c>
      <c r="J30" s="8"/>
    </row>
    <row r="31" spans="1:10" x14ac:dyDescent="0.2">
      <c r="A31" s="31"/>
      <c r="B31" s="5"/>
      <c r="C31" s="20" t="s">
        <v>46</v>
      </c>
      <c r="D31" s="21">
        <v>75.41</v>
      </c>
      <c r="E31" s="21" t="s">
        <v>47</v>
      </c>
      <c r="F31" s="21">
        <v>75.41</v>
      </c>
      <c r="G31" s="21" t="s">
        <v>47</v>
      </c>
      <c r="H31" s="21">
        <v>75.41</v>
      </c>
      <c r="I31" s="21" t="s">
        <v>47</v>
      </c>
      <c r="J31" s="33" t="s">
        <v>48</v>
      </c>
    </row>
    <row r="32" spans="1:10" x14ac:dyDescent="0.2">
      <c r="A32" s="31"/>
      <c r="B32" s="22" t="s">
        <v>49</v>
      </c>
      <c r="C32" s="26" t="s">
        <v>50</v>
      </c>
      <c r="D32" s="28" t="s">
        <v>23</v>
      </c>
      <c r="E32" s="3"/>
      <c r="F32" s="28" t="s">
        <v>23</v>
      </c>
      <c r="G32" s="3"/>
      <c r="H32" s="28" t="s">
        <v>23</v>
      </c>
      <c r="I32" s="3"/>
      <c r="J32" s="4" t="s">
        <v>52</v>
      </c>
    </row>
    <row r="33" spans="1:10" x14ac:dyDescent="0.2">
      <c r="A33" s="31"/>
      <c r="B33" s="9"/>
      <c r="C33" s="24" t="s">
        <v>51</v>
      </c>
      <c r="D33" s="29" t="s">
        <v>23</v>
      </c>
      <c r="E33" s="11"/>
      <c r="F33" s="29" t="s">
        <v>23</v>
      </c>
      <c r="G33" s="11"/>
      <c r="H33" s="29" t="s">
        <v>23</v>
      </c>
      <c r="I33" s="11"/>
      <c r="J33" s="34" t="s">
        <v>52</v>
      </c>
    </row>
    <row r="34" spans="1:10" x14ac:dyDescent="0.2">
      <c r="A34" s="31"/>
      <c r="B34" s="22" t="s">
        <v>53</v>
      </c>
      <c r="C34" s="26" t="s">
        <v>54</v>
      </c>
      <c r="D34" s="28" t="s">
        <v>23</v>
      </c>
      <c r="E34" s="3"/>
      <c r="F34" s="28" t="s">
        <v>23</v>
      </c>
      <c r="G34" s="3"/>
      <c r="H34" s="28" t="s">
        <v>23</v>
      </c>
      <c r="I34" s="3"/>
      <c r="J34" s="4" t="s">
        <v>59</v>
      </c>
    </row>
    <row r="35" spans="1:10" x14ac:dyDescent="0.2">
      <c r="A35" s="31"/>
      <c r="B35" s="5"/>
      <c r="C35" s="20" t="s">
        <v>55</v>
      </c>
      <c r="D35" s="23" t="s">
        <v>23</v>
      </c>
      <c r="E35" s="7"/>
      <c r="F35" s="23" t="s">
        <v>23</v>
      </c>
      <c r="G35" s="7"/>
      <c r="H35" s="23" t="s">
        <v>23</v>
      </c>
      <c r="I35" s="7"/>
      <c r="J35" s="8" t="s">
        <v>59</v>
      </c>
    </row>
    <row r="36" spans="1:10" x14ac:dyDescent="0.2">
      <c r="A36" s="31"/>
      <c r="B36" s="5"/>
      <c r="C36" s="20" t="s">
        <v>56</v>
      </c>
      <c r="D36" s="23" t="s">
        <v>23</v>
      </c>
      <c r="E36" s="7"/>
      <c r="F36" s="23" t="s">
        <v>23</v>
      </c>
      <c r="G36" s="7"/>
      <c r="H36" s="23" t="s">
        <v>23</v>
      </c>
      <c r="I36" s="7"/>
      <c r="J36" s="8" t="s">
        <v>59</v>
      </c>
    </row>
    <row r="37" spans="1:10" x14ac:dyDescent="0.2">
      <c r="A37" s="31"/>
      <c r="B37" s="5"/>
      <c r="C37" s="20" t="s">
        <v>57</v>
      </c>
      <c r="D37" s="23" t="s">
        <v>23</v>
      </c>
      <c r="E37" s="7"/>
      <c r="F37" s="23" t="s">
        <v>23</v>
      </c>
      <c r="G37" s="7"/>
      <c r="H37" s="23" t="s">
        <v>23</v>
      </c>
      <c r="I37" s="7"/>
      <c r="J37" s="8" t="s">
        <v>59</v>
      </c>
    </row>
    <row r="38" spans="1:10" x14ac:dyDescent="0.2">
      <c r="A38" s="32"/>
      <c r="B38" s="9"/>
      <c r="C38" s="24" t="s">
        <v>58</v>
      </c>
      <c r="D38" s="29" t="s">
        <v>23</v>
      </c>
      <c r="E38" s="11"/>
      <c r="F38" s="29" t="s">
        <v>23</v>
      </c>
      <c r="G38" s="11"/>
      <c r="H38" s="29" t="s">
        <v>23</v>
      </c>
      <c r="I38" s="11"/>
      <c r="J38" s="13" t="s">
        <v>59</v>
      </c>
    </row>
    <row r="39" spans="1:10" x14ac:dyDescent="0.2">
      <c r="A39" s="35" t="s">
        <v>62</v>
      </c>
      <c r="B39" s="19" t="s">
        <v>29</v>
      </c>
      <c r="C39" s="2" t="s">
        <v>40</v>
      </c>
      <c r="D39" s="28" t="s">
        <v>23</v>
      </c>
      <c r="E39" s="3"/>
      <c r="F39" s="3">
        <v>20000</v>
      </c>
      <c r="G39" s="3" t="s">
        <v>24</v>
      </c>
      <c r="H39" s="3">
        <v>20000</v>
      </c>
      <c r="I39" s="3" t="s">
        <v>24</v>
      </c>
      <c r="J39" s="4"/>
    </row>
    <row r="40" spans="1:10" x14ac:dyDescent="0.2">
      <c r="A40" s="31"/>
      <c r="B40" s="5"/>
      <c r="C40" s="6" t="s">
        <v>41</v>
      </c>
      <c r="D40" s="23" t="s">
        <v>23</v>
      </c>
      <c r="E40" s="7"/>
      <c r="F40" s="7">
        <v>3.7599999999999999E-5</v>
      </c>
      <c r="G40" s="7" t="s">
        <v>21</v>
      </c>
      <c r="H40" s="7">
        <v>2.3E-5</v>
      </c>
      <c r="I40" s="7" t="s">
        <v>21</v>
      </c>
      <c r="J40" s="4" t="s">
        <v>63</v>
      </c>
    </row>
    <row r="41" spans="1:10" x14ac:dyDescent="0.2">
      <c r="A41" s="31"/>
      <c r="B41" s="9"/>
      <c r="C41" s="10" t="s">
        <v>57</v>
      </c>
      <c r="D41" s="29" t="s">
        <v>23</v>
      </c>
      <c r="E41" s="11"/>
      <c r="F41" s="11">
        <v>10</v>
      </c>
      <c r="G41" s="11"/>
      <c r="H41" s="11">
        <v>10</v>
      </c>
      <c r="I41" s="12"/>
      <c r="J41" s="13" t="s">
        <v>64</v>
      </c>
    </row>
    <row r="42" spans="1:10" x14ac:dyDescent="0.2">
      <c r="A42" s="31"/>
      <c r="B42" s="22" t="s">
        <v>31</v>
      </c>
      <c r="C42" s="2" t="s">
        <v>41</v>
      </c>
      <c r="D42" s="28" t="s">
        <v>23</v>
      </c>
      <c r="E42" s="3"/>
      <c r="F42" s="7">
        <v>3.7599999999999999E-5</v>
      </c>
      <c r="G42" s="3" t="s">
        <v>21</v>
      </c>
      <c r="H42" s="7">
        <v>2.3E-5</v>
      </c>
      <c r="I42" s="3" t="s">
        <v>21</v>
      </c>
      <c r="J42" s="4"/>
    </row>
    <row r="43" spans="1:10" x14ac:dyDescent="0.2">
      <c r="A43" s="31"/>
      <c r="B43" s="5"/>
      <c r="C43" s="20" t="s">
        <v>32</v>
      </c>
      <c r="D43" s="23" t="s">
        <v>23</v>
      </c>
      <c r="E43" s="21"/>
      <c r="F43" s="7">
        <v>2.7E-2</v>
      </c>
      <c r="G43" s="21" t="s">
        <v>21</v>
      </c>
      <c r="H43" s="52">
        <v>1.6E-2</v>
      </c>
      <c r="I43" s="21" t="s">
        <v>21</v>
      </c>
      <c r="J43" s="8"/>
    </row>
    <row r="44" spans="1:10" x14ac:dyDescent="0.2">
      <c r="A44" s="31"/>
      <c r="B44" s="5"/>
      <c r="C44" s="20" t="s">
        <v>33</v>
      </c>
      <c r="D44" s="23" t="s">
        <v>23</v>
      </c>
      <c r="E44" s="21"/>
      <c r="F44" s="23" t="s">
        <v>23</v>
      </c>
      <c r="G44" s="21"/>
      <c r="H44" s="23" t="s">
        <v>23</v>
      </c>
      <c r="I44" s="21"/>
      <c r="J44" s="8" t="s">
        <v>34</v>
      </c>
    </row>
    <row r="45" spans="1:10" x14ac:dyDescent="0.2">
      <c r="A45" s="31"/>
      <c r="B45" s="9"/>
      <c r="C45" s="24" t="s">
        <v>35</v>
      </c>
      <c r="D45" s="29" t="s">
        <v>23</v>
      </c>
      <c r="E45" s="25"/>
      <c r="F45" s="11">
        <v>0.20699999999999999</v>
      </c>
      <c r="G45" s="25" t="s">
        <v>36</v>
      </c>
      <c r="H45" s="11">
        <v>0.20699999999999999</v>
      </c>
      <c r="I45" s="25" t="s">
        <v>36</v>
      </c>
      <c r="J45" s="13" t="s">
        <v>37</v>
      </c>
    </row>
    <row r="46" spans="1:10" x14ac:dyDescent="0.2">
      <c r="A46" s="31"/>
      <c r="B46" s="36" t="s">
        <v>42</v>
      </c>
      <c r="C46" s="20" t="s">
        <v>43</v>
      </c>
      <c r="D46" s="37" t="s">
        <v>23</v>
      </c>
      <c r="E46" s="21"/>
      <c r="F46" s="21">
        <v>8.3000000000000004E-2</v>
      </c>
      <c r="G46" s="21" t="s">
        <v>21</v>
      </c>
      <c r="H46" s="21">
        <v>8.3000000000000004E-2</v>
      </c>
      <c r="I46" s="21" t="s">
        <v>21</v>
      </c>
      <c r="J46" s="8"/>
    </row>
    <row r="47" spans="1:10" x14ac:dyDescent="0.2">
      <c r="A47" s="31"/>
      <c r="B47" s="5"/>
      <c r="C47" s="20" t="s">
        <v>44</v>
      </c>
      <c r="D47" s="37" t="s">
        <v>23</v>
      </c>
      <c r="E47" s="21"/>
      <c r="F47" s="37" t="s">
        <v>23</v>
      </c>
      <c r="G47" s="21" t="s">
        <v>21</v>
      </c>
      <c r="H47" s="37" t="s">
        <v>23</v>
      </c>
      <c r="I47" s="21" t="s">
        <v>21</v>
      </c>
      <c r="J47" s="8"/>
    </row>
    <row r="48" spans="1:10" x14ac:dyDescent="0.2">
      <c r="A48" s="31"/>
      <c r="B48" s="5"/>
      <c r="C48" s="20" t="s">
        <v>45</v>
      </c>
      <c r="D48" s="37" t="s">
        <v>23</v>
      </c>
      <c r="E48" s="21"/>
      <c r="F48" s="21">
        <v>8.3000000000000004E-2</v>
      </c>
      <c r="G48" s="21" t="s">
        <v>21</v>
      </c>
      <c r="H48" s="21">
        <v>8.3000000000000004E-2</v>
      </c>
      <c r="I48" s="21" t="s">
        <v>21</v>
      </c>
      <c r="J48" s="8"/>
    </row>
    <row r="49" spans="1:10" x14ac:dyDescent="0.2">
      <c r="A49" s="31"/>
      <c r="B49" s="5"/>
      <c r="C49" s="20" t="s">
        <v>46</v>
      </c>
      <c r="D49" s="37" t="s">
        <v>23</v>
      </c>
      <c r="E49" s="21"/>
      <c r="F49" s="21">
        <v>75.41</v>
      </c>
      <c r="G49" s="21" t="s">
        <v>47</v>
      </c>
      <c r="H49" s="21">
        <v>75.41</v>
      </c>
      <c r="I49" s="21" t="s">
        <v>47</v>
      </c>
      <c r="J49" s="33" t="s">
        <v>48</v>
      </c>
    </row>
    <row r="50" spans="1:10" x14ac:dyDescent="0.2">
      <c r="A50" s="31"/>
      <c r="B50" s="22" t="s">
        <v>49</v>
      </c>
      <c r="C50" s="26" t="s">
        <v>50</v>
      </c>
      <c r="D50" s="28" t="s">
        <v>23</v>
      </c>
      <c r="E50" s="3"/>
      <c r="F50" s="28" t="s">
        <v>23</v>
      </c>
      <c r="G50" s="3"/>
      <c r="H50" s="28" t="s">
        <v>23</v>
      </c>
      <c r="I50" s="3"/>
      <c r="J50" s="4" t="s">
        <v>52</v>
      </c>
    </row>
    <row r="51" spans="1:10" x14ac:dyDescent="0.2">
      <c r="A51" s="31"/>
      <c r="B51" s="9"/>
      <c r="C51" s="24" t="s">
        <v>51</v>
      </c>
      <c r="D51" s="29" t="s">
        <v>23</v>
      </c>
      <c r="E51" s="11"/>
      <c r="F51" s="29" t="s">
        <v>23</v>
      </c>
      <c r="G51" s="11"/>
      <c r="H51" s="29" t="s">
        <v>23</v>
      </c>
      <c r="I51" s="11"/>
      <c r="J51" s="34" t="s">
        <v>52</v>
      </c>
    </row>
    <row r="52" spans="1:10" x14ac:dyDescent="0.2">
      <c r="A52" s="31"/>
      <c r="B52" s="22" t="s">
        <v>53</v>
      </c>
      <c r="C52" s="26" t="s">
        <v>54</v>
      </c>
      <c r="D52" s="28" t="s">
        <v>23</v>
      </c>
      <c r="E52" s="3"/>
      <c r="F52" s="28" t="s">
        <v>23</v>
      </c>
      <c r="G52" s="3"/>
      <c r="H52" s="28" t="s">
        <v>23</v>
      </c>
      <c r="I52" s="3"/>
      <c r="J52" s="4" t="s">
        <v>59</v>
      </c>
    </row>
    <row r="53" spans="1:10" x14ac:dyDescent="0.2">
      <c r="A53" s="31"/>
      <c r="B53" s="5"/>
      <c r="C53" s="20" t="s">
        <v>55</v>
      </c>
      <c r="D53" s="23" t="s">
        <v>23</v>
      </c>
      <c r="E53" s="7"/>
      <c r="F53" s="23" t="s">
        <v>23</v>
      </c>
      <c r="G53" s="7"/>
      <c r="H53" s="23" t="s">
        <v>23</v>
      </c>
      <c r="I53" s="7"/>
      <c r="J53" s="8" t="s">
        <v>59</v>
      </c>
    </row>
    <row r="54" spans="1:10" x14ac:dyDescent="0.2">
      <c r="A54" s="31"/>
      <c r="B54" s="5"/>
      <c r="C54" s="20" t="s">
        <v>56</v>
      </c>
      <c r="D54" s="23" t="s">
        <v>23</v>
      </c>
      <c r="E54" s="7"/>
      <c r="F54" s="23" t="s">
        <v>23</v>
      </c>
      <c r="G54" s="7"/>
      <c r="H54" s="23" t="s">
        <v>23</v>
      </c>
      <c r="I54" s="7"/>
      <c r="J54" s="8" t="s">
        <v>59</v>
      </c>
    </row>
    <row r="55" spans="1:10" x14ac:dyDescent="0.2">
      <c r="A55" s="31"/>
      <c r="B55" s="5"/>
      <c r="C55" s="20" t="s">
        <v>57</v>
      </c>
      <c r="D55" s="23" t="s">
        <v>23</v>
      </c>
      <c r="E55" s="7"/>
      <c r="F55" s="23" t="s">
        <v>23</v>
      </c>
      <c r="G55" s="7"/>
      <c r="H55" s="23" t="s">
        <v>23</v>
      </c>
      <c r="I55" s="7"/>
      <c r="J55" s="8" t="s">
        <v>59</v>
      </c>
    </row>
    <row r="56" spans="1:10" x14ac:dyDescent="0.2">
      <c r="A56" s="32"/>
      <c r="B56" s="5"/>
      <c r="C56" s="20" t="s">
        <v>58</v>
      </c>
      <c r="D56" s="23" t="s">
        <v>23</v>
      </c>
      <c r="E56" s="7"/>
      <c r="F56" s="23" t="s">
        <v>23</v>
      </c>
      <c r="G56" s="7"/>
      <c r="H56" s="23" t="s">
        <v>23</v>
      </c>
      <c r="I56" s="7"/>
      <c r="J56" s="8" t="s">
        <v>59</v>
      </c>
    </row>
    <row r="57" spans="1:10" ht="34" x14ac:dyDescent="0.2">
      <c r="A57" s="35" t="s">
        <v>65</v>
      </c>
      <c r="B57" s="19" t="s">
        <v>29</v>
      </c>
      <c r="C57" s="38" t="s">
        <v>40</v>
      </c>
      <c r="D57" s="39">
        <v>10000</v>
      </c>
      <c r="E57" s="40" t="s">
        <v>24</v>
      </c>
      <c r="F57" s="41" t="s">
        <v>23</v>
      </c>
      <c r="G57" s="40"/>
      <c r="H57" s="41" t="s">
        <v>23</v>
      </c>
      <c r="I57" s="40"/>
      <c r="J57" s="42" t="s">
        <v>67</v>
      </c>
    </row>
    <row r="58" spans="1:10" x14ac:dyDescent="0.2">
      <c r="A58" s="31"/>
      <c r="B58" s="5"/>
      <c r="C58" s="6" t="s">
        <v>41</v>
      </c>
      <c r="D58" s="7">
        <v>2.7000000000000001E-3</v>
      </c>
      <c r="E58" s="7" t="s">
        <v>21</v>
      </c>
      <c r="F58" s="23" t="s">
        <v>23</v>
      </c>
      <c r="G58" s="7"/>
      <c r="H58" s="23" t="s">
        <v>23</v>
      </c>
      <c r="I58" s="7"/>
      <c r="J58" s="8" t="s">
        <v>66</v>
      </c>
    </row>
    <row r="59" spans="1:10" x14ac:dyDescent="0.2">
      <c r="A59" s="31"/>
      <c r="B59" s="9"/>
      <c r="C59" s="10" t="s">
        <v>57</v>
      </c>
      <c r="D59" s="43">
        <v>8</v>
      </c>
      <c r="E59" s="43"/>
      <c r="F59" s="43" t="s">
        <v>23</v>
      </c>
      <c r="G59" s="43"/>
      <c r="H59" s="43" t="s">
        <v>23</v>
      </c>
      <c r="I59" s="44"/>
      <c r="J59" s="45" t="s">
        <v>64</v>
      </c>
    </row>
    <row r="60" spans="1:10" x14ac:dyDescent="0.2">
      <c r="A60" s="31"/>
      <c r="B60" s="22" t="s">
        <v>31</v>
      </c>
      <c r="C60" s="2" t="s">
        <v>41</v>
      </c>
      <c r="D60" s="7">
        <v>2.7000000000000001E-3</v>
      </c>
      <c r="E60" s="48" t="s">
        <v>21</v>
      </c>
      <c r="F60" s="23" t="s">
        <v>23</v>
      </c>
      <c r="G60" s="3"/>
      <c r="H60" s="23" t="s">
        <v>23</v>
      </c>
      <c r="I60" s="3"/>
      <c r="J60" s="4"/>
    </row>
    <row r="61" spans="1:10" x14ac:dyDescent="0.2">
      <c r="A61" s="31"/>
      <c r="B61" s="5"/>
      <c r="C61" s="20" t="s">
        <v>32</v>
      </c>
      <c r="D61" s="46">
        <v>3.28</v>
      </c>
      <c r="E61" s="49" t="s">
        <v>21</v>
      </c>
      <c r="F61" s="23" t="s">
        <v>23</v>
      </c>
      <c r="G61" s="21"/>
      <c r="H61" s="53" t="s">
        <v>23</v>
      </c>
      <c r="I61" s="21"/>
      <c r="J61" s="8"/>
    </row>
    <row r="62" spans="1:10" x14ac:dyDescent="0.2">
      <c r="A62" s="31"/>
      <c r="B62" s="5"/>
      <c r="C62" s="20" t="s">
        <v>33</v>
      </c>
      <c r="D62" s="23" t="s">
        <v>23</v>
      </c>
      <c r="E62" s="49"/>
      <c r="F62" s="23" t="s">
        <v>23</v>
      </c>
      <c r="G62" s="21"/>
      <c r="H62" s="23" t="s">
        <v>23</v>
      </c>
      <c r="I62" s="21"/>
      <c r="J62" s="8" t="s">
        <v>34</v>
      </c>
    </row>
    <row r="63" spans="1:10" x14ac:dyDescent="0.2">
      <c r="A63" s="31"/>
      <c r="B63" s="9"/>
      <c r="C63" s="24" t="s">
        <v>35</v>
      </c>
      <c r="D63" s="43">
        <v>0.20699999999999999</v>
      </c>
      <c r="E63" s="25" t="s">
        <v>36</v>
      </c>
      <c r="F63" s="29" t="s">
        <v>23</v>
      </c>
      <c r="G63" s="25"/>
      <c r="H63" s="29" t="s">
        <v>23</v>
      </c>
      <c r="I63" s="25"/>
      <c r="J63" s="13" t="s">
        <v>37</v>
      </c>
    </row>
    <row r="64" spans="1:10" x14ac:dyDescent="0.2">
      <c r="A64" s="31"/>
      <c r="B64" s="36" t="s">
        <v>42</v>
      </c>
      <c r="C64" s="20" t="s">
        <v>43</v>
      </c>
      <c r="D64" s="47">
        <v>8.3000000000000004E-2</v>
      </c>
      <c r="E64" s="49" t="s">
        <v>21</v>
      </c>
      <c r="F64" s="37" t="s">
        <v>23</v>
      </c>
      <c r="G64" s="21"/>
      <c r="H64" s="37" t="s">
        <v>23</v>
      </c>
      <c r="I64" s="21"/>
      <c r="J64" s="8"/>
    </row>
    <row r="65" spans="1:10" x14ac:dyDescent="0.2">
      <c r="A65" s="31"/>
      <c r="B65" s="5"/>
      <c r="C65" s="20" t="s">
        <v>44</v>
      </c>
      <c r="D65" s="37" t="s">
        <v>23</v>
      </c>
      <c r="E65" s="49"/>
      <c r="F65" s="37" t="s">
        <v>23</v>
      </c>
      <c r="G65" s="21"/>
      <c r="H65" s="37" t="s">
        <v>23</v>
      </c>
      <c r="I65" s="21"/>
      <c r="J65" s="8"/>
    </row>
    <row r="66" spans="1:10" x14ac:dyDescent="0.2">
      <c r="A66" s="31"/>
      <c r="B66" s="5"/>
      <c r="C66" s="20" t="s">
        <v>45</v>
      </c>
      <c r="D66" s="37" t="s">
        <v>23</v>
      </c>
      <c r="E66" s="49"/>
      <c r="F66" s="37" t="s">
        <v>23</v>
      </c>
      <c r="G66" s="21"/>
      <c r="H66" s="37" t="s">
        <v>23</v>
      </c>
      <c r="I66" s="21"/>
      <c r="J66" s="8"/>
    </row>
    <row r="67" spans="1:10" x14ac:dyDescent="0.2">
      <c r="A67" s="31"/>
      <c r="B67" s="5"/>
      <c r="C67" s="20" t="s">
        <v>46</v>
      </c>
      <c r="D67" s="47">
        <v>75.41</v>
      </c>
      <c r="E67" s="49" t="s">
        <v>47</v>
      </c>
      <c r="F67" s="37" t="s">
        <v>23</v>
      </c>
      <c r="G67" s="21"/>
      <c r="H67" s="37" t="s">
        <v>23</v>
      </c>
      <c r="I67" s="21"/>
      <c r="J67" s="33" t="s">
        <v>48</v>
      </c>
    </row>
    <row r="68" spans="1:10" x14ac:dyDescent="0.2">
      <c r="A68" s="31"/>
      <c r="B68" s="22" t="s">
        <v>49</v>
      </c>
      <c r="C68" s="26" t="s">
        <v>50</v>
      </c>
      <c r="D68" s="28" t="s">
        <v>23</v>
      </c>
      <c r="E68" s="48"/>
      <c r="F68" s="28" t="s">
        <v>23</v>
      </c>
      <c r="G68" s="3"/>
      <c r="H68" s="28" t="s">
        <v>23</v>
      </c>
      <c r="I68" s="3"/>
      <c r="J68" s="4" t="s">
        <v>52</v>
      </c>
    </row>
    <row r="69" spans="1:10" x14ac:dyDescent="0.2">
      <c r="A69" s="31"/>
      <c r="B69" s="9"/>
      <c r="C69" s="24" t="s">
        <v>51</v>
      </c>
      <c r="D69" s="29" t="s">
        <v>23</v>
      </c>
      <c r="E69" s="50"/>
      <c r="F69" s="29" t="s">
        <v>23</v>
      </c>
      <c r="G69" s="11"/>
      <c r="H69" s="29" t="s">
        <v>23</v>
      </c>
      <c r="I69" s="11"/>
      <c r="J69" s="34" t="s">
        <v>52</v>
      </c>
    </row>
    <row r="70" spans="1:10" x14ac:dyDescent="0.2">
      <c r="A70" s="31"/>
      <c r="B70" s="22" t="s">
        <v>53</v>
      </c>
      <c r="C70" s="26" t="s">
        <v>54</v>
      </c>
      <c r="D70" s="28" t="s">
        <v>23</v>
      </c>
      <c r="E70" s="48"/>
      <c r="F70" s="28" t="s">
        <v>23</v>
      </c>
      <c r="G70" s="3"/>
      <c r="H70" s="28" t="s">
        <v>23</v>
      </c>
      <c r="I70" s="3"/>
      <c r="J70" s="4" t="s">
        <v>59</v>
      </c>
    </row>
    <row r="71" spans="1:10" x14ac:dyDescent="0.2">
      <c r="A71" s="31"/>
      <c r="B71" s="5"/>
      <c r="C71" s="20" t="s">
        <v>55</v>
      </c>
      <c r="D71" s="23" t="s">
        <v>23</v>
      </c>
      <c r="E71" s="51"/>
      <c r="F71" s="23" t="s">
        <v>23</v>
      </c>
      <c r="G71" s="7"/>
      <c r="H71" s="23" t="s">
        <v>23</v>
      </c>
      <c r="I71" s="7"/>
      <c r="J71" s="8" t="s">
        <v>59</v>
      </c>
    </row>
    <row r="72" spans="1:10" x14ac:dyDescent="0.2">
      <c r="A72" s="31"/>
      <c r="B72" s="5"/>
      <c r="C72" s="20" t="s">
        <v>56</v>
      </c>
      <c r="D72" s="23" t="s">
        <v>23</v>
      </c>
      <c r="E72" s="51"/>
      <c r="F72" s="23" t="s">
        <v>23</v>
      </c>
      <c r="G72" s="7"/>
      <c r="H72" s="23" t="s">
        <v>23</v>
      </c>
      <c r="I72" s="7"/>
      <c r="J72" s="8" t="s">
        <v>59</v>
      </c>
    </row>
    <row r="73" spans="1:10" x14ac:dyDescent="0.2">
      <c r="A73" s="31"/>
      <c r="B73" s="5"/>
      <c r="C73" s="20" t="s">
        <v>57</v>
      </c>
      <c r="D73" s="23" t="s">
        <v>23</v>
      </c>
      <c r="E73" s="51"/>
      <c r="F73" s="23" t="s">
        <v>23</v>
      </c>
      <c r="G73" s="7"/>
      <c r="H73" s="23" t="s">
        <v>23</v>
      </c>
      <c r="I73" s="7"/>
      <c r="J73" s="8" t="s">
        <v>59</v>
      </c>
    </row>
    <row r="74" spans="1:10" x14ac:dyDescent="0.2">
      <c r="A74" s="32"/>
      <c r="B74" s="9"/>
      <c r="C74" s="24" t="s">
        <v>58</v>
      </c>
      <c r="D74" s="29" t="s">
        <v>23</v>
      </c>
      <c r="E74" s="50"/>
      <c r="F74" s="29" t="s">
        <v>23</v>
      </c>
      <c r="G74" s="11"/>
      <c r="H74" s="29" t="s">
        <v>23</v>
      </c>
      <c r="I74" s="11"/>
      <c r="J74" s="1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1EF2-DCBB-F54F-AE9E-E94A35212639}">
  <dimension ref="A1:J74"/>
  <sheetViews>
    <sheetView tabSelected="1" topLeftCell="A37" workbookViewId="0">
      <selection activeCell="D64" sqref="D64"/>
    </sheetView>
  </sheetViews>
  <sheetFormatPr baseColWidth="10" defaultRowHeight="16" x14ac:dyDescent="0.2"/>
  <cols>
    <col min="2" max="2" width="18.33203125" customWidth="1"/>
    <col min="3" max="3" width="29.6640625" customWidth="1"/>
    <col min="4" max="4" width="15.1640625" customWidth="1"/>
    <col min="5" max="5" width="21.1640625" customWidth="1"/>
    <col min="6" max="6" width="13.1640625" customWidth="1"/>
    <col min="7" max="7" width="19.6640625" customWidth="1"/>
    <col min="8" max="8" width="10.83203125" customWidth="1"/>
    <col min="9" max="9" width="19" customWidth="1"/>
    <col min="10" max="10" width="29.6640625" customWidth="1"/>
  </cols>
  <sheetData>
    <row r="1" spans="1:10" x14ac:dyDescent="0.2">
      <c r="A1" s="22" t="s">
        <v>38</v>
      </c>
      <c r="B1" s="14" t="s">
        <v>30</v>
      </c>
      <c r="C1" s="15" t="s">
        <v>0</v>
      </c>
      <c r="D1" s="15" t="s">
        <v>9</v>
      </c>
      <c r="E1" s="15" t="s">
        <v>20</v>
      </c>
      <c r="F1" s="15" t="s">
        <v>8</v>
      </c>
      <c r="G1" s="15" t="s">
        <v>20</v>
      </c>
      <c r="H1" s="15" t="s">
        <v>3</v>
      </c>
      <c r="I1" s="15" t="s">
        <v>20</v>
      </c>
      <c r="J1" s="16" t="s">
        <v>22</v>
      </c>
    </row>
    <row r="2" spans="1:10" x14ac:dyDescent="0.2">
      <c r="A2" s="30"/>
      <c r="B2" s="14"/>
      <c r="C2" s="15" t="s">
        <v>19</v>
      </c>
      <c r="D2" s="17">
        <v>936.53</v>
      </c>
      <c r="E2" s="17" t="s">
        <v>21</v>
      </c>
      <c r="F2" s="17">
        <v>611.77</v>
      </c>
      <c r="G2" s="17" t="s">
        <v>21</v>
      </c>
      <c r="H2" s="17">
        <v>341.73</v>
      </c>
      <c r="I2" s="17" t="s">
        <v>21</v>
      </c>
      <c r="J2" s="18" t="s">
        <v>68</v>
      </c>
    </row>
    <row r="3" spans="1:10" x14ac:dyDescent="0.2">
      <c r="A3" s="35" t="s">
        <v>39</v>
      </c>
      <c r="B3" s="19" t="s">
        <v>29</v>
      </c>
      <c r="C3" s="2" t="s">
        <v>40</v>
      </c>
      <c r="D3" s="3">
        <v>11260</v>
      </c>
      <c r="E3" s="3"/>
      <c r="F3" s="3">
        <v>11260</v>
      </c>
      <c r="G3" s="3"/>
      <c r="H3" s="3">
        <v>11260</v>
      </c>
      <c r="I3" s="3"/>
      <c r="J3" s="4" t="s">
        <v>78</v>
      </c>
    </row>
    <row r="4" spans="1:10" x14ac:dyDescent="0.2">
      <c r="A4" s="31"/>
      <c r="B4" s="5"/>
      <c r="C4" s="6" t="s">
        <v>41</v>
      </c>
      <c r="D4" s="7">
        <f>0.0000571*0.016</f>
        <v>9.1360000000000003E-7</v>
      </c>
      <c r="E4" s="7" t="s">
        <v>69</v>
      </c>
      <c r="F4" s="7">
        <f>0.000285*0.002</f>
        <v>5.6999999999999994E-7</v>
      </c>
      <c r="G4" s="7" t="s">
        <v>69</v>
      </c>
      <c r="H4" s="7">
        <f>0.000046*0.007</f>
        <v>3.22E-7</v>
      </c>
      <c r="I4" s="7" t="s">
        <v>69</v>
      </c>
      <c r="J4" s="8" t="s">
        <v>79</v>
      </c>
    </row>
    <row r="5" spans="1:10" x14ac:dyDescent="0.2">
      <c r="A5" s="31"/>
      <c r="B5" s="9"/>
      <c r="C5" s="10" t="s">
        <v>57</v>
      </c>
      <c r="D5" s="11">
        <v>30</v>
      </c>
      <c r="E5" s="11"/>
      <c r="F5" s="11">
        <v>30</v>
      </c>
      <c r="G5" s="11"/>
      <c r="H5" s="11">
        <v>30</v>
      </c>
      <c r="I5" s="12"/>
      <c r="J5" s="4" t="s">
        <v>80</v>
      </c>
    </row>
    <row r="6" spans="1:10" x14ac:dyDescent="0.2">
      <c r="A6" s="31"/>
      <c r="B6" s="22" t="s">
        <v>31</v>
      </c>
      <c r="C6" s="2" t="s">
        <v>41</v>
      </c>
      <c r="D6" s="7">
        <f>0.0000571*0.016</f>
        <v>9.1360000000000003E-7</v>
      </c>
      <c r="E6" s="7" t="s">
        <v>69</v>
      </c>
      <c r="F6" s="7">
        <f>0.000285*0.002</f>
        <v>5.6999999999999994E-7</v>
      </c>
      <c r="G6" s="7" t="s">
        <v>69</v>
      </c>
      <c r="H6" s="7">
        <f>0.000046*0.007</f>
        <v>3.22E-7</v>
      </c>
      <c r="I6" s="7" t="s">
        <v>69</v>
      </c>
      <c r="J6" s="8"/>
    </row>
    <row r="7" spans="1:10" x14ac:dyDescent="0.2">
      <c r="A7" s="31"/>
      <c r="B7" s="5"/>
      <c r="C7" s="20" t="s">
        <v>32</v>
      </c>
      <c r="D7" s="7">
        <v>3.6999999999999998E-2</v>
      </c>
      <c r="E7" s="21" t="s">
        <v>69</v>
      </c>
      <c r="F7" s="7">
        <v>2.4E-2</v>
      </c>
      <c r="G7" s="21" t="s">
        <v>69</v>
      </c>
      <c r="H7" s="7">
        <v>1.3599999999999999E-2</v>
      </c>
      <c r="I7" s="21" t="s">
        <v>69</v>
      </c>
      <c r="J7" s="8" t="s">
        <v>81</v>
      </c>
    </row>
    <row r="8" spans="1:10" x14ac:dyDescent="0.2">
      <c r="A8" s="31"/>
      <c r="B8" s="5"/>
      <c r="C8" s="20" t="s">
        <v>33</v>
      </c>
      <c r="D8" s="23" t="s">
        <v>23</v>
      </c>
      <c r="E8" s="21"/>
      <c r="F8" s="23" t="s">
        <v>23</v>
      </c>
      <c r="G8" s="21"/>
      <c r="H8" s="23" t="s">
        <v>23</v>
      </c>
      <c r="I8" s="21"/>
      <c r="J8" s="8"/>
    </row>
    <row r="9" spans="1:10" x14ac:dyDescent="0.2">
      <c r="A9" s="31"/>
      <c r="B9" s="9"/>
      <c r="C9" s="24" t="s">
        <v>35</v>
      </c>
      <c r="D9" s="11">
        <v>0.20699999999999999</v>
      </c>
      <c r="E9" s="25" t="s">
        <v>36</v>
      </c>
      <c r="F9" s="11">
        <v>0.20699999999999999</v>
      </c>
      <c r="G9" s="25" t="s">
        <v>36</v>
      </c>
      <c r="H9" s="11">
        <v>0.20699999999999999</v>
      </c>
      <c r="I9" s="25" t="s">
        <v>36</v>
      </c>
      <c r="J9" s="56" t="s">
        <v>37</v>
      </c>
    </row>
    <row r="10" spans="1:10" x14ac:dyDescent="0.2">
      <c r="A10" s="31"/>
      <c r="B10" s="22" t="s">
        <v>42</v>
      </c>
      <c r="C10" s="26" t="s">
        <v>43</v>
      </c>
      <c r="D10" s="27">
        <f>0.083*0.128</f>
        <v>1.0624000000000001E-2</v>
      </c>
      <c r="E10" s="27" t="s">
        <v>69</v>
      </c>
      <c r="F10" s="27">
        <f>0.083*0.016</f>
        <v>1.3280000000000002E-3</v>
      </c>
      <c r="G10" s="27" t="s">
        <v>69</v>
      </c>
      <c r="H10" s="27">
        <f>0.083*0.056</f>
        <v>4.6480000000000002E-3</v>
      </c>
      <c r="I10" s="27" t="s">
        <v>69</v>
      </c>
      <c r="J10" s="4" t="s">
        <v>82</v>
      </c>
    </row>
    <row r="11" spans="1:10" x14ac:dyDescent="0.2">
      <c r="A11" s="31"/>
      <c r="B11" s="5"/>
      <c r="C11" s="20" t="s">
        <v>44</v>
      </c>
      <c r="D11" s="21">
        <f>0.05*0.128</f>
        <v>6.4000000000000003E-3</v>
      </c>
      <c r="E11" s="21" t="s">
        <v>69</v>
      </c>
      <c r="F11" s="21">
        <f>0.25*0.016</f>
        <v>4.0000000000000001E-3</v>
      </c>
      <c r="G11" s="21" t="s">
        <v>69</v>
      </c>
      <c r="H11" s="21">
        <f>0.8*0.056</f>
        <v>4.4800000000000006E-2</v>
      </c>
      <c r="I11" s="21" t="s">
        <v>69</v>
      </c>
      <c r="J11" s="8" t="s">
        <v>83</v>
      </c>
    </row>
    <row r="12" spans="1:10" x14ac:dyDescent="0.2">
      <c r="A12" s="31"/>
      <c r="B12" s="5"/>
      <c r="C12" s="20" t="s">
        <v>45</v>
      </c>
      <c r="D12" s="21">
        <f>0.33*0.128</f>
        <v>4.224E-2</v>
      </c>
      <c r="E12" s="21" t="s">
        <v>85</v>
      </c>
      <c r="F12" s="21">
        <f>0.083*0.016</f>
        <v>1.3280000000000002E-3</v>
      </c>
      <c r="G12" s="21" t="s">
        <v>69</v>
      </c>
      <c r="H12" s="21">
        <f>0.4*0.056</f>
        <v>2.2400000000000003E-2</v>
      </c>
      <c r="I12" s="21" t="s">
        <v>69</v>
      </c>
      <c r="J12" s="8" t="s">
        <v>84</v>
      </c>
    </row>
    <row r="13" spans="1:10" x14ac:dyDescent="0.2">
      <c r="A13" s="31"/>
      <c r="B13" s="5"/>
      <c r="C13" s="20" t="s">
        <v>46</v>
      </c>
      <c r="D13" s="21">
        <v>21</v>
      </c>
      <c r="E13" s="21" t="s">
        <v>73</v>
      </c>
      <c r="F13" s="21">
        <v>21</v>
      </c>
      <c r="G13" s="21" t="s">
        <v>73</v>
      </c>
      <c r="H13" s="21">
        <v>21</v>
      </c>
      <c r="I13" s="21" t="s">
        <v>73</v>
      </c>
      <c r="J13" s="54"/>
    </row>
    <row r="14" spans="1:10" x14ac:dyDescent="0.2">
      <c r="A14" s="31"/>
      <c r="B14" s="22" t="s">
        <v>49</v>
      </c>
      <c r="C14" s="26" t="s">
        <v>50</v>
      </c>
      <c r="D14" s="28" t="s">
        <v>23</v>
      </c>
      <c r="E14" s="3"/>
      <c r="F14" s="28" t="s">
        <v>23</v>
      </c>
      <c r="G14" s="3"/>
      <c r="H14" s="28" t="s">
        <v>23</v>
      </c>
      <c r="I14" s="3"/>
      <c r="J14" s="4" t="s">
        <v>52</v>
      </c>
    </row>
    <row r="15" spans="1:10" x14ac:dyDescent="0.2">
      <c r="A15" s="31"/>
      <c r="B15" s="9"/>
      <c r="C15" s="24" t="s">
        <v>51</v>
      </c>
      <c r="D15" s="29" t="s">
        <v>23</v>
      </c>
      <c r="E15" s="11"/>
      <c r="F15" s="29" t="s">
        <v>23</v>
      </c>
      <c r="G15" s="11"/>
      <c r="H15" s="29" t="s">
        <v>23</v>
      </c>
      <c r="I15" s="11"/>
      <c r="J15" s="34" t="s">
        <v>52</v>
      </c>
    </row>
    <row r="16" spans="1:10" x14ac:dyDescent="0.2">
      <c r="A16" s="31"/>
      <c r="B16" s="22" t="s">
        <v>53</v>
      </c>
      <c r="C16" s="26" t="s">
        <v>54</v>
      </c>
      <c r="D16" s="28" t="s">
        <v>23</v>
      </c>
      <c r="E16" s="3"/>
      <c r="F16" s="28" t="s">
        <v>23</v>
      </c>
      <c r="G16" s="3"/>
      <c r="H16" s="28" t="s">
        <v>23</v>
      </c>
      <c r="I16" s="3"/>
      <c r="J16" s="4" t="s">
        <v>59</v>
      </c>
    </row>
    <row r="17" spans="1:10" x14ac:dyDescent="0.2">
      <c r="A17" s="31"/>
      <c r="B17" s="5"/>
      <c r="C17" s="20" t="s">
        <v>55</v>
      </c>
      <c r="D17" s="23" t="s">
        <v>23</v>
      </c>
      <c r="E17" s="7"/>
      <c r="F17" s="23" t="s">
        <v>23</v>
      </c>
      <c r="G17" s="7"/>
      <c r="H17" s="23" t="s">
        <v>23</v>
      </c>
      <c r="I17" s="7"/>
      <c r="J17" s="8" t="s">
        <v>59</v>
      </c>
    </row>
    <row r="18" spans="1:10" x14ac:dyDescent="0.2">
      <c r="A18" s="31"/>
      <c r="B18" s="5"/>
      <c r="C18" s="20" t="s">
        <v>56</v>
      </c>
      <c r="D18" s="23" t="s">
        <v>23</v>
      </c>
      <c r="E18" s="7"/>
      <c r="F18" s="23" t="s">
        <v>23</v>
      </c>
      <c r="G18" s="7"/>
      <c r="H18" s="23" t="s">
        <v>23</v>
      </c>
      <c r="I18" s="7"/>
      <c r="J18" s="8" t="s">
        <v>59</v>
      </c>
    </row>
    <row r="19" spans="1:10" x14ac:dyDescent="0.2">
      <c r="A19" s="31"/>
      <c r="B19" s="5"/>
      <c r="C19" s="20" t="s">
        <v>57</v>
      </c>
      <c r="D19" s="23" t="s">
        <v>23</v>
      </c>
      <c r="E19" s="7"/>
      <c r="F19" s="23" t="s">
        <v>23</v>
      </c>
      <c r="G19" s="7"/>
      <c r="H19" s="23" t="s">
        <v>23</v>
      </c>
      <c r="I19" s="7"/>
      <c r="J19" s="8" t="s">
        <v>59</v>
      </c>
    </row>
    <row r="20" spans="1:10" x14ac:dyDescent="0.2">
      <c r="A20" s="32"/>
      <c r="B20" s="9"/>
      <c r="C20" s="24" t="s">
        <v>58</v>
      </c>
      <c r="D20" s="29" t="s">
        <v>23</v>
      </c>
      <c r="E20" s="11"/>
      <c r="F20" s="29" t="s">
        <v>23</v>
      </c>
      <c r="G20" s="11"/>
      <c r="H20" s="29" t="s">
        <v>23</v>
      </c>
      <c r="I20" s="11"/>
      <c r="J20" s="13" t="s">
        <v>59</v>
      </c>
    </row>
    <row r="21" spans="1:10" x14ac:dyDescent="0.2">
      <c r="A21" s="35" t="s">
        <v>60</v>
      </c>
      <c r="B21" s="19" t="s">
        <v>29</v>
      </c>
      <c r="C21" s="2" t="s">
        <v>40</v>
      </c>
      <c r="D21" s="3">
        <v>100000</v>
      </c>
      <c r="E21" s="3"/>
      <c r="F21" s="3">
        <v>100000</v>
      </c>
      <c r="G21" s="3"/>
      <c r="H21" s="3">
        <v>100000</v>
      </c>
      <c r="I21" s="3"/>
      <c r="J21" s="4" t="s">
        <v>72</v>
      </c>
    </row>
    <row r="22" spans="1:10" x14ac:dyDescent="0.2">
      <c r="A22" s="31"/>
      <c r="B22" s="5"/>
      <c r="C22" s="6" t="s">
        <v>41</v>
      </c>
      <c r="D22" s="7">
        <f>1.27*10^-6</f>
        <v>1.2699999999999999E-6</v>
      </c>
      <c r="E22" s="7" t="s">
        <v>69</v>
      </c>
      <c r="F22" s="7">
        <f>2.35*10^-6</f>
        <v>2.3499999999999999E-6</v>
      </c>
      <c r="G22" s="7" t="s">
        <v>69</v>
      </c>
      <c r="H22" s="7">
        <f>4.28*10^-7</f>
        <v>4.2800000000000002E-7</v>
      </c>
      <c r="I22" s="7" t="s">
        <v>69</v>
      </c>
      <c r="J22" s="8" t="s">
        <v>70</v>
      </c>
    </row>
    <row r="23" spans="1:10" x14ac:dyDescent="0.2">
      <c r="A23" s="31"/>
      <c r="B23" s="9"/>
      <c r="C23" s="10" t="s">
        <v>57</v>
      </c>
      <c r="D23" s="11">
        <v>30</v>
      </c>
      <c r="E23" s="11"/>
      <c r="F23" s="11">
        <v>30</v>
      </c>
      <c r="G23" s="11"/>
      <c r="H23" s="11">
        <v>30</v>
      </c>
      <c r="I23" s="12"/>
      <c r="J23" s="4" t="s">
        <v>72</v>
      </c>
    </row>
    <row r="24" spans="1:10" x14ac:dyDescent="0.2">
      <c r="A24" s="31"/>
      <c r="B24" s="22" t="s">
        <v>31</v>
      </c>
      <c r="C24" s="2" t="s">
        <v>41</v>
      </c>
      <c r="D24" s="7">
        <f>1.27*10^-6</f>
        <v>1.2699999999999999E-6</v>
      </c>
      <c r="E24" s="3" t="s">
        <v>69</v>
      </c>
      <c r="F24" s="7">
        <f>2.35*10^-6</f>
        <v>2.3499999999999999E-6</v>
      </c>
      <c r="G24" s="3" t="s">
        <v>69</v>
      </c>
      <c r="H24" s="7">
        <f>4.28*10^-7</f>
        <v>4.2800000000000002E-7</v>
      </c>
      <c r="I24" s="3" t="s">
        <v>69</v>
      </c>
      <c r="J24" s="8" t="s">
        <v>70</v>
      </c>
    </row>
    <row r="25" spans="1:10" x14ac:dyDescent="0.2">
      <c r="A25" s="31"/>
      <c r="B25" s="5"/>
      <c r="C25" s="20" t="s">
        <v>32</v>
      </c>
      <c r="D25" s="7">
        <v>0.65500000000000003</v>
      </c>
      <c r="E25" s="21" t="s">
        <v>69</v>
      </c>
      <c r="F25" s="7">
        <v>0.42799999999999999</v>
      </c>
      <c r="G25" s="21" t="s">
        <v>69</v>
      </c>
      <c r="H25" s="7">
        <v>0.23899999999999999</v>
      </c>
      <c r="I25" s="21" t="s">
        <v>69</v>
      </c>
      <c r="J25" s="8" t="s">
        <v>71</v>
      </c>
    </row>
    <row r="26" spans="1:10" x14ac:dyDescent="0.2">
      <c r="A26" s="31"/>
      <c r="B26" s="5"/>
      <c r="C26" s="20" t="s">
        <v>33</v>
      </c>
      <c r="D26" s="23" t="s">
        <v>23</v>
      </c>
      <c r="E26" s="21"/>
      <c r="F26" s="23" t="s">
        <v>23</v>
      </c>
      <c r="G26" s="21"/>
      <c r="H26" s="23" t="s">
        <v>23</v>
      </c>
      <c r="I26" s="21"/>
      <c r="J26" s="8" t="s">
        <v>34</v>
      </c>
    </row>
    <row r="27" spans="1:10" x14ac:dyDescent="0.2">
      <c r="A27" s="31"/>
      <c r="B27" s="9"/>
      <c r="C27" s="24" t="s">
        <v>35</v>
      </c>
      <c r="D27" s="11">
        <v>0.20699999999999999</v>
      </c>
      <c r="E27" s="25" t="s">
        <v>36</v>
      </c>
      <c r="F27" s="11">
        <v>0.20699999999999999</v>
      </c>
      <c r="G27" s="25" t="s">
        <v>36</v>
      </c>
      <c r="H27" s="11">
        <v>0.20699999999999999</v>
      </c>
      <c r="I27" s="25" t="s">
        <v>36</v>
      </c>
      <c r="J27" s="13" t="s">
        <v>37</v>
      </c>
    </row>
    <row r="28" spans="1:10" x14ac:dyDescent="0.2">
      <c r="A28" s="31"/>
      <c r="B28" s="22" t="s">
        <v>42</v>
      </c>
      <c r="C28" s="26" t="s">
        <v>43</v>
      </c>
      <c r="D28" s="27">
        <f>0.083*0.16</f>
        <v>1.328E-2</v>
      </c>
      <c r="E28" s="27" t="s">
        <v>69</v>
      </c>
      <c r="F28" s="27">
        <f>0.083*0.64</f>
        <v>5.3120000000000001E-2</v>
      </c>
      <c r="G28" s="27" t="s">
        <v>69</v>
      </c>
      <c r="H28" s="27">
        <f>0.083*0.72</f>
        <v>5.9760000000000001E-2</v>
      </c>
      <c r="I28" s="27" t="s">
        <v>69</v>
      </c>
      <c r="J28" s="4" t="s">
        <v>75</v>
      </c>
    </row>
    <row r="29" spans="1:10" x14ac:dyDescent="0.2">
      <c r="A29" s="31"/>
      <c r="B29" s="5"/>
      <c r="C29" s="20" t="s">
        <v>44</v>
      </c>
      <c r="D29" s="37" t="s">
        <v>23</v>
      </c>
      <c r="E29" s="37"/>
      <c r="F29" s="37" t="s">
        <v>23</v>
      </c>
      <c r="G29" s="37"/>
      <c r="H29" s="37" t="s">
        <v>23</v>
      </c>
      <c r="I29" s="37"/>
      <c r="J29" s="8" t="s">
        <v>76</v>
      </c>
    </row>
    <row r="30" spans="1:10" x14ac:dyDescent="0.2">
      <c r="A30" s="31"/>
      <c r="B30" s="5"/>
      <c r="C30" s="20" t="s">
        <v>45</v>
      </c>
      <c r="D30" s="21">
        <f>0.33*0.16</f>
        <v>5.2800000000000007E-2</v>
      </c>
      <c r="E30" s="21" t="s">
        <v>69</v>
      </c>
      <c r="F30" s="21">
        <f>0.083*0.64</f>
        <v>5.3120000000000001E-2</v>
      </c>
      <c r="G30" s="21" t="s">
        <v>69</v>
      </c>
      <c r="H30" s="21">
        <f>0.4*0.72</f>
        <v>0.28799999999999998</v>
      </c>
      <c r="I30" s="21" t="s">
        <v>69</v>
      </c>
      <c r="J30" s="8" t="s">
        <v>77</v>
      </c>
    </row>
    <row r="31" spans="1:10" x14ac:dyDescent="0.2">
      <c r="A31" s="31"/>
      <c r="B31" s="5"/>
      <c r="C31" s="20" t="s">
        <v>46</v>
      </c>
      <c r="D31" s="21">
        <v>21</v>
      </c>
      <c r="E31" s="21" t="s">
        <v>73</v>
      </c>
      <c r="F31" s="21" t="s">
        <v>94</v>
      </c>
      <c r="G31" s="21" t="s">
        <v>73</v>
      </c>
      <c r="H31" s="21">
        <v>21</v>
      </c>
      <c r="I31" s="21" t="s">
        <v>73</v>
      </c>
      <c r="J31" s="54" t="s">
        <v>74</v>
      </c>
    </row>
    <row r="32" spans="1:10" x14ac:dyDescent="0.2">
      <c r="A32" s="31"/>
      <c r="B32" s="22" t="s">
        <v>49</v>
      </c>
      <c r="C32" s="26" t="s">
        <v>50</v>
      </c>
      <c r="D32" s="28" t="s">
        <v>23</v>
      </c>
      <c r="E32" s="3"/>
      <c r="F32" s="28" t="s">
        <v>23</v>
      </c>
      <c r="G32" s="3"/>
      <c r="H32" s="28" t="s">
        <v>23</v>
      </c>
      <c r="I32" s="3"/>
      <c r="J32" s="4" t="s">
        <v>52</v>
      </c>
    </row>
    <row r="33" spans="1:10" x14ac:dyDescent="0.2">
      <c r="A33" s="31"/>
      <c r="B33" s="9"/>
      <c r="C33" s="24" t="s">
        <v>51</v>
      </c>
      <c r="D33" s="29" t="s">
        <v>23</v>
      </c>
      <c r="E33" s="11"/>
      <c r="F33" s="29" t="s">
        <v>23</v>
      </c>
      <c r="G33" s="11"/>
      <c r="H33" s="29" t="s">
        <v>23</v>
      </c>
      <c r="I33" s="11"/>
      <c r="J33" s="34" t="s">
        <v>52</v>
      </c>
    </row>
    <row r="34" spans="1:10" x14ac:dyDescent="0.2">
      <c r="A34" s="31"/>
      <c r="B34" s="22" t="s">
        <v>53</v>
      </c>
      <c r="C34" s="26" t="s">
        <v>54</v>
      </c>
      <c r="D34" s="28" t="s">
        <v>23</v>
      </c>
      <c r="E34" s="3"/>
      <c r="F34" s="28" t="s">
        <v>23</v>
      </c>
      <c r="G34" s="3"/>
      <c r="H34" s="28" t="s">
        <v>23</v>
      </c>
      <c r="I34" s="3"/>
      <c r="J34" s="4" t="s">
        <v>59</v>
      </c>
    </row>
    <row r="35" spans="1:10" x14ac:dyDescent="0.2">
      <c r="A35" s="31"/>
      <c r="B35" s="5"/>
      <c r="C35" s="20" t="s">
        <v>55</v>
      </c>
      <c r="D35" s="23" t="s">
        <v>23</v>
      </c>
      <c r="E35" s="7"/>
      <c r="F35" s="23" t="s">
        <v>23</v>
      </c>
      <c r="G35" s="7"/>
      <c r="H35" s="23" t="s">
        <v>23</v>
      </c>
      <c r="I35" s="7"/>
      <c r="J35" s="8" t="s">
        <v>59</v>
      </c>
    </row>
    <row r="36" spans="1:10" x14ac:dyDescent="0.2">
      <c r="A36" s="31"/>
      <c r="B36" s="5"/>
      <c r="C36" s="20" t="s">
        <v>56</v>
      </c>
      <c r="D36" s="23" t="s">
        <v>23</v>
      </c>
      <c r="E36" s="7"/>
      <c r="F36" s="23" t="s">
        <v>23</v>
      </c>
      <c r="G36" s="7"/>
      <c r="H36" s="23" t="s">
        <v>23</v>
      </c>
      <c r="I36" s="7"/>
      <c r="J36" s="8" t="s">
        <v>59</v>
      </c>
    </row>
    <row r="37" spans="1:10" x14ac:dyDescent="0.2">
      <c r="A37" s="31"/>
      <c r="B37" s="5"/>
      <c r="C37" s="20" t="s">
        <v>57</v>
      </c>
      <c r="D37" s="23" t="s">
        <v>23</v>
      </c>
      <c r="E37" s="7"/>
      <c r="F37" s="23" t="s">
        <v>23</v>
      </c>
      <c r="G37" s="7"/>
      <c r="H37" s="23" t="s">
        <v>23</v>
      </c>
      <c r="I37" s="7"/>
      <c r="J37" s="8" t="s">
        <v>59</v>
      </c>
    </row>
    <row r="38" spans="1:10" x14ac:dyDescent="0.2">
      <c r="A38" s="32"/>
      <c r="B38" s="9"/>
      <c r="C38" s="24" t="s">
        <v>58</v>
      </c>
      <c r="D38" s="29" t="s">
        <v>23</v>
      </c>
      <c r="E38" s="11"/>
      <c r="F38" s="29" t="s">
        <v>23</v>
      </c>
      <c r="G38" s="11"/>
      <c r="H38" s="29" t="s">
        <v>23</v>
      </c>
      <c r="I38" s="11"/>
      <c r="J38" s="13" t="s">
        <v>59</v>
      </c>
    </row>
    <row r="39" spans="1:10" x14ac:dyDescent="0.2">
      <c r="A39" s="35" t="s">
        <v>62</v>
      </c>
      <c r="B39" s="19" t="s">
        <v>29</v>
      </c>
      <c r="C39" s="2" t="s">
        <v>40</v>
      </c>
      <c r="D39" s="28" t="s">
        <v>23</v>
      </c>
      <c r="E39" s="3"/>
      <c r="F39" s="28" t="s">
        <v>23</v>
      </c>
      <c r="G39" s="3"/>
      <c r="H39" s="28" t="s">
        <v>23</v>
      </c>
      <c r="I39" s="3"/>
      <c r="J39" s="4" t="s">
        <v>86</v>
      </c>
    </row>
    <row r="40" spans="1:10" x14ac:dyDescent="0.2">
      <c r="A40" s="31"/>
      <c r="B40" s="5"/>
      <c r="C40" s="6" t="s">
        <v>41</v>
      </c>
      <c r="D40" s="23" t="s">
        <v>23</v>
      </c>
      <c r="E40" s="7"/>
      <c r="F40" s="37" t="s">
        <v>23</v>
      </c>
      <c r="G40" s="7"/>
      <c r="H40" s="37" t="s">
        <v>23</v>
      </c>
      <c r="I40" s="7"/>
      <c r="J40" s="4"/>
    </row>
    <row r="41" spans="1:10" x14ac:dyDescent="0.2">
      <c r="A41" s="31"/>
      <c r="B41" s="9"/>
      <c r="C41" s="10" t="s">
        <v>57</v>
      </c>
      <c r="D41" s="29" t="s">
        <v>23</v>
      </c>
      <c r="E41" s="11"/>
      <c r="F41" s="29" t="s">
        <v>23</v>
      </c>
      <c r="G41" s="11"/>
      <c r="H41" s="29" t="s">
        <v>23</v>
      </c>
      <c r="I41" s="12"/>
      <c r="J41" s="13"/>
    </row>
    <row r="42" spans="1:10" x14ac:dyDescent="0.2">
      <c r="A42" s="31"/>
      <c r="B42" s="22" t="s">
        <v>31</v>
      </c>
      <c r="C42" s="2" t="s">
        <v>41</v>
      </c>
      <c r="D42" s="28" t="s">
        <v>23</v>
      </c>
      <c r="E42" s="3"/>
      <c r="F42" s="37" t="s">
        <v>23</v>
      </c>
      <c r="G42" s="3"/>
      <c r="H42" s="37" t="s">
        <v>23</v>
      </c>
      <c r="I42" s="3"/>
      <c r="J42" s="4"/>
    </row>
    <row r="43" spans="1:10" x14ac:dyDescent="0.2">
      <c r="A43" s="31"/>
      <c r="B43" s="5"/>
      <c r="C43" s="20" t="s">
        <v>32</v>
      </c>
      <c r="D43" s="23" t="s">
        <v>23</v>
      </c>
      <c r="E43" s="21"/>
      <c r="F43" s="37" t="s">
        <v>23</v>
      </c>
      <c r="G43" s="21"/>
      <c r="H43" s="53" t="s">
        <v>23</v>
      </c>
      <c r="I43" s="21"/>
      <c r="J43" s="8"/>
    </row>
    <row r="44" spans="1:10" x14ac:dyDescent="0.2">
      <c r="A44" s="31"/>
      <c r="B44" s="5"/>
      <c r="C44" s="20" t="s">
        <v>33</v>
      </c>
      <c r="D44" s="23" t="s">
        <v>23</v>
      </c>
      <c r="E44" s="21"/>
      <c r="F44" s="23" t="s">
        <v>23</v>
      </c>
      <c r="G44" s="21"/>
      <c r="H44" s="23" t="s">
        <v>23</v>
      </c>
      <c r="I44" s="21"/>
      <c r="J44" s="8"/>
    </row>
    <row r="45" spans="1:10" x14ac:dyDescent="0.2">
      <c r="A45" s="31"/>
      <c r="B45" s="9"/>
      <c r="C45" s="24" t="s">
        <v>35</v>
      </c>
      <c r="D45" s="29" t="s">
        <v>23</v>
      </c>
      <c r="E45" s="25"/>
      <c r="F45" s="29" t="s">
        <v>23</v>
      </c>
      <c r="G45" s="25"/>
      <c r="H45" s="29" t="s">
        <v>23</v>
      </c>
      <c r="I45" s="25"/>
      <c r="J45" s="13"/>
    </row>
    <row r="46" spans="1:10" x14ac:dyDescent="0.2">
      <c r="A46" s="31"/>
      <c r="B46" s="36" t="s">
        <v>42</v>
      </c>
      <c r="C46" s="20" t="s">
        <v>43</v>
      </c>
      <c r="D46" s="37" t="s">
        <v>23</v>
      </c>
      <c r="E46" s="21"/>
      <c r="F46" s="37" t="s">
        <v>23</v>
      </c>
      <c r="G46" s="21"/>
      <c r="H46" s="37" t="s">
        <v>23</v>
      </c>
      <c r="I46" s="21"/>
      <c r="J46" s="8"/>
    </row>
    <row r="47" spans="1:10" x14ac:dyDescent="0.2">
      <c r="A47" s="31"/>
      <c r="B47" s="5"/>
      <c r="C47" s="20" t="s">
        <v>44</v>
      </c>
      <c r="D47" s="37" t="s">
        <v>23</v>
      </c>
      <c r="E47" s="21"/>
      <c r="F47" s="37" t="s">
        <v>23</v>
      </c>
      <c r="G47" s="21"/>
      <c r="H47" s="37" t="s">
        <v>23</v>
      </c>
      <c r="I47" s="21"/>
      <c r="J47" s="8"/>
    </row>
    <row r="48" spans="1:10" x14ac:dyDescent="0.2">
      <c r="A48" s="31"/>
      <c r="B48" s="5"/>
      <c r="C48" s="20" t="s">
        <v>45</v>
      </c>
      <c r="D48" s="37" t="s">
        <v>23</v>
      </c>
      <c r="E48" s="21"/>
      <c r="F48" s="37" t="s">
        <v>23</v>
      </c>
      <c r="G48" s="21"/>
      <c r="H48" s="37" t="s">
        <v>23</v>
      </c>
      <c r="I48" s="21"/>
      <c r="J48" s="8"/>
    </row>
    <row r="49" spans="1:10" x14ac:dyDescent="0.2">
      <c r="A49" s="31"/>
      <c r="B49" s="5"/>
      <c r="C49" s="20" t="s">
        <v>46</v>
      </c>
      <c r="D49" s="37" t="s">
        <v>23</v>
      </c>
      <c r="E49" s="21"/>
      <c r="F49" s="37" t="s">
        <v>23</v>
      </c>
      <c r="G49" s="21"/>
      <c r="H49" s="37" t="s">
        <v>23</v>
      </c>
      <c r="I49" s="21"/>
      <c r="J49" s="33"/>
    </row>
    <row r="50" spans="1:10" x14ac:dyDescent="0.2">
      <c r="A50" s="31"/>
      <c r="B50" s="22" t="s">
        <v>49</v>
      </c>
      <c r="C50" s="26" t="s">
        <v>50</v>
      </c>
      <c r="D50" s="28" t="s">
        <v>23</v>
      </c>
      <c r="E50" s="3"/>
      <c r="F50" s="28" t="s">
        <v>23</v>
      </c>
      <c r="G50" s="3"/>
      <c r="H50" s="28" t="s">
        <v>23</v>
      </c>
      <c r="I50" s="3"/>
      <c r="J50" s="4"/>
    </row>
    <row r="51" spans="1:10" x14ac:dyDescent="0.2">
      <c r="A51" s="31"/>
      <c r="B51" s="9"/>
      <c r="C51" s="24" t="s">
        <v>51</v>
      </c>
      <c r="D51" s="29" t="s">
        <v>23</v>
      </c>
      <c r="E51" s="11"/>
      <c r="F51" s="29" t="s">
        <v>23</v>
      </c>
      <c r="G51" s="11"/>
      <c r="H51" s="29" t="s">
        <v>23</v>
      </c>
      <c r="I51" s="11"/>
      <c r="J51" s="34"/>
    </row>
    <row r="52" spans="1:10" x14ac:dyDescent="0.2">
      <c r="A52" s="31"/>
      <c r="B52" s="22" t="s">
        <v>53</v>
      </c>
      <c r="C52" s="26" t="s">
        <v>54</v>
      </c>
      <c r="D52" s="28" t="s">
        <v>23</v>
      </c>
      <c r="E52" s="3"/>
      <c r="F52" s="28" t="s">
        <v>23</v>
      </c>
      <c r="G52" s="3"/>
      <c r="H52" s="28" t="s">
        <v>23</v>
      </c>
      <c r="I52" s="3"/>
      <c r="J52" s="4"/>
    </row>
    <row r="53" spans="1:10" x14ac:dyDescent="0.2">
      <c r="A53" s="31"/>
      <c r="B53" s="5"/>
      <c r="C53" s="20" t="s">
        <v>55</v>
      </c>
      <c r="D53" s="23" t="s">
        <v>23</v>
      </c>
      <c r="E53" s="7"/>
      <c r="F53" s="23" t="s">
        <v>23</v>
      </c>
      <c r="G53" s="7"/>
      <c r="H53" s="23" t="s">
        <v>23</v>
      </c>
      <c r="I53" s="7"/>
      <c r="J53" s="8"/>
    </row>
    <row r="54" spans="1:10" x14ac:dyDescent="0.2">
      <c r="A54" s="31"/>
      <c r="B54" s="5"/>
      <c r="C54" s="20" t="s">
        <v>56</v>
      </c>
      <c r="D54" s="23" t="s">
        <v>23</v>
      </c>
      <c r="E54" s="7"/>
      <c r="F54" s="23" t="s">
        <v>23</v>
      </c>
      <c r="G54" s="7"/>
      <c r="H54" s="23" t="s">
        <v>23</v>
      </c>
      <c r="I54" s="7"/>
      <c r="J54" s="8"/>
    </row>
    <row r="55" spans="1:10" x14ac:dyDescent="0.2">
      <c r="A55" s="31"/>
      <c r="B55" s="5"/>
      <c r="C55" s="20" t="s">
        <v>57</v>
      </c>
      <c r="D55" s="23" t="s">
        <v>23</v>
      </c>
      <c r="E55" s="7"/>
      <c r="F55" s="23" t="s">
        <v>23</v>
      </c>
      <c r="G55" s="7"/>
      <c r="H55" s="23" t="s">
        <v>23</v>
      </c>
      <c r="I55" s="7"/>
      <c r="J55" s="8"/>
    </row>
    <row r="56" spans="1:10" x14ac:dyDescent="0.2">
      <c r="A56" s="32"/>
      <c r="B56" s="5"/>
      <c r="C56" s="20" t="s">
        <v>58</v>
      </c>
      <c r="D56" s="23" t="s">
        <v>23</v>
      </c>
      <c r="E56" s="7"/>
      <c r="F56" s="23" t="s">
        <v>23</v>
      </c>
      <c r="G56" s="7"/>
      <c r="H56" s="23" t="s">
        <v>23</v>
      </c>
      <c r="I56" s="7"/>
      <c r="J56" s="8"/>
    </row>
    <row r="57" spans="1:10" ht="17" x14ac:dyDescent="0.2">
      <c r="A57" s="35" t="s">
        <v>65</v>
      </c>
      <c r="B57" s="19" t="s">
        <v>29</v>
      </c>
      <c r="C57" s="38" t="s">
        <v>40</v>
      </c>
      <c r="D57" s="39">
        <v>48940</v>
      </c>
      <c r="E57" s="40"/>
      <c r="F57" s="41" t="s">
        <v>23</v>
      </c>
      <c r="G57" s="40"/>
      <c r="H57" s="41" t="s">
        <v>23</v>
      </c>
      <c r="I57" s="40"/>
      <c r="J57" s="42" t="s">
        <v>87</v>
      </c>
    </row>
    <row r="58" spans="1:10" x14ac:dyDescent="0.2">
      <c r="A58" s="31"/>
      <c r="B58" s="5"/>
      <c r="C58" s="6" t="s">
        <v>41</v>
      </c>
      <c r="D58" s="7">
        <f>0.0027*53/6000</f>
        <v>2.385E-5</v>
      </c>
      <c r="E58" s="7" t="s">
        <v>69</v>
      </c>
      <c r="F58" s="23" t="s">
        <v>23</v>
      </c>
      <c r="G58" s="7"/>
      <c r="H58" s="23" t="s">
        <v>23</v>
      </c>
      <c r="I58" s="7"/>
      <c r="J58" s="8" t="s">
        <v>89</v>
      </c>
    </row>
    <row r="59" spans="1:10" x14ac:dyDescent="0.2">
      <c r="A59" s="31"/>
      <c r="B59" s="9"/>
      <c r="C59" s="10" t="s">
        <v>57</v>
      </c>
      <c r="D59" s="43">
        <v>50</v>
      </c>
      <c r="E59" s="43"/>
      <c r="F59" s="43" t="s">
        <v>23</v>
      </c>
      <c r="G59" s="43"/>
      <c r="H59" s="43" t="s">
        <v>23</v>
      </c>
      <c r="I59" s="44"/>
      <c r="J59" s="55" t="s">
        <v>88</v>
      </c>
    </row>
    <row r="60" spans="1:10" x14ac:dyDescent="0.2">
      <c r="A60" s="31"/>
      <c r="B60" s="22" t="s">
        <v>31</v>
      </c>
      <c r="C60" s="2" t="s">
        <v>41</v>
      </c>
      <c r="D60" s="7">
        <f>0.0027*53/6000</f>
        <v>2.385E-5</v>
      </c>
      <c r="E60" s="48"/>
      <c r="F60" s="23" t="s">
        <v>23</v>
      </c>
      <c r="G60" s="3"/>
      <c r="H60" s="23" t="s">
        <v>23</v>
      </c>
      <c r="I60" s="3"/>
      <c r="J60" s="4"/>
    </row>
    <row r="61" spans="1:10" x14ac:dyDescent="0.2">
      <c r="A61" s="31"/>
      <c r="B61" s="5"/>
      <c r="C61" s="20" t="s">
        <v>32</v>
      </c>
      <c r="D61" s="46">
        <v>35.1</v>
      </c>
      <c r="E61" s="49" t="s">
        <v>69</v>
      </c>
      <c r="F61" s="23" t="s">
        <v>23</v>
      </c>
      <c r="G61" s="21"/>
      <c r="H61" s="53" t="s">
        <v>23</v>
      </c>
      <c r="I61" s="21"/>
      <c r="J61" s="8" t="s">
        <v>90</v>
      </c>
    </row>
    <row r="62" spans="1:10" x14ac:dyDescent="0.2">
      <c r="A62" s="31"/>
      <c r="B62" s="5"/>
      <c r="C62" s="20" t="s">
        <v>33</v>
      </c>
      <c r="D62" s="23" t="s">
        <v>23</v>
      </c>
      <c r="E62" s="49"/>
      <c r="F62" s="23" t="s">
        <v>23</v>
      </c>
      <c r="G62" s="21"/>
      <c r="H62" s="23" t="s">
        <v>23</v>
      </c>
      <c r="I62" s="21"/>
      <c r="J62" s="8" t="s">
        <v>34</v>
      </c>
    </row>
    <row r="63" spans="1:10" x14ac:dyDescent="0.2">
      <c r="A63" s="31"/>
      <c r="B63" s="9"/>
      <c r="C63" s="24" t="s">
        <v>35</v>
      </c>
      <c r="D63" s="43">
        <v>0.20699999999999999</v>
      </c>
      <c r="E63" s="25" t="s">
        <v>36</v>
      </c>
      <c r="F63" s="29" t="s">
        <v>23</v>
      </c>
      <c r="G63" s="25"/>
      <c r="H63" s="29" t="s">
        <v>23</v>
      </c>
      <c r="I63" s="25"/>
      <c r="J63" s="13" t="s">
        <v>37</v>
      </c>
    </row>
    <row r="64" spans="1:10" x14ac:dyDescent="0.2">
      <c r="A64" s="31"/>
      <c r="B64" s="36" t="s">
        <v>42</v>
      </c>
      <c r="C64" s="20" t="s">
        <v>43</v>
      </c>
      <c r="D64" s="47">
        <v>8.3000000000000004E-2</v>
      </c>
      <c r="E64" s="49" t="s">
        <v>21</v>
      </c>
      <c r="F64" s="37" t="s">
        <v>23</v>
      </c>
      <c r="G64" s="21"/>
      <c r="H64" s="37" t="s">
        <v>23</v>
      </c>
      <c r="I64" s="21"/>
      <c r="J64" s="8" t="s">
        <v>91</v>
      </c>
    </row>
    <row r="65" spans="1:10" x14ac:dyDescent="0.2">
      <c r="A65" s="31"/>
      <c r="B65" s="5"/>
      <c r="C65" s="20" t="s">
        <v>44</v>
      </c>
      <c r="D65" s="37" t="s">
        <v>23</v>
      </c>
      <c r="E65" s="49"/>
      <c r="F65" s="37" t="s">
        <v>23</v>
      </c>
      <c r="G65" s="21"/>
      <c r="H65" s="37" t="s">
        <v>23</v>
      </c>
      <c r="I65" s="21"/>
      <c r="J65" s="8"/>
    </row>
    <row r="66" spans="1:10" x14ac:dyDescent="0.2">
      <c r="A66" s="31"/>
      <c r="B66" s="5"/>
      <c r="C66" s="20" t="s">
        <v>45</v>
      </c>
      <c r="D66" s="47">
        <v>8.3000000000000004E-2</v>
      </c>
      <c r="E66" s="49" t="s">
        <v>92</v>
      </c>
      <c r="F66" s="37" t="s">
        <v>23</v>
      </c>
      <c r="G66" s="21"/>
      <c r="H66" s="37" t="s">
        <v>23</v>
      </c>
      <c r="I66" s="21"/>
      <c r="J66" s="8" t="s">
        <v>93</v>
      </c>
    </row>
    <row r="67" spans="1:10" x14ac:dyDescent="0.2">
      <c r="A67" s="31"/>
      <c r="B67" s="5"/>
      <c r="C67" s="20" t="s">
        <v>46</v>
      </c>
      <c r="D67" s="21">
        <v>21</v>
      </c>
      <c r="E67" s="21" t="s">
        <v>73</v>
      </c>
      <c r="F67" s="37" t="s">
        <v>23</v>
      </c>
      <c r="G67" s="21"/>
      <c r="H67" s="37" t="s">
        <v>23</v>
      </c>
      <c r="I67" s="21"/>
      <c r="J67" s="54" t="s">
        <v>74</v>
      </c>
    </row>
    <row r="68" spans="1:10" x14ac:dyDescent="0.2">
      <c r="A68" s="31"/>
      <c r="B68" s="22" t="s">
        <v>49</v>
      </c>
      <c r="C68" s="26" t="s">
        <v>50</v>
      </c>
      <c r="D68" s="28" t="s">
        <v>23</v>
      </c>
      <c r="E68" s="48"/>
      <c r="F68" s="28" t="s">
        <v>23</v>
      </c>
      <c r="G68" s="3"/>
      <c r="H68" s="28" t="s">
        <v>23</v>
      </c>
      <c r="I68" s="3"/>
      <c r="J68" s="4" t="s">
        <v>52</v>
      </c>
    </row>
    <row r="69" spans="1:10" x14ac:dyDescent="0.2">
      <c r="A69" s="31"/>
      <c r="B69" s="9"/>
      <c r="C69" s="24" t="s">
        <v>51</v>
      </c>
      <c r="D69" s="29" t="s">
        <v>23</v>
      </c>
      <c r="E69" s="50"/>
      <c r="F69" s="29" t="s">
        <v>23</v>
      </c>
      <c r="G69" s="11"/>
      <c r="H69" s="29" t="s">
        <v>23</v>
      </c>
      <c r="I69" s="11"/>
      <c r="J69" s="34" t="s">
        <v>52</v>
      </c>
    </row>
    <row r="70" spans="1:10" x14ac:dyDescent="0.2">
      <c r="A70" s="31"/>
      <c r="B70" s="22" t="s">
        <v>53</v>
      </c>
      <c r="C70" s="26" t="s">
        <v>54</v>
      </c>
      <c r="D70" s="28" t="s">
        <v>23</v>
      </c>
      <c r="E70" s="48"/>
      <c r="F70" s="28" t="s">
        <v>23</v>
      </c>
      <c r="G70" s="3"/>
      <c r="H70" s="28" t="s">
        <v>23</v>
      </c>
      <c r="I70" s="3"/>
      <c r="J70" s="4" t="s">
        <v>59</v>
      </c>
    </row>
    <row r="71" spans="1:10" x14ac:dyDescent="0.2">
      <c r="A71" s="31"/>
      <c r="B71" s="5"/>
      <c r="C71" s="20" t="s">
        <v>55</v>
      </c>
      <c r="D71" s="23" t="s">
        <v>23</v>
      </c>
      <c r="E71" s="51"/>
      <c r="F71" s="23" t="s">
        <v>23</v>
      </c>
      <c r="G71" s="7"/>
      <c r="H71" s="23" t="s">
        <v>23</v>
      </c>
      <c r="I71" s="7"/>
      <c r="J71" s="8" t="s">
        <v>59</v>
      </c>
    </row>
    <row r="72" spans="1:10" x14ac:dyDescent="0.2">
      <c r="A72" s="31"/>
      <c r="B72" s="5"/>
      <c r="C72" s="20" t="s">
        <v>56</v>
      </c>
      <c r="D72" s="23" t="s">
        <v>23</v>
      </c>
      <c r="E72" s="51"/>
      <c r="F72" s="23" t="s">
        <v>23</v>
      </c>
      <c r="G72" s="7"/>
      <c r="H72" s="23" t="s">
        <v>23</v>
      </c>
      <c r="I72" s="7"/>
      <c r="J72" s="8" t="s">
        <v>59</v>
      </c>
    </row>
    <row r="73" spans="1:10" x14ac:dyDescent="0.2">
      <c r="A73" s="31"/>
      <c r="B73" s="5"/>
      <c r="C73" s="20" t="s">
        <v>57</v>
      </c>
      <c r="D73" s="23" t="s">
        <v>23</v>
      </c>
      <c r="E73" s="51"/>
      <c r="F73" s="23" t="s">
        <v>23</v>
      </c>
      <c r="G73" s="7"/>
      <c r="H73" s="23" t="s">
        <v>23</v>
      </c>
      <c r="I73" s="7"/>
      <c r="J73" s="8" t="s">
        <v>59</v>
      </c>
    </row>
    <row r="74" spans="1:10" x14ac:dyDescent="0.2">
      <c r="A74" s="32"/>
      <c r="B74" s="9"/>
      <c r="C74" s="24" t="s">
        <v>58</v>
      </c>
      <c r="D74" s="29" t="s">
        <v>23</v>
      </c>
      <c r="E74" s="50"/>
      <c r="F74" s="29" t="s">
        <v>23</v>
      </c>
      <c r="G74" s="11"/>
      <c r="H74" s="29" t="s">
        <v>23</v>
      </c>
      <c r="I74" s="11"/>
      <c r="J74" s="13" t="s">
        <v>59</v>
      </c>
    </row>
  </sheetData>
  <hyperlinks>
    <hyperlink ref="J31" r:id="rId1" location=":~:text=Was%20verdient%20ein%20Maschinen%20und,41%20bis%2028%2C96%20Euro." xr:uid="{DFD7C087-309C-014B-9B61-28CF7B32B074}"/>
    <hyperlink ref="J67" r:id="rId2" location=":~:text=Was%20verdient%20ein%20Maschinen%20und,41%20bis%2028%2C96%20Euro." xr:uid="{B7EBC030-5974-E648-800F-5985CEFEB4CB}"/>
    <hyperlink ref="J9" r:id="rId3" xr:uid="{36E4B71D-974C-1543-A686-03AA4795E8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Virgin</vt:lpstr>
      <vt:lpstr>LAB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2023-09-09T17:29:01Z</dcterms:created>
  <dcterms:modified xsi:type="dcterms:W3CDTF">2023-09-09T20:48:55Z</dcterms:modified>
</cp:coreProperties>
</file>