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420" windowWidth="23260" windowHeight="13420" tabRatio="500" activeTab="2"/>
  </bookViews>
  <sheets>
    <sheet name="all in filter16" sheetId="1" r:id="rId1"/>
    <sheet name="cut" sheetId="3" r:id="rId2"/>
    <sheet name="cut by abund" sheetId="5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3" i="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"/>
  <c r="D61" i="5"/>
  <c r="G61"/>
  <c r="D8"/>
  <c r="G8"/>
  <c r="D27"/>
  <c r="G27"/>
  <c r="D74"/>
  <c r="G74"/>
  <c r="D2"/>
  <c r="G2"/>
  <c r="D68"/>
  <c r="G68"/>
  <c r="D70"/>
  <c r="G70"/>
  <c r="D47"/>
  <c r="G47"/>
  <c r="D72"/>
  <c r="G72"/>
  <c r="D36"/>
  <c r="G36"/>
  <c r="D12"/>
  <c r="G12"/>
  <c r="D4"/>
  <c r="G4"/>
  <c r="D34"/>
  <c r="G34"/>
  <c r="D60"/>
  <c r="G60"/>
  <c r="D71"/>
  <c r="G71"/>
  <c r="D5"/>
  <c r="G5"/>
  <c r="D3"/>
  <c r="G3"/>
  <c r="D67"/>
  <c r="G67"/>
  <c r="D6"/>
  <c r="G6"/>
  <c r="D11"/>
  <c r="G11"/>
  <c r="D9"/>
  <c r="G9"/>
  <c r="D15"/>
  <c r="G15"/>
  <c r="D17"/>
  <c r="G17"/>
  <c r="D38"/>
  <c r="G38"/>
  <c r="D22"/>
  <c r="G22"/>
  <c r="D62"/>
  <c r="G62"/>
  <c r="D23"/>
  <c r="G23"/>
  <c r="D20"/>
  <c r="G20"/>
  <c r="D57"/>
  <c r="G57"/>
  <c r="D31"/>
  <c r="G31"/>
  <c r="D18"/>
  <c r="G18"/>
  <c r="D65"/>
  <c r="G65"/>
  <c r="D43"/>
  <c r="G43"/>
  <c r="D81"/>
  <c r="G81"/>
  <c r="D25"/>
  <c r="G25"/>
  <c r="D7"/>
  <c r="G7"/>
  <c r="D48"/>
  <c r="G48"/>
  <c r="D113"/>
  <c r="G113"/>
  <c r="D13"/>
  <c r="G13"/>
  <c r="D69"/>
  <c r="G69"/>
  <c r="D49"/>
  <c r="G49"/>
  <c r="D46"/>
  <c r="G46"/>
  <c r="D58"/>
  <c r="G58"/>
  <c r="D92"/>
  <c r="G92"/>
  <c r="D14"/>
  <c r="G14"/>
  <c r="D82"/>
  <c r="G82"/>
  <c r="D32"/>
  <c r="G32"/>
  <c r="D66"/>
  <c r="G66"/>
  <c r="D56"/>
  <c r="G56"/>
  <c r="D59"/>
  <c r="G59"/>
  <c r="D33"/>
  <c r="G33"/>
  <c r="D64"/>
  <c r="G64"/>
  <c r="D63"/>
  <c r="G63"/>
  <c r="D37"/>
  <c r="G37"/>
  <c r="D104"/>
  <c r="G104"/>
  <c r="D41"/>
  <c r="G41"/>
  <c r="D21"/>
  <c r="G21"/>
  <c r="D84"/>
  <c r="G84"/>
  <c r="D85"/>
  <c r="G85"/>
  <c r="D16"/>
  <c r="G16"/>
  <c r="D53"/>
  <c r="G53"/>
  <c r="D110"/>
  <c r="G110"/>
  <c r="D80"/>
  <c r="G80"/>
  <c r="D35"/>
  <c r="G35"/>
  <c r="D51"/>
  <c r="G51"/>
  <c r="D24"/>
  <c r="G24"/>
  <c r="D87"/>
  <c r="G87"/>
  <c r="D109"/>
  <c r="G109"/>
  <c r="D45"/>
  <c r="G45"/>
  <c r="D106"/>
  <c r="G106"/>
  <c r="D29"/>
  <c r="G29"/>
  <c r="D73"/>
  <c r="G73"/>
  <c r="D91"/>
  <c r="G91"/>
  <c r="D44"/>
  <c r="G44"/>
  <c r="D77"/>
  <c r="G77"/>
  <c r="D83"/>
  <c r="G83"/>
  <c r="D54"/>
  <c r="G54"/>
  <c r="D112"/>
  <c r="G112"/>
  <c r="D19"/>
  <c r="G19"/>
  <c r="D94"/>
  <c r="G94"/>
  <c r="D79"/>
  <c r="G79"/>
  <c r="D102"/>
  <c r="G102"/>
  <c r="D89"/>
  <c r="G89"/>
  <c r="D108"/>
  <c r="G108"/>
  <c r="D42"/>
  <c r="G42"/>
  <c r="D88"/>
  <c r="G88"/>
  <c r="D111"/>
  <c r="G111"/>
  <c r="D40"/>
  <c r="G40"/>
  <c r="D28"/>
  <c r="G28"/>
  <c r="D99"/>
  <c r="G99"/>
  <c r="D97"/>
  <c r="G97"/>
  <c r="D105"/>
  <c r="G105"/>
  <c r="D103"/>
  <c r="G103"/>
  <c r="D95"/>
  <c r="G95"/>
  <c r="D98"/>
  <c r="G98"/>
  <c r="D52"/>
  <c r="G52"/>
  <c r="D55"/>
  <c r="G55"/>
  <c r="D101"/>
  <c r="G101"/>
  <c r="D86"/>
  <c r="G86"/>
  <c r="D100"/>
  <c r="G100"/>
  <c r="D96"/>
  <c r="G96"/>
  <c r="D39"/>
  <c r="G39"/>
  <c r="D107"/>
  <c r="G107"/>
  <c r="D93"/>
  <c r="G93"/>
  <c r="D50"/>
  <c r="G50"/>
  <c r="D26"/>
  <c r="G26"/>
  <c r="D90"/>
  <c r="G90"/>
  <c r="D78"/>
  <c r="G78"/>
  <c r="D76"/>
  <c r="G76"/>
  <c r="D30"/>
  <c r="G30"/>
  <c r="D10"/>
  <c r="G10"/>
  <c r="X100"/>
  <c r="X39"/>
  <c r="X96"/>
  <c r="X107"/>
  <c r="X106"/>
  <c r="X98"/>
  <c r="X99"/>
  <c r="X102"/>
  <c r="X104"/>
  <c r="X105"/>
  <c r="X51"/>
  <c r="X101"/>
  <c r="X54"/>
  <c r="X52"/>
  <c r="X44"/>
  <c r="X111"/>
  <c r="X89"/>
  <c r="X50"/>
  <c r="X97"/>
  <c r="X55"/>
  <c r="X94"/>
  <c r="X91"/>
  <c r="X88"/>
  <c r="X95"/>
  <c r="X113"/>
  <c r="X87"/>
  <c r="X103"/>
  <c r="X73"/>
  <c r="X20"/>
  <c r="X108"/>
  <c r="X79"/>
  <c r="X21"/>
  <c r="X80"/>
  <c r="X92"/>
  <c r="X85"/>
  <c r="X45"/>
  <c r="X78"/>
  <c r="X66"/>
  <c r="X82"/>
  <c r="X86"/>
  <c r="X32"/>
  <c r="X109"/>
  <c r="X90"/>
  <c r="X110"/>
  <c r="X81"/>
  <c r="X76"/>
  <c r="X14"/>
  <c r="X65"/>
  <c r="X112"/>
  <c r="X84"/>
  <c r="X83"/>
  <c r="X41"/>
  <c r="X19"/>
  <c r="X40"/>
  <c r="X77"/>
  <c r="X93"/>
  <c r="X33"/>
  <c r="X37"/>
  <c r="X64"/>
  <c r="X29"/>
  <c r="X23"/>
  <c r="X56"/>
  <c r="X43"/>
  <c r="X57"/>
  <c r="X59"/>
  <c r="X17"/>
  <c r="X58"/>
  <c r="X69"/>
  <c r="X16"/>
  <c r="X22"/>
  <c r="X42"/>
  <c r="X46"/>
  <c r="X31"/>
  <c r="X25"/>
  <c r="X13"/>
  <c r="X47"/>
  <c r="X53"/>
  <c r="X35"/>
  <c r="X26"/>
  <c r="X30"/>
  <c r="X62"/>
  <c r="X24"/>
  <c r="X49"/>
  <c r="X18"/>
  <c r="X38"/>
  <c r="X7"/>
  <c r="X48"/>
  <c r="X28"/>
  <c r="X63"/>
  <c r="X60"/>
  <c r="X12"/>
  <c r="X15"/>
  <c r="X61"/>
  <c r="X5"/>
  <c r="X9"/>
  <c r="X71"/>
  <c r="X67"/>
  <c r="X8"/>
  <c r="X3"/>
  <c r="X11"/>
  <c r="X6"/>
  <c r="X4"/>
  <c r="X70"/>
  <c r="X10"/>
  <c r="X27"/>
  <c r="X34"/>
  <c r="X72"/>
  <c r="X2"/>
  <c r="X68"/>
  <c r="X74"/>
  <c r="X36"/>
  <c r="W100"/>
  <c r="W39"/>
  <c r="W96"/>
  <c r="W107"/>
  <c r="W106"/>
  <c r="W98"/>
  <c r="W99"/>
  <c r="W102"/>
  <c r="W104"/>
  <c r="W105"/>
  <c r="W51"/>
  <c r="W101"/>
  <c r="W54"/>
  <c r="W52"/>
  <c r="W44"/>
  <c r="W111"/>
  <c r="W89"/>
  <c r="W50"/>
  <c r="W97"/>
  <c r="W55"/>
  <c r="W94"/>
  <c r="W91"/>
  <c r="W88"/>
  <c r="W95"/>
  <c r="W113"/>
  <c r="W87"/>
  <c r="W103"/>
  <c r="W73"/>
  <c r="W20"/>
  <c r="W108"/>
  <c r="W79"/>
  <c r="W21"/>
  <c r="W80"/>
  <c r="W92"/>
  <c r="W85"/>
  <c r="W45"/>
  <c r="W78"/>
  <c r="W66"/>
  <c r="W82"/>
  <c r="W86"/>
  <c r="W32"/>
  <c r="W109"/>
  <c r="W90"/>
  <c r="W110"/>
  <c r="W81"/>
  <c r="W76"/>
  <c r="W14"/>
  <c r="W65"/>
  <c r="W112"/>
  <c r="W84"/>
  <c r="W83"/>
  <c r="W41"/>
  <c r="W19"/>
  <c r="W40"/>
  <c r="W77"/>
  <c r="W93"/>
  <c r="W33"/>
  <c r="W37"/>
  <c r="W64"/>
  <c r="W29"/>
  <c r="W23"/>
  <c r="W56"/>
  <c r="W43"/>
  <c r="W57"/>
  <c r="W59"/>
  <c r="W17"/>
  <c r="W58"/>
  <c r="W69"/>
  <c r="W16"/>
  <c r="W22"/>
  <c r="W42"/>
  <c r="W46"/>
  <c r="W31"/>
  <c r="W25"/>
  <c r="W13"/>
  <c r="W47"/>
  <c r="W53"/>
  <c r="W35"/>
  <c r="W26"/>
  <c r="W30"/>
  <c r="W62"/>
  <c r="W24"/>
  <c r="W49"/>
  <c r="W18"/>
  <c r="W38"/>
  <c r="W7"/>
  <c r="W48"/>
  <c r="W28"/>
  <c r="W63"/>
  <c r="W60"/>
  <c r="W12"/>
  <c r="W15"/>
  <c r="W61"/>
  <c r="W5"/>
  <c r="W9"/>
  <c r="W71"/>
  <c r="W67"/>
  <c r="W8"/>
  <c r="W3"/>
  <c r="W11"/>
  <c r="W6"/>
  <c r="W4"/>
  <c r="W70"/>
  <c r="W10"/>
  <c r="W27"/>
  <c r="W34"/>
  <c r="W72"/>
  <c r="W2"/>
  <c r="W68"/>
  <c r="W74"/>
  <c r="W36"/>
  <c r="Y100"/>
  <c r="Y39"/>
  <c r="Y96"/>
  <c r="Y107"/>
  <c r="Y106"/>
  <c r="Y98"/>
  <c r="Y99"/>
  <c r="Y102"/>
  <c r="Y104"/>
  <c r="Y105"/>
  <c r="Y51"/>
  <c r="Y101"/>
  <c r="Y54"/>
  <c r="Y52"/>
  <c r="Y44"/>
  <c r="Y111"/>
  <c r="Y89"/>
  <c r="Y50"/>
  <c r="Y97"/>
  <c r="Y55"/>
  <c r="Y94"/>
  <c r="Y91"/>
  <c r="Y88"/>
  <c r="Y95"/>
  <c r="Y113"/>
  <c r="Y87"/>
  <c r="Y103"/>
  <c r="Y73"/>
  <c r="Y20"/>
  <c r="Y108"/>
  <c r="Y79"/>
  <c r="Y21"/>
  <c r="Y80"/>
  <c r="Y92"/>
  <c r="Y85"/>
  <c r="Y45"/>
  <c r="Y78"/>
  <c r="Y66"/>
  <c r="Y82"/>
  <c r="Y86"/>
  <c r="Y32"/>
  <c r="Y109"/>
  <c r="Y90"/>
  <c r="Y110"/>
  <c r="Y81"/>
  <c r="Y76"/>
  <c r="Y14"/>
  <c r="Y65"/>
  <c r="Y112"/>
  <c r="Y84"/>
  <c r="Y83"/>
  <c r="Y41"/>
  <c r="Y19"/>
  <c r="Y40"/>
  <c r="Y77"/>
  <c r="Y93"/>
  <c r="Y33"/>
  <c r="Y37"/>
  <c r="Y64"/>
  <c r="Y29"/>
  <c r="Y23"/>
  <c r="Y56"/>
  <c r="Y43"/>
  <c r="Y57"/>
  <c r="Y59"/>
  <c r="Y17"/>
  <c r="Y58"/>
  <c r="Y69"/>
  <c r="Y16"/>
  <c r="Y22"/>
  <c r="Y42"/>
  <c r="Y46"/>
  <c r="Y31"/>
  <c r="Y25"/>
  <c r="Y13"/>
  <c r="Y47"/>
  <c r="Y53"/>
  <c r="Y35"/>
  <c r="Y26"/>
  <c r="Y30"/>
  <c r="Y62"/>
  <c r="Y24"/>
  <c r="Y49"/>
  <c r="Y18"/>
  <c r="Y38"/>
  <c r="Y7"/>
  <c r="Y48"/>
  <c r="Y28"/>
  <c r="Y63"/>
  <c r="Y60"/>
  <c r="Y12"/>
  <c r="Y15"/>
  <c r="Y61"/>
  <c r="Y5"/>
  <c r="Y9"/>
  <c r="Y71"/>
  <c r="Y67"/>
  <c r="Y8"/>
  <c r="Y3"/>
  <c r="Y11"/>
  <c r="Y6"/>
  <c r="Y4"/>
  <c r="Y70"/>
  <c r="Y10"/>
  <c r="Y27"/>
  <c r="Y34"/>
  <c r="Y72"/>
  <c r="Y2"/>
  <c r="Y68"/>
  <c r="Y74"/>
  <c r="Y36"/>
</calcChain>
</file>

<file path=xl/sharedStrings.xml><?xml version="1.0" encoding="utf-8"?>
<sst xmlns="http://schemas.openxmlformats.org/spreadsheetml/2006/main" count="2805" uniqueCount="542">
  <si>
    <t>Parabacteroides (OTU228)</t>
  </si>
  <si>
    <t>Porphyromonadaceae (OTU229)</t>
  </si>
  <si>
    <t>Clostridiales (OTU233)</t>
  </si>
  <si>
    <t>Betaproteobacteria (OTU236)</t>
  </si>
  <si>
    <t>Helicobacter (OTU245)</t>
  </si>
  <si>
    <t>Burkholderiales (OTU251)</t>
  </si>
  <si>
    <t>Lachnospiraceae (OTU265)</t>
  </si>
  <si>
    <t>Lachnospiraceae (OTU276)</t>
  </si>
  <si>
    <t>Clostridia (OTU286)</t>
  </si>
  <si>
    <t>Clostridiales (OTU412)</t>
  </si>
  <si>
    <t>Ruminococcaceae (OTU431)</t>
  </si>
  <si>
    <t>Clostridium_XlVb</t>
  </si>
  <si>
    <t>Faecalibacterium</t>
  </si>
  <si>
    <t>Roseburia</t>
  </si>
  <si>
    <t>TM7</t>
  </si>
  <si>
    <t>TM7_genus_incertae_sedis</t>
  </si>
  <si>
    <t>Blautia</t>
  </si>
  <si>
    <t>Paenibacillaceae_1</t>
  </si>
  <si>
    <t>Flavonifractor</t>
  </si>
  <si>
    <t>Anaerotruncus</t>
  </si>
  <si>
    <t>Clostridium_XVIII</t>
  </si>
  <si>
    <t>Clostridium_XlVa</t>
  </si>
  <si>
    <t>Betaproteobacteria</t>
  </si>
  <si>
    <t>Paraprevotella</t>
  </si>
  <si>
    <t>Helicobacter</t>
  </si>
  <si>
    <t>Burkholderiales</t>
  </si>
  <si>
    <t>Odoribacter</t>
  </si>
  <si>
    <t>Clostridium XI (OTU41)</t>
    <phoneticPr fontId="2" type="noConversion"/>
  </si>
  <si>
    <t>Clostridium XVIII (OTU199)</t>
    <phoneticPr fontId="2" type="noConversion"/>
  </si>
  <si>
    <t>Escherichia Shigella (OTU11)</t>
    <phoneticPr fontId="2" type="noConversion"/>
  </si>
  <si>
    <t>Clostridium (OTU61)</t>
    <phoneticPr fontId="2" type="noConversion"/>
  </si>
  <si>
    <t>Clostridium (OTU40)</t>
    <phoneticPr fontId="2" type="noConversion"/>
  </si>
  <si>
    <t>Lachnospiraceae (OTU277)</t>
    <phoneticPr fontId="2" type="noConversion"/>
  </si>
  <si>
    <t>Coriobacteriaceae (OTU50)</t>
  </si>
  <si>
    <t>Lachnospiraceae (OTU51)</t>
  </si>
  <si>
    <t>Lachnospiraceae (OTU53)</t>
  </si>
  <si>
    <t>Oscillibacter (OTU56)</t>
  </si>
  <si>
    <t>Firmicutes (OTU57)</t>
  </si>
  <si>
    <t>Oscillibacter (OTU60)</t>
  </si>
  <si>
    <t>unclassified (OTU64)</t>
  </si>
  <si>
    <t>Pseudomonas (OTU65)</t>
  </si>
  <si>
    <t>Listeria (OTU68)</t>
  </si>
  <si>
    <t>Bacteroidetes (OTU69)</t>
  </si>
  <si>
    <t>Bacteroides (OTU70)</t>
  </si>
  <si>
    <t>Lachnospiraceae (OTU71)</t>
  </si>
  <si>
    <t>Lachnospiraceae (OTU72)</t>
  </si>
  <si>
    <t>Lachnospiraceae (OTU73)</t>
  </si>
  <si>
    <t>Lachnospiraceae (OTU76)</t>
  </si>
  <si>
    <t>Streptococcus (OTU78)</t>
  </si>
  <si>
    <t>Streptococcus (OTU79)</t>
  </si>
  <si>
    <t>Lachnospiraceae (OTU80)</t>
  </si>
  <si>
    <t>Porphyromonadaceae (OTU81)</t>
  </si>
  <si>
    <t>Porphyromonadaceae (OTU83)</t>
  </si>
  <si>
    <t>Ruminococcus (OTU86)</t>
  </si>
  <si>
    <t>Clostridiales (OTU88)</t>
  </si>
  <si>
    <t>Acinetobacter (OTU89)</t>
  </si>
  <si>
    <t>Ruminococcaceae (OTU92)</t>
  </si>
  <si>
    <t>Parabacteroides (OTU93)</t>
  </si>
  <si>
    <t>Lachnospiraceae (OTU95)</t>
  </si>
  <si>
    <t>Ruminococcaceae (OTU97)</t>
  </si>
  <si>
    <t>Lachnospiraceae (OTU98)</t>
  </si>
  <si>
    <t>Peptostreptococcaceae (OTU102)</t>
  </si>
  <si>
    <t>Clostridiales (OTU110)</t>
  </si>
  <si>
    <t>Lachnospiraceae (OTU113)</t>
  </si>
  <si>
    <t>Porphyromonadaceae (OTU119)</t>
  </si>
  <si>
    <t>Rhodobacter (OTU120)</t>
  </si>
  <si>
    <t>Lachnospiraceae (OTU125)</t>
  </si>
  <si>
    <t>Lachnospiraceae (OTU126)</t>
  </si>
  <si>
    <t>Clostridia (OTU127)</t>
  </si>
  <si>
    <t>Anaeroplasma (OTU130)</t>
  </si>
  <si>
    <t>Clostridiales (OTU150)</t>
  </si>
  <si>
    <t>Lachnospiraceae (OTU152)</t>
  </si>
  <si>
    <t>Clostridiales (OTU154)</t>
  </si>
  <si>
    <t>Lachnospiraceae (OTU164)</t>
  </si>
  <si>
    <t>Alistipes (OTU167)</t>
  </si>
  <si>
    <t>Lachnospiraceae (OTU174)</t>
  </si>
  <si>
    <t>Clostridiales (OTU181)</t>
  </si>
  <si>
    <t>Alistipes (OTU185)</t>
  </si>
  <si>
    <t>Flavonifractor (OTU187)</t>
  </si>
  <si>
    <t>Bacteroides (OTU194)</t>
  </si>
  <si>
    <t>Clostridiales (OTU205)</t>
  </si>
  <si>
    <t>Porphyromonadaceae (OTU212)</t>
  </si>
  <si>
    <t>Ruminococcaceae (OTU222)</t>
  </si>
  <si>
    <t>Otu00349</t>
  </si>
  <si>
    <t>Otu00355</t>
  </si>
  <si>
    <t>Otu00357</t>
  </si>
  <si>
    <t>Otu00361</t>
  </si>
  <si>
    <t>Otu00373</t>
  </si>
  <si>
    <t>Otu00375</t>
  </si>
  <si>
    <t>Otu00377</t>
  </si>
  <si>
    <t>Otu00384</t>
  </si>
  <si>
    <t>Otu00386</t>
  </si>
  <si>
    <t>Otu00387</t>
  </si>
  <si>
    <t>Otu00393</t>
  </si>
  <si>
    <t>Otu00395</t>
  </si>
  <si>
    <t>Otu00397</t>
  </si>
  <si>
    <t>Otu00402</t>
  </si>
  <si>
    <t>Otu00406</t>
  </si>
  <si>
    <t>Otu00412</t>
  </si>
  <si>
    <t>Otu00414</t>
  </si>
  <si>
    <t>Otu00417</t>
  </si>
  <si>
    <t>Otu00421</t>
  </si>
  <si>
    <t>Otu00433</t>
  </si>
  <si>
    <t>Otu00435</t>
  </si>
  <si>
    <t>Otu00438</t>
  </si>
  <si>
    <t>Otu00439</t>
  </si>
  <si>
    <t>Clostridia (OTU1113)</t>
  </si>
  <si>
    <t>Firmicutes (OTU2109)</t>
  </si>
  <si>
    <t>OTUpretty</t>
    <phoneticPr fontId="2" type="noConversion"/>
  </si>
  <si>
    <t>gold</t>
    <phoneticPr fontId="2" type="noConversion"/>
  </si>
  <si>
    <t>Clostridiales</t>
    <phoneticPr fontId="2" type="noConversion"/>
  </si>
  <si>
    <t>darkorange1</t>
    <phoneticPr fontId="2" type="noConversion"/>
  </si>
  <si>
    <t>Bacilli</t>
  </si>
  <si>
    <t>darkgreen</t>
  </si>
  <si>
    <t>chartreuse3</t>
  </si>
  <si>
    <t>darkturquoise</t>
    <phoneticPr fontId="2" type="noConversion"/>
  </si>
  <si>
    <t>order.05</t>
    <phoneticPr fontId="2" type="noConversion"/>
  </si>
  <si>
    <t>order.1</t>
    <phoneticPr fontId="2" type="noConversion"/>
  </si>
  <si>
    <t>blue &lt;0.5%</t>
    <phoneticPr fontId="2" type="noConversion"/>
  </si>
  <si>
    <t>label</t>
    <phoneticPr fontId="2" type="noConversion"/>
  </si>
  <si>
    <t>labelmaker</t>
    <phoneticPr fontId="2" type="noConversion"/>
  </si>
  <si>
    <t>Porphyromonadaceae (OTU1)</t>
  </si>
  <si>
    <t>Porphyromonadaceae (OTU2)</t>
  </si>
  <si>
    <t>Porphyromonadaceae (OTU3)</t>
  </si>
  <si>
    <t>Porphyromonadaceae (OTU4)</t>
  </si>
  <si>
    <t>Bacteroides (OTU5)</t>
  </si>
  <si>
    <t>Porphyromonadaceae (OTU6)</t>
  </si>
  <si>
    <t>Porphyromonadaceae (OTU7)</t>
  </si>
  <si>
    <t>Porphyromonadaceae (OTU8)</t>
  </si>
  <si>
    <t>Porphyromonadaceae (OTU9)</t>
  </si>
  <si>
    <t>Akkermansia (OTU10)</t>
  </si>
  <si>
    <t>Porphyromonadaceae (OTU12)</t>
  </si>
  <si>
    <t>Porphyromonadaceae (OTU13)</t>
  </si>
  <si>
    <t>Lactobacillus (OTU14)</t>
  </si>
  <si>
    <t>Porphyromonadaceae (OTU15)</t>
  </si>
  <si>
    <t>Bacteroidetes (OTU16)</t>
  </si>
  <si>
    <t>Turicibacter (OTU17)</t>
  </si>
  <si>
    <t>Porphyromonadaceae (OTU18)</t>
  </si>
  <si>
    <t>Porphyromonadaceae (OTU19)</t>
  </si>
  <si>
    <t>Alistipes (OTU20)</t>
  </si>
  <si>
    <t>Lactobacillus (OTU21)</t>
  </si>
  <si>
    <t>Bifidobacterium (OTU22)</t>
  </si>
  <si>
    <t>Lactobacillus (OTU23)</t>
  </si>
  <si>
    <t>Anaeroplasma (OTU24)</t>
  </si>
  <si>
    <t>Staphylococcus (OTU25)</t>
  </si>
  <si>
    <t>Lachnospiraceae (OTU26)</t>
  </si>
  <si>
    <t>Lachnospiraceae (OTU27)</t>
  </si>
  <si>
    <t>Enterorhabdus (OTU29)</t>
  </si>
  <si>
    <t>Lachnospiraceae (OTU31)</t>
  </si>
  <si>
    <t>Lachnospiraceae (OTU32)</t>
  </si>
  <si>
    <t>Ruminococcaceae (OTU33)</t>
  </si>
  <si>
    <t>Clostridiales (OTU34)</t>
  </si>
  <si>
    <t>Ruminococcaceae (OTU35)</t>
  </si>
  <si>
    <t>Lachnospiraceae (OTU36)</t>
  </si>
  <si>
    <t>Ruminococcaceae (OTU37)</t>
  </si>
  <si>
    <t>Ruminococcaceae (OTU38)</t>
  </si>
  <si>
    <t>Lachnospiraceae (OTU39)</t>
  </si>
  <si>
    <t>Lachnospiraceae (OTU42)</t>
  </si>
  <si>
    <t>Olsenella (OTU43)</t>
  </si>
  <si>
    <t>Bacteroides (OTU44)</t>
  </si>
  <si>
    <t>Deinococcus (OTU45)</t>
  </si>
  <si>
    <t>Bacillales (OTU46)</t>
  </si>
  <si>
    <t>Lachnospiraceae (OTU47)</t>
  </si>
  <si>
    <t>Pseudomonadaceae</t>
  </si>
  <si>
    <t>Butyricicoccus</t>
  </si>
  <si>
    <t>Parabacteroides</t>
  </si>
  <si>
    <t>Peptostreptococcaceae</t>
  </si>
  <si>
    <t>Otu00083</t>
  </si>
  <si>
    <t>Otu00084</t>
  </si>
  <si>
    <t>Otu00085</t>
  </si>
  <si>
    <t>Otu00087</t>
  </si>
  <si>
    <t>Otu00091</t>
  </si>
  <si>
    <t>Otu00093</t>
  </si>
  <si>
    <t>Otu00094</t>
  </si>
  <si>
    <t>Otu00096</t>
  </si>
  <si>
    <t>Otu00097</t>
  </si>
  <si>
    <t>Otu00099</t>
  </si>
  <si>
    <t>Otu00100</t>
  </si>
  <si>
    <t>Otu00101</t>
  </si>
  <si>
    <t>Otu00102</t>
  </si>
  <si>
    <t>Otu00103</t>
  </si>
  <si>
    <t>Otu00104</t>
  </si>
  <si>
    <t>Otu00106</t>
  </si>
  <si>
    <t>Otu00107</t>
  </si>
  <si>
    <t>Otu00109</t>
  </si>
  <si>
    <t>Otu00112</t>
  </si>
  <si>
    <t>Otu00115</t>
  </si>
  <si>
    <t>Otu00117</t>
  </si>
  <si>
    <t>Otu00119</t>
  </si>
  <si>
    <t>Otu00122</t>
  </si>
  <si>
    <t>Lachnospiracea_incertae_sedis</t>
  </si>
  <si>
    <t>Dorea</t>
  </si>
  <si>
    <t>Herbaspirillum</t>
  </si>
  <si>
    <t>Anaerostipes</t>
  </si>
  <si>
    <t>Tumebacillus</t>
  </si>
  <si>
    <t>Comamonadaceae</t>
  </si>
  <si>
    <t>Phascolarctobacterium</t>
  </si>
  <si>
    <t>Lactonifactor</t>
  </si>
  <si>
    <t>Dialister</t>
  </si>
  <si>
    <t>Cloacibacterium</t>
  </si>
  <si>
    <t>Aerococcus</t>
  </si>
  <si>
    <t>Pedobacter</t>
  </si>
  <si>
    <t>NA</t>
    <phoneticPr fontId="2" type="noConversion"/>
  </si>
  <si>
    <t>Cefpval</t>
    <phoneticPr fontId="2" type="noConversion"/>
  </si>
  <si>
    <t>Origpval</t>
    <phoneticPr fontId="2" type="noConversion"/>
  </si>
  <si>
    <t>Streppval</t>
    <phoneticPr fontId="2" type="noConversion"/>
  </si>
  <si>
    <t>Vancpval</t>
    <phoneticPr fontId="2" type="noConversion"/>
  </si>
  <si>
    <t>abund</t>
    <phoneticPr fontId="2" type="noConversion"/>
  </si>
  <si>
    <t>all &lt;0.1%</t>
    <phoneticPr fontId="2" type="noConversion"/>
  </si>
  <si>
    <t>all &lt;0.01%</t>
    <phoneticPr fontId="2" type="noConversion"/>
  </si>
  <si>
    <t>all &lt;0.05%</t>
    <phoneticPr fontId="2" type="noConversion"/>
  </si>
  <si>
    <t>NA</t>
    <phoneticPr fontId="2" type="noConversion"/>
  </si>
  <si>
    <t>black</t>
    <phoneticPr fontId="2" type="noConversion"/>
  </si>
  <si>
    <t>Actino</t>
    <phoneticPr fontId="2" type="noConversion"/>
  </si>
  <si>
    <t>Porphyro</t>
    <phoneticPr fontId="2" type="noConversion"/>
  </si>
  <si>
    <t>Proteo</t>
    <phoneticPr fontId="2" type="noConversion"/>
  </si>
  <si>
    <t>blueviolet</t>
    <phoneticPr fontId="2" type="noConversion"/>
  </si>
  <si>
    <t>Rumino</t>
    <phoneticPr fontId="2" type="noConversion"/>
  </si>
  <si>
    <t>Rumino</t>
    <phoneticPr fontId="2" type="noConversion"/>
  </si>
  <si>
    <t>Lachno</t>
    <phoneticPr fontId="2" type="noConversion"/>
  </si>
  <si>
    <t>Otu00186</t>
  </si>
  <si>
    <t>Otu00187</t>
  </si>
  <si>
    <t>Otu00188</t>
  </si>
  <si>
    <t>Otu00189</t>
  </si>
  <si>
    <t>Otu00190</t>
  </si>
  <si>
    <t>Otu00192</t>
  </si>
  <si>
    <t>Otu00193</t>
  </si>
  <si>
    <t>Otu00194</t>
  </si>
  <si>
    <t>Otu00199</t>
  </si>
  <si>
    <t>Otu00201</t>
  </si>
  <si>
    <t>Otu00203</t>
  </si>
  <si>
    <t>Otu00204</t>
  </si>
  <si>
    <t>Otu00205</t>
  </si>
  <si>
    <t>Otu00206</t>
  </si>
  <si>
    <t>Otu00212</t>
  </si>
  <si>
    <t>Otu00217</t>
  </si>
  <si>
    <t>Otu00218</t>
  </si>
  <si>
    <t>Otu00219</t>
  </si>
  <si>
    <t>Otu00220</t>
  </si>
  <si>
    <t>Otu00222</t>
  </si>
  <si>
    <t>Otu00224</t>
  </si>
  <si>
    <t>Otu00227</t>
  </si>
  <si>
    <t>Otu00228</t>
  </si>
  <si>
    <t>Otu00229</t>
  </si>
  <si>
    <t>Otu00236</t>
  </si>
  <si>
    <t>Otu00237</t>
  </si>
  <si>
    <t>Otu00239</t>
  </si>
  <si>
    <t>Otu00242</t>
  </si>
  <si>
    <t>Otu00244</t>
  </si>
  <si>
    <t>Otu00245</t>
  </si>
  <si>
    <t>Otu00246</t>
  </si>
  <si>
    <t>Otu00248</t>
  </si>
  <si>
    <t>Otu00250</t>
  </si>
  <si>
    <t>Otu00251</t>
  </si>
  <si>
    <t>Otu00252</t>
  </si>
  <si>
    <t>Otu00255</t>
  </si>
  <si>
    <t>Otu00261</t>
  </si>
  <si>
    <t>Otu00264</t>
  </si>
  <si>
    <t>Otu00265</t>
  </si>
  <si>
    <t>Otu00268</t>
  </si>
  <si>
    <t>Otu00271</t>
  </si>
  <si>
    <t>Otu00272</t>
  </si>
  <si>
    <t>Otu00275</t>
  </si>
  <si>
    <t>Otu00277</t>
  </si>
  <si>
    <t>Otu00278</t>
  </si>
  <si>
    <t>Otu00282</t>
  </si>
  <si>
    <t>Otu00283</t>
  </si>
  <si>
    <t>Otu00284</t>
  </si>
  <si>
    <t>Otu00290</t>
  </si>
  <si>
    <t>Otu00291</t>
  </si>
  <si>
    <t>Otu00298</t>
  </si>
  <si>
    <t>Otu00299</t>
  </si>
  <si>
    <t>Otu00300</t>
  </si>
  <si>
    <t>Otu00309</t>
  </si>
  <si>
    <t>Otu00310</t>
  </si>
  <si>
    <t>Otu00311</t>
  </si>
  <si>
    <t>Otu00312</t>
  </si>
  <si>
    <t>Otu00313</t>
  </si>
  <si>
    <t>Otu00314</t>
  </si>
  <si>
    <t>Otu00315</t>
  </si>
  <si>
    <t>Otu00321</t>
  </si>
  <si>
    <t>Otu00322</t>
  </si>
  <si>
    <t>Otu00323</t>
  </si>
  <si>
    <t>Otu00326</t>
  </si>
  <si>
    <t>Otu00333</t>
  </si>
  <si>
    <t>Otu00339</t>
  </si>
  <si>
    <t>Otu00342</t>
  </si>
  <si>
    <t>Otu00344</t>
  </si>
  <si>
    <t>Otu00346</t>
  </si>
  <si>
    <t>Otu00007</t>
  </si>
  <si>
    <t>Otu00006</t>
  </si>
  <si>
    <t>Otu00013</t>
  </si>
  <si>
    <t>Otu00023</t>
  </si>
  <si>
    <t>Lactobacillus</t>
  </si>
  <si>
    <t>Otu00029</t>
  </si>
  <si>
    <t>Actinobacteria</t>
  </si>
  <si>
    <t>Enterorhabdus</t>
  </si>
  <si>
    <t>Otu00002</t>
  </si>
  <si>
    <t>Otu00004</t>
  </si>
  <si>
    <t>Otu00001</t>
  </si>
  <si>
    <t>Otu00016</t>
  </si>
  <si>
    <t>Otu00038</t>
  </si>
  <si>
    <t>Ruminococcaceae</t>
  </si>
  <si>
    <t>Otu00033</t>
  </si>
  <si>
    <t>Otu00081</t>
  </si>
  <si>
    <t>Otu00012</t>
  </si>
  <si>
    <t>Otu00027</t>
  </si>
  <si>
    <t>Otu00042</t>
  </si>
  <si>
    <t>Otu00024</t>
  </si>
  <si>
    <t>Tenericutes</t>
  </si>
  <si>
    <t>Otu00444</t>
  </si>
  <si>
    <t>Otu00447</t>
  </si>
  <si>
    <t>Otu00464</t>
  </si>
  <si>
    <t>Otu00472</t>
  </si>
  <si>
    <t>Otu00490</t>
  </si>
  <si>
    <t>Otu00502</t>
  </si>
  <si>
    <t>Otu00505</t>
  </si>
  <si>
    <t>Otu00507</t>
  </si>
  <si>
    <t>Otu00510</t>
  </si>
  <si>
    <t>Otu00512</t>
  </si>
  <si>
    <t>Otu00514</t>
  </si>
  <si>
    <t>Otu00515</t>
  </si>
  <si>
    <t>Otu00521</t>
  </si>
  <si>
    <t>Otu00539</t>
  </si>
  <si>
    <t>Otu00541</t>
  </si>
  <si>
    <t>Otu00545</t>
  </si>
  <si>
    <t>Otu00563</t>
  </si>
  <si>
    <t>Otu00576</t>
  </si>
  <si>
    <t>Otu00601</t>
  </si>
  <si>
    <t>Otu00636</t>
  </si>
  <si>
    <t>Otu00639</t>
  </si>
  <si>
    <t>Otu00684</t>
  </si>
  <si>
    <t>Otu00710</t>
  </si>
  <si>
    <t>Otu00788</t>
  </si>
  <si>
    <t>Otu00842</t>
  </si>
  <si>
    <t>Otu01107</t>
  </si>
  <si>
    <t>Otu01150</t>
  </si>
  <si>
    <t>Otu01330</t>
  </si>
  <si>
    <t>Otu03675</t>
  </si>
  <si>
    <t>rareOTUs</t>
  </si>
  <si>
    <t>invsimpson</t>
  </si>
  <si>
    <t>shannon</t>
  </si>
  <si>
    <t>shannoneven</t>
  </si>
  <si>
    <t>simpsoneven</t>
  </si>
  <si>
    <t>Enterobacteriaceae</t>
  </si>
  <si>
    <t>Clostridium_XI</t>
  </si>
  <si>
    <t>Erysipelotrichaceae</t>
  </si>
  <si>
    <t>Clostridium_IV</t>
  </si>
  <si>
    <t>Otu00060</t>
  </si>
  <si>
    <t>Oscillibacter</t>
  </si>
  <si>
    <t>Otu00032</t>
  </si>
  <si>
    <t>Otu00181</t>
  </si>
  <si>
    <t>Otu00054</t>
  </si>
  <si>
    <t>Otu00127</t>
  </si>
  <si>
    <t>Clostridia</t>
  </si>
  <si>
    <t>Otu00095</t>
  </si>
  <si>
    <t>Otu00286</t>
  </si>
  <si>
    <t>Otu00022</t>
  </si>
  <si>
    <t>Bifidobacterium</t>
  </si>
  <si>
    <t>Otu00036</t>
  </si>
  <si>
    <t>Otu00098</t>
  </si>
  <si>
    <t>Otu00080</t>
  </si>
  <si>
    <t>Otu00431</t>
  </si>
  <si>
    <t>Otu00090</t>
  </si>
  <si>
    <t>Otu02109</t>
  </si>
  <si>
    <t>Otu00021</t>
  </si>
  <si>
    <t>Otu01113</t>
  </si>
  <si>
    <t>Otu00110</t>
  </si>
  <si>
    <t>Otu00043</t>
  </si>
  <si>
    <t>Olsenella</t>
  </si>
  <si>
    <t>Otu00048</t>
  </si>
  <si>
    <t>Otu00008</t>
  </si>
  <si>
    <t>Otu00037</t>
  </si>
  <si>
    <t>Otu00051</t>
  </si>
  <si>
    <t>Otu00031</t>
  </si>
  <si>
    <t>Otu00072</t>
  </si>
  <si>
    <t>Otu00113</t>
  </si>
  <si>
    <t>Otu00028</t>
  </si>
  <si>
    <t>Otu00056</t>
  </si>
  <si>
    <t>Otu00049</t>
  </si>
  <si>
    <t>Otu00047</t>
  </si>
  <si>
    <t>Otu00233</t>
  </si>
  <si>
    <t>Otu00017</t>
  </si>
  <si>
    <t>Turicibacter</t>
  </si>
  <si>
    <t>Otu00108</t>
  </si>
  <si>
    <t>Otu00179</t>
  </si>
  <si>
    <t>Otu00147</t>
  </si>
  <si>
    <t>Prevotellaceae</t>
  </si>
  <si>
    <t>Otu00335</t>
  </si>
  <si>
    <t>Otu00116</t>
  </si>
  <si>
    <t>Otu00297</t>
  </si>
  <si>
    <t>Eubacterium</t>
  </si>
  <si>
    <t>Otu00071</t>
  </si>
  <si>
    <t>Otu00276</t>
  </si>
  <si>
    <t>Otu00025</t>
  </si>
  <si>
    <t>Staphylococcus</t>
  </si>
  <si>
    <t>Otu00062</t>
  </si>
  <si>
    <t>Enterococcus</t>
  </si>
  <si>
    <t>Otu00061</t>
  </si>
  <si>
    <t>Clostridium_sensu_stricto</t>
  </si>
  <si>
    <t>Otu00385</t>
  </si>
  <si>
    <t>Otu00045</t>
  </si>
  <si>
    <t>Otu00030</t>
  </si>
  <si>
    <t>Otu00041</t>
  </si>
  <si>
    <t>Otu00052</t>
  </si>
  <si>
    <t>Otu00055</t>
  </si>
  <si>
    <t>Otu00059</t>
  </si>
  <si>
    <t>Otu00063</t>
  </si>
  <si>
    <t>Otu00066</t>
  </si>
  <si>
    <t>Otu00067</t>
  </si>
  <si>
    <t>Otu00069</t>
  </si>
  <si>
    <t>Otu00073</t>
  </si>
  <si>
    <t>Otu00075</t>
  </si>
  <si>
    <t>Otu00077</t>
  </si>
  <si>
    <t>Otu00079</t>
  </si>
  <si>
    <t>Otu00082</t>
  </si>
  <si>
    <t>Anaeroplasma</t>
  </si>
  <si>
    <t>Otu00026</t>
  </si>
  <si>
    <t>Otu00005</t>
  </si>
  <si>
    <t>Bacteroides</t>
  </si>
  <si>
    <t>Otu00050</t>
  </si>
  <si>
    <t>Coriobacteriaceae</t>
  </si>
  <si>
    <t>Otu00088</t>
  </si>
  <si>
    <t>Clostridiales</t>
  </si>
  <si>
    <t>Otu00034</t>
  </si>
  <si>
    <t>Otu00019</t>
  </si>
  <si>
    <t>Otu00018</t>
  </si>
  <si>
    <t>Otu00035</t>
  </si>
  <si>
    <t>Otu00064</t>
  </si>
  <si>
    <t>unclassified</t>
  </si>
  <si>
    <t>Otu00009</t>
  </si>
  <si>
    <t>Otu00086</t>
  </si>
  <si>
    <t>Ruminococcus</t>
  </si>
  <si>
    <t>Otu00125</t>
  </si>
  <si>
    <t>Otu00092</t>
  </si>
  <si>
    <t>Otu00053</t>
  </si>
  <si>
    <t>Otu00076</t>
  </si>
  <si>
    <t>Otu00123</t>
  </si>
  <si>
    <t>Otu00124</t>
  </si>
  <si>
    <t>Otu00126</t>
  </si>
  <si>
    <t>Otu00128</t>
  </si>
  <si>
    <t>Otu00130</t>
  </si>
  <si>
    <t>Otu00132</t>
  </si>
  <si>
    <t>Otu00133</t>
  </si>
  <si>
    <t>Otu00134</t>
  </si>
  <si>
    <t>Otu00135</t>
  </si>
  <si>
    <t>Otu00138</t>
  </si>
  <si>
    <t>Otu00139</t>
  </si>
  <si>
    <t>Otu00140</t>
  </si>
  <si>
    <t>Otu00142</t>
  </si>
  <si>
    <t>Otu00143</t>
  </si>
  <si>
    <t>Otu00144</t>
  </si>
  <si>
    <t>Otu00145</t>
  </si>
  <si>
    <t>Otu00146</t>
  </si>
  <si>
    <t>Otu00148</t>
  </si>
  <si>
    <t>Otu00149</t>
  </si>
  <si>
    <t>Otu00150</t>
  </si>
  <si>
    <t>Otu00151</t>
  </si>
  <si>
    <t>Otu00152</t>
  </si>
  <si>
    <t>Otu00153</t>
  </si>
  <si>
    <t>Otu00155</t>
  </si>
  <si>
    <t>Otu00157</t>
  </si>
  <si>
    <t>Otu00158</t>
  </si>
  <si>
    <t>Otu00159</t>
  </si>
  <si>
    <t>Otu00163</t>
  </si>
  <si>
    <t>Otu00164</t>
  </si>
  <si>
    <t>Otu00165</t>
  </si>
  <si>
    <t>Otu00166</t>
  </si>
  <si>
    <t>Otu00167</t>
  </si>
  <si>
    <t>Otu00171</t>
  </si>
  <si>
    <t>Otu00172</t>
  </si>
  <si>
    <t>Otu00173</t>
  </si>
  <si>
    <t>Otu00176</t>
  </si>
  <si>
    <t>Otu00177</t>
  </si>
  <si>
    <t>Otu00180</t>
  </si>
  <si>
    <t>Otu00182</t>
  </si>
  <si>
    <t>Otu00184</t>
  </si>
  <si>
    <t>Otu00185</t>
  </si>
  <si>
    <t>Deinococcus-Thermus</t>
  </si>
  <si>
    <t>Deinococcus</t>
  </si>
  <si>
    <t>Otu00154</t>
  </si>
  <si>
    <t>Otu00040</t>
  </si>
  <si>
    <t>Otu00014</t>
  </si>
  <si>
    <t>Otu00174</t>
  </si>
  <si>
    <t>Otu00058</t>
  </si>
  <si>
    <t>Actinomyces</t>
  </si>
  <si>
    <t>Otu00241</t>
  </si>
  <si>
    <t>Otu00260</t>
  </si>
  <si>
    <t>Otu00074</t>
  </si>
  <si>
    <t>Proteobacteria</t>
  </si>
  <si>
    <t>Neisseria</t>
  </si>
  <si>
    <t>Otu00068</t>
  </si>
  <si>
    <t>Listeria</t>
  </si>
  <si>
    <t>Otu00070</t>
  </si>
  <si>
    <t>Otu00046</t>
  </si>
  <si>
    <t>Bacillales</t>
  </si>
  <si>
    <t>Otu00129</t>
  </si>
  <si>
    <t>Porphyromonas</t>
  </si>
  <si>
    <t>Otu00044</t>
  </si>
  <si>
    <t>Otu00065</t>
  </si>
  <si>
    <t>Pseudomonas</t>
  </si>
  <si>
    <t>Otu00120</t>
  </si>
  <si>
    <t>Rhodobacter</t>
  </si>
  <si>
    <t>Otu00057</t>
  </si>
  <si>
    <t>Otu00078</t>
  </si>
  <si>
    <t>Streptococcus</t>
  </si>
  <si>
    <t>Otu00089</t>
  </si>
  <si>
    <t>Acinetobacter</t>
  </si>
  <si>
    <t>Otu00011</t>
  </si>
  <si>
    <t>Escherichia_Shigella</t>
  </si>
  <si>
    <t>OTU</t>
  </si>
  <si>
    <t>phyl</t>
  </si>
  <si>
    <t>last</t>
  </si>
  <si>
    <t>grouping</t>
  </si>
  <si>
    <t>Original</t>
  </si>
  <si>
    <t>Cef</t>
  </si>
  <si>
    <t>Strep</t>
  </si>
  <si>
    <t>Vanc</t>
  </si>
  <si>
    <t>order</t>
    <phoneticPr fontId="2" type="noConversion"/>
  </si>
  <si>
    <t>other</t>
    <phoneticPr fontId="2" type="noConversion"/>
  </si>
  <si>
    <t>color</t>
    <phoneticPr fontId="2" type="noConversion"/>
  </si>
  <si>
    <t>darkred</t>
  </si>
  <si>
    <t>deeppink3</t>
  </si>
  <si>
    <t>blueviolet</t>
  </si>
  <si>
    <t>darkblue</t>
    <phoneticPr fontId="2" type="noConversion"/>
  </si>
  <si>
    <t>steelblue</t>
    <phoneticPr fontId="2" type="noConversion"/>
  </si>
  <si>
    <t>darkgreen</t>
    <phoneticPr fontId="2" type="noConversion"/>
  </si>
  <si>
    <t>darkorange1</t>
  </si>
  <si>
    <t>Otu00003</t>
  </si>
  <si>
    <t>Bacteroidetes</t>
  </si>
  <si>
    <t>Porphyromonadaceae</t>
  </si>
  <si>
    <t>NA</t>
  </si>
  <si>
    <t>Otu00020</t>
  </si>
  <si>
    <t>Alistipes</t>
  </si>
  <si>
    <t>Bacteroidales</t>
  </si>
  <si>
    <t>Otu00039</t>
  </si>
  <si>
    <t>Firmicutes</t>
  </si>
  <si>
    <t>Lachnospiraceae</t>
  </si>
  <si>
    <t>Otu00015</t>
  </si>
  <si>
    <t>Otu00010</t>
  </si>
  <si>
    <t>Verrucomicrobia</t>
  </si>
  <si>
    <t>Akkermansia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</si>
</sst>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"/>
    <numFmt numFmtId="169" formatCode="0.00000"/>
  </numFmts>
  <fonts count="6">
    <font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10"/>
      <color indexed="48"/>
      <name val="Verdana"/>
    </font>
    <font>
      <sz val="10"/>
      <color indexed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3" fillId="0" borderId="0" xfId="0" applyFont="1"/>
    <xf numFmtId="168" fontId="1" fillId="0" borderId="0" xfId="0" applyNumberFormat="1" applyFont="1"/>
    <xf numFmtId="0" fontId="1" fillId="0" borderId="0" xfId="0" applyFont="1"/>
    <xf numFmtId="168" fontId="0" fillId="0" borderId="0" xfId="0" applyNumberFormat="1"/>
    <xf numFmtId="168" fontId="3" fillId="0" borderId="0" xfId="0" applyNumberFormat="1" applyFont="1"/>
    <xf numFmtId="168" fontId="1" fillId="0" borderId="0" xfId="0" applyNumberFormat="1" applyFont="1"/>
    <xf numFmtId="169" fontId="0" fillId="0" borderId="0" xfId="0" applyNumberFormat="1"/>
    <xf numFmtId="169" fontId="1" fillId="0" borderId="0" xfId="0" applyNumberFormat="1" applyFont="1"/>
    <xf numFmtId="169" fontId="4" fillId="0" borderId="0" xfId="0" applyNumberFormat="1" applyFont="1"/>
    <xf numFmtId="0" fontId="5" fillId="0" borderId="0" xfId="0" applyFon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304"/>
  <sheetViews>
    <sheetView topLeftCell="A170" workbookViewId="0">
      <selection activeCell="E22" sqref="E22"/>
    </sheetView>
  </sheetViews>
  <sheetFormatPr baseColWidth="10" defaultRowHeight="13"/>
  <cols>
    <col min="12" max="12" width="10.7109375" style="5"/>
    <col min="18" max="18" width="10.7109375" style="5"/>
  </cols>
  <sheetData>
    <row r="1" spans="1:18">
      <c r="A1" t="s">
        <v>518</v>
      </c>
      <c r="B1" t="s">
        <v>510</v>
      </c>
      <c r="C1" t="s">
        <v>511</v>
      </c>
      <c r="D1" t="s">
        <v>512</v>
      </c>
      <c r="E1" t="s">
        <v>513</v>
      </c>
      <c r="F1" t="s">
        <v>520</v>
      </c>
      <c r="G1" t="s">
        <v>514</v>
      </c>
      <c r="H1" t="s">
        <v>204</v>
      </c>
      <c r="I1" t="s">
        <v>207</v>
      </c>
      <c r="J1" t="s">
        <v>515</v>
      </c>
      <c r="K1" t="s">
        <v>203</v>
      </c>
      <c r="L1" s="5" t="s">
        <v>207</v>
      </c>
      <c r="M1" t="s">
        <v>516</v>
      </c>
      <c r="N1" t="s">
        <v>205</v>
      </c>
      <c r="O1" t="s">
        <v>207</v>
      </c>
      <c r="P1" t="s">
        <v>517</v>
      </c>
      <c r="Q1" t="s">
        <v>206</v>
      </c>
      <c r="R1" s="5" t="s">
        <v>207</v>
      </c>
    </row>
    <row r="2" spans="1:18">
      <c r="B2" t="s">
        <v>340</v>
      </c>
      <c r="C2" t="s">
        <v>202</v>
      </c>
      <c r="D2" t="s">
        <v>202</v>
      </c>
      <c r="G2">
        <v>-0.66195051940046601</v>
      </c>
      <c r="H2" s="1">
        <v>2.51516251747707E-12</v>
      </c>
      <c r="I2" s="1"/>
      <c r="J2" s="2">
        <v>-0.13726477686977301</v>
      </c>
      <c r="K2" s="2">
        <v>0.56054595893814196</v>
      </c>
      <c r="L2" s="6"/>
      <c r="M2">
        <v>-0.75197130644943899</v>
      </c>
      <c r="N2" s="1">
        <v>1.55279173231952E-5</v>
      </c>
      <c r="P2">
        <v>-0.86527792449638596</v>
      </c>
      <c r="Q2" s="1">
        <v>1.04105758229317E-8</v>
      </c>
    </row>
    <row r="3" spans="1:18">
      <c r="B3" t="s">
        <v>299</v>
      </c>
      <c r="C3" t="s">
        <v>529</v>
      </c>
      <c r="D3" t="s">
        <v>530</v>
      </c>
      <c r="G3">
        <v>-0.62730606153998303</v>
      </c>
      <c r="H3" s="1">
        <v>8.3220439784883106E-11</v>
      </c>
      <c r="I3" s="3">
        <v>3.901165501165501E-2</v>
      </c>
      <c r="J3">
        <v>-0.46885227683812802</v>
      </c>
      <c r="K3">
        <v>1.37785714699296E-2</v>
      </c>
      <c r="L3" s="7">
        <v>5.9110187110187104E-2</v>
      </c>
      <c r="M3">
        <v>-0.60849031222709804</v>
      </c>
      <c r="N3">
        <v>1.66920073743939E-3</v>
      </c>
      <c r="O3" s="3">
        <v>3.9511312217194568E-2</v>
      </c>
      <c r="P3">
        <v>-0.81739132362339295</v>
      </c>
      <c r="Q3" s="1">
        <v>7.4495918069862405E-8</v>
      </c>
      <c r="R3" s="5">
        <v>3.5022624434389145E-2</v>
      </c>
    </row>
    <row r="4" spans="1:18">
      <c r="B4" t="s">
        <v>297</v>
      </c>
      <c r="C4" t="s">
        <v>529</v>
      </c>
      <c r="D4" t="s">
        <v>530</v>
      </c>
      <c r="G4">
        <v>-0.63126108261136304</v>
      </c>
      <c r="H4" s="1">
        <v>6.5553156085292204E-11</v>
      </c>
      <c r="I4" s="3">
        <v>8.9075369075369074E-3</v>
      </c>
      <c r="J4">
        <v>-0.60892394327694799</v>
      </c>
      <c r="K4">
        <v>8.3211010678737197E-4</v>
      </c>
      <c r="L4" s="7">
        <v>1.4187110187110186E-2</v>
      </c>
      <c r="M4" s="2">
        <v>0.149780782139882</v>
      </c>
      <c r="N4" s="2">
        <v>0.55116004113337702</v>
      </c>
      <c r="O4" s="3">
        <v>1.7303167420814478E-2</v>
      </c>
      <c r="P4">
        <v>-0.825853300677442</v>
      </c>
      <c r="Q4" s="1">
        <v>5.2129488232842098E-8</v>
      </c>
      <c r="R4" s="5">
        <v>1.2217194570135747E-2</v>
      </c>
    </row>
    <row r="5" spans="1:18">
      <c r="B5" t="s">
        <v>528</v>
      </c>
      <c r="C5" t="s">
        <v>529</v>
      </c>
      <c r="D5" t="s">
        <v>530</v>
      </c>
      <c r="G5">
        <v>-0.80252450821051202</v>
      </c>
      <c r="H5" s="1">
        <v>5.0945379194273202E-21</v>
      </c>
      <c r="I5" s="3">
        <v>1.595027195027195E-2</v>
      </c>
      <c r="J5">
        <v>-0.66256926856022202</v>
      </c>
      <c r="K5">
        <v>1.9846915746637601E-4</v>
      </c>
      <c r="L5" s="7">
        <v>2.3434511434511435E-2</v>
      </c>
      <c r="M5">
        <v>-0.62052799364642597</v>
      </c>
      <c r="N5">
        <v>1.36213978025712E-3</v>
      </c>
      <c r="O5" s="3">
        <v>2.3837104072398189E-2</v>
      </c>
      <c r="P5">
        <v>-0.84771189792000001</v>
      </c>
      <c r="Q5" s="1">
        <v>1.6200473535673901E-8</v>
      </c>
      <c r="R5" s="5">
        <v>1.2977375565610861E-2</v>
      </c>
    </row>
    <row r="6" spans="1:18">
      <c r="B6" t="s">
        <v>298</v>
      </c>
      <c r="C6" t="s">
        <v>529</v>
      </c>
      <c r="D6" t="s">
        <v>530</v>
      </c>
      <c r="G6">
        <v>-0.62048909673570196</v>
      </c>
      <c r="H6" s="1">
        <v>1.43207274669444E-10</v>
      </c>
      <c r="I6" s="3">
        <v>4.5202797202797199E-2</v>
      </c>
      <c r="J6">
        <v>-0.65973915192499699</v>
      </c>
      <c r="K6">
        <v>1.9846915746637601E-4</v>
      </c>
      <c r="L6" s="7">
        <v>4.7517671517671514E-2</v>
      </c>
      <c r="M6" s="2">
        <v>-0.29346337582382098</v>
      </c>
      <c r="N6" s="2">
        <v>0.29946926199456297</v>
      </c>
      <c r="O6" s="3">
        <v>5.1601809954751138E-2</v>
      </c>
      <c r="P6">
        <v>-0.83047992478576504</v>
      </c>
      <c r="Q6" s="1">
        <v>3.9489847396436499E-8</v>
      </c>
      <c r="R6" s="5">
        <v>3.1004524886877827E-2</v>
      </c>
    </row>
    <row r="7" spans="1:18">
      <c r="B7" t="s">
        <v>418</v>
      </c>
      <c r="C7" t="s">
        <v>529</v>
      </c>
      <c r="D7" t="s">
        <v>419</v>
      </c>
      <c r="G7">
        <v>-0.55658991312276895</v>
      </c>
      <c r="H7" s="1">
        <v>2.6718619976730599E-8</v>
      </c>
      <c r="I7" s="3">
        <v>0.11316239316239315</v>
      </c>
      <c r="J7" s="2">
        <v>-0.24231377480979899</v>
      </c>
      <c r="K7" s="2">
        <v>0.28550464210383703</v>
      </c>
      <c r="L7" s="7">
        <v>0.12088149688149688</v>
      </c>
      <c r="M7">
        <v>0.71975158625777602</v>
      </c>
      <c r="N7" s="1">
        <v>6.7770651090991597E-5</v>
      </c>
      <c r="O7" s="3">
        <v>0.21531221719457014</v>
      </c>
      <c r="P7" s="2">
        <v>-9.4428754011800994E-2</v>
      </c>
      <c r="Q7" s="2">
        <v>0.69539240575754002</v>
      </c>
      <c r="R7" s="5">
        <v>0.14798190045248868</v>
      </c>
    </row>
    <row r="8" spans="1:18">
      <c r="B8" t="s">
        <v>290</v>
      </c>
      <c r="C8" t="s">
        <v>529</v>
      </c>
      <c r="D8" t="s">
        <v>530</v>
      </c>
      <c r="G8">
        <v>-0.76131644105317697</v>
      </c>
      <c r="H8" s="1">
        <v>2.8575211848448999E-18</v>
      </c>
      <c r="I8" s="3">
        <v>7.2963480963480959E-2</v>
      </c>
      <c r="J8">
        <v>-0.65937085188658895</v>
      </c>
      <c r="K8">
        <v>1.9846915746637601E-4</v>
      </c>
      <c r="L8" s="7">
        <v>8.5787941787941802E-2</v>
      </c>
      <c r="M8">
        <v>-0.77804132739837095</v>
      </c>
      <c r="N8" s="1">
        <v>1.2903071507899901E-5</v>
      </c>
      <c r="O8" s="3">
        <v>8.6733031674208136E-2</v>
      </c>
      <c r="P8">
        <v>-0.68391907264691598</v>
      </c>
      <c r="Q8" s="1">
        <v>8.8117727118147902E-5</v>
      </c>
      <c r="R8" s="5">
        <v>7.3737556561085979E-2</v>
      </c>
    </row>
    <row r="9" spans="1:18">
      <c r="B9" t="s">
        <v>289</v>
      </c>
      <c r="C9" t="s">
        <v>529</v>
      </c>
      <c r="D9" t="s">
        <v>530</v>
      </c>
      <c r="G9">
        <v>-0.77247061770775705</v>
      </c>
      <c r="H9" s="1">
        <v>7.51293300639572E-19</v>
      </c>
      <c r="I9" s="3">
        <v>8.4941724941724944E-2</v>
      </c>
      <c r="J9">
        <v>-0.606350189370505</v>
      </c>
      <c r="K9">
        <v>8.6320166744842397E-4</v>
      </c>
      <c r="L9" s="7">
        <v>8.4174636174636164E-2</v>
      </c>
      <c r="M9" s="2">
        <v>0.33568374260825101</v>
      </c>
      <c r="N9" s="2">
        <v>0.22978359985934799</v>
      </c>
      <c r="O9" s="3">
        <v>0.11276018099547512</v>
      </c>
      <c r="P9">
        <v>-0.67751961822223505</v>
      </c>
      <c r="Q9">
        <v>1.10608710120012E-4</v>
      </c>
      <c r="R9" s="5">
        <v>6.8995475113122179E-2</v>
      </c>
    </row>
    <row r="10" spans="1:18">
      <c r="B10" t="s">
        <v>371</v>
      </c>
      <c r="C10" t="s">
        <v>529</v>
      </c>
      <c r="D10" t="s">
        <v>530</v>
      </c>
      <c r="G10">
        <v>-0.359565052014308</v>
      </c>
      <c r="H10">
        <v>1.1683198309179099E-3</v>
      </c>
      <c r="I10" s="3">
        <v>3.6643356643356641E-2</v>
      </c>
      <c r="J10">
        <v>-0.63898578779140203</v>
      </c>
      <c r="K10">
        <v>3.56944531745417E-4</v>
      </c>
      <c r="L10" s="7">
        <v>2.7309771309771309E-2</v>
      </c>
      <c r="M10" s="2">
        <v>0.42455502175689802</v>
      </c>
      <c r="N10" s="2">
        <v>8.1285464046825406E-2</v>
      </c>
      <c r="O10" s="3">
        <v>4.5357466063348416E-2</v>
      </c>
      <c r="P10" s="2">
        <v>-0.31336035187560102</v>
      </c>
      <c r="Q10" s="2">
        <v>0.19449145995321401</v>
      </c>
      <c r="R10" s="5">
        <v>5.0316742081447964E-2</v>
      </c>
    </row>
    <row r="11" spans="1:18">
      <c r="B11" t="s">
        <v>430</v>
      </c>
      <c r="C11" t="s">
        <v>529</v>
      </c>
      <c r="D11" t="s">
        <v>530</v>
      </c>
      <c r="G11">
        <v>-0.50230339850246797</v>
      </c>
      <c r="H11" s="1">
        <v>1.1392277530317E-6</v>
      </c>
      <c r="I11" s="3">
        <v>1.6783216783216781E-3</v>
      </c>
      <c r="J11" s="2">
        <v>-0.245068101826075</v>
      </c>
      <c r="K11" s="2">
        <v>0.27841126157281598</v>
      </c>
      <c r="L11" s="7">
        <v>1.9293139293139292E-3</v>
      </c>
      <c r="M11" s="2">
        <v>-2.5640951464591399E-2</v>
      </c>
      <c r="N11" s="2">
        <v>0.92874771450190297</v>
      </c>
      <c r="O11" s="3">
        <v>2.1900452488687783E-3</v>
      </c>
      <c r="P11" s="2">
        <v>-0.33477227877486099</v>
      </c>
      <c r="Q11" s="2">
        <v>0.146340315411015</v>
      </c>
      <c r="R11" s="5">
        <v>3.4751131221719459E-3</v>
      </c>
    </row>
    <row r="12" spans="1:18">
      <c r="B12" t="s">
        <v>539</v>
      </c>
      <c r="C12" t="s">
        <v>540</v>
      </c>
      <c r="D12" t="s">
        <v>541</v>
      </c>
      <c r="G12" s="2">
        <v>-0.14045634818699801</v>
      </c>
      <c r="H12" s="2">
        <v>0.22511144188319701</v>
      </c>
      <c r="I12" s="3">
        <v>6.0301476301476302E-2</v>
      </c>
      <c r="J12" s="2">
        <v>2.1073262079669999E-2</v>
      </c>
      <c r="K12" s="2">
        <v>0.92502148285895203</v>
      </c>
      <c r="L12" s="7">
        <v>5.5351351351351358E-2</v>
      </c>
      <c r="M12">
        <v>0.63790494337759795</v>
      </c>
      <c r="N12">
        <v>8.6927827093394598E-4</v>
      </c>
      <c r="O12" s="3">
        <v>0.1063710407239819</v>
      </c>
      <c r="P12">
        <v>0.77349117599374895</v>
      </c>
      <c r="Q12" s="1">
        <v>9.9918499882475694E-7</v>
      </c>
      <c r="R12" s="5">
        <v>0.16099547511312218</v>
      </c>
    </row>
    <row r="13" spans="1:18">
      <c r="B13" t="s">
        <v>508</v>
      </c>
      <c r="C13" t="s">
        <v>489</v>
      </c>
      <c r="D13" t="s">
        <v>509</v>
      </c>
      <c r="G13">
        <v>0.56194013879285598</v>
      </c>
      <c r="H13" s="1">
        <v>1.9836753275409601E-8</v>
      </c>
      <c r="I13" s="3">
        <v>0.17670240870240869</v>
      </c>
      <c r="J13">
        <v>0.67786381461622303</v>
      </c>
      <c r="K13">
        <v>1.9846915746637601E-4</v>
      </c>
      <c r="L13" s="7">
        <v>3.3596673596673599E-3</v>
      </c>
      <c r="M13" s="2">
        <v>-0.20175584444653899</v>
      </c>
      <c r="N13" s="2">
        <v>0.50258682399427002</v>
      </c>
      <c r="O13" s="3">
        <v>9.5927601809954748E-4</v>
      </c>
      <c r="P13">
        <v>0.84085559738183202</v>
      </c>
      <c r="Q13" s="1">
        <v>2.4890993735952599E-8</v>
      </c>
      <c r="R13" s="5">
        <v>7.7719457013574661E-2</v>
      </c>
    </row>
    <row r="14" spans="1:18">
      <c r="B14" t="s">
        <v>305</v>
      </c>
      <c r="C14" t="s">
        <v>529</v>
      </c>
      <c r="D14" t="s">
        <v>530</v>
      </c>
      <c r="G14">
        <v>-0.55172532091891902</v>
      </c>
      <c r="H14" s="1">
        <v>3.7719492985284103E-8</v>
      </c>
      <c r="I14" s="3">
        <v>7.1484071484071484E-3</v>
      </c>
      <c r="J14">
        <v>-0.60398319794812205</v>
      </c>
      <c r="K14">
        <v>8.6563903280648504E-4</v>
      </c>
      <c r="L14" s="7">
        <v>6.5696465696465697E-3</v>
      </c>
      <c r="M14">
        <v>-0.58855639259595605</v>
      </c>
      <c r="N14">
        <v>2.7871875717013798E-3</v>
      </c>
      <c r="O14" s="3">
        <v>8.7782805429864261E-3</v>
      </c>
      <c r="P14">
        <v>-0.854015439099302</v>
      </c>
      <c r="Q14" s="1">
        <v>1.15190956381587E-8</v>
      </c>
      <c r="R14" s="5">
        <v>5.6108597285067872E-3</v>
      </c>
    </row>
    <row r="15" spans="1:18">
      <c r="B15" t="s">
        <v>291</v>
      </c>
      <c r="C15" t="s">
        <v>529</v>
      </c>
      <c r="D15" t="s">
        <v>530</v>
      </c>
      <c r="G15">
        <v>-0.72523814174978596</v>
      </c>
      <c r="H15" s="1">
        <v>7.5937184350746098E-16</v>
      </c>
      <c r="I15" s="3">
        <v>3.6432012432012433E-2</v>
      </c>
      <c r="J15">
        <v>-0.615624857335202</v>
      </c>
      <c r="K15">
        <v>6.8773832952593195E-4</v>
      </c>
      <c r="L15" s="7">
        <v>8.1363825363825373E-2</v>
      </c>
      <c r="M15">
        <v>-0.71197379471127997</v>
      </c>
      <c r="N15" s="1">
        <v>8.2190424086136594E-5</v>
      </c>
      <c r="O15" s="3">
        <v>5.3158371040723976E-2</v>
      </c>
      <c r="P15">
        <v>-0.81700998607778597</v>
      </c>
      <c r="Q15" s="1">
        <v>7.4495918069862405E-8</v>
      </c>
      <c r="R15" s="5">
        <v>4.2334841628959279E-2</v>
      </c>
    </row>
    <row r="16" spans="1:18">
      <c r="B16" t="s">
        <v>482</v>
      </c>
      <c r="C16" t="s">
        <v>536</v>
      </c>
      <c r="D16" t="s">
        <v>293</v>
      </c>
      <c r="G16" s="2">
        <v>9.8526900175753607E-2</v>
      </c>
      <c r="H16" s="2">
        <v>0.40414337634268199</v>
      </c>
      <c r="I16" s="3">
        <v>4.9106449106449103E-2</v>
      </c>
      <c r="J16">
        <v>0.54905725809140205</v>
      </c>
      <c r="K16">
        <v>2.3347567437775199E-3</v>
      </c>
      <c r="L16" s="7">
        <v>8.5937629937629934E-2</v>
      </c>
      <c r="M16" s="2">
        <v>-0.229663705450112</v>
      </c>
      <c r="N16" s="2">
        <v>0.43412423293940999</v>
      </c>
      <c r="O16" s="3">
        <v>2.4253393665158371E-2</v>
      </c>
      <c r="P16">
        <v>0.64144572704466096</v>
      </c>
      <c r="Q16">
        <v>3.2887232495356998E-4</v>
      </c>
      <c r="R16" s="5">
        <v>3.9601809954751134E-2</v>
      </c>
    </row>
    <row r="17" spans="2:18">
      <c r="B17" t="s">
        <v>538</v>
      </c>
      <c r="C17" t="s">
        <v>529</v>
      </c>
      <c r="D17" t="s">
        <v>530</v>
      </c>
      <c r="G17">
        <v>-0.762147998163208</v>
      </c>
      <c r="H17" s="1">
        <v>2.8575211848448999E-18</v>
      </c>
      <c r="I17" s="3">
        <v>4.6371406371406368E-3</v>
      </c>
      <c r="J17">
        <v>-0.57729153063918504</v>
      </c>
      <c r="K17">
        <v>1.4997734579104999E-3</v>
      </c>
      <c r="L17" s="7">
        <v>1.1426195426195426E-2</v>
      </c>
      <c r="M17" s="2">
        <v>0.14890632149893401</v>
      </c>
      <c r="N17" s="2">
        <v>0.55116004113337702</v>
      </c>
      <c r="O17" s="3">
        <v>1.4461538461538461E-2</v>
      </c>
      <c r="P17">
        <v>-0.67202795991600905</v>
      </c>
      <c r="Q17">
        <v>1.3318229600916499E-4</v>
      </c>
      <c r="R17" s="5">
        <v>5.7013574660633492E-3</v>
      </c>
    </row>
    <row r="18" spans="2:18">
      <c r="B18" t="s">
        <v>300</v>
      </c>
      <c r="C18" t="s">
        <v>529</v>
      </c>
      <c r="D18" t="s">
        <v>529</v>
      </c>
      <c r="G18">
        <v>-0.62844027499235</v>
      </c>
      <c r="H18" s="1">
        <v>8.0301101568827103E-11</v>
      </c>
      <c r="I18" s="3">
        <v>1.2158508158508158E-2</v>
      </c>
      <c r="J18">
        <v>-0.56342145908408603</v>
      </c>
      <c r="K18">
        <v>1.72606455347123E-3</v>
      </c>
      <c r="L18" s="7">
        <v>1.1841995841995842E-2</v>
      </c>
      <c r="M18">
        <v>0.60922507132436299</v>
      </c>
      <c r="N18">
        <v>1.66920073743939E-3</v>
      </c>
      <c r="O18" s="3">
        <v>1.7502262443438915E-2</v>
      </c>
      <c r="P18">
        <v>-0.82373215125891897</v>
      </c>
      <c r="Q18" s="1">
        <v>5.60274029316072E-8</v>
      </c>
      <c r="R18" s="5">
        <v>7.8371040723981891E-3</v>
      </c>
    </row>
    <row r="19" spans="2:18">
      <c r="B19" t="s">
        <v>382</v>
      </c>
      <c r="C19" t="s">
        <v>536</v>
      </c>
      <c r="D19" t="s">
        <v>383</v>
      </c>
      <c r="G19" s="2">
        <v>-0.100217087108061</v>
      </c>
      <c r="H19" s="2">
        <v>0.39573177321541098</v>
      </c>
      <c r="I19" s="3">
        <v>9.3115773115773123E-3</v>
      </c>
      <c r="J19" s="2">
        <v>0.16283319618243899</v>
      </c>
      <c r="K19" s="2">
        <v>0.49088095550656202</v>
      </c>
      <c r="L19" s="7">
        <v>2.8274428274428277E-3</v>
      </c>
      <c r="M19">
        <v>-0.70243132074938897</v>
      </c>
      <c r="N19">
        <v>1.09841967953985E-4</v>
      </c>
      <c r="O19" s="3">
        <v>9.9547511312217188E-3</v>
      </c>
      <c r="P19">
        <v>-0.66896662927670103</v>
      </c>
      <c r="Q19">
        <v>1.4509092556448501E-4</v>
      </c>
      <c r="R19" s="5">
        <v>1.1819004524886878E-2</v>
      </c>
    </row>
    <row r="20" spans="2:18">
      <c r="B20" t="s">
        <v>426</v>
      </c>
      <c r="C20" t="s">
        <v>529</v>
      </c>
      <c r="D20" t="s">
        <v>530</v>
      </c>
      <c r="G20">
        <v>-0.560682964582215</v>
      </c>
      <c r="H20" s="1">
        <v>2.09693698898655E-8</v>
      </c>
      <c r="I20" s="3">
        <v>1.6416472416472417E-2</v>
      </c>
      <c r="J20">
        <v>-0.39194720606984801</v>
      </c>
      <c r="K20">
        <v>4.7567187008245901E-2</v>
      </c>
      <c r="L20" s="7">
        <v>1.9592515592515593E-2</v>
      </c>
      <c r="M20">
        <v>-0.75638313765590703</v>
      </c>
      <c r="N20" s="1">
        <v>1.55279173231952E-5</v>
      </c>
      <c r="O20" s="3">
        <v>9.9004524886877835E-3</v>
      </c>
      <c r="P20" s="2">
        <v>-0.38552362340920898</v>
      </c>
      <c r="Q20" s="2">
        <v>8.9305122955670502E-2</v>
      </c>
      <c r="R20" s="5">
        <v>3.7285067873303167E-3</v>
      </c>
    </row>
    <row r="21" spans="2:18">
      <c r="B21" t="s">
        <v>425</v>
      </c>
      <c r="C21" t="s">
        <v>529</v>
      </c>
      <c r="D21" t="s">
        <v>530</v>
      </c>
      <c r="G21">
        <v>-0.51319346812652999</v>
      </c>
      <c r="H21" s="1">
        <v>5.8081249560090002E-7</v>
      </c>
      <c r="I21" s="3">
        <v>1.304118104118104E-2</v>
      </c>
      <c r="J21">
        <v>-0.53558317501779595</v>
      </c>
      <c r="K21">
        <v>3.3605800795587001E-3</v>
      </c>
      <c r="L21" s="7">
        <v>2.0141372141372141E-2</v>
      </c>
      <c r="M21" s="2">
        <v>0.28100183073215501</v>
      </c>
      <c r="N21" s="2">
        <v>0.33335245116896001</v>
      </c>
      <c r="O21" s="3">
        <v>2.2135746606334841E-2</v>
      </c>
      <c r="P21">
        <v>-0.85764161974589503</v>
      </c>
      <c r="Q21" s="1">
        <v>1.15190956381587E-8</v>
      </c>
      <c r="R21" s="5">
        <v>7.855203619909502E-3</v>
      </c>
    </row>
    <row r="22" spans="2:18">
      <c r="B22" t="s">
        <v>532</v>
      </c>
      <c r="C22" t="s">
        <v>529</v>
      </c>
      <c r="D22" t="s">
        <v>533</v>
      </c>
      <c r="G22">
        <v>-0.78142163870855497</v>
      </c>
      <c r="H22" s="1">
        <v>2.0313809932641801E-19</v>
      </c>
      <c r="I22" s="3">
        <v>2.6635586635586635E-2</v>
      </c>
      <c r="J22">
        <v>-0.572435408211036</v>
      </c>
      <c r="K22">
        <v>1.4997734579104999E-3</v>
      </c>
      <c r="L22" s="7">
        <v>5.4153846153846157E-2</v>
      </c>
      <c r="M22">
        <v>-0.690867716058297</v>
      </c>
      <c r="N22">
        <v>1.6098026406988301E-4</v>
      </c>
      <c r="O22" s="3">
        <v>3.3140271493212671E-2</v>
      </c>
      <c r="P22">
        <v>-0.80552363611286104</v>
      </c>
      <c r="Q22" s="1">
        <v>1.5652528934717501E-7</v>
      </c>
      <c r="R22" s="5">
        <v>2.1574660633484163E-2</v>
      </c>
    </row>
    <row r="23" spans="2:18">
      <c r="B23" t="s">
        <v>365</v>
      </c>
      <c r="C23" t="s">
        <v>536</v>
      </c>
      <c r="D23" t="s">
        <v>293</v>
      </c>
      <c r="G23">
        <v>-0.40442268548710902</v>
      </c>
      <c r="H23">
        <v>1.9210598374686601E-4</v>
      </c>
      <c r="I23" s="3">
        <v>1.9294483294483293E-2</v>
      </c>
      <c r="J23" s="2">
        <v>-0.13654875255114199</v>
      </c>
      <c r="K23" s="2">
        <v>0.561103381885244</v>
      </c>
      <c r="L23" s="7">
        <v>1.066112266112266E-2</v>
      </c>
      <c r="M23">
        <v>-0.60522816483926101</v>
      </c>
      <c r="N23">
        <v>1.7509149425293999E-3</v>
      </c>
      <c r="O23" s="3">
        <v>1.029864253393665E-2</v>
      </c>
      <c r="P23">
        <v>-0.79535508129675903</v>
      </c>
      <c r="Q23" s="1">
        <v>2.8851862402295701E-7</v>
      </c>
      <c r="R23" s="5">
        <v>1.4171945701357467E-2</v>
      </c>
    </row>
    <row r="24" spans="2:18">
      <c r="B24" t="s">
        <v>357</v>
      </c>
      <c r="C24" t="s">
        <v>295</v>
      </c>
      <c r="D24" t="s">
        <v>358</v>
      </c>
      <c r="G24">
        <v>-0.34324684083037799</v>
      </c>
      <c r="H24">
        <v>2.1289956048732598E-3</v>
      </c>
      <c r="I24" s="3">
        <v>1.0368298368298367E-2</v>
      </c>
      <c r="J24" s="2">
        <v>-0.24733147773926301</v>
      </c>
      <c r="K24" s="2">
        <v>0.27301235951314101</v>
      </c>
      <c r="L24" s="7">
        <v>7.9501039501039504E-3</v>
      </c>
      <c r="M24">
        <v>-0.61482247618506602</v>
      </c>
      <c r="N24">
        <v>1.5379734734607101E-3</v>
      </c>
      <c r="O24" s="3">
        <v>7.9457013574660632E-3</v>
      </c>
      <c r="P24">
        <v>-0.83882747577785999</v>
      </c>
      <c r="Q24" s="1">
        <v>2.5012745565805298E-8</v>
      </c>
      <c r="R24" s="5">
        <v>1.6380090497737556E-2</v>
      </c>
    </row>
    <row r="25" spans="2:18">
      <c r="B25" t="s">
        <v>292</v>
      </c>
      <c r="C25" t="s">
        <v>536</v>
      </c>
      <c r="D25" t="s">
        <v>293</v>
      </c>
      <c r="G25">
        <v>-0.72941687405392097</v>
      </c>
      <c r="H25" s="1">
        <v>4.61525345717304E-16</v>
      </c>
      <c r="I25" s="3">
        <v>7.7575757575757574E-3</v>
      </c>
      <c r="J25" s="2">
        <v>-0.25197138522587398</v>
      </c>
      <c r="K25" s="2">
        <v>0.26396067558060798</v>
      </c>
      <c r="L25" s="7">
        <v>5.1392931392931392E-3</v>
      </c>
      <c r="M25">
        <v>-0.52688925595376102</v>
      </c>
      <c r="N25">
        <v>1.31144411646356E-2</v>
      </c>
      <c r="O25" s="3">
        <v>4.8506787330316742E-3</v>
      </c>
      <c r="P25">
        <v>-0.66003626935753501</v>
      </c>
      <c r="Q25">
        <v>1.7406615549408501E-4</v>
      </c>
      <c r="R25" s="5">
        <v>2.751131221719457E-3</v>
      </c>
    </row>
    <row r="26" spans="2:18">
      <c r="B26" t="s">
        <v>308</v>
      </c>
      <c r="C26" t="s">
        <v>309</v>
      </c>
      <c r="D26" t="s">
        <v>416</v>
      </c>
      <c r="G26">
        <v>-0.49016787063216599</v>
      </c>
      <c r="H26" s="1">
        <v>2.2996930816537599E-6</v>
      </c>
      <c r="I26" s="3">
        <v>1.2245532245532245E-3</v>
      </c>
      <c r="J26">
        <v>-0.532530326744456</v>
      </c>
      <c r="K26">
        <v>3.5886479621261799E-3</v>
      </c>
      <c r="L26" s="7">
        <v>3.343035343035343E-3</v>
      </c>
      <c r="M26">
        <v>-0.47767407832259501</v>
      </c>
      <c r="N26">
        <v>3.3427056430003099E-2</v>
      </c>
      <c r="O26" s="3">
        <v>5.1402714932126704E-3</v>
      </c>
      <c r="P26" s="2">
        <v>0.27876668230607698</v>
      </c>
      <c r="Q26" s="2">
        <v>0.24075327033128399</v>
      </c>
      <c r="R26" s="5">
        <v>1.174660633484163E-2</v>
      </c>
    </row>
    <row r="27" spans="2:18">
      <c r="B27" t="s">
        <v>394</v>
      </c>
      <c r="C27" t="s">
        <v>536</v>
      </c>
      <c r="D27" t="s">
        <v>395</v>
      </c>
      <c r="G27" s="2">
        <v>0.112682740492018</v>
      </c>
      <c r="H27" s="2">
        <v>0.33754965307123902</v>
      </c>
      <c r="I27" s="3">
        <v>3.4933954933954931E-3</v>
      </c>
      <c r="J27">
        <v>0.42819366224905703</v>
      </c>
      <c r="K27">
        <v>2.6515202700506699E-2</v>
      </c>
      <c r="L27" s="7">
        <v>1.0810810810810811E-3</v>
      </c>
      <c r="M27" s="2">
        <v>-0.17822464850324801</v>
      </c>
      <c r="N27" s="2">
        <v>0.54300145778361897</v>
      </c>
      <c r="O27" s="3">
        <v>8.5067873303167421E-4</v>
      </c>
      <c r="P27" s="2">
        <v>-0.176565709283768</v>
      </c>
      <c r="Q27" s="2">
        <v>0.47033853292363198</v>
      </c>
      <c r="R27" s="5">
        <v>3.800904977375566E-4</v>
      </c>
    </row>
    <row r="28" spans="2:18">
      <c r="B28" t="s">
        <v>417</v>
      </c>
      <c r="C28" t="s">
        <v>536</v>
      </c>
      <c r="D28" t="s">
        <v>537</v>
      </c>
      <c r="G28">
        <v>-0.57602798245480202</v>
      </c>
      <c r="H28" s="1">
        <v>6.4435586788493901E-9</v>
      </c>
      <c r="I28" s="3">
        <v>1.4918414918414918E-3</v>
      </c>
      <c r="J28" s="2">
        <v>-0.35788554520469601</v>
      </c>
      <c r="K28" s="2">
        <v>7.6905344942876E-2</v>
      </c>
      <c r="L28" s="7">
        <v>1.2806652806652808E-3</v>
      </c>
      <c r="M28" s="2">
        <v>-0.36977511519732598</v>
      </c>
      <c r="N28" s="2">
        <v>0.165439030217754</v>
      </c>
      <c r="O28" s="3">
        <v>1.6832579185520362E-3</v>
      </c>
      <c r="P28">
        <v>-0.66465102219374705</v>
      </c>
      <c r="Q28">
        <v>1.5091863342502E-4</v>
      </c>
      <c r="R28" s="5">
        <v>9.049773755656109E-4</v>
      </c>
    </row>
    <row r="29" spans="2:18">
      <c r="B29" t="s">
        <v>306</v>
      </c>
      <c r="C29" t="s">
        <v>536</v>
      </c>
      <c r="D29" t="s">
        <v>537</v>
      </c>
      <c r="G29">
        <v>-0.62451203237091102</v>
      </c>
      <c r="H29" s="1">
        <v>1.02568530445954E-10</v>
      </c>
      <c r="I29" s="3">
        <v>2.5112665112665112E-3</v>
      </c>
      <c r="J29">
        <v>-0.50605715607659496</v>
      </c>
      <c r="K29">
        <v>6.2929865949385797E-3</v>
      </c>
      <c r="L29" s="7">
        <v>1.9126819126819125E-3</v>
      </c>
      <c r="M29" s="2">
        <v>0.158176145100554</v>
      </c>
      <c r="N29" s="2">
        <v>0.55116004113337702</v>
      </c>
      <c r="O29" s="3">
        <v>2.2986425339366514E-3</v>
      </c>
      <c r="P29" s="2">
        <v>-3.3824237284104497E-2</v>
      </c>
      <c r="Q29" s="2">
        <v>0.89224622794087205</v>
      </c>
      <c r="R29" s="5">
        <v>6.4796380090497733E-3</v>
      </c>
    </row>
    <row r="30" spans="2:18">
      <c r="B30" t="s">
        <v>377</v>
      </c>
      <c r="C30" t="s">
        <v>536</v>
      </c>
      <c r="D30" t="s">
        <v>537</v>
      </c>
      <c r="G30">
        <v>-0.23721591758413099</v>
      </c>
      <c r="H30">
        <v>4.1737360369504803E-2</v>
      </c>
      <c r="I30" s="3">
        <v>3.6052836052836052E-4</v>
      </c>
      <c r="J30" s="2">
        <v>0.249958976048644</v>
      </c>
      <c r="K30" s="2">
        <v>0.26844047297314</v>
      </c>
      <c r="L30" s="7">
        <v>2.9937629937629937E-4</v>
      </c>
      <c r="M30" s="2">
        <v>0.16452683329815401</v>
      </c>
      <c r="N30" s="2">
        <v>0.55116004113337702</v>
      </c>
      <c r="O30" s="3">
        <v>3.6199095022624434E-4</v>
      </c>
      <c r="P30">
        <v>-0.50627939709026704</v>
      </c>
      <c r="Q30">
        <v>1.2304501235588799E-2</v>
      </c>
      <c r="R30" s="5">
        <v>4.5248868778280545E-4</v>
      </c>
    </row>
    <row r="31" spans="2:18">
      <c r="B31" t="s">
        <v>294</v>
      </c>
      <c r="C31" t="s">
        <v>295</v>
      </c>
      <c r="D31" t="s">
        <v>296</v>
      </c>
      <c r="G31">
        <v>-0.70057803305041</v>
      </c>
      <c r="H31" s="1">
        <v>2.2432600885838701E-14</v>
      </c>
      <c r="I31" s="3">
        <v>1.0940170940170939E-3</v>
      </c>
      <c r="J31">
        <v>-0.43094677734041897</v>
      </c>
      <c r="K31">
        <v>2.53720109127741E-2</v>
      </c>
      <c r="L31" s="7">
        <v>2.1288981288981289E-3</v>
      </c>
      <c r="M31" s="2">
        <v>-0.36079668878385801</v>
      </c>
      <c r="N31" s="2">
        <v>0.18555937154388399</v>
      </c>
      <c r="O31" s="3">
        <v>1.4841628959276017E-3</v>
      </c>
      <c r="P31">
        <v>-0.78090186372158599</v>
      </c>
      <c r="Q31" s="1">
        <v>7.2552905048116798E-7</v>
      </c>
      <c r="R31" s="5">
        <v>9.5927601809954748E-4</v>
      </c>
    </row>
    <row r="32" spans="2:18">
      <c r="B32" t="s">
        <v>402</v>
      </c>
      <c r="C32" t="s">
        <v>489</v>
      </c>
      <c r="D32" t="s">
        <v>344</v>
      </c>
      <c r="G32" s="2">
        <v>0.19968631344905599</v>
      </c>
      <c r="H32" s="2">
        <v>8.8645132582601094E-2</v>
      </c>
      <c r="I32" s="3">
        <v>1.3867909867909868E-2</v>
      </c>
      <c r="J32" s="2">
        <v>0.33176898553179701</v>
      </c>
      <c r="K32" s="2">
        <v>0.11213341568695601</v>
      </c>
      <c r="L32" s="7">
        <v>7.7505197505197505E-3</v>
      </c>
      <c r="M32" s="2">
        <v>-0.24862585227168801</v>
      </c>
      <c r="N32" s="2">
        <v>0.41760547425850197</v>
      </c>
      <c r="O32" s="3">
        <v>2.1719457013574662E-4</v>
      </c>
      <c r="P32" s="2">
        <v>0.24213173348352701</v>
      </c>
      <c r="Q32" s="2">
        <v>0.33069374263145801</v>
      </c>
      <c r="R32" s="5">
        <v>1.9312217194570137E-2</v>
      </c>
    </row>
    <row r="33" spans="2:18">
      <c r="B33" t="s">
        <v>374</v>
      </c>
      <c r="C33" t="s">
        <v>536</v>
      </c>
      <c r="D33" t="s">
        <v>537</v>
      </c>
      <c r="G33" s="2">
        <v>-0.168723987847648</v>
      </c>
      <c r="H33" s="2">
        <v>0.150619506080372</v>
      </c>
      <c r="I33" s="3">
        <v>2.9215229215229216E-4</v>
      </c>
      <c r="J33" s="2">
        <v>-7.7364200024785307E-2</v>
      </c>
      <c r="K33" s="2">
        <v>0.71108129429421196</v>
      </c>
      <c r="L33" s="7">
        <v>1.0478170478170478E-3</v>
      </c>
      <c r="M33" s="2">
        <v>-0.39078870553412998</v>
      </c>
      <c r="N33" s="2">
        <v>0.13072325525738199</v>
      </c>
      <c r="O33" s="3">
        <v>8.6877828054298647E-4</v>
      </c>
      <c r="P33">
        <v>-0.50808008721855102</v>
      </c>
      <c r="Q33">
        <v>1.20513215878958E-2</v>
      </c>
      <c r="R33" s="5">
        <v>5.9728506787330314E-4</v>
      </c>
    </row>
    <row r="34" spans="2:18">
      <c r="B34" t="s">
        <v>350</v>
      </c>
      <c r="C34" t="s">
        <v>536</v>
      </c>
      <c r="D34" t="s">
        <v>537</v>
      </c>
      <c r="G34">
        <v>-0.31798992916630098</v>
      </c>
      <c r="H34">
        <v>5.0608364514844496E-3</v>
      </c>
      <c r="I34" s="3">
        <v>1.1561771561771563E-3</v>
      </c>
      <c r="J34" s="2">
        <v>-0.27267471192329401</v>
      </c>
      <c r="K34" s="2">
        <v>0.21217360263151899</v>
      </c>
      <c r="L34" s="7">
        <v>4.5239085239085243E-3</v>
      </c>
      <c r="M34" s="2">
        <v>3.4662738521622901E-3</v>
      </c>
      <c r="N34" s="2">
        <v>0.98916556748522799</v>
      </c>
      <c r="O34" s="3">
        <v>1.7556561085972852E-3</v>
      </c>
      <c r="P34">
        <v>-0.53461137360516697</v>
      </c>
      <c r="Q34">
        <v>7.0538126911103803E-3</v>
      </c>
      <c r="R34" s="5">
        <v>9.9547511312217201E-4</v>
      </c>
    </row>
    <row r="35" spans="2:18">
      <c r="B35" t="s">
        <v>303</v>
      </c>
      <c r="C35" t="s">
        <v>536</v>
      </c>
      <c r="D35" t="s">
        <v>302</v>
      </c>
      <c r="G35">
        <v>-0.53215242792609996</v>
      </c>
      <c r="H35" s="1">
        <v>1.5511480954107601E-7</v>
      </c>
      <c r="I35" s="3">
        <v>1.5229215229215229E-3</v>
      </c>
      <c r="J35" s="2">
        <v>-0.22752275262854599</v>
      </c>
      <c r="K35" s="2">
        <v>0.30764765791996601</v>
      </c>
      <c r="L35" s="7">
        <v>2.1621621621621622E-3</v>
      </c>
      <c r="M35" s="2">
        <v>-0.26809093025297798</v>
      </c>
      <c r="N35" s="2">
        <v>0.362119380043185</v>
      </c>
      <c r="O35" s="3">
        <v>2.8959276018099547E-3</v>
      </c>
      <c r="P35">
        <v>-0.77720235965413798</v>
      </c>
      <c r="Q35" s="1">
        <v>8.2923259306184696E-7</v>
      </c>
      <c r="R35" s="5">
        <v>7.7828054298642525E-4</v>
      </c>
    </row>
    <row r="36" spans="2:18">
      <c r="B36" t="s">
        <v>424</v>
      </c>
      <c r="C36" t="s">
        <v>536</v>
      </c>
      <c r="D36" t="s">
        <v>423</v>
      </c>
      <c r="G36">
        <v>-0.484582092364026</v>
      </c>
      <c r="H36" s="1">
        <v>3.0123447416562802E-6</v>
      </c>
      <c r="I36" s="3">
        <v>3.2323232323232323E-3</v>
      </c>
      <c r="J36" s="2">
        <v>-0.197808336859251</v>
      </c>
      <c r="K36" s="2">
        <v>0.39378999890914301</v>
      </c>
      <c r="L36" s="7">
        <v>9.0145530145530148E-3</v>
      </c>
      <c r="M36" s="2">
        <v>-0.45346433384901902</v>
      </c>
      <c r="N36" s="2">
        <v>5.32922516660852E-2</v>
      </c>
      <c r="O36" s="3">
        <v>2.8054298642533936E-3</v>
      </c>
      <c r="P36">
        <v>-0.64902677268272302</v>
      </c>
      <c r="Q36">
        <v>2.5646286724899701E-4</v>
      </c>
      <c r="R36" s="5">
        <v>2.4253393665158371E-3</v>
      </c>
    </row>
    <row r="37" spans="2:18">
      <c r="B37" t="s">
        <v>427</v>
      </c>
      <c r="C37" t="s">
        <v>536</v>
      </c>
      <c r="D37" t="s">
        <v>302</v>
      </c>
      <c r="G37">
        <v>-0.45690084228885303</v>
      </c>
      <c r="H37" s="1">
        <v>1.3296576660346E-5</v>
      </c>
      <c r="I37" s="3">
        <v>7.4592074592074592E-4</v>
      </c>
      <c r="J37">
        <v>-0.580748913635458</v>
      </c>
      <c r="K37">
        <v>1.4997734579104999E-3</v>
      </c>
      <c r="L37" s="7">
        <v>1.4968814968814969E-3</v>
      </c>
      <c r="M37" s="2">
        <v>0.24132057624028</v>
      </c>
      <c r="N37" s="2">
        <v>0.41760547425850197</v>
      </c>
      <c r="O37" s="3">
        <v>3.4932126696832579E-3</v>
      </c>
      <c r="P37">
        <v>-0.51784151086515495</v>
      </c>
      <c r="Q37">
        <v>1.04522801079473E-2</v>
      </c>
      <c r="R37" s="5">
        <v>4.8868778280542987E-4</v>
      </c>
    </row>
    <row r="38" spans="2:18">
      <c r="B38" t="s">
        <v>359</v>
      </c>
      <c r="C38" t="s">
        <v>536</v>
      </c>
      <c r="D38" t="s">
        <v>537</v>
      </c>
      <c r="G38">
        <v>-0.38187095943149801</v>
      </c>
      <c r="H38">
        <v>4.9068889457255403E-4</v>
      </c>
      <c r="I38" s="3">
        <v>1.1437451437451437E-3</v>
      </c>
      <c r="J38" s="2">
        <v>2.6493845946959499E-3</v>
      </c>
      <c r="K38" s="2">
        <v>0.99118777774682199</v>
      </c>
      <c r="L38" s="7">
        <v>5.8212058212058209E-4</v>
      </c>
      <c r="M38" s="2">
        <v>-9.1611050376615794E-2</v>
      </c>
      <c r="N38" s="2">
        <v>0.69269075955227399</v>
      </c>
      <c r="O38" s="3">
        <v>7.7828054298642525E-4</v>
      </c>
      <c r="P38">
        <v>-0.456288759103534</v>
      </c>
      <c r="Q38">
        <v>3.17975845869184E-2</v>
      </c>
      <c r="R38" s="5">
        <v>4.3438914027149324E-4</v>
      </c>
    </row>
    <row r="39" spans="2:18">
      <c r="B39" t="s">
        <v>372</v>
      </c>
      <c r="C39" t="s">
        <v>536</v>
      </c>
      <c r="D39" t="s">
        <v>302</v>
      </c>
      <c r="G39">
        <v>-0.39044154832383698</v>
      </c>
      <c r="H39">
        <v>3.48199537966545E-4</v>
      </c>
      <c r="I39" s="3">
        <v>6.6511266511266518E-4</v>
      </c>
      <c r="J39" s="2">
        <v>-3.80065198023566E-2</v>
      </c>
      <c r="K39" s="2">
        <v>0.85895616275293996</v>
      </c>
      <c r="L39" s="7">
        <v>6.6528066528066527E-4</v>
      </c>
      <c r="M39" s="2">
        <v>-0.19267421211449701</v>
      </c>
      <c r="N39" s="2">
        <v>0.50258682399427002</v>
      </c>
      <c r="O39" s="3">
        <v>7.9638009049773763E-4</v>
      </c>
      <c r="P39" s="2">
        <v>-7.7780930631948797E-2</v>
      </c>
      <c r="Q39" s="2">
        <v>0.75273723043263496</v>
      </c>
      <c r="R39" s="5">
        <v>5.7918552036199098E-4</v>
      </c>
    </row>
    <row r="40" spans="2:18">
      <c r="B40" t="s">
        <v>301</v>
      </c>
      <c r="C40" t="s">
        <v>536</v>
      </c>
      <c r="D40" t="s">
        <v>302</v>
      </c>
      <c r="G40">
        <v>-0.55818769337937801</v>
      </c>
      <c r="H40" s="1">
        <v>2.4530082470993301E-8</v>
      </c>
      <c r="I40" s="3">
        <v>1.6099456099456101E-3</v>
      </c>
      <c r="J40" s="2">
        <v>-0.36544343653604699</v>
      </c>
      <c r="K40" s="2">
        <v>6.8453908329537697E-2</v>
      </c>
      <c r="L40" s="7">
        <v>2.7775467775467775E-3</v>
      </c>
      <c r="M40" s="2">
        <v>-0.319727283731572</v>
      </c>
      <c r="N40" s="2">
        <v>0.25006904504509597</v>
      </c>
      <c r="O40" s="3">
        <v>2.2805429864253394E-3</v>
      </c>
      <c r="P40">
        <v>-0.745606222621498</v>
      </c>
      <c r="Q40" s="1">
        <v>4.9036962067102602E-6</v>
      </c>
      <c r="R40" s="5">
        <v>1.0859728506787329E-3</v>
      </c>
    </row>
    <row r="41" spans="2:18">
      <c r="B41" t="s">
        <v>535</v>
      </c>
      <c r="C41" t="s">
        <v>536</v>
      </c>
      <c r="D41" t="s">
        <v>537</v>
      </c>
      <c r="G41">
        <v>-0.76919188199197697</v>
      </c>
      <c r="H41" s="1">
        <v>1.0351834172411901E-18</v>
      </c>
      <c r="I41" s="3">
        <v>3.5928515928515927E-3</v>
      </c>
      <c r="J41">
        <v>-0.40309011020949898</v>
      </c>
      <c r="K41">
        <v>3.9540843679331902E-2</v>
      </c>
      <c r="L41" s="7">
        <v>3.808731808731809E-3</v>
      </c>
      <c r="M41">
        <v>-0.63789888228606695</v>
      </c>
      <c r="N41">
        <v>8.6927827093394598E-4</v>
      </c>
      <c r="O41" s="3">
        <v>2.334841628959276E-3</v>
      </c>
      <c r="P41">
        <v>-0.81833822651701604</v>
      </c>
      <c r="Q41" s="1">
        <v>7.4495918069862405E-8</v>
      </c>
      <c r="R41" s="5">
        <v>7.2036199095022622E-3</v>
      </c>
    </row>
    <row r="42" spans="2:18">
      <c r="B42" t="s">
        <v>481</v>
      </c>
      <c r="C42" t="s">
        <v>536</v>
      </c>
      <c r="D42" t="s">
        <v>399</v>
      </c>
      <c r="G42" s="2">
        <v>0.19660319475500501</v>
      </c>
      <c r="H42" s="2">
        <v>9.4163996952118606E-2</v>
      </c>
      <c r="I42" s="3">
        <v>3.7296037296037296E-3</v>
      </c>
      <c r="J42">
        <v>0.41106516230053303</v>
      </c>
      <c r="K42">
        <v>3.5109200049845697E-2</v>
      </c>
      <c r="L42" s="7">
        <v>9.9792099792099802E-4</v>
      </c>
      <c r="M42" s="2">
        <v>-2.4510730264468001E-2</v>
      </c>
      <c r="N42" s="2">
        <v>0.92874771450190297</v>
      </c>
      <c r="O42" s="3">
        <v>5.9728506787330314E-4</v>
      </c>
      <c r="P42" s="2">
        <v>0.181333816146657</v>
      </c>
      <c r="Q42" s="2">
        <v>0.47033853292363198</v>
      </c>
      <c r="R42" s="5">
        <v>1.9909502262443441E-4</v>
      </c>
    </row>
    <row r="43" spans="2:18">
      <c r="B43" t="s">
        <v>403</v>
      </c>
      <c r="C43" t="s">
        <v>536</v>
      </c>
      <c r="D43" t="s">
        <v>345</v>
      </c>
      <c r="G43">
        <v>0.35209083107010403</v>
      </c>
      <c r="H43">
        <v>1.5274113004278E-3</v>
      </c>
      <c r="I43" s="3">
        <v>2.4242424242424242E-4</v>
      </c>
      <c r="J43">
        <v>0.464499943505636</v>
      </c>
      <c r="K43">
        <v>1.37785714699296E-2</v>
      </c>
      <c r="L43" s="7">
        <v>5.3222453222453222E-4</v>
      </c>
      <c r="M43" s="2">
        <v>-9.0642094374063606E-2</v>
      </c>
      <c r="N43" s="2">
        <v>0.69269075955227399</v>
      </c>
      <c r="O43" s="3">
        <v>9.0497737556561084E-5</v>
      </c>
      <c r="P43" s="2">
        <v>-0.23153245998765001</v>
      </c>
      <c r="Q43" s="2">
        <v>0.33069374263145801</v>
      </c>
      <c r="R43" s="5">
        <v>3.6199095022624436E-5</v>
      </c>
    </row>
    <row r="44" spans="2:18">
      <c r="B44" t="s">
        <v>307</v>
      </c>
      <c r="C44" t="s">
        <v>536</v>
      </c>
      <c r="D44" t="s">
        <v>537</v>
      </c>
      <c r="G44">
        <v>-0.54622065303771095</v>
      </c>
      <c r="H44" s="1">
        <v>5.5698750767435701E-8</v>
      </c>
      <c r="I44" s="3">
        <v>1.6285936285936288E-3</v>
      </c>
      <c r="J44">
        <v>-0.59853605465144</v>
      </c>
      <c r="K44">
        <v>9.6381724260787601E-4</v>
      </c>
      <c r="L44" s="7">
        <v>2.9272349272349272E-3</v>
      </c>
      <c r="M44">
        <v>-0.56911485802941897</v>
      </c>
      <c r="N44">
        <v>4.6847069550853002E-3</v>
      </c>
      <c r="O44" s="3">
        <v>2.3891402714932126E-3</v>
      </c>
      <c r="P44">
        <v>-0.66449929380843697</v>
      </c>
      <c r="Q44">
        <v>1.5091863342502E-4</v>
      </c>
      <c r="R44" s="5">
        <v>9.2307692307692305E-4</v>
      </c>
    </row>
    <row r="45" spans="2:18">
      <c r="B45" t="s">
        <v>368</v>
      </c>
      <c r="C45" t="s">
        <v>295</v>
      </c>
      <c r="D45" t="s">
        <v>369</v>
      </c>
      <c r="G45" s="2">
        <v>8.3989581585527703E-2</v>
      </c>
      <c r="H45" s="2">
        <v>0.47008051374590598</v>
      </c>
      <c r="I45" s="3">
        <v>1.3177933177933177E-3</v>
      </c>
      <c r="J45" s="2">
        <v>-0.18076377168859301</v>
      </c>
      <c r="K45" s="2">
        <v>0.42741403240169301</v>
      </c>
      <c r="L45" s="7">
        <v>1.4968814968814969E-4</v>
      </c>
      <c r="M45" s="2">
        <v>0.39751459841507097</v>
      </c>
      <c r="N45" s="2">
        <v>0.120026526321394</v>
      </c>
      <c r="O45" s="3">
        <v>1.5203619909502264E-3</v>
      </c>
      <c r="P45">
        <v>-0.664930875268125</v>
      </c>
      <c r="Q45">
        <v>1.5091863342502E-4</v>
      </c>
      <c r="R45" s="5">
        <v>9.2307692307692305E-4</v>
      </c>
    </row>
    <row r="46" spans="2:18">
      <c r="B46" t="s">
        <v>498</v>
      </c>
      <c r="C46" t="s">
        <v>529</v>
      </c>
      <c r="D46" t="s">
        <v>419</v>
      </c>
      <c r="G46">
        <v>0.33524507911094398</v>
      </c>
      <c r="H46">
        <v>2.88440300829821E-3</v>
      </c>
      <c r="I46" s="3">
        <v>2.6231546231546233E-3</v>
      </c>
      <c r="J46">
        <v>0.56982063805286098</v>
      </c>
      <c r="K46">
        <v>1.5191404371308599E-3</v>
      </c>
      <c r="L46" s="7">
        <v>4.0415800415800418E-3</v>
      </c>
      <c r="M46" s="2">
        <v>-1.8110910791306601E-2</v>
      </c>
      <c r="N46" s="2">
        <v>0.93678390784946897</v>
      </c>
      <c r="O46" s="3">
        <v>2.1719457013574662E-4</v>
      </c>
      <c r="P46" s="2">
        <v>0.13504341920747201</v>
      </c>
      <c r="Q46" s="2">
        <v>0.56234176167736205</v>
      </c>
      <c r="R46" s="5">
        <v>4.7058823529411761E-4</v>
      </c>
    </row>
    <row r="47" spans="2:18">
      <c r="B47" t="s">
        <v>401</v>
      </c>
      <c r="C47" t="s">
        <v>478</v>
      </c>
      <c r="D47" t="s">
        <v>479</v>
      </c>
      <c r="G47" s="2">
        <v>0.21583372341620899</v>
      </c>
      <c r="H47" s="2">
        <v>6.4474169804554102E-2</v>
      </c>
      <c r="I47" s="3">
        <v>1.5167055167055166E-3</v>
      </c>
      <c r="J47">
        <v>0.46725024728657899</v>
      </c>
      <c r="K47">
        <v>1.37785714699296E-2</v>
      </c>
      <c r="L47" s="7">
        <v>5.6548856548856554E-4</v>
      </c>
      <c r="M47" s="2">
        <v>-3.5479817677726899E-2</v>
      </c>
      <c r="N47" s="2">
        <v>0.89288210193933204</v>
      </c>
      <c r="O47" s="3">
        <v>4.3438914027149324E-4</v>
      </c>
      <c r="P47" s="2">
        <v>9.5007578604521595E-2</v>
      </c>
      <c r="Q47" s="2">
        <v>0.69539240575754002</v>
      </c>
      <c r="R47" s="5">
        <v>9.0497737556561084E-5</v>
      </c>
    </row>
    <row r="48" spans="2:18">
      <c r="B48" t="s">
        <v>494</v>
      </c>
      <c r="C48" t="s">
        <v>536</v>
      </c>
      <c r="D48" t="s">
        <v>495</v>
      </c>
      <c r="G48">
        <v>0.26765346809164198</v>
      </c>
      <c r="H48">
        <v>2.11078092321683E-2</v>
      </c>
      <c r="I48" s="3">
        <v>1.2618492618492619E-3</v>
      </c>
      <c r="J48">
        <v>0.49543999310072101</v>
      </c>
      <c r="K48">
        <v>7.8270498580531502E-3</v>
      </c>
      <c r="L48" s="7">
        <v>3.659043659043659E-4</v>
      </c>
      <c r="M48" s="2">
        <v>2.23793624153838E-2</v>
      </c>
      <c r="N48" s="2">
        <v>0.92874771450190297</v>
      </c>
      <c r="O48" s="3">
        <v>2.1719457013574662E-4</v>
      </c>
      <c r="P48" s="2">
        <v>0.118702658606494</v>
      </c>
      <c r="Q48" s="2">
        <v>0.61647123831985295</v>
      </c>
      <c r="R48" s="5">
        <v>1.6289592760180996E-4</v>
      </c>
    </row>
    <row r="49" spans="2:18">
      <c r="B49" t="s">
        <v>380</v>
      </c>
      <c r="C49" t="s">
        <v>536</v>
      </c>
      <c r="D49" t="s">
        <v>537</v>
      </c>
      <c r="G49">
        <v>-0.28433250813692501</v>
      </c>
      <c r="H49">
        <v>1.31584219661522E-2</v>
      </c>
      <c r="I49" s="3">
        <v>5.0971250971250967E-4</v>
      </c>
      <c r="J49" s="2">
        <v>0.30580722405115401</v>
      </c>
      <c r="K49" s="2">
        <v>0.149245790914386</v>
      </c>
      <c r="L49" s="7">
        <v>2.8274428274428277E-4</v>
      </c>
      <c r="M49" s="2">
        <v>-0.14521719611760101</v>
      </c>
      <c r="N49" s="2">
        <v>0.55116004113337702</v>
      </c>
      <c r="O49" s="3">
        <v>1.4479638009049775E-4</v>
      </c>
      <c r="P49" s="2">
        <v>-0.27864301276804898</v>
      </c>
      <c r="Q49" s="2">
        <v>0.24075327033128399</v>
      </c>
      <c r="R49" s="5">
        <v>4.3438914027149324E-4</v>
      </c>
    </row>
    <row r="50" spans="2:18">
      <c r="B50" t="s">
        <v>370</v>
      </c>
      <c r="C50" t="s">
        <v>429</v>
      </c>
      <c r="D50" t="s">
        <v>429</v>
      </c>
      <c r="G50">
        <v>-0.26866636571880598</v>
      </c>
      <c r="H50">
        <v>2.06562701294579E-2</v>
      </c>
      <c r="I50" s="3">
        <v>3.6052836052836052E-4</v>
      </c>
      <c r="J50" s="2">
        <v>5.3994172516235901E-2</v>
      </c>
      <c r="K50" s="2">
        <v>0.80984335577112798</v>
      </c>
      <c r="L50" s="7">
        <v>8.3160083160083154E-4</v>
      </c>
      <c r="M50" s="2">
        <v>-0.313641588271106</v>
      </c>
      <c r="N50" s="2">
        <v>0.25006904504509597</v>
      </c>
      <c r="O50" s="3">
        <v>1.8099547511312217E-4</v>
      </c>
      <c r="P50" s="2">
        <v>-9.9835802068487495E-2</v>
      </c>
      <c r="Q50" s="2">
        <v>0.68327825540345499</v>
      </c>
      <c r="R50" s="5">
        <v>1.1945701357466063E-3</v>
      </c>
    </row>
    <row r="51" spans="2:18">
      <c r="B51" t="s">
        <v>379</v>
      </c>
      <c r="C51" t="s">
        <v>536</v>
      </c>
      <c r="D51" t="s">
        <v>302</v>
      </c>
      <c r="G51" s="2">
        <v>-0.12021050379022701</v>
      </c>
      <c r="H51" s="2">
        <v>0.30927455249318703</v>
      </c>
      <c r="I51" s="3">
        <v>7.0240870240870245E-4</v>
      </c>
      <c r="J51" s="2">
        <v>-0.21723128218538801</v>
      </c>
      <c r="K51" s="2">
        <v>0.339910667040076</v>
      </c>
      <c r="L51" s="7">
        <v>5.3222453222453222E-4</v>
      </c>
      <c r="M51" s="2">
        <v>0.24134002118731299</v>
      </c>
      <c r="N51" s="2">
        <v>0.41760547425850197</v>
      </c>
      <c r="O51" s="3">
        <v>7.4208144796380083E-4</v>
      </c>
      <c r="P51" s="2">
        <v>-0.393084089295132</v>
      </c>
      <c r="Q51" s="2">
        <v>8.9305122955670502E-2</v>
      </c>
      <c r="R51" s="5">
        <v>3.076923076923077E-4</v>
      </c>
    </row>
    <row r="52" spans="2:18">
      <c r="B52" t="s">
        <v>420</v>
      </c>
      <c r="C52" t="s">
        <v>295</v>
      </c>
      <c r="D52" t="s">
        <v>421</v>
      </c>
      <c r="G52">
        <v>-0.50154276003387599</v>
      </c>
      <c r="H52" s="1">
        <v>1.1600624557794101E-6</v>
      </c>
      <c r="I52" s="3">
        <v>7.2727272727272734E-4</v>
      </c>
      <c r="J52" s="2">
        <v>-0.368081978412586</v>
      </c>
      <c r="K52" s="2">
        <v>6.6096770232375396E-2</v>
      </c>
      <c r="L52" s="7">
        <v>2.0956340956340956E-3</v>
      </c>
      <c r="M52">
        <v>-0.555094747460389</v>
      </c>
      <c r="N52">
        <v>6.5897701949687703E-3</v>
      </c>
      <c r="O52" s="3">
        <v>1.0316742081447963E-3</v>
      </c>
      <c r="P52">
        <v>-0.779887799098262</v>
      </c>
      <c r="Q52" s="1">
        <v>7.3420434918930498E-7</v>
      </c>
      <c r="R52" s="5">
        <v>1.3755656108597285E-3</v>
      </c>
    </row>
    <row r="53" spans="2:18">
      <c r="B53" t="s">
        <v>373</v>
      </c>
      <c r="C53" t="s">
        <v>536</v>
      </c>
      <c r="D53" t="s">
        <v>537</v>
      </c>
      <c r="G53">
        <v>-0.38466482124641399</v>
      </c>
      <c r="H53">
        <v>4.4732336105081898E-4</v>
      </c>
      <c r="I53" s="3">
        <v>5.9052059052059052E-4</v>
      </c>
      <c r="J53" s="2">
        <v>-0.14441238533727299</v>
      </c>
      <c r="K53" s="2">
        <v>0.53816138772274402</v>
      </c>
      <c r="L53" s="7">
        <v>2.494802494802495E-4</v>
      </c>
      <c r="M53" s="2">
        <v>-0.313641588271106</v>
      </c>
      <c r="N53" s="2">
        <v>0.25006904504509597</v>
      </c>
      <c r="O53" s="3">
        <v>3.6199095022624434E-4</v>
      </c>
      <c r="P53" s="2">
        <v>-0.337513659070796</v>
      </c>
      <c r="Q53" s="2">
        <v>0.143914937840911</v>
      </c>
      <c r="R53" s="5">
        <v>1.0859728506787331E-4</v>
      </c>
    </row>
    <row r="54" spans="2:18">
      <c r="B54" t="s">
        <v>404</v>
      </c>
      <c r="C54" t="s">
        <v>536</v>
      </c>
      <c r="D54" t="s">
        <v>346</v>
      </c>
      <c r="G54" s="2">
        <v>8.6042940797119702E-2</v>
      </c>
      <c r="H54" s="2">
        <v>0.46783604388084499</v>
      </c>
      <c r="I54" s="3">
        <v>1.6161616161616162E-4</v>
      </c>
      <c r="J54" t="s">
        <v>531</v>
      </c>
      <c r="K54" t="s">
        <v>531</v>
      </c>
      <c r="L54" s="7">
        <v>0</v>
      </c>
      <c r="M54" s="2">
        <v>-2.18595127352324E-2</v>
      </c>
      <c r="N54" s="2">
        <v>0.92874771450190297</v>
      </c>
      <c r="O54" s="3">
        <v>3.6199095022624436E-5</v>
      </c>
      <c r="P54" s="2">
        <v>-0.16121851164922599</v>
      </c>
      <c r="Q54" s="2">
        <v>0.47033853292363198</v>
      </c>
      <c r="R54" s="5">
        <v>1.8099547511312218E-5</v>
      </c>
    </row>
    <row r="55" spans="2:18">
      <c r="B55" t="s">
        <v>435</v>
      </c>
      <c r="C55" t="s">
        <v>536</v>
      </c>
      <c r="D55" t="s">
        <v>537</v>
      </c>
      <c r="G55">
        <v>-0.42739072790824001</v>
      </c>
      <c r="H55" s="1">
        <v>6.0805672582854799E-5</v>
      </c>
      <c r="I55" s="3">
        <v>6.216006216006216E-4</v>
      </c>
      <c r="J55" s="2">
        <v>-0.37096528607689899</v>
      </c>
      <c r="K55" s="2">
        <v>6.4160936716403605E-2</v>
      </c>
      <c r="L55" s="7">
        <v>1.5467775467775469E-3</v>
      </c>
      <c r="M55" s="2">
        <v>-0.24315244915537201</v>
      </c>
      <c r="N55" s="2">
        <v>0.41760547425850197</v>
      </c>
      <c r="O55" s="3">
        <v>5.7918552036199098E-4</v>
      </c>
      <c r="P55">
        <v>-0.58565641247103795</v>
      </c>
      <c r="Q55">
        <v>1.80494544433444E-3</v>
      </c>
      <c r="R55" s="5">
        <v>7.0588235294117641E-4</v>
      </c>
    </row>
    <row r="56" spans="2:18">
      <c r="B56" t="s">
        <v>352</v>
      </c>
      <c r="C56" t="s">
        <v>536</v>
      </c>
      <c r="D56" t="s">
        <v>537</v>
      </c>
      <c r="G56">
        <v>-0.45678203118607602</v>
      </c>
      <c r="H56" s="1">
        <v>1.3296576660346E-5</v>
      </c>
      <c r="I56" s="3">
        <v>4.4133644133644131E-4</v>
      </c>
      <c r="J56" s="2">
        <v>-0.175891372163516</v>
      </c>
      <c r="K56" s="2">
        <v>0.44018118790034599</v>
      </c>
      <c r="L56" s="7">
        <v>3.8253638253638251E-4</v>
      </c>
      <c r="M56" s="2">
        <v>-8.4443568673965394E-2</v>
      </c>
      <c r="N56" s="2">
        <v>0.71259216407719705</v>
      </c>
      <c r="O56" s="3">
        <v>4.8868778280542987E-4</v>
      </c>
      <c r="P56" s="2">
        <v>-0.34991482943825197</v>
      </c>
      <c r="Q56" s="2">
        <v>0.14182755076233999</v>
      </c>
      <c r="R56" s="5">
        <v>2.7149321266968323E-4</v>
      </c>
    </row>
    <row r="57" spans="2:18">
      <c r="B57" t="s">
        <v>405</v>
      </c>
      <c r="C57" t="s">
        <v>529</v>
      </c>
      <c r="D57" t="s">
        <v>529</v>
      </c>
      <c r="G57" s="2">
        <v>-3.04666071637233E-3</v>
      </c>
      <c r="H57" s="2">
        <v>0.98629166215016595</v>
      </c>
      <c r="I57" s="3">
        <v>8.0808080808080811E-5</v>
      </c>
      <c r="J57" t="s">
        <v>531</v>
      </c>
      <c r="K57" t="s">
        <v>531</v>
      </c>
      <c r="L57" s="7">
        <v>0</v>
      </c>
      <c r="M57" s="2">
        <v>0.31456755961539301</v>
      </c>
      <c r="N57" s="2">
        <v>0.25006904504509597</v>
      </c>
      <c r="O57" s="3">
        <v>1.8099547511312218E-5</v>
      </c>
      <c r="P57" t="s">
        <v>531</v>
      </c>
      <c r="Q57" t="s">
        <v>531</v>
      </c>
      <c r="R57" s="5">
        <v>0</v>
      </c>
    </row>
    <row r="58" spans="2:18">
      <c r="B58" t="s">
        <v>378</v>
      </c>
      <c r="C58" t="s">
        <v>536</v>
      </c>
      <c r="D58" t="s">
        <v>349</v>
      </c>
      <c r="G58">
        <v>-0.29509062925129997</v>
      </c>
      <c r="H58">
        <v>1.0117988474105799E-2</v>
      </c>
      <c r="I58" s="3">
        <v>5.5944055944055944E-4</v>
      </c>
      <c r="J58" s="2">
        <v>-6.3370744970567897E-3</v>
      </c>
      <c r="K58" s="2">
        <v>0.977414703435323</v>
      </c>
      <c r="L58" s="7">
        <v>1.1143451143451142E-3</v>
      </c>
      <c r="M58" s="2">
        <v>0.2771425679774</v>
      </c>
      <c r="N58" s="2">
        <v>0.33425900666090402</v>
      </c>
      <c r="O58" s="3">
        <v>2.7149321266968329E-3</v>
      </c>
      <c r="P58" s="2">
        <v>-0.16908740150653101</v>
      </c>
      <c r="Q58" s="2">
        <v>0.47033853292363198</v>
      </c>
      <c r="R58" s="5">
        <v>7.2398190045248873E-5</v>
      </c>
    </row>
    <row r="59" spans="2:18">
      <c r="B59" t="s">
        <v>503</v>
      </c>
      <c r="C59" t="s">
        <v>536</v>
      </c>
      <c r="D59" t="s">
        <v>536</v>
      </c>
      <c r="G59">
        <v>0.30947345139133298</v>
      </c>
      <c r="H59">
        <v>6.3290521049794504E-3</v>
      </c>
      <c r="I59" s="3">
        <v>1.1250971250971252E-3</v>
      </c>
      <c r="J59" s="2">
        <v>0.143956335331621</v>
      </c>
      <c r="K59" s="2">
        <v>0.53816138772274402</v>
      </c>
      <c r="L59" s="7">
        <v>9.9792099792099791E-5</v>
      </c>
      <c r="M59" s="2">
        <v>2.1879126228222202E-3</v>
      </c>
      <c r="N59" s="2">
        <v>0.99020189124117597</v>
      </c>
      <c r="O59" s="3">
        <v>9.0497737556561084E-5</v>
      </c>
      <c r="P59">
        <v>0.83135989830340795</v>
      </c>
      <c r="Q59" s="1">
        <v>3.9489847396436499E-8</v>
      </c>
      <c r="R59" s="5">
        <v>2.2895927601809953E-2</v>
      </c>
    </row>
    <row r="60" spans="2:18">
      <c r="B60" t="s">
        <v>484</v>
      </c>
      <c r="C60" t="s">
        <v>295</v>
      </c>
      <c r="D60" t="s">
        <v>485</v>
      </c>
      <c r="G60" s="2">
        <v>0.22618199153497401</v>
      </c>
      <c r="H60" s="2">
        <v>5.3175360420574802E-2</v>
      </c>
      <c r="I60" s="3">
        <v>9.5104895104895098E-4</v>
      </c>
      <c r="J60" s="2">
        <v>0.11283312472273101</v>
      </c>
      <c r="K60" s="2">
        <v>0.61584049688473796</v>
      </c>
      <c r="L60" s="7">
        <v>3.659043659043659E-4</v>
      </c>
      <c r="M60" s="2">
        <v>-0.189362107331664</v>
      </c>
      <c r="N60" s="2">
        <v>0.50258682399427002</v>
      </c>
      <c r="O60" s="3">
        <v>1.9909502262443441E-4</v>
      </c>
      <c r="P60" s="2">
        <v>4.6287113717941801E-2</v>
      </c>
      <c r="Q60" s="2">
        <v>0.84768266908579004</v>
      </c>
      <c r="R60" s="5">
        <v>1.4479638009049775E-4</v>
      </c>
    </row>
    <row r="61" spans="2:18">
      <c r="B61" t="s">
        <v>406</v>
      </c>
      <c r="C61" t="s">
        <v>536</v>
      </c>
      <c r="D61" t="s">
        <v>537</v>
      </c>
      <c r="G61">
        <v>-0.24205471809804499</v>
      </c>
      <c r="H61">
        <v>3.6835551181660202E-2</v>
      </c>
      <c r="I61" s="3">
        <v>6.216006216006216E-5</v>
      </c>
      <c r="J61" t="s">
        <v>531</v>
      </c>
      <c r="K61" t="s">
        <v>531</v>
      </c>
      <c r="L61" s="7">
        <v>0</v>
      </c>
      <c r="M61" s="2">
        <v>-0.23573949127851801</v>
      </c>
      <c r="N61" s="2">
        <v>0.41760547425850197</v>
      </c>
      <c r="O61" s="3">
        <v>5.4298642533936655E-5</v>
      </c>
      <c r="P61" s="2">
        <v>-0.16121851164922599</v>
      </c>
      <c r="Q61" s="2">
        <v>0.47033853292363198</v>
      </c>
      <c r="R61" s="5">
        <v>1.8099547511312218E-5</v>
      </c>
    </row>
    <row r="62" spans="2:18">
      <c r="B62" t="s">
        <v>348</v>
      </c>
      <c r="C62" t="s">
        <v>536</v>
      </c>
      <c r="D62" t="s">
        <v>349</v>
      </c>
      <c r="G62">
        <v>-0.43798174652203098</v>
      </c>
      <c r="H62" s="1">
        <v>3.5879156769075802E-5</v>
      </c>
      <c r="I62" s="3">
        <v>1.1623931623931623E-3</v>
      </c>
      <c r="J62" s="2">
        <v>-0.30049773448782702</v>
      </c>
      <c r="K62" s="2">
        <v>0.1556278103133</v>
      </c>
      <c r="L62" s="7">
        <v>1.9293139293139292E-3</v>
      </c>
      <c r="M62" s="2">
        <v>0.116766596589647</v>
      </c>
      <c r="N62" s="2">
        <v>0.60545603961059302</v>
      </c>
      <c r="O62" s="3">
        <v>2.4434389140271496E-3</v>
      </c>
      <c r="P62">
        <v>-0.46786364835002198</v>
      </c>
      <c r="Q62">
        <v>2.6029543307282701E-2</v>
      </c>
      <c r="R62" s="5">
        <v>2.8959276018099549E-4</v>
      </c>
    </row>
    <row r="63" spans="2:18">
      <c r="B63" t="s">
        <v>398</v>
      </c>
      <c r="C63" t="s">
        <v>536</v>
      </c>
      <c r="D63" t="s">
        <v>399</v>
      </c>
      <c r="G63" s="2">
        <v>0.19996171104093599</v>
      </c>
      <c r="H63" s="2">
        <v>8.8632079603607306E-2</v>
      </c>
      <c r="I63" s="3">
        <v>1.0007770007770009E-3</v>
      </c>
      <c r="J63">
        <v>0.63001418686059996</v>
      </c>
      <c r="K63">
        <v>4.7485275221473202E-4</v>
      </c>
      <c r="L63" s="7">
        <v>1.0810810810810811E-3</v>
      </c>
      <c r="M63" s="2">
        <v>-0.23573949127851801</v>
      </c>
      <c r="N63" s="2">
        <v>0.41760547425850197</v>
      </c>
      <c r="O63" s="3">
        <v>5.4298642533936655E-5</v>
      </c>
      <c r="P63" s="2">
        <v>0.106619967330996</v>
      </c>
      <c r="Q63" s="2">
        <v>0.65859478870943</v>
      </c>
      <c r="R63" s="5">
        <v>9.0497737556561084E-5</v>
      </c>
    </row>
    <row r="64" spans="2:18">
      <c r="B64" t="s">
        <v>396</v>
      </c>
      <c r="C64" t="s">
        <v>536</v>
      </c>
      <c r="D64" t="s">
        <v>397</v>
      </c>
      <c r="G64" s="2">
        <v>0.19854413865214501</v>
      </c>
      <c r="H64" s="2">
        <v>9.0509413268918495E-2</v>
      </c>
      <c r="I64" s="3">
        <v>6.8997668997668995E-4</v>
      </c>
      <c r="J64" s="2">
        <v>0.306872124611824</v>
      </c>
      <c r="K64" s="2">
        <v>0.14823950023222199</v>
      </c>
      <c r="L64" s="7">
        <v>1.4303534303534303E-3</v>
      </c>
      <c r="M64" s="2">
        <v>-5.5694737450489298E-3</v>
      </c>
      <c r="N64" s="2">
        <v>0.98439228097754405</v>
      </c>
      <c r="O64" s="3">
        <v>1.0859728506787331E-4</v>
      </c>
      <c r="P64" s="2">
        <v>-3.9709690360311099E-2</v>
      </c>
      <c r="Q64" s="2">
        <v>0.87460400219526602</v>
      </c>
      <c r="R64" s="5">
        <v>4.7058823529411761E-4</v>
      </c>
    </row>
    <row r="65" spans="2:18">
      <c r="B65" t="s">
        <v>407</v>
      </c>
      <c r="C65" t="s">
        <v>529</v>
      </c>
      <c r="D65" t="s">
        <v>530</v>
      </c>
      <c r="G65" s="2">
        <v>-0.16760124541885499</v>
      </c>
      <c r="H65" s="2">
        <v>0.150619506080372</v>
      </c>
      <c r="I65" s="3">
        <v>3.108003108003108E-5</v>
      </c>
      <c r="J65" s="2">
        <v>-8.6693381716688903E-2</v>
      </c>
      <c r="K65" s="2">
        <v>0.679052579324123</v>
      </c>
      <c r="L65" s="7">
        <v>1.6632016632016632E-5</v>
      </c>
      <c r="M65" s="2">
        <v>-2.18595127352324E-2</v>
      </c>
      <c r="N65" s="2">
        <v>0.92874771450190297</v>
      </c>
      <c r="O65" s="3">
        <v>3.6199095022624436E-5</v>
      </c>
      <c r="P65" s="2">
        <v>2.72391129397236E-2</v>
      </c>
      <c r="Q65" s="2">
        <v>0.91774445320456999</v>
      </c>
      <c r="R65" s="5">
        <v>3.6199095022624436E-5</v>
      </c>
    </row>
    <row r="66" spans="2:18">
      <c r="B66" t="s">
        <v>428</v>
      </c>
      <c r="C66" t="s">
        <v>429</v>
      </c>
      <c r="D66" t="s">
        <v>429</v>
      </c>
      <c r="G66">
        <v>-0.58309034816847605</v>
      </c>
      <c r="H66" s="1">
        <v>3.6877185989295498E-9</v>
      </c>
      <c r="I66" s="3">
        <v>1.0505050505050504E-3</v>
      </c>
      <c r="J66">
        <v>-0.418584957817565</v>
      </c>
      <c r="K66">
        <v>3.0672511117384699E-2</v>
      </c>
      <c r="L66" s="7">
        <v>1.6465696465696466E-3</v>
      </c>
      <c r="M66" s="2">
        <v>0.21993636502390701</v>
      </c>
      <c r="N66" s="2">
        <v>0.46943625044018999</v>
      </c>
      <c r="O66" s="3">
        <v>9.5927601809954748E-4</v>
      </c>
      <c r="P66" s="2">
        <v>-0.203626011317799</v>
      </c>
      <c r="Q66" s="2">
        <v>0.41941775430096401</v>
      </c>
      <c r="R66" s="5">
        <v>1.6470588235294116E-3</v>
      </c>
    </row>
    <row r="67" spans="2:18">
      <c r="B67" t="s">
        <v>499</v>
      </c>
      <c r="C67" t="s">
        <v>489</v>
      </c>
      <c r="D67" t="s">
        <v>500</v>
      </c>
      <c r="G67">
        <v>0.31451523626278899</v>
      </c>
      <c r="H67">
        <v>5.5352579328352396E-3</v>
      </c>
      <c r="I67" s="3">
        <v>4.5625485625485629E-3</v>
      </c>
      <c r="J67">
        <v>0.71426813524874699</v>
      </c>
      <c r="K67" s="1">
        <v>6.3118738645434505E-5</v>
      </c>
      <c r="L67" s="7">
        <v>1.3139293139293139E-3</v>
      </c>
      <c r="M67" s="2">
        <v>0.18738267255471899</v>
      </c>
      <c r="N67" s="2">
        <v>0.50746438998208598</v>
      </c>
      <c r="O67" s="3">
        <v>5.4298642533936655E-5</v>
      </c>
      <c r="P67" s="2">
        <v>-6.8799629959055295E-2</v>
      </c>
      <c r="Q67" s="2">
        <v>0.78097565269004598</v>
      </c>
      <c r="R67" s="5">
        <v>1.2669683257918551E-4</v>
      </c>
    </row>
    <row r="68" spans="2:18">
      <c r="B68" t="s">
        <v>408</v>
      </c>
      <c r="C68" t="s">
        <v>536</v>
      </c>
      <c r="D68" t="s">
        <v>423</v>
      </c>
      <c r="G68" s="2">
        <v>-0.118033911578959</v>
      </c>
      <c r="H68" s="2">
        <v>0.31460432695816698</v>
      </c>
      <c r="I68" s="3">
        <v>4.3512043512043509E-5</v>
      </c>
      <c r="J68" s="2">
        <v>-0.123378421604967</v>
      </c>
      <c r="K68" s="2">
        <v>0.578384059935247</v>
      </c>
      <c r="L68" s="7">
        <v>1.4968814968814969E-4</v>
      </c>
      <c r="M68" s="2">
        <v>-0.13189987526156799</v>
      </c>
      <c r="N68" s="2">
        <v>0.55116004113337702</v>
      </c>
      <c r="O68" s="3">
        <v>1.0859728506787331E-4</v>
      </c>
      <c r="P68" s="2">
        <v>-0.16908740150653101</v>
      </c>
      <c r="Q68" s="2">
        <v>0.47033853292363198</v>
      </c>
      <c r="R68" s="5">
        <v>7.2398190045248873E-5</v>
      </c>
    </row>
    <row r="69" spans="2:18">
      <c r="B69" t="s">
        <v>409</v>
      </c>
      <c r="C69" t="s">
        <v>536</v>
      </c>
      <c r="D69" t="s">
        <v>347</v>
      </c>
      <c r="G69" s="2">
        <v>3.8275086594483601E-2</v>
      </c>
      <c r="H69" s="2">
        <v>0.74794156533959999</v>
      </c>
      <c r="I69" s="3">
        <v>4.662004662004662E-4</v>
      </c>
      <c r="J69" s="2">
        <v>0.197052194954562</v>
      </c>
      <c r="K69" s="2">
        <v>0.39445225846437998</v>
      </c>
      <c r="L69" s="7">
        <v>2.8274428274428277E-4</v>
      </c>
      <c r="M69" s="2">
        <v>-0.10976489057047201</v>
      </c>
      <c r="N69" s="2">
        <v>0.62901212919363003</v>
      </c>
      <c r="O69" s="3">
        <v>2.7149321266968323E-4</v>
      </c>
      <c r="P69" s="2">
        <v>-0.16121851164922599</v>
      </c>
      <c r="Q69" s="2">
        <v>0.47033853292363198</v>
      </c>
      <c r="R69" s="5">
        <v>1.8099547511312218E-5</v>
      </c>
    </row>
    <row r="70" spans="2:18">
      <c r="B70" t="s">
        <v>491</v>
      </c>
      <c r="C70" t="s">
        <v>536</v>
      </c>
      <c r="D70" t="s">
        <v>492</v>
      </c>
      <c r="G70" s="2">
        <v>0.203923846394886</v>
      </c>
      <c r="H70" s="2">
        <v>8.2152055407217206E-2</v>
      </c>
      <c r="I70" s="3">
        <v>1.038073038073038E-3</v>
      </c>
      <c r="J70">
        <v>0.618769384981394</v>
      </c>
      <c r="K70">
        <v>6.8167535375833303E-4</v>
      </c>
      <c r="L70" s="7">
        <v>2.8274428274428277E-4</v>
      </c>
      <c r="M70" s="2">
        <v>-0.189362107331664</v>
      </c>
      <c r="N70" s="2">
        <v>0.50258682399427002</v>
      </c>
      <c r="O70" s="3">
        <v>2.7149321266968323E-4</v>
      </c>
      <c r="P70" s="2">
        <v>6.8066508968854002E-3</v>
      </c>
      <c r="Q70" s="2">
        <v>0.98097524190532503</v>
      </c>
      <c r="R70" s="5">
        <v>7.2398190045248873E-5</v>
      </c>
    </row>
    <row r="71" spans="2:18">
      <c r="B71" t="s">
        <v>410</v>
      </c>
      <c r="C71" t="s">
        <v>529</v>
      </c>
      <c r="D71" t="s">
        <v>529</v>
      </c>
      <c r="G71" s="2">
        <v>0.10883349114596701</v>
      </c>
      <c r="H71" s="2">
        <v>0.35115435012549601</v>
      </c>
      <c r="I71" s="3">
        <v>1.8648018648018647E-5</v>
      </c>
      <c r="J71">
        <v>0.57442699837077704</v>
      </c>
      <c r="K71">
        <v>1.4997734579104999E-3</v>
      </c>
      <c r="L71" s="7">
        <v>8.8149688149688152E-4</v>
      </c>
      <c r="M71" t="s">
        <v>531</v>
      </c>
      <c r="N71" t="s">
        <v>531</v>
      </c>
      <c r="O71" s="3">
        <v>0</v>
      </c>
      <c r="P71" s="2">
        <v>0.17988634514482499</v>
      </c>
      <c r="Q71" s="2">
        <v>0.47033853292363198</v>
      </c>
      <c r="R71" s="5">
        <v>5.2488687782805429E-4</v>
      </c>
    </row>
    <row r="72" spans="2:18">
      <c r="B72" t="s">
        <v>493</v>
      </c>
      <c r="C72" t="s">
        <v>529</v>
      </c>
      <c r="D72" t="s">
        <v>419</v>
      </c>
      <c r="G72">
        <v>0.24542139186341799</v>
      </c>
      <c r="H72">
        <v>3.6302779090415002E-2</v>
      </c>
      <c r="I72" s="3">
        <v>8.5159285159285166E-4</v>
      </c>
      <c r="J72">
        <v>0.60528690048307299</v>
      </c>
      <c r="K72">
        <v>8.6320166744842397E-4</v>
      </c>
      <c r="L72" s="7">
        <v>3.9085239085239086E-3</v>
      </c>
      <c r="M72" s="2">
        <v>-0.13191542822581001</v>
      </c>
      <c r="N72" s="2">
        <v>0.55116004113337702</v>
      </c>
      <c r="O72" s="3">
        <v>1.8099547511312218E-5</v>
      </c>
      <c r="P72" s="2">
        <v>0.29306316054730103</v>
      </c>
      <c r="Q72" s="2">
        <v>0.22104251082589299</v>
      </c>
      <c r="R72" s="5">
        <v>1.9909502262443441E-4</v>
      </c>
    </row>
    <row r="73" spans="2:18">
      <c r="B73" t="s">
        <v>392</v>
      </c>
      <c r="C73" t="s">
        <v>536</v>
      </c>
      <c r="D73" t="s">
        <v>537</v>
      </c>
      <c r="G73" s="2">
        <v>-0.206925590933007</v>
      </c>
      <c r="H73" s="2">
        <v>7.7358959435726501E-2</v>
      </c>
      <c r="I73" s="3">
        <v>4.5376845376845376E-4</v>
      </c>
      <c r="J73" s="2">
        <v>2.7959622782171099E-2</v>
      </c>
      <c r="K73" s="2">
        <v>0.89894132383204595</v>
      </c>
      <c r="L73" s="7">
        <v>1.1309771309771311E-3</v>
      </c>
      <c r="M73" s="2">
        <v>-0.38335361749354002</v>
      </c>
      <c r="N73" s="2">
        <v>0.13777528368799699</v>
      </c>
      <c r="O73" s="3">
        <v>1.8099547511312217E-4</v>
      </c>
      <c r="P73">
        <v>-0.46786364835002198</v>
      </c>
      <c r="Q73">
        <v>2.6029543307282701E-2</v>
      </c>
      <c r="R73" s="5">
        <v>3.4389140271493213E-4</v>
      </c>
    </row>
    <row r="74" spans="2:18">
      <c r="B74" t="s">
        <v>375</v>
      </c>
      <c r="C74" t="s">
        <v>536</v>
      </c>
      <c r="D74" t="s">
        <v>537</v>
      </c>
      <c r="G74">
        <v>-0.345038271797934</v>
      </c>
      <c r="H74">
        <v>2.0094822861143401E-3</v>
      </c>
      <c r="I74" s="3">
        <v>7.6456876456876461E-4</v>
      </c>
      <c r="J74" s="2">
        <v>-0.173498605795077</v>
      </c>
      <c r="K74" s="2">
        <v>0.44771661236826199</v>
      </c>
      <c r="L74" s="7">
        <v>3.9916839916839916E-4</v>
      </c>
      <c r="M74" s="2">
        <v>-0.19475311190835001</v>
      </c>
      <c r="N74" s="2">
        <v>0.50258682399427002</v>
      </c>
      <c r="O74" s="3">
        <v>5.6108597285067872E-4</v>
      </c>
      <c r="P74">
        <v>-0.446709309174805</v>
      </c>
      <c r="Q74">
        <v>3.7785913680682702E-2</v>
      </c>
      <c r="R74" s="5">
        <v>2.1719457013574662E-4</v>
      </c>
    </row>
    <row r="75" spans="2:18">
      <c r="B75" t="s">
        <v>411</v>
      </c>
      <c r="C75" t="s">
        <v>536</v>
      </c>
      <c r="D75" t="s">
        <v>537</v>
      </c>
      <c r="G75">
        <v>-0.33318113013277501</v>
      </c>
      <c r="H75">
        <v>3.0826959651440102E-3</v>
      </c>
      <c r="I75" s="3">
        <v>5.2214452214452217E-4</v>
      </c>
      <c r="J75" s="2">
        <v>-0.271218285372129</v>
      </c>
      <c r="K75" s="2">
        <v>0.21217360263151899</v>
      </c>
      <c r="L75" s="7">
        <v>2.1621621621621624E-4</v>
      </c>
      <c r="M75" s="2">
        <v>0.17205330760860499</v>
      </c>
      <c r="N75" s="2">
        <v>0.55116004113337702</v>
      </c>
      <c r="O75" s="3">
        <v>7.4208144796380083E-4</v>
      </c>
      <c r="P75" s="2">
        <v>-0.28810557212315802</v>
      </c>
      <c r="Q75" s="2">
        <v>0.22104251082589299</v>
      </c>
      <c r="R75" s="5">
        <v>5.4298642533936655E-5</v>
      </c>
    </row>
    <row r="76" spans="2:18">
      <c r="B76" t="s">
        <v>488</v>
      </c>
      <c r="C76" t="s">
        <v>489</v>
      </c>
      <c r="D76" t="s">
        <v>490</v>
      </c>
      <c r="G76" s="2">
        <v>0.14638065210421</v>
      </c>
      <c r="H76" s="2">
        <v>0.209408696997198</v>
      </c>
      <c r="I76" s="3">
        <v>9.6348096348096359E-4</v>
      </c>
      <c r="J76">
        <v>0.40248046199019599</v>
      </c>
      <c r="K76">
        <v>3.9570666479353402E-2</v>
      </c>
      <c r="L76" s="7">
        <v>3.8253638253638251E-4</v>
      </c>
      <c r="M76" s="2">
        <v>5.0982105820063302E-2</v>
      </c>
      <c r="N76" s="2">
        <v>0.84686097052826403</v>
      </c>
      <c r="O76" s="3">
        <v>5.9728506787330314E-4</v>
      </c>
      <c r="P76" s="2">
        <v>0.40286606574395101</v>
      </c>
      <c r="Q76" s="2">
        <v>7.7789787004039795E-2</v>
      </c>
      <c r="R76" s="5">
        <v>1.4479638009049775E-4</v>
      </c>
    </row>
    <row r="77" spans="2:18">
      <c r="B77" t="s">
        <v>412</v>
      </c>
      <c r="C77" t="s">
        <v>536</v>
      </c>
      <c r="D77" t="s">
        <v>537</v>
      </c>
      <c r="G77">
        <v>-0.241980962832581</v>
      </c>
      <c r="H77">
        <v>3.6835551181660202E-2</v>
      </c>
      <c r="I77" s="3">
        <v>8.7024087024087019E-5</v>
      </c>
      <c r="J77" s="2">
        <v>0.11571428873702599</v>
      </c>
      <c r="K77" s="2">
        <v>0.609947580326341</v>
      </c>
      <c r="L77" s="7">
        <v>1.1642411642411644E-4</v>
      </c>
      <c r="M77" s="2">
        <v>-0.31172718610029898</v>
      </c>
      <c r="N77" s="2">
        <v>0.25010118453217201</v>
      </c>
      <c r="O77" s="3">
        <v>1.8099547511312217E-4</v>
      </c>
      <c r="P77" s="2">
        <v>-0.28150624827617199</v>
      </c>
      <c r="Q77" s="2">
        <v>0.23656155674555199</v>
      </c>
      <c r="R77" s="5">
        <v>1.2669683257918551E-4</v>
      </c>
    </row>
    <row r="78" spans="2:18">
      <c r="B78" t="s">
        <v>436</v>
      </c>
      <c r="C78" t="s">
        <v>536</v>
      </c>
      <c r="D78" t="s">
        <v>537</v>
      </c>
      <c r="G78">
        <v>-0.46675754760192101</v>
      </c>
      <c r="H78" s="1">
        <v>7.9274177034265506E-6</v>
      </c>
      <c r="I78" s="3">
        <v>1.4669774669774668E-3</v>
      </c>
      <c r="J78">
        <v>-0.49378540940082999</v>
      </c>
      <c r="K78">
        <v>8.0269097161940507E-3</v>
      </c>
      <c r="L78" s="7">
        <v>1.1476091476091477E-3</v>
      </c>
      <c r="M78">
        <v>-0.479408699303014</v>
      </c>
      <c r="N78">
        <v>3.3427056430003099E-2</v>
      </c>
      <c r="O78" s="3">
        <v>1.2126696832579185E-3</v>
      </c>
      <c r="P78">
        <v>-0.586495426489967</v>
      </c>
      <c r="Q78">
        <v>1.80494544433444E-3</v>
      </c>
      <c r="R78" s="5">
        <v>7.4208144796380083E-4</v>
      </c>
    </row>
    <row r="79" spans="2:18">
      <c r="B79" t="s">
        <v>413</v>
      </c>
      <c r="C79" t="s">
        <v>536</v>
      </c>
      <c r="D79" t="s">
        <v>537</v>
      </c>
      <c r="G79" s="2">
        <v>-0.16760124541885499</v>
      </c>
      <c r="H79" s="2">
        <v>0.150619506080372</v>
      </c>
      <c r="I79" s="3">
        <v>4.3512043512043509E-5</v>
      </c>
      <c r="J79" t="s">
        <v>531</v>
      </c>
      <c r="K79" t="s">
        <v>531</v>
      </c>
      <c r="L79" s="7">
        <v>0</v>
      </c>
      <c r="M79" s="2">
        <v>-0.13191542822581001</v>
      </c>
      <c r="N79" s="2">
        <v>0.55116004113337702</v>
      </c>
      <c r="O79" s="3">
        <v>1.8099547511312218E-5</v>
      </c>
      <c r="P79" s="2">
        <v>-0.16121851164922599</v>
      </c>
      <c r="Q79" s="2">
        <v>0.47033853292363198</v>
      </c>
      <c r="R79" s="5">
        <v>1.8099547511312218E-5</v>
      </c>
    </row>
    <row r="80" spans="2:18">
      <c r="B80" t="s">
        <v>504</v>
      </c>
      <c r="C80" t="s">
        <v>536</v>
      </c>
      <c r="D80" t="s">
        <v>505</v>
      </c>
      <c r="G80">
        <v>0.36237248981057402</v>
      </c>
      <c r="H80">
        <v>1.0527866947208999E-3</v>
      </c>
      <c r="I80" s="3">
        <v>1.7031857031857033E-3</v>
      </c>
      <c r="J80">
        <v>0.42141413981757903</v>
      </c>
      <c r="K80">
        <v>2.9672712886872201E-2</v>
      </c>
      <c r="L80" s="7">
        <v>7.8170478170478167E-4</v>
      </c>
      <c r="M80" t="s">
        <v>531</v>
      </c>
      <c r="N80" t="s">
        <v>531</v>
      </c>
      <c r="O80" s="3">
        <v>0</v>
      </c>
      <c r="P80" s="2">
        <v>0.16121851164922599</v>
      </c>
      <c r="Q80" s="2">
        <v>0.47033853292363198</v>
      </c>
      <c r="R80" s="5">
        <v>3.6199095022624436E-5</v>
      </c>
    </row>
    <row r="81" spans="2:18">
      <c r="B81" t="s">
        <v>414</v>
      </c>
      <c r="C81" t="s">
        <v>536</v>
      </c>
      <c r="D81" t="s">
        <v>505</v>
      </c>
      <c r="G81">
        <v>0.26525474264974003</v>
      </c>
      <c r="H81">
        <v>2.20814373291509E-2</v>
      </c>
      <c r="I81" s="3">
        <v>6.5889665889665887E-4</v>
      </c>
      <c r="J81" s="2">
        <v>0.22977497211228501</v>
      </c>
      <c r="K81" s="2">
        <v>0.30764765791996601</v>
      </c>
      <c r="L81" s="7">
        <v>3.1600831600831598E-4</v>
      </c>
      <c r="M81" s="2">
        <v>8.6003078050810006E-2</v>
      </c>
      <c r="N81" s="2">
        <v>0.709338609162808</v>
      </c>
      <c r="O81" s="3">
        <v>3.076923076923077E-4</v>
      </c>
      <c r="P81" s="2">
        <v>-8.1717338819170704E-2</v>
      </c>
      <c r="Q81" s="2">
        <v>0.74107843967654097</v>
      </c>
      <c r="R81" s="5">
        <v>3.6199095022624436E-5</v>
      </c>
    </row>
    <row r="82" spans="2:18">
      <c r="B82" t="s">
        <v>361</v>
      </c>
      <c r="C82" t="s">
        <v>536</v>
      </c>
      <c r="D82" t="s">
        <v>537</v>
      </c>
      <c r="G82">
        <v>-0.39526364577949702</v>
      </c>
      <c r="H82">
        <v>2.8779229684018398E-4</v>
      </c>
      <c r="I82" s="3">
        <v>5.0349650349650347E-4</v>
      </c>
      <c r="J82" s="2">
        <v>-0.31206243952352802</v>
      </c>
      <c r="K82" s="2">
        <v>0.14239693597335501</v>
      </c>
      <c r="L82" s="7">
        <v>5.1559251559251556E-4</v>
      </c>
      <c r="M82" s="2">
        <v>-0.44805006150666199</v>
      </c>
      <c r="N82" s="2">
        <v>5.36062651570842E-2</v>
      </c>
      <c r="O82" s="3">
        <v>5.7918552036199098E-4</v>
      </c>
      <c r="P82">
        <v>-0.508431821485129</v>
      </c>
      <c r="Q82">
        <v>1.20513215878958E-2</v>
      </c>
      <c r="R82" s="5">
        <v>3.4389140271493213E-4</v>
      </c>
    </row>
    <row r="83" spans="2:18">
      <c r="B83" t="s">
        <v>304</v>
      </c>
      <c r="C83" t="s">
        <v>529</v>
      </c>
      <c r="D83" t="s">
        <v>530</v>
      </c>
      <c r="G83">
        <v>-0.61834182123088299</v>
      </c>
      <c r="H83" s="1">
        <v>1.6606556005146901E-10</v>
      </c>
      <c r="I83" s="3">
        <v>1.7715617715617716E-3</v>
      </c>
      <c r="J83">
        <v>-0.465334038921768</v>
      </c>
      <c r="K83">
        <v>1.37785714699296E-2</v>
      </c>
      <c r="L83" s="7">
        <v>1.4636174636174636E-3</v>
      </c>
      <c r="M83" s="2">
        <v>-0.209511981176978</v>
      </c>
      <c r="N83" s="2">
        <v>0.49948545129217697</v>
      </c>
      <c r="O83" s="3">
        <v>3.5656108597285066E-3</v>
      </c>
      <c r="P83">
        <v>-0.47295747022988099</v>
      </c>
      <c r="Q83">
        <v>2.48132410530604E-2</v>
      </c>
      <c r="R83" s="5">
        <v>3.0769230769230769E-3</v>
      </c>
    </row>
    <row r="84" spans="2:18">
      <c r="B84" t="s">
        <v>415</v>
      </c>
      <c r="C84" t="s">
        <v>536</v>
      </c>
      <c r="D84" t="s">
        <v>505</v>
      </c>
      <c r="G84">
        <v>0.255322672924511</v>
      </c>
      <c r="H84">
        <v>2.7941566555825699E-2</v>
      </c>
      <c r="I84" s="3">
        <v>4.3512043512043512E-4</v>
      </c>
      <c r="J84" s="2">
        <v>0.27429111613791002</v>
      </c>
      <c r="K84" s="2">
        <v>0.21078686431652199</v>
      </c>
      <c r="L84" s="7">
        <v>1.8295218295218295E-4</v>
      </c>
      <c r="M84" s="2">
        <v>0.21879126228222201</v>
      </c>
      <c r="N84" s="2">
        <v>0.46992537427825098</v>
      </c>
      <c r="O84" s="3">
        <v>1.9909502262443441E-4</v>
      </c>
      <c r="P84" s="2">
        <v>6.8066508968854002E-3</v>
      </c>
      <c r="Q84" s="2">
        <v>0.98097524190532503</v>
      </c>
      <c r="R84" s="5">
        <v>9.0497737556561084E-5</v>
      </c>
    </row>
    <row r="85" spans="2:18">
      <c r="B85" t="s">
        <v>167</v>
      </c>
      <c r="C85" t="s">
        <v>529</v>
      </c>
      <c r="D85" t="s">
        <v>530</v>
      </c>
      <c r="G85" s="2">
        <v>-8.3787531930200696E-3</v>
      </c>
      <c r="H85" s="2">
        <v>0.96081418812233699</v>
      </c>
      <c r="I85" s="3">
        <v>2.4864024864024865E-5</v>
      </c>
      <c r="J85">
        <v>0.51082632829018404</v>
      </c>
      <c r="K85">
        <v>5.66100991366956E-3</v>
      </c>
      <c r="L85" s="7">
        <v>1.3139293139293139E-3</v>
      </c>
      <c r="M85" t="s">
        <v>531</v>
      </c>
      <c r="N85" t="s">
        <v>531</v>
      </c>
      <c r="O85" s="3">
        <v>0</v>
      </c>
      <c r="P85" s="2">
        <v>2.5991601399291499E-2</v>
      </c>
      <c r="Q85" s="2">
        <v>0.91978045702704503</v>
      </c>
      <c r="R85" s="5">
        <v>5.9728506787330314E-4</v>
      </c>
    </row>
    <row r="86" spans="2:18">
      <c r="B86" t="s">
        <v>168</v>
      </c>
      <c r="C86" t="s">
        <v>536</v>
      </c>
      <c r="D86" t="s">
        <v>302</v>
      </c>
      <c r="G86">
        <v>-0.369451944431541</v>
      </c>
      <c r="H86">
        <v>7.9971194973685799E-4</v>
      </c>
      <c r="I86" s="3">
        <v>2.7972027972027972E-4</v>
      </c>
      <c r="J86" s="2">
        <v>-0.113814646822312</v>
      </c>
      <c r="K86" s="2">
        <v>0.61403501114340298</v>
      </c>
      <c r="L86" s="7">
        <v>1.6632016632016632E-4</v>
      </c>
      <c r="M86" s="2">
        <v>-0.34987400498759602</v>
      </c>
      <c r="N86" s="2">
        <v>0.19365169994548101</v>
      </c>
      <c r="O86" s="3">
        <v>1.2669683257918551E-4</v>
      </c>
      <c r="P86" s="2">
        <v>-0.16121851164922599</v>
      </c>
      <c r="Q86" s="2">
        <v>0.47033853292363198</v>
      </c>
      <c r="R86" s="5">
        <v>1.8099547511312218E-5</v>
      </c>
    </row>
    <row r="87" spans="2:18">
      <c r="B87" t="s">
        <v>169</v>
      </c>
      <c r="C87" t="s">
        <v>536</v>
      </c>
      <c r="D87" t="s">
        <v>302</v>
      </c>
      <c r="G87" s="2">
        <v>-0.14439681785155301</v>
      </c>
      <c r="H87" s="2">
        <v>0.21022696705772001</v>
      </c>
      <c r="I87" s="3">
        <v>2.4864024864024865E-5</v>
      </c>
      <c r="J87" s="2">
        <v>-0.22804612111997699</v>
      </c>
      <c r="K87" s="2">
        <v>0.30764765791996601</v>
      </c>
      <c r="L87" s="7">
        <v>1.3305613305613305E-4</v>
      </c>
      <c r="M87" s="2">
        <v>-3.6233253434430901E-2</v>
      </c>
      <c r="N87" s="2">
        <v>0.89288210193933204</v>
      </c>
      <c r="O87" s="3">
        <v>7.2398190045248873E-5</v>
      </c>
      <c r="P87" t="s">
        <v>531</v>
      </c>
      <c r="Q87" t="s">
        <v>531</v>
      </c>
      <c r="R87" s="5">
        <v>0</v>
      </c>
    </row>
    <row r="88" spans="2:18">
      <c r="B88" t="s">
        <v>431</v>
      </c>
      <c r="C88" t="s">
        <v>536</v>
      </c>
      <c r="D88" t="s">
        <v>432</v>
      </c>
      <c r="G88">
        <v>-0.58461145886863497</v>
      </c>
      <c r="H88" s="1">
        <v>3.4072736120638401E-9</v>
      </c>
      <c r="I88" s="3">
        <v>2.536130536130536E-3</v>
      </c>
      <c r="J88" s="2">
        <v>9.0407985075881603E-2</v>
      </c>
      <c r="K88" s="2">
        <v>0.679052579324123</v>
      </c>
      <c r="L88" s="7">
        <v>3.2099792099792098E-3</v>
      </c>
      <c r="M88" s="2">
        <v>-0.34896358448793702</v>
      </c>
      <c r="N88" s="2">
        <v>0.19365169994548101</v>
      </c>
      <c r="O88" s="3">
        <v>3.2579185520361991E-4</v>
      </c>
      <c r="P88" s="2">
        <v>-0.38761861378463203</v>
      </c>
      <c r="Q88" s="2">
        <v>8.9305122955670502E-2</v>
      </c>
      <c r="R88" s="5">
        <v>2.6606334841628959E-3</v>
      </c>
    </row>
    <row r="89" spans="2:18">
      <c r="B89" t="s">
        <v>170</v>
      </c>
      <c r="C89" t="s">
        <v>489</v>
      </c>
      <c r="D89" t="s">
        <v>163</v>
      </c>
      <c r="G89" s="2">
        <v>0.16952175389664101</v>
      </c>
      <c r="H89" s="2">
        <v>0.150619506080372</v>
      </c>
      <c r="I89" s="3">
        <v>5.7808857808857813E-4</v>
      </c>
      <c r="J89" s="2">
        <v>0.23135033247846201</v>
      </c>
      <c r="K89" s="2">
        <v>0.30764765791996601</v>
      </c>
      <c r="L89" s="7">
        <v>2.3284823284823287E-4</v>
      </c>
      <c r="M89" s="2">
        <v>8.74524137253011E-3</v>
      </c>
      <c r="N89" s="2">
        <v>0.974708718898882</v>
      </c>
      <c r="O89" s="3">
        <v>3.800904977375566E-4</v>
      </c>
      <c r="P89" s="2">
        <v>0.14541024869868199</v>
      </c>
      <c r="Q89" s="2">
        <v>0.52622584060047095</v>
      </c>
      <c r="R89" s="5">
        <v>7.2398190045248873E-5</v>
      </c>
    </row>
    <row r="90" spans="2:18">
      <c r="B90" t="s">
        <v>422</v>
      </c>
      <c r="C90" t="s">
        <v>536</v>
      </c>
      <c r="D90" t="s">
        <v>423</v>
      </c>
      <c r="G90">
        <v>-0.31613203385840699</v>
      </c>
      <c r="H90">
        <v>5.2826404069374203E-3</v>
      </c>
      <c r="I90" s="3">
        <v>2.4864024864024864E-4</v>
      </c>
      <c r="J90" s="2">
        <v>-0.12933715326381701</v>
      </c>
      <c r="K90" s="2">
        <v>0.57686291917086996</v>
      </c>
      <c r="L90" s="7">
        <v>8.3160083160083154E-4</v>
      </c>
      <c r="M90" s="2">
        <v>-5.9456168031489003E-2</v>
      </c>
      <c r="N90" s="2">
        <v>0.81568495598568602</v>
      </c>
      <c r="O90" s="3">
        <v>8.8687782805429863E-4</v>
      </c>
      <c r="P90" s="2">
        <v>0.22133202187940801</v>
      </c>
      <c r="Q90" s="2">
        <v>0.36434709730675502</v>
      </c>
      <c r="R90" s="5">
        <v>5.2488687782805429E-4</v>
      </c>
    </row>
    <row r="91" spans="2:18">
      <c r="B91" t="s">
        <v>506</v>
      </c>
      <c r="C91" t="s">
        <v>489</v>
      </c>
      <c r="D91" t="s">
        <v>507</v>
      </c>
      <c r="G91" s="2">
        <v>0.174973846713641</v>
      </c>
      <c r="H91" s="2">
        <v>0.14081276192680101</v>
      </c>
      <c r="I91" s="3">
        <v>6.216006216006216E-4</v>
      </c>
      <c r="J91">
        <v>0.58162727670512104</v>
      </c>
      <c r="K91">
        <v>1.4997734579104999E-3</v>
      </c>
      <c r="L91" s="7">
        <v>3.1600831600831598E-4</v>
      </c>
      <c r="M91" s="2">
        <v>0.10049779909685801</v>
      </c>
      <c r="N91" s="2">
        <v>0.65920119886008399</v>
      </c>
      <c r="O91" s="3">
        <v>2.5339366515837101E-4</v>
      </c>
      <c r="P91" s="2">
        <v>-8.4656651639643504E-2</v>
      </c>
      <c r="Q91" s="2">
        <v>0.73073205597117596</v>
      </c>
      <c r="R91" s="5">
        <v>7.2398190045248873E-5</v>
      </c>
    </row>
    <row r="92" spans="2:18">
      <c r="B92" t="s">
        <v>363</v>
      </c>
      <c r="C92" t="s">
        <v>536</v>
      </c>
      <c r="D92" t="s">
        <v>537</v>
      </c>
      <c r="G92">
        <v>-0.37211822685583801</v>
      </c>
      <c r="H92">
        <v>7.47799995926306E-4</v>
      </c>
      <c r="I92" s="3">
        <v>4.2268842268842268E-4</v>
      </c>
      <c r="J92" s="2">
        <v>-0.24879520519745299</v>
      </c>
      <c r="K92" s="2">
        <v>0.27023709982965999</v>
      </c>
      <c r="L92" s="7">
        <v>3.659043659043659E-4</v>
      </c>
      <c r="M92" s="2">
        <v>-0.24624857680394599</v>
      </c>
      <c r="N92" s="2">
        <v>0.41760547425850197</v>
      </c>
      <c r="O92" s="3">
        <v>3.6199095022624434E-4</v>
      </c>
      <c r="P92">
        <v>-0.548623426413825</v>
      </c>
      <c r="Q92">
        <v>5.0162041270902496E-3</v>
      </c>
      <c r="R92" s="5">
        <v>3.076923076923077E-4</v>
      </c>
    </row>
    <row r="93" spans="2:18">
      <c r="B93" t="s">
        <v>171</v>
      </c>
      <c r="C93" t="s">
        <v>536</v>
      </c>
      <c r="D93" t="s">
        <v>164</v>
      </c>
      <c r="G93" s="2">
        <v>-0.15981864589971101</v>
      </c>
      <c r="H93" s="2">
        <v>0.17288953340209301</v>
      </c>
      <c r="I93" s="3">
        <v>8.0808080808080811E-5</v>
      </c>
      <c r="J93" s="2">
        <v>-0.22884001776355201</v>
      </c>
      <c r="K93" s="2">
        <v>0.30764765791996601</v>
      </c>
      <c r="L93" s="7">
        <v>9.9792099792099791E-5</v>
      </c>
      <c r="M93" s="2">
        <v>-0.11174751673081</v>
      </c>
      <c r="N93" s="2">
        <v>0.62382884446924902</v>
      </c>
      <c r="O93" s="3">
        <v>7.2398190045248873E-5</v>
      </c>
      <c r="P93" s="2">
        <v>-0.23142613049410399</v>
      </c>
      <c r="Q93" s="2">
        <v>0.33069374263145801</v>
      </c>
      <c r="R93" s="5">
        <v>5.4298642533936655E-5</v>
      </c>
    </row>
    <row r="94" spans="2:18">
      <c r="B94" t="s">
        <v>434</v>
      </c>
      <c r="C94" t="s">
        <v>536</v>
      </c>
      <c r="D94" t="s">
        <v>302</v>
      </c>
      <c r="G94">
        <v>-0.46753322899500399</v>
      </c>
      <c r="H94" s="1">
        <v>7.7565019893039202E-6</v>
      </c>
      <c r="I94" s="3">
        <v>5.2836052836052836E-4</v>
      </c>
      <c r="J94" s="2">
        <v>-0.34651809032264402</v>
      </c>
      <c r="K94" s="2">
        <v>9.1593796303741704E-2</v>
      </c>
      <c r="L94" s="7">
        <v>1.1476091476091477E-3</v>
      </c>
      <c r="M94" s="2">
        <v>-4.06579773341086E-2</v>
      </c>
      <c r="N94" s="2">
        <v>0.877644305430484</v>
      </c>
      <c r="O94" s="3">
        <v>2.0814479638009051E-3</v>
      </c>
      <c r="P94">
        <v>-0.50920821536229999</v>
      </c>
      <c r="Q94">
        <v>1.20513215878958E-2</v>
      </c>
      <c r="R94" s="5">
        <v>2.1719457013574662E-4</v>
      </c>
    </row>
    <row r="95" spans="2:18">
      <c r="B95" t="s">
        <v>172</v>
      </c>
      <c r="C95" t="s">
        <v>529</v>
      </c>
      <c r="D95" t="s">
        <v>165</v>
      </c>
      <c r="G95" s="2">
        <v>0.13685296881932801</v>
      </c>
      <c r="H95" s="2">
        <v>0.23815983409313601</v>
      </c>
      <c r="I95" s="3">
        <v>1.2432012432012433E-5</v>
      </c>
      <c r="J95">
        <v>0.57304216954153198</v>
      </c>
      <c r="K95">
        <v>1.4997734579104999E-3</v>
      </c>
      <c r="L95" s="7">
        <v>8.3160083160083154E-4</v>
      </c>
      <c r="M95" t="s">
        <v>531</v>
      </c>
      <c r="N95" t="s">
        <v>531</v>
      </c>
      <c r="O95" s="3">
        <v>0</v>
      </c>
      <c r="P95" s="2">
        <v>0.36242934509448699</v>
      </c>
      <c r="Q95" s="2">
        <v>0.120492129071544</v>
      </c>
      <c r="R95" s="5">
        <v>1.2669683257918551E-4</v>
      </c>
    </row>
    <row r="96" spans="2:18">
      <c r="B96" t="s">
        <v>173</v>
      </c>
      <c r="C96" t="s">
        <v>536</v>
      </c>
      <c r="D96" t="s">
        <v>537</v>
      </c>
      <c r="G96" s="2">
        <v>-0.225263282383316</v>
      </c>
      <c r="H96" s="2">
        <v>5.3175360420574802E-2</v>
      </c>
      <c r="I96" s="3">
        <v>6.8376068376068368E-5</v>
      </c>
      <c r="J96" s="2">
        <v>-0.18072690745415501</v>
      </c>
      <c r="K96" s="2">
        <v>0.42741403240169301</v>
      </c>
      <c r="L96" s="7">
        <v>1.9958419958419958E-4</v>
      </c>
      <c r="M96" t="s">
        <v>531</v>
      </c>
      <c r="N96" t="s">
        <v>531</v>
      </c>
      <c r="O96" s="3">
        <v>0</v>
      </c>
      <c r="P96" s="2">
        <v>-0.384554484827826</v>
      </c>
      <c r="Q96" s="2">
        <v>8.9305122955670502E-2</v>
      </c>
      <c r="R96" s="5">
        <v>9.0497737556561084E-5</v>
      </c>
    </row>
    <row r="97" spans="2:18">
      <c r="B97" t="s">
        <v>355</v>
      </c>
      <c r="C97" t="s">
        <v>536</v>
      </c>
      <c r="D97" t="s">
        <v>537</v>
      </c>
      <c r="G97">
        <v>-0.432224947432513</v>
      </c>
      <c r="H97" s="1">
        <v>4.7983728210218801E-5</v>
      </c>
      <c r="I97" s="3">
        <v>1.0878010878010878E-3</v>
      </c>
      <c r="J97" s="2">
        <v>-0.291514968758599</v>
      </c>
      <c r="K97" s="2">
        <v>0.17325947537217201</v>
      </c>
      <c r="L97" s="7">
        <v>4.823284823284823E-4</v>
      </c>
      <c r="M97" s="2">
        <v>-0.28333519579039401</v>
      </c>
      <c r="N97" s="2">
        <v>0.32884734954925499</v>
      </c>
      <c r="O97" s="3">
        <v>5.7918552036199098E-4</v>
      </c>
      <c r="P97">
        <v>-0.58746633125426295</v>
      </c>
      <c r="Q97">
        <v>1.8016848437162199E-3</v>
      </c>
      <c r="R97" s="5">
        <v>6.1538461538461541E-4</v>
      </c>
    </row>
    <row r="98" spans="2:18">
      <c r="B98" t="s">
        <v>174</v>
      </c>
      <c r="C98" t="s">
        <v>536</v>
      </c>
      <c r="D98" t="s">
        <v>302</v>
      </c>
      <c r="G98" s="2">
        <v>-0.125648697224478</v>
      </c>
      <c r="H98" s="2">
        <v>0.28603136680268998</v>
      </c>
      <c r="I98" s="3">
        <v>8.0808080808080811E-5</v>
      </c>
      <c r="J98" s="2">
        <v>0.19483941777277899</v>
      </c>
      <c r="K98" s="2">
        <v>0.39858046267397901</v>
      </c>
      <c r="L98" s="7">
        <v>4.9896049896049896E-5</v>
      </c>
      <c r="M98" t="s">
        <v>531</v>
      </c>
      <c r="N98" t="s">
        <v>531</v>
      </c>
      <c r="O98" s="3">
        <v>0</v>
      </c>
      <c r="P98" s="2">
        <v>-0.38377682076638397</v>
      </c>
      <c r="Q98" s="2">
        <v>8.9305122955670502E-2</v>
      </c>
      <c r="R98" s="5">
        <v>1.0859728506787331E-4</v>
      </c>
    </row>
    <row r="99" spans="2:18">
      <c r="B99" t="s">
        <v>175</v>
      </c>
      <c r="C99" t="s">
        <v>536</v>
      </c>
      <c r="D99" t="s">
        <v>302</v>
      </c>
      <c r="G99" s="2">
        <v>0.17452775206454599</v>
      </c>
      <c r="H99" s="2">
        <v>0.14134683781173299</v>
      </c>
      <c r="I99" s="3">
        <v>2.6107226107226108E-4</v>
      </c>
      <c r="J99" s="2">
        <v>5.1503543339470999E-2</v>
      </c>
      <c r="K99" s="2">
        <v>0.81630699848605304</v>
      </c>
      <c r="L99" s="7">
        <v>4.9896049896049896E-5</v>
      </c>
      <c r="M99">
        <v>0.66681551599574795</v>
      </c>
      <c r="N99">
        <v>3.8940068315552898E-4</v>
      </c>
      <c r="O99" s="3">
        <v>1.918552036199095E-3</v>
      </c>
      <c r="P99" s="2">
        <v>-0.23153245998765001</v>
      </c>
      <c r="Q99" s="2">
        <v>0.33069374263145801</v>
      </c>
      <c r="R99" s="5">
        <v>3.6199095022624436E-5</v>
      </c>
    </row>
    <row r="100" spans="2:18">
      <c r="B100" t="s">
        <v>360</v>
      </c>
      <c r="C100" t="s">
        <v>536</v>
      </c>
      <c r="D100" t="s">
        <v>537</v>
      </c>
      <c r="G100">
        <v>-0.286170396119937</v>
      </c>
      <c r="H100">
        <v>1.25135803406715E-2</v>
      </c>
      <c r="I100" s="3">
        <v>2.2999222999223E-4</v>
      </c>
      <c r="J100">
        <v>-0.43346182389780302</v>
      </c>
      <c r="K100">
        <v>2.4389587187597601E-2</v>
      </c>
      <c r="L100" s="7">
        <v>6.8191268191268193E-4</v>
      </c>
      <c r="M100" s="2">
        <v>-0.44833470041568801</v>
      </c>
      <c r="N100" s="2">
        <v>5.36062651570842E-2</v>
      </c>
      <c r="O100" s="3">
        <v>4.3438914027149324E-4</v>
      </c>
      <c r="P100" s="2">
        <v>-0.40427732617072099</v>
      </c>
      <c r="Q100" s="2">
        <v>7.7195282507975596E-2</v>
      </c>
      <c r="R100" s="5">
        <v>1.9909502262443441E-4</v>
      </c>
    </row>
    <row r="101" spans="2:18">
      <c r="B101" t="s">
        <v>176</v>
      </c>
      <c r="C101" t="s">
        <v>536</v>
      </c>
      <c r="D101" t="s">
        <v>537</v>
      </c>
      <c r="G101">
        <v>-0.273691687687448</v>
      </c>
      <c r="H101">
        <v>1.8179420507892299E-2</v>
      </c>
      <c r="I101" s="3">
        <v>6.8376068376068368E-5</v>
      </c>
      <c r="J101" s="2">
        <v>1.37663149356441E-3</v>
      </c>
      <c r="K101" s="2">
        <v>0.99354813047760304</v>
      </c>
      <c r="L101" s="7">
        <v>1.9958419958419958E-4</v>
      </c>
      <c r="M101" s="2">
        <v>-0.14608979863261301</v>
      </c>
      <c r="N101" s="2">
        <v>0.55116004113337702</v>
      </c>
      <c r="O101" s="3">
        <v>3.6199095022624434E-4</v>
      </c>
      <c r="P101" s="2">
        <v>-0.28783261557478801</v>
      </c>
      <c r="Q101" s="2">
        <v>0.22104251082589299</v>
      </c>
      <c r="R101" s="5">
        <v>9.0497737556561084E-5</v>
      </c>
    </row>
    <row r="102" spans="2:18">
      <c r="B102" t="s">
        <v>177</v>
      </c>
      <c r="C102" t="s">
        <v>536</v>
      </c>
      <c r="D102" t="s">
        <v>537</v>
      </c>
      <c r="G102">
        <v>-0.242051364122777</v>
      </c>
      <c r="H102">
        <v>3.6835551181660202E-2</v>
      </c>
      <c r="I102" s="3">
        <v>6.8376068376068368E-5</v>
      </c>
      <c r="J102" s="2">
        <v>4.9452101704865602E-2</v>
      </c>
      <c r="K102" s="2">
        <v>0.82098557972893005</v>
      </c>
      <c r="L102" s="7">
        <v>1.6632016632016632E-4</v>
      </c>
      <c r="M102" s="2">
        <v>9.0532133952920799E-2</v>
      </c>
      <c r="N102" s="2">
        <v>0.69269075955227399</v>
      </c>
      <c r="O102" s="3">
        <v>1.8099547511312217E-4</v>
      </c>
      <c r="P102" s="2">
        <v>-0.28810557212315802</v>
      </c>
      <c r="Q102" s="2">
        <v>0.22104251082589299</v>
      </c>
      <c r="R102" s="5">
        <v>5.4298642533936655E-5</v>
      </c>
    </row>
    <row r="103" spans="2:18">
      <c r="B103" t="s">
        <v>178</v>
      </c>
      <c r="C103" t="s">
        <v>536</v>
      </c>
      <c r="D103" t="s">
        <v>537</v>
      </c>
      <c r="G103" s="2">
        <v>-0.188367538155265</v>
      </c>
      <c r="H103" s="2">
        <v>0.107267258664608</v>
      </c>
      <c r="I103" s="3">
        <v>3.7296037296037295E-5</v>
      </c>
      <c r="J103" s="2">
        <v>5.1329249968756499E-2</v>
      </c>
      <c r="K103" s="2">
        <v>0.81630699848605304</v>
      </c>
      <c r="L103" s="7">
        <v>8.3160083160083159E-5</v>
      </c>
      <c r="M103" s="2">
        <v>-6.81378502536064E-2</v>
      </c>
      <c r="N103" s="2">
        <v>0.77936636249631897</v>
      </c>
      <c r="O103" s="3">
        <v>1.2669683257918551E-4</v>
      </c>
      <c r="P103" s="2">
        <v>-0.16121851164922599</v>
      </c>
      <c r="Q103" s="2">
        <v>0.47033853292363198</v>
      </c>
      <c r="R103" s="5">
        <v>3.6199095022624436E-5</v>
      </c>
    </row>
    <row r="104" spans="2:18">
      <c r="B104" t="s">
        <v>179</v>
      </c>
      <c r="C104" t="s">
        <v>536</v>
      </c>
      <c r="D104" t="s">
        <v>166</v>
      </c>
      <c r="G104" s="2">
        <v>0.121206576472943</v>
      </c>
      <c r="H104" s="2">
        <v>0.30555466800828901</v>
      </c>
      <c r="I104" s="3">
        <v>4.9728049728049731E-5</v>
      </c>
      <c r="J104">
        <v>0.41907271322679601</v>
      </c>
      <c r="K104">
        <v>3.0672511117384699E-2</v>
      </c>
      <c r="L104" s="7">
        <v>1.4968814968814969E-4</v>
      </c>
      <c r="M104" s="2">
        <v>-7.9948584850106905E-2</v>
      </c>
      <c r="N104" s="2">
        <v>0.729122043527764</v>
      </c>
      <c r="O104" s="3">
        <v>1.2669683257918551E-4</v>
      </c>
      <c r="P104" s="2">
        <v>-0.33670251367178899</v>
      </c>
      <c r="Q104" s="2">
        <v>0.143914937840911</v>
      </c>
      <c r="R104" s="5">
        <v>3.6199095022624436E-3</v>
      </c>
    </row>
    <row r="105" spans="2:18">
      <c r="B105" t="s">
        <v>180</v>
      </c>
      <c r="C105" t="s">
        <v>536</v>
      </c>
      <c r="D105" t="s">
        <v>537</v>
      </c>
      <c r="G105">
        <v>-0.235341121816281</v>
      </c>
      <c r="H105">
        <v>4.3266992024781702E-2</v>
      </c>
      <c r="I105" s="3">
        <v>1.554001554001554E-4</v>
      </c>
      <c r="J105" s="2">
        <v>-8.6693381716688903E-2</v>
      </c>
      <c r="K105" s="2">
        <v>0.679052579324123</v>
      </c>
      <c r="L105" s="7">
        <v>3.3264033264033264E-5</v>
      </c>
      <c r="M105" s="2">
        <v>-0.235516147323801</v>
      </c>
      <c r="N105" s="2">
        <v>0.41760547425850197</v>
      </c>
      <c r="O105" s="3">
        <v>7.2398190045248873E-5</v>
      </c>
      <c r="P105" s="2">
        <v>-0.15882995720978599</v>
      </c>
      <c r="Q105" s="2">
        <v>0.477336498239672</v>
      </c>
      <c r="R105" s="5">
        <v>1.0859728506787331E-4</v>
      </c>
    </row>
    <row r="106" spans="2:18">
      <c r="B106" t="s">
        <v>181</v>
      </c>
      <c r="C106" t="s">
        <v>536</v>
      </c>
      <c r="D106" t="s">
        <v>11</v>
      </c>
      <c r="G106">
        <v>-0.25801692806910997</v>
      </c>
      <c r="H106">
        <v>2.6280210660139601E-2</v>
      </c>
      <c r="I106" s="3">
        <v>1.0567210567210567E-4</v>
      </c>
      <c r="J106" s="2">
        <v>-0.228342863107732</v>
      </c>
      <c r="K106" s="2">
        <v>0.30764765791996601</v>
      </c>
      <c r="L106" s="7">
        <v>1.4968814968814969E-4</v>
      </c>
      <c r="M106" s="2">
        <v>-0.18944911037201401</v>
      </c>
      <c r="N106" s="2">
        <v>0.50258682399427002</v>
      </c>
      <c r="O106" s="3">
        <v>3.6199095022624436E-5</v>
      </c>
      <c r="P106" s="2">
        <v>-0.28783261557478801</v>
      </c>
      <c r="Q106" s="2">
        <v>0.22104251082589299</v>
      </c>
      <c r="R106" s="5">
        <v>1.2669683257918551E-4</v>
      </c>
    </row>
    <row r="107" spans="2:18">
      <c r="B107" t="s">
        <v>182</v>
      </c>
      <c r="C107" t="s">
        <v>536</v>
      </c>
      <c r="D107" t="s">
        <v>423</v>
      </c>
      <c r="G107" s="2">
        <v>-0.22019872236829199</v>
      </c>
      <c r="H107" s="2">
        <v>5.9277552854267598E-2</v>
      </c>
      <c r="I107" s="3">
        <v>1.0567210567210567E-4</v>
      </c>
      <c r="J107" s="2">
        <v>0.16060596914609299</v>
      </c>
      <c r="K107" s="2">
        <v>0.497348428128288</v>
      </c>
      <c r="L107" s="7">
        <v>9.9792099792099791E-5</v>
      </c>
      <c r="M107" s="2">
        <v>-0.235516147323801</v>
      </c>
      <c r="N107" s="2">
        <v>0.41760547425850197</v>
      </c>
      <c r="O107" s="3">
        <v>9.0497737556561084E-5</v>
      </c>
      <c r="P107" s="2">
        <v>-0.28810557212315802</v>
      </c>
      <c r="Q107" s="2">
        <v>0.22104251082589299</v>
      </c>
      <c r="R107" s="5">
        <v>5.4298642533936655E-5</v>
      </c>
    </row>
    <row r="108" spans="2:18">
      <c r="B108" t="s">
        <v>183</v>
      </c>
      <c r="C108" t="s">
        <v>536</v>
      </c>
      <c r="D108" t="s">
        <v>537</v>
      </c>
      <c r="G108" s="2">
        <v>-0.16762797394871501</v>
      </c>
      <c r="H108" s="2">
        <v>0.150619506080372</v>
      </c>
      <c r="I108" s="3">
        <v>2.4864024864024865E-5</v>
      </c>
      <c r="J108" s="2">
        <v>-8.6693381716688903E-2</v>
      </c>
      <c r="K108" s="2">
        <v>0.679052579324123</v>
      </c>
      <c r="L108" s="7">
        <v>1.6632016632016632E-5</v>
      </c>
      <c r="M108" s="2">
        <v>-0.13191542822581001</v>
      </c>
      <c r="N108" s="2">
        <v>0.55116004113337702</v>
      </c>
      <c r="O108" s="3">
        <v>3.6199095022624436E-5</v>
      </c>
      <c r="P108" t="s">
        <v>531</v>
      </c>
      <c r="Q108" t="s">
        <v>531</v>
      </c>
      <c r="R108" s="5">
        <v>0</v>
      </c>
    </row>
    <row r="109" spans="2:18">
      <c r="B109" t="s">
        <v>384</v>
      </c>
      <c r="C109" t="s">
        <v>536</v>
      </c>
      <c r="D109" t="s">
        <v>537</v>
      </c>
      <c r="G109">
        <v>-0.28825308503500902</v>
      </c>
      <c r="H109">
        <v>1.1832043189499999E-2</v>
      </c>
      <c r="I109" s="3">
        <v>1.3675213675213674E-4</v>
      </c>
      <c r="J109" s="2">
        <v>-0.18087449988990401</v>
      </c>
      <c r="K109" s="2">
        <v>0.42741403240169301</v>
      </c>
      <c r="L109" s="7">
        <v>1.1642411642411644E-4</v>
      </c>
      <c r="M109" s="2">
        <v>-0.235516147323801</v>
      </c>
      <c r="N109" s="2">
        <v>0.41760547425850197</v>
      </c>
      <c r="O109" s="3">
        <v>7.2398190045248873E-5</v>
      </c>
      <c r="P109" s="2">
        <v>-0.337678581464743</v>
      </c>
      <c r="Q109" s="2">
        <v>0.143914937840911</v>
      </c>
      <c r="R109" s="5">
        <v>1.0859728506787331E-4</v>
      </c>
    </row>
    <row r="110" spans="2:18">
      <c r="B110" t="s">
        <v>184</v>
      </c>
      <c r="C110" t="s">
        <v>536</v>
      </c>
      <c r="D110" t="s">
        <v>349</v>
      </c>
      <c r="G110">
        <v>-0.242051364122777</v>
      </c>
      <c r="H110">
        <v>3.6835551181660202E-2</v>
      </c>
      <c r="I110" s="3">
        <v>6.8376068376068368E-5</v>
      </c>
      <c r="J110" s="2">
        <v>-8.6693381716688903E-2</v>
      </c>
      <c r="K110" s="2">
        <v>0.679052579324123</v>
      </c>
      <c r="L110" s="7">
        <v>1.6632016632016632E-5</v>
      </c>
      <c r="M110" s="2">
        <v>-0.108841851493232</v>
      </c>
      <c r="N110" s="2">
        <v>0.62956083588691003</v>
      </c>
      <c r="O110" s="3">
        <v>2.5339366515837101E-4</v>
      </c>
      <c r="P110" s="2">
        <v>0.144887409753712</v>
      </c>
      <c r="Q110" s="2">
        <v>0.52622584060047095</v>
      </c>
      <c r="R110" s="5">
        <v>2.8959276018099549E-4</v>
      </c>
    </row>
    <row r="111" spans="2:18">
      <c r="B111" t="s">
        <v>367</v>
      </c>
      <c r="C111" t="s">
        <v>536</v>
      </c>
      <c r="D111" t="s">
        <v>423</v>
      </c>
      <c r="G111">
        <v>-0.47691039810270403</v>
      </c>
      <c r="H111" s="1">
        <v>4.6121693784990601E-6</v>
      </c>
      <c r="I111" s="3">
        <v>9.324009324009324E-4</v>
      </c>
      <c r="J111" s="2">
        <v>-6.8057274491458694E-2</v>
      </c>
      <c r="K111" s="2">
        <v>0.74889732125071395</v>
      </c>
      <c r="L111" s="7">
        <v>5.6548856548856554E-4</v>
      </c>
      <c r="M111" s="2">
        <v>-0.189362107331664</v>
      </c>
      <c r="N111" s="2">
        <v>0.50258682399427002</v>
      </c>
      <c r="O111" s="3">
        <v>7.2398190045248873E-5</v>
      </c>
      <c r="P111">
        <v>-0.44413661781765901</v>
      </c>
      <c r="Q111">
        <v>3.8343514431234203E-2</v>
      </c>
      <c r="R111" s="5">
        <v>4.8868778280542987E-4</v>
      </c>
    </row>
    <row r="112" spans="2:18">
      <c r="B112" t="s">
        <v>185</v>
      </c>
      <c r="C112" t="s">
        <v>536</v>
      </c>
      <c r="D112" t="s">
        <v>537</v>
      </c>
      <c r="G112">
        <v>-0.37022268661291102</v>
      </c>
      <c r="H112">
        <v>7.8596019179438695E-4</v>
      </c>
      <c r="I112" s="3">
        <v>3.5431235431235432E-4</v>
      </c>
      <c r="J112" s="2">
        <v>0.32299175840690098</v>
      </c>
      <c r="K112" s="2">
        <v>0.12569448455653201</v>
      </c>
      <c r="L112" s="7">
        <v>3.1600831600831598E-4</v>
      </c>
      <c r="M112" s="2">
        <v>-0.313641588271106</v>
      </c>
      <c r="N112" s="2">
        <v>0.25006904504509597</v>
      </c>
      <c r="O112" s="3">
        <v>1.8099547511312217E-4</v>
      </c>
      <c r="P112" s="2">
        <v>5.0842159786439703E-2</v>
      </c>
      <c r="Q112" s="2">
        <v>0.83360445810403605</v>
      </c>
      <c r="R112" s="5">
        <v>5.4298642533936655E-5</v>
      </c>
    </row>
    <row r="113" spans="2:18">
      <c r="B113" t="s">
        <v>376</v>
      </c>
      <c r="C113" t="s">
        <v>536</v>
      </c>
      <c r="D113" t="s">
        <v>537</v>
      </c>
      <c r="G113">
        <v>-0.37022268661291102</v>
      </c>
      <c r="H113">
        <v>7.8596019179438695E-4</v>
      </c>
      <c r="I113" s="3">
        <v>7.9564879564879569E-4</v>
      </c>
      <c r="J113" s="2">
        <v>-0.18076377168859301</v>
      </c>
      <c r="K113" s="2">
        <v>0.42741403240169301</v>
      </c>
      <c r="L113" s="7">
        <v>2.1621621621621624E-4</v>
      </c>
      <c r="M113" s="2">
        <v>-0.222929707773208</v>
      </c>
      <c r="N113" s="2">
        <v>0.46027490659549902</v>
      </c>
      <c r="O113" s="3">
        <v>3.076923076923077E-4</v>
      </c>
      <c r="P113" s="2">
        <v>-0.23153245998765001</v>
      </c>
      <c r="Q113" s="2">
        <v>0.33069374263145801</v>
      </c>
      <c r="R113" s="5">
        <v>3.6199095022624436E-5</v>
      </c>
    </row>
    <row r="114" spans="2:18">
      <c r="B114" t="s">
        <v>186</v>
      </c>
      <c r="C114" t="s">
        <v>536</v>
      </c>
      <c r="D114" t="s">
        <v>302</v>
      </c>
      <c r="G114" s="2">
        <v>-0.224240360252838</v>
      </c>
      <c r="H114" s="2">
        <v>5.4108443119886697E-2</v>
      </c>
      <c r="I114" s="3">
        <v>9.324009324009324E-5</v>
      </c>
      <c r="J114" s="2">
        <v>-0.181096568113365</v>
      </c>
      <c r="K114" s="2">
        <v>0.42741403240169301</v>
      </c>
      <c r="L114" s="7">
        <v>6.6528066528066527E-5</v>
      </c>
      <c r="M114" s="2">
        <v>-0.15768598831625899</v>
      </c>
      <c r="N114" s="2">
        <v>0.55116004113337702</v>
      </c>
      <c r="O114" s="3">
        <v>9.0497737556561084E-5</v>
      </c>
      <c r="P114" s="2">
        <v>-0.28783261557478801</v>
      </c>
      <c r="Q114" s="2">
        <v>0.22104251082589299</v>
      </c>
      <c r="R114" s="5">
        <v>7.2398190045248873E-5</v>
      </c>
    </row>
    <row r="115" spans="2:18">
      <c r="B115" t="s">
        <v>389</v>
      </c>
      <c r="C115" t="s">
        <v>536</v>
      </c>
      <c r="D115" t="s">
        <v>536</v>
      </c>
      <c r="G115" s="2">
        <v>-0.193814661933458</v>
      </c>
      <c r="H115" s="2">
        <v>9.9890751315989706E-2</v>
      </c>
      <c r="I115" s="3">
        <v>2.7972027972027972E-4</v>
      </c>
      <c r="J115" s="2">
        <v>0.252959957771972</v>
      </c>
      <c r="K115" s="2">
        <v>0.26275018423943203</v>
      </c>
      <c r="L115" s="7">
        <v>8.482328482328482E-4</v>
      </c>
      <c r="M115" s="2">
        <v>-0.313452133957068</v>
      </c>
      <c r="N115" s="2">
        <v>0.25006904504509597</v>
      </c>
      <c r="O115" s="3">
        <v>2.8959276018099549E-4</v>
      </c>
      <c r="P115" s="2">
        <v>6.1982477508954602E-2</v>
      </c>
      <c r="Q115" s="2">
        <v>0.799187512639981</v>
      </c>
      <c r="R115" s="5">
        <v>2.2443438914027149E-3</v>
      </c>
    </row>
    <row r="116" spans="2:18">
      <c r="B116" t="s">
        <v>187</v>
      </c>
      <c r="C116" t="s">
        <v>536</v>
      </c>
      <c r="D116" t="s">
        <v>537</v>
      </c>
      <c r="G116" s="2">
        <v>-0.14439681785155301</v>
      </c>
      <c r="H116" s="2">
        <v>0.21022696705772001</v>
      </c>
      <c r="I116" s="3">
        <v>3.108003108003108E-5</v>
      </c>
      <c r="J116" t="s">
        <v>531</v>
      </c>
      <c r="K116" t="s">
        <v>531</v>
      </c>
      <c r="L116" s="7">
        <v>0</v>
      </c>
      <c r="M116" s="2">
        <v>-0.13191542822581001</v>
      </c>
      <c r="N116" s="2">
        <v>0.55116004113337702</v>
      </c>
      <c r="O116" s="3">
        <v>1.8099547511312218E-5</v>
      </c>
      <c r="P116" s="2">
        <v>-0.28783261557478801</v>
      </c>
      <c r="Q116" s="2">
        <v>0.22104251082589299</v>
      </c>
      <c r="R116" s="5">
        <v>7.2398190045248873E-5</v>
      </c>
    </row>
    <row r="117" spans="2:18">
      <c r="B117" t="s">
        <v>188</v>
      </c>
      <c r="C117" t="s">
        <v>529</v>
      </c>
      <c r="D117" t="s">
        <v>530</v>
      </c>
      <c r="G117" s="2">
        <v>0.109002750074655</v>
      </c>
      <c r="H117" s="2">
        <v>0.35115435012549601</v>
      </c>
      <c r="I117" s="3">
        <v>3.108003108003108E-5</v>
      </c>
      <c r="J117">
        <v>0.51185208396948201</v>
      </c>
      <c r="K117">
        <v>5.66100991366956E-3</v>
      </c>
      <c r="L117" s="7">
        <v>1.1309771309771311E-3</v>
      </c>
      <c r="M117" t="s">
        <v>531</v>
      </c>
      <c r="N117" t="s">
        <v>531</v>
      </c>
      <c r="O117" s="3">
        <v>0</v>
      </c>
      <c r="P117" s="2">
        <v>0.168399334716166</v>
      </c>
      <c r="Q117" s="2">
        <v>0.47033853292363198</v>
      </c>
      <c r="R117" s="5">
        <v>5.0678733031674203E-4</v>
      </c>
    </row>
    <row r="118" spans="2:18">
      <c r="B118" t="s">
        <v>501</v>
      </c>
      <c r="C118" t="s">
        <v>489</v>
      </c>
      <c r="D118" t="s">
        <v>502</v>
      </c>
      <c r="G118">
        <v>0.31292503605437899</v>
      </c>
      <c r="H118">
        <v>5.7933633232319101E-3</v>
      </c>
      <c r="I118" s="3">
        <v>7.5213675213675222E-4</v>
      </c>
      <c r="J118" s="2">
        <v>0.103705828177055</v>
      </c>
      <c r="K118" s="2">
        <v>0.65495691157644698</v>
      </c>
      <c r="L118" s="7">
        <v>1.4968814968814969E-4</v>
      </c>
      <c r="M118" s="2">
        <v>5.0982105820063302E-2</v>
      </c>
      <c r="N118" s="2">
        <v>0.84686097052826403</v>
      </c>
      <c r="O118" s="3">
        <v>1.4479638009049775E-4</v>
      </c>
      <c r="P118" s="2">
        <v>-0.16121851164922599</v>
      </c>
      <c r="Q118" s="2">
        <v>0.47033853292363198</v>
      </c>
      <c r="R118" s="5">
        <v>1.8099547511312218E-5</v>
      </c>
    </row>
    <row r="119" spans="2:18">
      <c r="B119" t="s">
        <v>189</v>
      </c>
      <c r="C119" t="s">
        <v>536</v>
      </c>
      <c r="D119" t="s">
        <v>423</v>
      </c>
      <c r="G119" s="2">
        <v>1.7943620651038E-3</v>
      </c>
      <c r="H119" s="2">
        <v>0.99071361665082702</v>
      </c>
      <c r="I119" s="3">
        <v>3.108003108003108E-5</v>
      </c>
      <c r="J119" s="2">
        <v>-8.6693381716688903E-2</v>
      </c>
      <c r="K119" s="2">
        <v>0.679052579324123</v>
      </c>
      <c r="L119" s="7">
        <v>1.6632016632016632E-5</v>
      </c>
      <c r="M119">
        <v>0.51176089018353299</v>
      </c>
      <c r="N119">
        <v>1.8136524630343501E-2</v>
      </c>
      <c r="O119" s="3">
        <v>3.800904977375566E-4</v>
      </c>
      <c r="P119" s="2">
        <v>-0.16121851164922599</v>
      </c>
      <c r="Q119" s="2">
        <v>0.47033853292363198</v>
      </c>
      <c r="R119" s="5">
        <v>1.8099547511312218E-5</v>
      </c>
    </row>
    <row r="120" spans="2:18">
      <c r="B120" t="s">
        <v>437</v>
      </c>
      <c r="C120" t="s">
        <v>536</v>
      </c>
      <c r="D120" t="s">
        <v>346</v>
      </c>
      <c r="G120" s="2">
        <v>-3.6601469340509903E-2</v>
      </c>
      <c r="H120" s="2">
        <v>0.75817085255809802</v>
      </c>
      <c r="I120" s="3">
        <v>3.7296037296037295E-5</v>
      </c>
      <c r="J120" s="2">
        <v>0.19483941777277899</v>
      </c>
      <c r="K120" s="2">
        <v>0.39858046267397901</v>
      </c>
      <c r="L120" s="7">
        <v>8.3160083160083159E-5</v>
      </c>
      <c r="M120" s="2">
        <v>-0.17796209574688501</v>
      </c>
      <c r="N120" s="2">
        <v>0.54300145778361897</v>
      </c>
      <c r="O120" s="3">
        <v>3.6199095022624434E-4</v>
      </c>
      <c r="P120" s="2">
        <v>0</v>
      </c>
      <c r="Q120" s="2">
        <v>1</v>
      </c>
      <c r="R120" s="5">
        <v>3.6199095022624436E-5</v>
      </c>
    </row>
    <row r="121" spans="2:18">
      <c r="B121" t="s">
        <v>438</v>
      </c>
      <c r="C121" t="s">
        <v>536</v>
      </c>
      <c r="D121" t="s">
        <v>302</v>
      </c>
      <c r="G121" s="2">
        <v>-0.11729643758033501</v>
      </c>
      <c r="H121" s="2">
        <v>0.31460432695816698</v>
      </c>
      <c r="I121" s="3">
        <v>1.8648018648018647E-5</v>
      </c>
      <c r="J121" s="2">
        <v>-3.4673136689571102E-2</v>
      </c>
      <c r="K121" s="2">
        <v>0.87020790876895204</v>
      </c>
      <c r="L121" s="7">
        <v>9.9792099792099791E-5</v>
      </c>
      <c r="M121" s="2">
        <v>-0.23573949127851801</v>
      </c>
      <c r="N121" s="2">
        <v>0.41760547425850197</v>
      </c>
      <c r="O121" s="3">
        <v>5.4298642533936655E-5</v>
      </c>
      <c r="P121" s="2">
        <v>-0.23153245998765001</v>
      </c>
      <c r="Q121" s="2">
        <v>0.33069374263145801</v>
      </c>
      <c r="R121" s="5">
        <v>3.6199095022624436E-5</v>
      </c>
    </row>
    <row r="122" spans="2:18">
      <c r="B122" t="s">
        <v>433</v>
      </c>
      <c r="C122" t="s">
        <v>536</v>
      </c>
      <c r="D122" t="s">
        <v>537</v>
      </c>
      <c r="G122">
        <v>-0.48796022881588902</v>
      </c>
      <c r="H122" s="1">
        <v>2.5721910594991701E-6</v>
      </c>
      <c r="I122" s="3">
        <v>8.8267288267288263E-4</v>
      </c>
      <c r="J122" s="2">
        <v>-0.23481204025729199</v>
      </c>
      <c r="K122" s="2">
        <v>0.30764765791996601</v>
      </c>
      <c r="L122" s="7">
        <v>1.4137214137214138E-3</v>
      </c>
      <c r="M122" s="2">
        <v>-0.41665450883065902</v>
      </c>
      <c r="N122" s="2">
        <v>8.9549383116219794E-2</v>
      </c>
      <c r="O122" s="3">
        <v>2.1719457013574662E-4</v>
      </c>
      <c r="P122">
        <v>-0.66458111411864595</v>
      </c>
      <c r="Q122">
        <v>1.5091863342502E-4</v>
      </c>
      <c r="R122" s="5">
        <v>5.9728506787330314E-4</v>
      </c>
    </row>
    <row r="123" spans="2:18">
      <c r="B123" t="s">
        <v>439</v>
      </c>
      <c r="C123" t="s">
        <v>536</v>
      </c>
      <c r="D123" t="s">
        <v>537</v>
      </c>
      <c r="G123">
        <v>-0.26560245133309801</v>
      </c>
      <c r="H123">
        <v>2.2056519281323201E-2</v>
      </c>
      <c r="I123" s="3">
        <v>1.554001554001554E-4</v>
      </c>
      <c r="J123" s="2">
        <v>-0.15850091956055001</v>
      </c>
      <c r="K123" s="2">
        <v>0.497348428128288</v>
      </c>
      <c r="L123" s="7">
        <v>3.3264033264033264E-4</v>
      </c>
      <c r="M123" s="2">
        <v>-0.31338905877100698</v>
      </c>
      <c r="N123" s="2">
        <v>0.25006904504509597</v>
      </c>
      <c r="O123" s="3">
        <v>9.2307692307692305E-4</v>
      </c>
      <c r="P123" s="2">
        <v>-0.23478111388061099</v>
      </c>
      <c r="Q123" s="2">
        <v>0.33069374263145801</v>
      </c>
      <c r="R123" s="5">
        <v>1.2669683257918551E-4</v>
      </c>
    </row>
    <row r="124" spans="2:18">
      <c r="B124" t="s">
        <v>353</v>
      </c>
      <c r="C124" t="s">
        <v>536</v>
      </c>
      <c r="D124" t="s">
        <v>354</v>
      </c>
      <c r="G124">
        <v>-0.45279999199509402</v>
      </c>
      <c r="H124" s="1">
        <v>1.6355097484945601E-5</v>
      </c>
      <c r="I124" s="3">
        <v>4.3512043512043512E-4</v>
      </c>
      <c r="J124" s="2">
        <v>-0.13105613189634699</v>
      </c>
      <c r="K124" s="2">
        <v>0.57686291917086996</v>
      </c>
      <c r="L124" s="7">
        <v>6.9854469854469848E-4</v>
      </c>
      <c r="M124" s="2">
        <v>-0.38311828682833399</v>
      </c>
      <c r="N124" s="2">
        <v>0.13777528368799699</v>
      </c>
      <c r="O124" s="3">
        <v>3.4389140271493213E-4</v>
      </c>
      <c r="P124" s="2">
        <v>-0.337431288438924</v>
      </c>
      <c r="Q124" s="2">
        <v>0.143914937840911</v>
      </c>
      <c r="R124" s="5">
        <v>1.6289592760180996E-4</v>
      </c>
    </row>
    <row r="125" spans="2:18">
      <c r="B125" t="s">
        <v>440</v>
      </c>
      <c r="C125" t="s">
        <v>536</v>
      </c>
      <c r="D125" t="s">
        <v>423</v>
      </c>
      <c r="G125">
        <v>-0.24205471809804499</v>
      </c>
      <c r="H125">
        <v>3.6835551181660202E-2</v>
      </c>
      <c r="I125" s="3">
        <v>6.216006216006216E-5</v>
      </c>
      <c r="J125" s="2">
        <v>-8.6693381716688903E-2</v>
      </c>
      <c r="K125" s="2">
        <v>0.679052579324123</v>
      </c>
      <c r="L125" s="7">
        <v>3.3264033264033264E-5</v>
      </c>
      <c r="M125" s="2">
        <v>-0.13191542822581001</v>
      </c>
      <c r="N125" s="2">
        <v>0.55116004113337702</v>
      </c>
      <c r="O125" s="3">
        <v>1.8099547511312218E-5</v>
      </c>
      <c r="P125" s="2">
        <v>0.20429334704792701</v>
      </c>
      <c r="Q125" s="2">
        <v>0.41941775430096401</v>
      </c>
      <c r="R125" s="5">
        <v>3.6199095022624436E-5</v>
      </c>
    </row>
    <row r="126" spans="2:18">
      <c r="B126" t="s">
        <v>496</v>
      </c>
      <c r="C126" t="s">
        <v>529</v>
      </c>
      <c r="D126" t="s">
        <v>497</v>
      </c>
      <c r="G126">
        <v>0.290738382833232</v>
      </c>
      <c r="H126">
        <v>1.13390308569497E-2</v>
      </c>
      <c r="I126" s="3">
        <v>3.9782439782439785E-4</v>
      </c>
      <c r="J126" s="2">
        <v>0.30251693656645101</v>
      </c>
      <c r="K126" s="2">
        <v>0.152527668622322</v>
      </c>
      <c r="L126" s="7">
        <v>6.6528066528066527E-5</v>
      </c>
      <c r="M126" s="2">
        <v>-0.13191542822581001</v>
      </c>
      <c r="N126" s="2">
        <v>0.55116004113337702</v>
      </c>
      <c r="O126" s="3">
        <v>7.2398190045248873E-5</v>
      </c>
      <c r="P126" s="2">
        <v>0.16121851164922599</v>
      </c>
      <c r="Q126" s="2">
        <v>0.47033853292363198</v>
      </c>
      <c r="R126" s="5">
        <v>1.8099547511312218E-5</v>
      </c>
    </row>
    <row r="127" spans="2:18">
      <c r="B127" t="s">
        <v>441</v>
      </c>
      <c r="C127" t="s">
        <v>309</v>
      </c>
      <c r="D127" t="s">
        <v>416</v>
      </c>
      <c r="G127" s="2">
        <v>4.1260574377199898E-2</v>
      </c>
      <c r="H127" s="2">
        <v>0.72761967732703203</v>
      </c>
      <c r="I127" s="3">
        <v>1.8648018648018647E-5</v>
      </c>
      <c r="J127">
        <v>0.38908356141920097</v>
      </c>
      <c r="K127">
        <v>4.9067638433541297E-2</v>
      </c>
      <c r="L127" s="7">
        <v>9.9792099792099802E-4</v>
      </c>
      <c r="M127" s="2">
        <v>-0.13191542822581001</v>
      </c>
      <c r="N127" s="2">
        <v>0.55116004113337702</v>
      </c>
      <c r="O127" s="3">
        <v>1.8099547511312218E-5</v>
      </c>
      <c r="P127" s="2">
        <v>-8.8577250280800005E-2</v>
      </c>
      <c r="Q127" s="2">
        <v>0.71910813196369905</v>
      </c>
      <c r="R127" s="5">
        <v>3.076923076923077E-4</v>
      </c>
    </row>
    <row r="128" spans="2:18">
      <c r="B128" t="s">
        <v>442</v>
      </c>
      <c r="C128" t="s">
        <v>536</v>
      </c>
      <c r="D128" t="s">
        <v>537</v>
      </c>
      <c r="G128">
        <v>-0.23561317563519399</v>
      </c>
      <c r="H128">
        <v>4.3266992024781702E-2</v>
      </c>
      <c r="I128" s="3">
        <v>2.1756021756021756E-4</v>
      </c>
      <c r="J128" s="2">
        <v>-0.227848934640284</v>
      </c>
      <c r="K128" s="2">
        <v>0.30764765791996601</v>
      </c>
      <c r="L128" s="7">
        <v>1.8295218295218295E-4</v>
      </c>
      <c r="M128" s="2">
        <v>-0.14683095731821599</v>
      </c>
      <c r="N128" s="2">
        <v>0.55116004113337702</v>
      </c>
      <c r="O128" s="3">
        <v>1.0859728506787331E-4</v>
      </c>
      <c r="P128" s="2">
        <v>-0.23142613049410399</v>
      </c>
      <c r="Q128" s="2">
        <v>0.33069374263145801</v>
      </c>
      <c r="R128" s="5">
        <v>7.2398190045248873E-5</v>
      </c>
    </row>
    <row r="129" spans="2:18">
      <c r="B129" t="s">
        <v>443</v>
      </c>
      <c r="C129" t="s">
        <v>536</v>
      </c>
      <c r="D129" t="s">
        <v>505</v>
      </c>
      <c r="G129">
        <v>0.244736618936397</v>
      </c>
      <c r="H129">
        <v>3.6700001901839599E-2</v>
      </c>
      <c r="I129" s="3">
        <v>1.4918414918414918E-4</v>
      </c>
      <c r="J129" s="2">
        <v>0.30342683600841103</v>
      </c>
      <c r="K129" s="2">
        <v>0.15182079055522199</v>
      </c>
      <c r="L129" s="7">
        <v>1.6632016632016632E-5</v>
      </c>
      <c r="M129" s="2">
        <v>-0.13191542822581001</v>
      </c>
      <c r="N129" s="2">
        <v>0.55116004113337702</v>
      </c>
      <c r="O129" s="3">
        <v>5.4298642533936655E-5</v>
      </c>
      <c r="P129" t="s">
        <v>531</v>
      </c>
      <c r="Q129" t="s">
        <v>531</v>
      </c>
      <c r="R129" s="5">
        <v>0</v>
      </c>
    </row>
    <row r="130" spans="2:18">
      <c r="B130" t="s">
        <v>444</v>
      </c>
      <c r="C130" t="s">
        <v>536</v>
      </c>
      <c r="D130" t="s">
        <v>302</v>
      </c>
      <c r="G130" s="2">
        <v>-4.24528854296327E-2</v>
      </c>
      <c r="H130" s="2">
        <v>0.72111955760180302</v>
      </c>
      <c r="I130" s="3">
        <v>5.5944055944055945E-5</v>
      </c>
      <c r="J130" s="2">
        <v>0.28684324667203998</v>
      </c>
      <c r="K130" s="2">
        <v>0.18304139133115699</v>
      </c>
      <c r="L130" s="7">
        <v>4.7234927234927233E-3</v>
      </c>
      <c r="M130" s="2">
        <v>-0.13191542822581001</v>
      </c>
      <c r="N130" s="2">
        <v>0.55116004113337702</v>
      </c>
      <c r="O130" s="3">
        <v>7.2398190045248873E-5</v>
      </c>
      <c r="P130" s="2">
        <v>-7.5290648809430497E-2</v>
      </c>
      <c r="Q130" s="2">
        <v>0.76098242916779901</v>
      </c>
      <c r="R130" s="5">
        <v>2.352941176470588E-4</v>
      </c>
    </row>
    <row r="131" spans="2:18">
      <c r="B131" t="s">
        <v>445</v>
      </c>
      <c r="C131" t="s">
        <v>536</v>
      </c>
      <c r="D131" t="s">
        <v>537</v>
      </c>
      <c r="G131">
        <v>-0.28822911986328098</v>
      </c>
      <c r="H131">
        <v>1.1832043189499999E-2</v>
      </c>
      <c r="I131" s="3">
        <v>2.1134421134421134E-4</v>
      </c>
      <c r="J131" s="2">
        <v>0.178042916240643</v>
      </c>
      <c r="K131" s="2">
        <v>0.43369350762512199</v>
      </c>
      <c r="L131" s="7">
        <v>1.1642411642411644E-4</v>
      </c>
      <c r="M131" s="2">
        <v>-0.31351524724351398</v>
      </c>
      <c r="N131" s="2">
        <v>0.25006904504509597</v>
      </c>
      <c r="O131" s="3">
        <v>2.1719457013574662E-4</v>
      </c>
      <c r="P131">
        <v>-0.44423991767294801</v>
      </c>
      <c r="Q131">
        <v>3.8343514431234203E-2</v>
      </c>
      <c r="R131" s="5">
        <v>4.3438914027149324E-4</v>
      </c>
    </row>
    <row r="132" spans="2:18">
      <c r="B132" t="s">
        <v>446</v>
      </c>
      <c r="C132" t="s">
        <v>536</v>
      </c>
      <c r="D132" t="s">
        <v>537</v>
      </c>
      <c r="G132" s="2">
        <v>-0.15548475720060501</v>
      </c>
      <c r="H132" s="2">
        <v>0.17921017970723599</v>
      </c>
      <c r="I132" s="3">
        <v>6.216006216006216E-5</v>
      </c>
      <c r="J132" s="2">
        <v>-0.228342863107732</v>
      </c>
      <c r="K132" s="2">
        <v>0.30764765791996601</v>
      </c>
      <c r="L132" s="7">
        <v>1.3305613305613305E-4</v>
      </c>
      <c r="M132" s="2">
        <v>-0.18944911037201401</v>
      </c>
      <c r="N132" s="2">
        <v>0.50258682399427002</v>
      </c>
      <c r="O132" s="3">
        <v>3.6199095022624436E-5</v>
      </c>
      <c r="P132" s="2">
        <v>-0.20505228213007401</v>
      </c>
      <c r="Q132" s="2">
        <v>0.41941775430096401</v>
      </c>
      <c r="R132" s="5">
        <v>1.6289592760180996E-4</v>
      </c>
    </row>
    <row r="133" spans="2:18">
      <c r="B133" t="s">
        <v>447</v>
      </c>
      <c r="C133" t="s">
        <v>536</v>
      </c>
      <c r="D133" t="s">
        <v>537</v>
      </c>
      <c r="G133" s="2">
        <v>-0.225263282383316</v>
      </c>
      <c r="H133" s="2">
        <v>5.3175360420574802E-2</v>
      </c>
      <c r="I133" s="3">
        <v>5.5944055944055945E-5</v>
      </c>
      <c r="J133" s="2">
        <v>-0.124342092081281</v>
      </c>
      <c r="K133" s="2">
        <v>0.57686291917086996</v>
      </c>
      <c r="L133" s="7">
        <v>3.3264033264033264E-5</v>
      </c>
      <c r="M133" s="2">
        <v>2.31188677986435E-2</v>
      </c>
      <c r="N133" s="2">
        <v>0.92874771450190297</v>
      </c>
      <c r="O133" s="3">
        <v>2.8959276018099549E-4</v>
      </c>
      <c r="P133" s="2">
        <v>-0.28810557212315802</v>
      </c>
      <c r="Q133" s="2">
        <v>0.22104251082589299</v>
      </c>
      <c r="R133" s="5">
        <v>5.4298642533936655E-5</v>
      </c>
    </row>
    <row r="134" spans="2:18">
      <c r="B134" t="s">
        <v>448</v>
      </c>
      <c r="C134" t="s">
        <v>536</v>
      </c>
      <c r="D134" t="s">
        <v>537</v>
      </c>
      <c r="G134" s="2">
        <v>-8.9684033888485906E-2</v>
      </c>
      <c r="H134" s="2">
        <v>0.44951232707457101</v>
      </c>
      <c r="I134" s="3">
        <v>7.4592074592074589E-5</v>
      </c>
      <c r="J134" s="2">
        <v>-8.6693381716688903E-2</v>
      </c>
      <c r="K134" s="2">
        <v>0.679052579324123</v>
      </c>
      <c r="L134" s="7">
        <v>1.6632016632016632E-5</v>
      </c>
      <c r="M134" s="2">
        <v>-0.13191542822581001</v>
      </c>
      <c r="N134" s="2">
        <v>0.55116004113337702</v>
      </c>
      <c r="O134" s="3">
        <v>1.8099547511312218E-5</v>
      </c>
      <c r="P134" s="2">
        <v>-0.16121851164922599</v>
      </c>
      <c r="Q134" s="2">
        <v>0.47033853292363198</v>
      </c>
      <c r="R134" s="5">
        <v>1.8099547511312218E-5</v>
      </c>
    </row>
    <row r="135" spans="2:18">
      <c r="B135" t="s">
        <v>449</v>
      </c>
      <c r="C135" t="s">
        <v>536</v>
      </c>
      <c r="D135" t="s">
        <v>12</v>
      </c>
      <c r="G135" s="2">
        <v>-7.8951930864567296E-2</v>
      </c>
      <c r="H135" s="2">
        <v>0.49130414729585697</v>
      </c>
      <c r="I135" s="3">
        <v>3.108003108003108E-5</v>
      </c>
      <c r="J135">
        <v>0.65513503952131102</v>
      </c>
      <c r="K135">
        <v>1.9846915746637601E-4</v>
      </c>
      <c r="L135" s="7">
        <v>4.3243243243243248E-4</v>
      </c>
      <c r="M135" t="s">
        <v>531</v>
      </c>
      <c r="N135" t="s">
        <v>531</v>
      </c>
      <c r="O135" s="3">
        <v>0</v>
      </c>
      <c r="P135" t="s">
        <v>531</v>
      </c>
      <c r="Q135" t="s">
        <v>531</v>
      </c>
      <c r="R135" s="5">
        <v>0</v>
      </c>
    </row>
    <row r="136" spans="2:18">
      <c r="B136" t="s">
        <v>450</v>
      </c>
      <c r="C136" t="s">
        <v>536</v>
      </c>
      <c r="D136" t="s">
        <v>13</v>
      </c>
      <c r="G136">
        <v>-0.24258995532686201</v>
      </c>
      <c r="H136">
        <v>3.6835551181660202E-2</v>
      </c>
      <c r="I136" s="3">
        <v>2.8593628593628591E-4</v>
      </c>
      <c r="J136">
        <v>0.55496210432190296</v>
      </c>
      <c r="K136">
        <v>2.0860040197793E-3</v>
      </c>
      <c r="L136" s="7">
        <v>6.6528066528066527E-5</v>
      </c>
      <c r="M136" s="2">
        <v>-0.235516147323801</v>
      </c>
      <c r="N136" s="2">
        <v>0.41760547425850197</v>
      </c>
      <c r="O136" s="3">
        <v>7.2398190045248873E-5</v>
      </c>
      <c r="P136" s="2">
        <v>-0.16121851164922599</v>
      </c>
      <c r="Q136" s="2">
        <v>0.47033853292363198</v>
      </c>
      <c r="R136" s="5">
        <v>1.8099547511312218E-5</v>
      </c>
    </row>
    <row r="137" spans="2:18">
      <c r="B137" t="s">
        <v>451</v>
      </c>
      <c r="C137" t="s">
        <v>536</v>
      </c>
      <c r="D137" t="s">
        <v>537</v>
      </c>
      <c r="G137" s="2">
        <v>-0.20738470901386599</v>
      </c>
      <c r="H137" s="2">
        <v>7.7003111426442603E-2</v>
      </c>
      <c r="I137" s="3">
        <v>6.216006216006216E-5</v>
      </c>
      <c r="J137" s="2">
        <v>-0.15438795383391299</v>
      </c>
      <c r="K137" s="2">
        <v>0.497348428128288</v>
      </c>
      <c r="L137" s="7">
        <v>8.3160083160083159E-5</v>
      </c>
      <c r="M137" s="2">
        <v>0.253683515818865</v>
      </c>
      <c r="N137" s="2">
        <v>0.41760547425850197</v>
      </c>
      <c r="O137" s="3">
        <v>3.6199095022624436E-5</v>
      </c>
      <c r="P137" t="s">
        <v>531</v>
      </c>
      <c r="Q137" t="s">
        <v>531</v>
      </c>
      <c r="R137" s="5">
        <v>0</v>
      </c>
    </row>
    <row r="138" spans="2:18">
      <c r="B138" t="s">
        <v>452</v>
      </c>
      <c r="C138" t="s">
        <v>536</v>
      </c>
      <c r="D138" t="s">
        <v>302</v>
      </c>
      <c r="G138" s="2">
        <v>-0.11730254470228101</v>
      </c>
      <c r="H138" s="2">
        <v>0.31460432695816698</v>
      </c>
      <c r="I138" s="3">
        <v>1.2432012432012433E-5</v>
      </c>
      <c r="J138" s="2">
        <v>0.10245865934603</v>
      </c>
      <c r="K138" s="2">
        <v>0.65594239352092198</v>
      </c>
      <c r="L138" s="7">
        <v>1.9958419958419958E-4</v>
      </c>
      <c r="M138" s="2">
        <v>-4.8356818723798503E-2</v>
      </c>
      <c r="N138" s="2">
        <v>0.85481782765227698</v>
      </c>
      <c r="O138" s="3">
        <v>5.4298642533936655E-5</v>
      </c>
      <c r="P138" s="2">
        <v>-0.16121851164922599</v>
      </c>
      <c r="Q138" s="2">
        <v>0.47033853292363198</v>
      </c>
      <c r="R138" s="5">
        <v>1.8099547511312218E-5</v>
      </c>
    </row>
    <row r="139" spans="2:18">
      <c r="B139" t="s">
        <v>453</v>
      </c>
      <c r="C139" t="s">
        <v>536</v>
      </c>
      <c r="D139" t="s">
        <v>11</v>
      </c>
      <c r="G139" s="2">
        <v>-0.11730254470228101</v>
      </c>
      <c r="H139" s="2">
        <v>0.31460432695816698</v>
      </c>
      <c r="I139" s="3">
        <v>1.2432012432012433E-5</v>
      </c>
      <c r="J139" s="2">
        <v>0.31011429381523098</v>
      </c>
      <c r="K139" s="2">
        <v>0.145181820881504</v>
      </c>
      <c r="L139" s="7">
        <v>1.6632016632016632E-4</v>
      </c>
      <c r="M139" s="2">
        <v>-0.13189987526156799</v>
      </c>
      <c r="N139" s="2">
        <v>0.55116004113337702</v>
      </c>
      <c r="O139" s="3">
        <v>9.0497737556561084E-5</v>
      </c>
      <c r="P139" s="2">
        <v>-0.23142613049410399</v>
      </c>
      <c r="Q139" s="2">
        <v>0.33069374263145801</v>
      </c>
      <c r="R139" s="5">
        <v>5.4298642533936655E-5</v>
      </c>
    </row>
    <row r="140" spans="2:18">
      <c r="B140" t="s">
        <v>386</v>
      </c>
      <c r="C140" t="s">
        <v>529</v>
      </c>
      <c r="D140" t="s">
        <v>387</v>
      </c>
      <c r="G140" s="2">
        <v>-4.4737280227402504E-3</v>
      </c>
      <c r="H140" s="2">
        <v>0.97839464122414399</v>
      </c>
      <c r="I140" s="3">
        <v>1.3675213675213674E-4</v>
      </c>
      <c r="J140" s="2">
        <v>0.30922696926480903</v>
      </c>
      <c r="K140" s="2">
        <v>0.145788051389348</v>
      </c>
      <c r="L140" s="7">
        <v>3.9584199584199583E-3</v>
      </c>
      <c r="M140" s="2">
        <v>-0.31402152976506797</v>
      </c>
      <c r="N140" s="2">
        <v>0.25006904504509597</v>
      </c>
      <c r="O140" s="3">
        <v>1.2669683257918551E-4</v>
      </c>
      <c r="P140" s="2">
        <v>-6.3833368999781495E-2</v>
      </c>
      <c r="Q140" s="2">
        <v>0.79742507494029502</v>
      </c>
      <c r="R140" s="5">
        <v>2.4977375565610857E-3</v>
      </c>
    </row>
    <row r="141" spans="2:18">
      <c r="B141" t="s">
        <v>454</v>
      </c>
      <c r="C141" t="s">
        <v>536</v>
      </c>
      <c r="D141" t="s">
        <v>537</v>
      </c>
      <c r="G141" s="2">
        <v>-9.5977745631492306E-2</v>
      </c>
      <c r="H141" s="2">
        <v>0.41615120379684001</v>
      </c>
      <c r="I141" s="3">
        <v>3.7296037296037295E-5</v>
      </c>
      <c r="J141" s="2">
        <v>-0.154510630018413</v>
      </c>
      <c r="K141" s="2">
        <v>0.497348428128288</v>
      </c>
      <c r="L141" s="7">
        <v>4.9896049896049896E-5</v>
      </c>
      <c r="M141" s="2">
        <v>-0.16827460749387299</v>
      </c>
      <c r="N141" s="2">
        <v>0.55116004113337702</v>
      </c>
      <c r="O141" s="3">
        <v>3.4389140271493213E-4</v>
      </c>
      <c r="P141" t="s">
        <v>531</v>
      </c>
      <c r="Q141" t="s">
        <v>531</v>
      </c>
      <c r="R141" s="5">
        <v>0</v>
      </c>
    </row>
    <row r="142" spans="2:18">
      <c r="B142" t="s">
        <v>455</v>
      </c>
      <c r="C142" t="s">
        <v>536</v>
      </c>
      <c r="D142" t="s">
        <v>505</v>
      </c>
      <c r="G142" s="2">
        <v>-1.8392634812836199E-2</v>
      </c>
      <c r="H142" s="2">
        <v>0.89666375154911504</v>
      </c>
      <c r="I142" s="3">
        <v>4.3512043512043509E-5</v>
      </c>
      <c r="J142" s="2">
        <v>-8.6693381716688903E-2</v>
      </c>
      <c r="K142" s="2">
        <v>0.679052579324123</v>
      </c>
      <c r="L142" s="7">
        <v>3.3264033264033264E-5</v>
      </c>
      <c r="M142" s="2">
        <v>-0.13191542822581001</v>
      </c>
      <c r="N142" s="2">
        <v>0.55116004113337702</v>
      </c>
      <c r="O142" s="3">
        <v>1.8099547511312218E-5</v>
      </c>
      <c r="P142" s="2">
        <v>-0.33817480301306302</v>
      </c>
      <c r="Q142" s="2">
        <v>0.143914937840911</v>
      </c>
      <c r="R142" s="5">
        <v>7.2398190045248873E-5</v>
      </c>
    </row>
    <row r="143" spans="2:18">
      <c r="B143" t="s">
        <v>456</v>
      </c>
      <c r="C143" t="s">
        <v>536</v>
      </c>
      <c r="D143" t="s">
        <v>423</v>
      </c>
      <c r="G143">
        <v>-0.28852310578234303</v>
      </c>
      <c r="H143">
        <v>1.1832043189499999E-2</v>
      </c>
      <c r="I143" s="3">
        <v>9.324009324009324E-5</v>
      </c>
      <c r="J143" s="2">
        <v>-0.227848934640284</v>
      </c>
      <c r="K143" s="2">
        <v>0.30764765791996601</v>
      </c>
      <c r="L143" s="7">
        <v>1.8295218295218295E-4</v>
      </c>
      <c r="M143" s="2">
        <v>0.118476065317718</v>
      </c>
      <c r="N143" s="2">
        <v>0.60147148667011996</v>
      </c>
      <c r="O143" s="3">
        <v>7.9638009049773763E-4</v>
      </c>
      <c r="P143" s="2">
        <v>-0.23153245998765001</v>
      </c>
      <c r="Q143" s="2">
        <v>0.33069374263145801</v>
      </c>
      <c r="R143" s="5">
        <v>3.6199095022624436E-5</v>
      </c>
    </row>
    <row r="144" spans="2:18">
      <c r="B144" t="s">
        <v>457</v>
      </c>
      <c r="C144" t="s">
        <v>536</v>
      </c>
      <c r="D144" t="s">
        <v>537</v>
      </c>
      <c r="G144">
        <v>-0.356999272241314</v>
      </c>
      <c r="H144">
        <v>1.28230517230843E-3</v>
      </c>
      <c r="I144" s="3">
        <v>2.5485625485625483E-4</v>
      </c>
      <c r="J144" s="2">
        <v>-0.15434712666042799</v>
      </c>
      <c r="K144" s="2">
        <v>0.497348428128288</v>
      </c>
      <c r="L144" s="7">
        <v>9.9792099792099791E-5</v>
      </c>
      <c r="M144" s="2">
        <v>-0.44890560947216201</v>
      </c>
      <c r="N144" s="2">
        <v>5.36062651570842E-2</v>
      </c>
      <c r="O144" s="3">
        <v>3.9819004524886881E-4</v>
      </c>
      <c r="P144" s="2">
        <v>-0.16121851164922599</v>
      </c>
      <c r="Q144" s="2">
        <v>0.47033853292363198</v>
      </c>
      <c r="R144" s="5">
        <v>1.8099547511312218E-5</v>
      </c>
    </row>
    <row r="145" spans="2:18">
      <c r="B145" t="s">
        <v>458</v>
      </c>
      <c r="C145" t="s">
        <v>536</v>
      </c>
      <c r="D145" t="s">
        <v>537</v>
      </c>
      <c r="G145" s="2">
        <v>0.17235796283370999</v>
      </c>
      <c r="H145" s="2">
        <v>0.147200848289158</v>
      </c>
      <c r="I145" s="3">
        <v>4.2268842268842268E-4</v>
      </c>
      <c r="J145">
        <v>0.46257255784793599</v>
      </c>
      <c r="K145">
        <v>1.3903260718160001E-2</v>
      </c>
      <c r="L145" s="7">
        <v>5.9875259875259875E-4</v>
      </c>
      <c r="M145" s="2">
        <v>-0.13191542822581001</v>
      </c>
      <c r="N145" s="2">
        <v>0.55116004113337702</v>
      </c>
      <c r="O145" s="3">
        <v>1.8099547511312218E-5</v>
      </c>
      <c r="P145" s="2">
        <v>-0.16121851164922599</v>
      </c>
      <c r="Q145" s="2">
        <v>0.47033853292363198</v>
      </c>
      <c r="R145" s="5">
        <v>1.8099547511312218E-5</v>
      </c>
    </row>
    <row r="146" spans="2:18">
      <c r="B146" t="s">
        <v>459</v>
      </c>
      <c r="C146" t="s">
        <v>536</v>
      </c>
      <c r="D146" t="s">
        <v>537</v>
      </c>
      <c r="G146">
        <v>-0.44499367893976299</v>
      </c>
      <c r="H146" s="1">
        <v>2.4882816929987599E-5</v>
      </c>
      <c r="I146" s="3">
        <v>3.3566433566433563E-4</v>
      </c>
      <c r="J146" s="2">
        <v>-8.9910042290298503E-2</v>
      </c>
      <c r="K146" s="2">
        <v>0.679052579324123</v>
      </c>
      <c r="L146" s="7">
        <v>3.3264033264033264E-4</v>
      </c>
      <c r="M146" s="2">
        <v>-0.41590403941439502</v>
      </c>
      <c r="N146" s="2">
        <v>8.9549383116219794E-2</v>
      </c>
      <c r="O146" s="3">
        <v>3.2579185520361991E-4</v>
      </c>
      <c r="P146" s="2">
        <v>-0.38331248082530101</v>
      </c>
      <c r="Q146" s="2">
        <v>8.9305122955670502E-2</v>
      </c>
      <c r="R146" s="5">
        <v>1.4479638009049775E-4</v>
      </c>
    </row>
    <row r="147" spans="2:18">
      <c r="B147" t="s">
        <v>480</v>
      </c>
      <c r="C147" t="s">
        <v>536</v>
      </c>
      <c r="D147" t="s">
        <v>423</v>
      </c>
      <c r="G147">
        <v>0.26199668407775101</v>
      </c>
      <c r="H147">
        <v>2.4163620594548501E-2</v>
      </c>
      <c r="I147" s="3">
        <v>1.5042735042735044E-3</v>
      </c>
      <c r="J147" s="2">
        <v>7.0935005815581501E-2</v>
      </c>
      <c r="K147" s="2">
        <v>0.73828106882559796</v>
      </c>
      <c r="L147" s="7">
        <v>1.1642411642411644E-4</v>
      </c>
      <c r="M147" s="2">
        <v>-0.13191542822581001</v>
      </c>
      <c r="N147" s="2">
        <v>0.55116004113337702</v>
      </c>
      <c r="O147" s="3">
        <v>5.4298642533936655E-5</v>
      </c>
      <c r="P147" s="2">
        <v>0.41507000997143201</v>
      </c>
      <c r="Q147" s="2">
        <v>6.4903279112493703E-2</v>
      </c>
      <c r="R147" s="5">
        <v>5.2488687782805429E-4</v>
      </c>
    </row>
    <row r="148" spans="2:18">
      <c r="B148" t="s">
        <v>460</v>
      </c>
      <c r="C148" t="s">
        <v>536</v>
      </c>
      <c r="D148" t="s">
        <v>345</v>
      </c>
      <c r="G148" s="2">
        <v>8.9476937663260994E-2</v>
      </c>
      <c r="H148" s="2">
        <v>0.44951232707457101</v>
      </c>
      <c r="I148" s="3">
        <v>6.8376068376068368E-5</v>
      </c>
      <c r="J148">
        <v>0.552381946539234</v>
      </c>
      <c r="K148">
        <v>2.2050357628584801E-3</v>
      </c>
      <c r="L148" s="7">
        <v>3.3264033264033264E-4</v>
      </c>
      <c r="M148" t="s">
        <v>531</v>
      </c>
      <c r="N148" t="s">
        <v>531</v>
      </c>
      <c r="O148" s="3">
        <v>0</v>
      </c>
      <c r="P148" s="2">
        <v>-0.16121851164922599</v>
      </c>
      <c r="Q148" s="2">
        <v>0.47033853292363198</v>
      </c>
      <c r="R148" s="5">
        <v>1.8099547511312218E-5</v>
      </c>
    </row>
    <row r="149" spans="2:18">
      <c r="B149" t="s">
        <v>461</v>
      </c>
      <c r="C149" t="s">
        <v>536</v>
      </c>
      <c r="D149" t="s">
        <v>537</v>
      </c>
      <c r="G149" s="2">
        <v>-0.13605410106955201</v>
      </c>
      <c r="H149" s="2">
        <v>0.240501004217436</v>
      </c>
      <c r="I149" s="3">
        <v>6.8376068376068368E-5</v>
      </c>
      <c r="J149" s="2">
        <v>-0.271218285372129</v>
      </c>
      <c r="K149" s="2">
        <v>0.21217360263151899</v>
      </c>
      <c r="L149" s="7">
        <v>2.1621621621621624E-4</v>
      </c>
      <c r="M149" s="2">
        <v>-0.27616716227511301</v>
      </c>
      <c r="N149" s="2">
        <v>0.33425900666090402</v>
      </c>
      <c r="O149" s="3">
        <v>1.0859728506787331E-4</v>
      </c>
      <c r="P149" t="s">
        <v>531</v>
      </c>
      <c r="Q149" t="s">
        <v>531</v>
      </c>
      <c r="R149" s="5">
        <v>0</v>
      </c>
    </row>
    <row r="150" spans="2:18">
      <c r="B150" t="s">
        <v>462</v>
      </c>
      <c r="C150" t="s">
        <v>536</v>
      </c>
      <c r="D150" t="s">
        <v>537</v>
      </c>
      <c r="G150" s="2">
        <v>-0.13796171483254999</v>
      </c>
      <c r="H150" s="2">
        <v>0.23451113964292999</v>
      </c>
      <c r="I150" s="3">
        <v>4.3512043512043509E-5</v>
      </c>
      <c r="J150" s="2">
        <v>-0.15434712666042799</v>
      </c>
      <c r="K150" s="2">
        <v>0.497348428128288</v>
      </c>
      <c r="L150" s="7">
        <v>1.3305613305613305E-4</v>
      </c>
      <c r="M150" s="2">
        <v>-0.13191542822581001</v>
      </c>
      <c r="N150" s="2">
        <v>0.55116004113337702</v>
      </c>
      <c r="O150" s="3">
        <v>1.8099547511312218E-5</v>
      </c>
      <c r="P150" s="2">
        <v>-0.11254354865035</v>
      </c>
      <c r="Q150" s="2">
        <v>0.63797972274959702</v>
      </c>
      <c r="R150" s="5">
        <v>7.2398190045248873E-5</v>
      </c>
    </row>
    <row r="151" spans="2:18">
      <c r="B151" t="s">
        <v>463</v>
      </c>
      <c r="C151" t="s">
        <v>14</v>
      </c>
      <c r="D151" t="s">
        <v>15</v>
      </c>
      <c r="G151">
        <v>-0.25801371840432202</v>
      </c>
      <c r="H151">
        <v>2.6280210660139601E-2</v>
      </c>
      <c r="I151" s="3">
        <v>9.9456099456099461E-5</v>
      </c>
      <c r="J151" t="s">
        <v>531</v>
      </c>
      <c r="K151" t="s">
        <v>531</v>
      </c>
      <c r="L151" s="7">
        <v>0</v>
      </c>
      <c r="M151" s="2">
        <v>-0.13191542822581001</v>
      </c>
      <c r="N151" s="2">
        <v>0.55116004113337702</v>
      </c>
      <c r="O151" s="3">
        <v>1.8099547511312218E-5</v>
      </c>
      <c r="P151" s="2">
        <v>1.9892635471356598E-2</v>
      </c>
      <c r="Q151" s="2">
        <v>0.93659932454929196</v>
      </c>
      <c r="R151" s="5">
        <v>7.2398190045248873E-5</v>
      </c>
    </row>
    <row r="152" spans="2:18">
      <c r="B152" t="s">
        <v>464</v>
      </c>
      <c r="C152" t="s">
        <v>536</v>
      </c>
      <c r="D152" t="s">
        <v>537</v>
      </c>
      <c r="G152">
        <v>-0.30989335263913398</v>
      </c>
      <c r="H152">
        <v>6.3092845658390398E-3</v>
      </c>
      <c r="I152" s="3">
        <v>1.4918414918414918E-4</v>
      </c>
      <c r="J152" s="2">
        <v>-0.181096568113365</v>
      </c>
      <c r="K152" s="2">
        <v>0.42741403240169301</v>
      </c>
      <c r="L152" s="7">
        <v>6.6528066528066527E-5</v>
      </c>
      <c r="M152" s="2">
        <v>-0.34987400498759602</v>
      </c>
      <c r="N152" s="2">
        <v>0.19365169994548101</v>
      </c>
      <c r="O152" s="3">
        <v>1.2669683257918551E-4</v>
      </c>
      <c r="P152" s="2">
        <v>-0.38377682076638397</v>
      </c>
      <c r="Q152" s="2">
        <v>8.9305122955670502E-2</v>
      </c>
      <c r="R152" s="5">
        <v>1.0859728506787331E-4</v>
      </c>
    </row>
    <row r="153" spans="2:18">
      <c r="B153" t="s">
        <v>465</v>
      </c>
      <c r="C153" t="s">
        <v>536</v>
      </c>
      <c r="D153" t="s">
        <v>537</v>
      </c>
      <c r="G153">
        <v>-0.29475975073569699</v>
      </c>
      <c r="H153">
        <v>1.0117988474105799E-2</v>
      </c>
      <c r="I153" s="3">
        <v>2.362082362082362E-4</v>
      </c>
      <c r="J153" s="2">
        <v>0.28482002258049</v>
      </c>
      <c r="K153" s="2">
        <v>0.186575962228852</v>
      </c>
      <c r="L153" s="7">
        <v>2.8274428274428277E-4</v>
      </c>
      <c r="M153" s="2">
        <v>-0.189362107331664</v>
      </c>
      <c r="N153" s="2">
        <v>0.50258682399427002</v>
      </c>
      <c r="O153" s="3">
        <v>9.0497737556561084E-5</v>
      </c>
      <c r="P153" s="2">
        <v>-0.23447575809687199</v>
      </c>
      <c r="Q153" s="2">
        <v>0.33069374263145801</v>
      </c>
      <c r="R153" s="5">
        <v>7.7828054298642525E-4</v>
      </c>
    </row>
    <row r="154" spans="2:18">
      <c r="B154" t="s">
        <v>466</v>
      </c>
      <c r="C154" t="s">
        <v>536</v>
      </c>
      <c r="D154" t="s">
        <v>16</v>
      </c>
      <c r="G154" s="2">
        <v>-8.3787531930200696E-3</v>
      </c>
      <c r="H154" s="2">
        <v>0.96081418812233699</v>
      </c>
      <c r="I154" s="3">
        <v>1.2432012432012433E-5</v>
      </c>
      <c r="J154">
        <v>0.57542257842465205</v>
      </c>
      <c r="K154">
        <v>1.4997734579104999E-3</v>
      </c>
      <c r="L154" s="7">
        <v>3.4927234927234924E-4</v>
      </c>
      <c r="M154" t="s">
        <v>531</v>
      </c>
      <c r="N154" t="s">
        <v>531</v>
      </c>
      <c r="O154" s="3">
        <v>0</v>
      </c>
      <c r="P154" s="2">
        <v>1.0952110122766199E-2</v>
      </c>
      <c r="Q154" s="2">
        <v>0.97371411984442202</v>
      </c>
      <c r="R154" s="5">
        <v>1.0859728506787331E-4</v>
      </c>
    </row>
    <row r="155" spans="2:18">
      <c r="B155" t="s">
        <v>467</v>
      </c>
      <c r="C155" t="s">
        <v>536</v>
      </c>
      <c r="D155" t="s">
        <v>17</v>
      </c>
      <c r="G155" s="2">
        <v>-8.2521148754399698E-2</v>
      </c>
      <c r="H155" s="2">
        <v>0.47008051374590598</v>
      </c>
      <c r="I155" s="3">
        <v>6.2160062160062163E-6</v>
      </c>
      <c r="J155" s="2">
        <v>0.31607804061943001</v>
      </c>
      <c r="K155" s="2">
        <v>0.13671241919232999</v>
      </c>
      <c r="L155" s="7">
        <v>2.494802494802495E-4</v>
      </c>
      <c r="M155" t="s">
        <v>531</v>
      </c>
      <c r="N155" t="s">
        <v>531</v>
      </c>
      <c r="O155" s="3">
        <v>0</v>
      </c>
      <c r="P155" s="2">
        <v>2.3059750680514701E-2</v>
      </c>
      <c r="Q155" s="2">
        <v>0.92582260173775</v>
      </c>
      <c r="R155" s="5">
        <v>1.2669683257918551E-4</v>
      </c>
    </row>
    <row r="156" spans="2:18">
      <c r="B156" t="s">
        <v>468</v>
      </c>
      <c r="C156" t="s">
        <v>529</v>
      </c>
      <c r="D156" t="s">
        <v>533</v>
      </c>
      <c r="G156">
        <v>0.29217142493061798</v>
      </c>
      <c r="H156">
        <v>1.09247862902409E-2</v>
      </c>
      <c r="I156" s="3">
        <v>8.0808080808080811E-5</v>
      </c>
      <c r="J156">
        <v>0.57156141700312801</v>
      </c>
      <c r="K156">
        <v>1.4997734579104999E-3</v>
      </c>
      <c r="L156" s="7">
        <v>6.9854469854469848E-4</v>
      </c>
      <c r="M156" t="s">
        <v>531</v>
      </c>
      <c r="N156" t="s">
        <v>531</v>
      </c>
      <c r="O156" s="3">
        <v>0</v>
      </c>
      <c r="P156" s="2">
        <v>0.16121851164922599</v>
      </c>
      <c r="Q156" s="2">
        <v>0.47033853292363198</v>
      </c>
      <c r="R156" s="5">
        <v>1.8099547511312218E-5</v>
      </c>
    </row>
    <row r="157" spans="2:18">
      <c r="B157" t="s">
        <v>469</v>
      </c>
      <c r="C157" t="s">
        <v>536</v>
      </c>
      <c r="D157" t="s">
        <v>537</v>
      </c>
      <c r="G157" s="2">
        <v>-8.2521148754399698E-2</v>
      </c>
      <c r="H157" s="2">
        <v>0.47008051374590598</v>
      </c>
      <c r="I157" s="3">
        <v>6.2160062160062163E-6</v>
      </c>
      <c r="J157">
        <v>0.44821791516971499</v>
      </c>
      <c r="K157">
        <v>1.8564546754667899E-2</v>
      </c>
      <c r="L157" s="7">
        <v>2.3284823284823287E-4</v>
      </c>
      <c r="M157" s="2">
        <v>-0.18944911037201401</v>
      </c>
      <c r="N157" s="2">
        <v>0.50258682399427002</v>
      </c>
      <c r="O157" s="3">
        <v>3.6199095022624436E-5</v>
      </c>
      <c r="P157" t="s">
        <v>531</v>
      </c>
      <c r="Q157" t="s">
        <v>531</v>
      </c>
      <c r="R157" s="5">
        <v>0</v>
      </c>
    </row>
    <row r="158" spans="2:18">
      <c r="B158" t="s">
        <v>470</v>
      </c>
      <c r="C158" t="s">
        <v>536</v>
      </c>
      <c r="D158" t="s">
        <v>537</v>
      </c>
      <c r="G158" s="2">
        <v>-0.22521033780778901</v>
      </c>
      <c r="H158" s="2">
        <v>5.3175360420574802E-2</v>
      </c>
      <c r="I158" s="3">
        <v>6.216006216006216E-5</v>
      </c>
      <c r="J158" s="2">
        <v>-0.124294111337807</v>
      </c>
      <c r="K158" s="2">
        <v>0.57686291917086996</v>
      </c>
      <c r="L158" s="7">
        <v>4.9896049896049896E-5</v>
      </c>
      <c r="M158" s="2">
        <v>-0.18944911037201401</v>
      </c>
      <c r="N158" s="2">
        <v>0.50258682399427002</v>
      </c>
      <c r="O158" s="3">
        <v>3.6199095022624436E-5</v>
      </c>
      <c r="P158" s="2">
        <v>-0.384554484827826</v>
      </c>
      <c r="Q158" s="2">
        <v>8.9305122955670502E-2</v>
      </c>
      <c r="R158" s="5">
        <v>9.0497737556561084E-5</v>
      </c>
    </row>
    <row r="159" spans="2:18">
      <c r="B159" t="s">
        <v>471</v>
      </c>
      <c r="C159" t="s">
        <v>529</v>
      </c>
      <c r="D159" t="s">
        <v>529</v>
      </c>
      <c r="G159" t="s">
        <v>531</v>
      </c>
      <c r="H159" t="s">
        <v>531</v>
      </c>
      <c r="I159" s="3">
        <v>0</v>
      </c>
      <c r="J159">
        <v>0.55865357834236995</v>
      </c>
      <c r="K159">
        <v>1.95000254752052E-3</v>
      </c>
      <c r="L159" s="7">
        <v>1.3305613305613305E-4</v>
      </c>
      <c r="M159" t="s">
        <v>531</v>
      </c>
      <c r="N159" t="s">
        <v>531</v>
      </c>
      <c r="O159" s="3">
        <v>0</v>
      </c>
      <c r="P159" s="2">
        <v>0.20082415782524199</v>
      </c>
      <c r="Q159" s="2">
        <v>0.427943326565979</v>
      </c>
      <c r="R159" s="5">
        <v>1.4479638009049775E-4</v>
      </c>
    </row>
    <row r="160" spans="2:18">
      <c r="B160" t="s">
        <v>483</v>
      </c>
      <c r="C160" t="s">
        <v>536</v>
      </c>
      <c r="D160" t="s">
        <v>537</v>
      </c>
      <c r="G160" s="2">
        <v>0.221463231727315</v>
      </c>
      <c r="H160" s="2">
        <v>5.77735508091251E-2</v>
      </c>
      <c r="I160" s="3">
        <v>9.1375291375291371E-4</v>
      </c>
      <c r="J160">
        <v>0.57442699837077704</v>
      </c>
      <c r="K160">
        <v>1.4997734579104999E-3</v>
      </c>
      <c r="L160" s="7">
        <v>1.3139293139293139E-3</v>
      </c>
      <c r="M160" s="2">
        <v>-0.13191542822581001</v>
      </c>
      <c r="N160" s="2">
        <v>0.55116004113337702</v>
      </c>
      <c r="O160" s="3">
        <v>1.8099547511312218E-5</v>
      </c>
      <c r="P160" s="2">
        <v>0.15214866710684999</v>
      </c>
      <c r="Q160" s="2">
        <v>0.50158432948620602</v>
      </c>
      <c r="R160" s="5">
        <v>7.2398190045248873E-5</v>
      </c>
    </row>
    <row r="161" spans="2:18">
      <c r="B161" t="s">
        <v>472</v>
      </c>
      <c r="C161" t="s">
        <v>536</v>
      </c>
      <c r="D161" t="s">
        <v>302</v>
      </c>
      <c r="G161" s="2">
        <v>-0.167592338749769</v>
      </c>
      <c r="H161" s="2">
        <v>0.150619506080372</v>
      </c>
      <c r="I161" s="3">
        <v>3.7296037296037295E-5</v>
      </c>
      <c r="J161" s="2">
        <v>0.17888274131724999</v>
      </c>
      <c r="K161" s="2">
        <v>0.43260198077413098</v>
      </c>
      <c r="L161" s="7">
        <v>4.9896049896049896E-5</v>
      </c>
      <c r="M161" s="2">
        <v>-0.13191542822581001</v>
      </c>
      <c r="N161" s="2">
        <v>0.55116004113337702</v>
      </c>
      <c r="O161" s="3">
        <v>1.8099547511312218E-5</v>
      </c>
      <c r="P161" s="2">
        <v>-0.23153245998765001</v>
      </c>
      <c r="Q161" s="2">
        <v>0.33069374263145801</v>
      </c>
      <c r="R161" s="5">
        <v>3.6199095022624436E-5</v>
      </c>
    </row>
    <row r="162" spans="2:18">
      <c r="B162" t="s">
        <v>473</v>
      </c>
      <c r="C162" t="s">
        <v>536</v>
      </c>
      <c r="D162" t="s">
        <v>302</v>
      </c>
      <c r="G162">
        <v>-0.35617320105107803</v>
      </c>
      <c r="H162">
        <v>1.30755837849013E-3</v>
      </c>
      <c r="I162" s="3">
        <v>2.2999222999223E-4</v>
      </c>
      <c r="J162" s="2">
        <v>-0.29237417263501297</v>
      </c>
      <c r="K162" s="2">
        <v>0.17261355448615301</v>
      </c>
      <c r="L162" s="7">
        <v>1.9958419958419958E-4</v>
      </c>
      <c r="M162" s="2">
        <v>-0.29609571688514502</v>
      </c>
      <c r="N162" s="2">
        <v>0.29832478203021501</v>
      </c>
      <c r="O162" s="3">
        <v>2.5339366515837101E-4</v>
      </c>
      <c r="P162" s="2">
        <v>-0.33817480301306302</v>
      </c>
      <c r="Q162" s="2">
        <v>0.143914937840911</v>
      </c>
      <c r="R162" s="5">
        <v>7.2398190045248873E-5</v>
      </c>
    </row>
    <row r="163" spans="2:18">
      <c r="B163" t="s">
        <v>385</v>
      </c>
      <c r="C163" t="s">
        <v>429</v>
      </c>
      <c r="D163" t="s">
        <v>429</v>
      </c>
      <c r="G163">
        <v>-0.39922023904104897</v>
      </c>
      <c r="H163">
        <v>2.4266952879807601E-4</v>
      </c>
      <c r="I163" s="3">
        <v>1.0753690753690754E-3</v>
      </c>
      <c r="J163" s="2">
        <v>-8.1547576504155894E-2</v>
      </c>
      <c r="K163" s="2">
        <v>0.69592845981643703</v>
      </c>
      <c r="L163" s="7">
        <v>6.8191268191268193E-4</v>
      </c>
      <c r="M163" s="2">
        <v>-0.13191542822581001</v>
      </c>
      <c r="N163" s="2">
        <v>0.55116004113337702</v>
      </c>
      <c r="O163" s="3">
        <v>1.2669683257918551E-4</v>
      </c>
      <c r="P163" t="s">
        <v>531</v>
      </c>
      <c r="Q163" t="s">
        <v>531</v>
      </c>
      <c r="R163" s="5">
        <v>0</v>
      </c>
    </row>
    <row r="164" spans="2:18">
      <c r="B164" t="s">
        <v>474</v>
      </c>
      <c r="C164" t="s">
        <v>429</v>
      </c>
      <c r="D164" t="s">
        <v>429</v>
      </c>
      <c r="G164">
        <v>-0.249649501940545</v>
      </c>
      <c r="H164">
        <v>3.2709529048073199E-2</v>
      </c>
      <c r="I164" s="3">
        <v>9.9456099456099461E-5</v>
      </c>
      <c r="J164" s="2">
        <v>-0.22804612111997699</v>
      </c>
      <c r="K164" s="2">
        <v>0.30764765791996601</v>
      </c>
      <c r="L164" s="7">
        <v>1.3305613305613305E-4</v>
      </c>
      <c r="M164" s="2">
        <v>-0.13191542822581001</v>
      </c>
      <c r="N164" s="2">
        <v>0.55116004113337702</v>
      </c>
      <c r="O164" s="3">
        <v>1.8099547511312218E-5</v>
      </c>
      <c r="P164" s="2">
        <v>-0.16908740150653101</v>
      </c>
      <c r="Q164" s="2">
        <v>0.47033853292363198</v>
      </c>
      <c r="R164" s="5">
        <v>7.2398190045248873E-5</v>
      </c>
    </row>
    <row r="165" spans="2:18">
      <c r="B165" t="s">
        <v>351</v>
      </c>
      <c r="C165" t="s">
        <v>536</v>
      </c>
      <c r="D165" t="s">
        <v>423</v>
      </c>
      <c r="G165">
        <v>-0.496305748724508</v>
      </c>
      <c r="H165" s="1">
        <v>1.59030750817611E-6</v>
      </c>
      <c r="I165" s="3">
        <v>3.8974358974358972E-3</v>
      </c>
      <c r="J165" s="2">
        <v>-0.21941127600066301</v>
      </c>
      <c r="K165" s="2">
        <v>0.33411795197778699</v>
      </c>
      <c r="L165" s="7">
        <v>1.862785862785863E-3</v>
      </c>
      <c r="M165" s="2">
        <v>-0.29332095493341498</v>
      </c>
      <c r="N165" s="2">
        <v>0.29946926199456297</v>
      </c>
      <c r="O165" s="3">
        <v>6.3348416289592756E-4</v>
      </c>
      <c r="P165">
        <v>-0.60380680565615397</v>
      </c>
      <c r="Q165">
        <v>1.1476905718382901E-3</v>
      </c>
      <c r="R165" s="5">
        <v>3.6742081447963802E-3</v>
      </c>
    </row>
    <row r="166" spans="2:18">
      <c r="B166" t="s">
        <v>475</v>
      </c>
      <c r="C166" t="s">
        <v>536</v>
      </c>
      <c r="D166" t="s">
        <v>537</v>
      </c>
      <c r="G166">
        <v>-0.31674033862701401</v>
      </c>
      <c r="H166">
        <v>5.2318908204541104E-3</v>
      </c>
      <c r="I166" s="3">
        <v>1.926961926961927E-4</v>
      </c>
      <c r="J166" s="2">
        <v>-0.154510630018413</v>
      </c>
      <c r="K166" s="2">
        <v>0.497348428128288</v>
      </c>
      <c r="L166" s="7">
        <v>4.9896049896049896E-5</v>
      </c>
      <c r="M166" s="2">
        <v>-0.28615072378482798</v>
      </c>
      <c r="N166" s="2">
        <v>0.32249012814529399</v>
      </c>
      <c r="O166" s="3">
        <v>3.4389140271493213E-4</v>
      </c>
      <c r="P166" s="2">
        <v>-0.23153245998765001</v>
      </c>
      <c r="Q166" s="2">
        <v>0.33069374263145801</v>
      </c>
      <c r="R166" s="5">
        <v>7.2398190045248873E-5</v>
      </c>
    </row>
    <row r="167" spans="2:18">
      <c r="B167" t="s">
        <v>476</v>
      </c>
      <c r="C167" t="s">
        <v>429</v>
      </c>
      <c r="D167" t="s">
        <v>429</v>
      </c>
      <c r="G167">
        <v>-0.366115555399392</v>
      </c>
      <c r="H167">
        <v>9.1018955047746E-4</v>
      </c>
      <c r="I167" s="3">
        <v>2.4864024864024864E-4</v>
      </c>
      <c r="J167" s="2">
        <v>4.5899121410082198E-2</v>
      </c>
      <c r="K167" s="2">
        <v>0.82958367279408696</v>
      </c>
      <c r="L167" s="7">
        <v>6.6528066528066527E-5</v>
      </c>
      <c r="M167" s="2">
        <v>-0.100707130869227</v>
      </c>
      <c r="N167" s="2">
        <v>0.65920119886008399</v>
      </c>
      <c r="O167" s="3">
        <v>7.2398190045248873E-5</v>
      </c>
      <c r="P167" s="2">
        <v>-0.33817480301306302</v>
      </c>
      <c r="Q167" s="2">
        <v>0.143914937840911</v>
      </c>
      <c r="R167" s="5">
        <v>7.2398190045248873E-5</v>
      </c>
    </row>
    <row r="168" spans="2:18">
      <c r="B168" t="s">
        <v>477</v>
      </c>
      <c r="C168" t="s">
        <v>529</v>
      </c>
      <c r="D168" t="s">
        <v>533</v>
      </c>
      <c r="G168" s="2">
        <v>-1.1848125008114599E-3</v>
      </c>
      <c r="H168" s="2">
        <v>0.99071361665082702</v>
      </c>
      <c r="I168" s="3">
        <v>1.8648018648018647E-5</v>
      </c>
      <c r="J168">
        <v>0.51133920612983297</v>
      </c>
      <c r="K168">
        <v>5.66100991366956E-3</v>
      </c>
      <c r="L168" s="7">
        <v>6.8191268191268193E-4</v>
      </c>
      <c r="M168" t="s">
        <v>531</v>
      </c>
      <c r="N168" t="s">
        <v>531</v>
      </c>
      <c r="O168" s="3">
        <v>0</v>
      </c>
      <c r="P168" s="2">
        <v>0.116717106206651</v>
      </c>
      <c r="Q168" s="2">
        <v>0.62233496206039896</v>
      </c>
      <c r="R168" s="5">
        <v>4.5248868778280545E-4</v>
      </c>
    </row>
    <row r="169" spans="2:18">
      <c r="B169" t="s">
        <v>220</v>
      </c>
      <c r="C169" t="s">
        <v>536</v>
      </c>
      <c r="D169" t="s">
        <v>537</v>
      </c>
      <c r="G169" s="2">
        <v>0.155515730736796</v>
      </c>
      <c r="H169" s="2">
        <v>0.17921017970723599</v>
      </c>
      <c r="I169" s="3">
        <v>4.5998445998446001E-4</v>
      </c>
      <c r="J169">
        <v>0.55148489815447199</v>
      </c>
      <c r="K169">
        <v>2.2185609383399202E-3</v>
      </c>
      <c r="L169" s="7">
        <v>2.3284823284823287E-4</v>
      </c>
      <c r="M169" t="s">
        <v>531</v>
      </c>
      <c r="N169" t="s">
        <v>531</v>
      </c>
      <c r="O169" s="3">
        <v>0</v>
      </c>
      <c r="P169" s="2">
        <v>-0.23153245998765001</v>
      </c>
      <c r="Q169" s="2">
        <v>0.33069374263145801</v>
      </c>
      <c r="R169" s="5">
        <v>3.6199095022624436E-5</v>
      </c>
    </row>
    <row r="170" spans="2:18">
      <c r="B170" t="s">
        <v>221</v>
      </c>
      <c r="C170" t="s">
        <v>536</v>
      </c>
      <c r="D170" t="s">
        <v>18</v>
      </c>
      <c r="G170" s="2">
        <v>-8.7744739403140294E-3</v>
      </c>
      <c r="H170" s="2">
        <v>0.96081418812233699</v>
      </c>
      <c r="I170" s="3">
        <v>1.3675213675213674E-4</v>
      </c>
      <c r="J170">
        <v>0.50386358056750502</v>
      </c>
      <c r="K170">
        <v>6.4421705130371897E-3</v>
      </c>
      <c r="L170" s="7">
        <v>5.4885654885654888E-4</v>
      </c>
      <c r="M170" s="2">
        <v>-0.18944911037201401</v>
      </c>
      <c r="N170" s="2">
        <v>0.50258682399427002</v>
      </c>
      <c r="O170" s="3">
        <v>3.6199095022624436E-5</v>
      </c>
      <c r="P170" s="2">
        <v>-9.9463177356783096E-3</v>
      </c>
      <c r="Q170" s="2">
        <v>0.97443636165274605</v>
      </c>
      <c r="R170" s="5">
        <v>7.2398190045248873E-5</v>
      </c>
    </row>
    <row r="171" spans="2:18">
      <c r="B171" t="s">
        <v>222</v>
      </c>
      <c r="C171" t="s">
        <v>536</v>
      </c>
      <c r="D171" t="s">
        <v>19</v>
      </c>
      <c r="G171" s="2">
        <v>-0.11730254470228101</v>
      </c>
      <c r="H171" s="2">
        <v>0.31460432695816698</v>
      </c>
      <c r="I171" s="3">
        <v>1.2432012432012433E-5</v>
      </c>
      <c r="J171" s="2">
        <v>9.0131200844074305E-2</v>
      </c>
      <c r="K171" s="2">
        <v>0.679052579324123</v>
      </c>
      <c r="L171" s="7">
        <v>4.9896049896049896E-5</v>
      </c>
      <c r="M171" s="2">
        <v>-0.13191542822581001</v>
      </c>
      <c r="N171" s="2">
        <v>0.55116004113337702</v>
      </c>
      <c r="O171" s="3">
        <v>1.8099547511312218E-5</v>
      </c>
      <c r="P171" s="2">
        <v>0.14225162792578799</v>
      </c>
      <c r="Q171" s="2">
        <v>0.53456781846562795</v>
      </c>
      <c r="R171" s="5">
        <v>1.8099547511312218E-5</v>
      </c>
    </row>
    <row r="172" spans="2:18">
      <c r="B172" t="s">
        <v>223</v>
      </c>
      <c r="C172" t="s">
        <v>536</v>
      </c>
      <c r="D172" t="s">
        <v>537</v>
      </c>
      <c r="G172">
        <v>-0.26645510771106301</v>
      </c>
      <c r="H172">
        <v>2.1692739113988599E-2</v>
      </c>
      <c r="I172" s="3">
        <v>3.9782439782439785E-4</v>
      </c>
      <c r="J172" s="2">
        <v>-0.15438795383391299</v>
      </c>
      <c r="K172" s="2">
        <v>0.497348428128288</v>
      </c>
      <c r="L172" s="7">
        <v>9.9792099792099791E-5</v>
      </c>
      <c r="M172" s="2">
        <v>-0.34987400498759602</v>
      </c>
      <c r="N172" s="2">
        <v>0.19365169994548101</v>
      </c>
      <c r="O172" s="3">
        <v>1.9909502262443441E-4</v>
      </c>
      <c r="P172">
        <v>-0.58781425330504899</v>
      </c>
      <c r="Q172">
        <v>1.8016848437162199E-3</v>
      </c>
      <c r="R172" s="5">
        <v>3.076923076923077E-4</v>
      </c>
    </row>
    <row r="173" spans="2:18">
      <c r="B173" t="s">
        <v>224</v>
      </c>
      <c r="C173" t="s">
        <v>536</v>
      </c>
      <c r="D173" t="s">
        <v>537</v>
      </c>
      <c r="G173" s="2">
        <v>-0.17001382849251701</v>
      </c>
      <c r="H173" s="2">
        <v>0.150619506080372</v>
      </c>
      <c r="I173" s="3">
        <v>8.7024087024087019E-5</v>
      </c>
      <c r="J173" s="2">
        <v>-0.18087449988990401</v>
      </c>
      <c r="K173" s="2">
        <v>0.42741403240169301</v>
      </c>
      <c r="L173" s="7">
        <v>1.1642411642411644E-4</v>
      </c>
      <c r="M173" t="s">
        <v>531</v>
      </c>
      <c r="N173" t="s">
        <v>531</v>
      </c>
      <c r="O173" s="3">
        <v>0</v>
      </c>
      <c r="P173" s="2">
        <v>-0.23142613049410399</v>
      </c>
      <c r="Q173" s="2">
        <v>0.33069374263145801</v>
      </c>
      <c r="R173" s="5">
        <v>5.4298642533936655E-5</v>
      </c>
    </row>
    <row r="174" spans="2:18">
      <c r="B174" t="s">
        <v>225</v>
      </c>
      <c r="C174" t="s">
        <v>536</v>
      </c>
      <c r="D174" t="s">
        <v>537</v>
      </c>
      <c r="G174" s="2">
        <v>-0.16758788594767501</v>
      </c>
      <c r="H174" s="2">
        <v>0.150619506080372</v>
      </c>
      <c r="I174" s="3">
        <v>5.5944055944055945E-5</v>
      </c>
      <c r="J174" s="2">
        <v>-0.124342092081281</v>
      </c>
      <c r="K174" s="2">
        <v>0.57686291917086996</v>
      </c>
      <c r="L174" s="7">
        <v>6.6528066528066527E-5</v>
      </c>
      <c r="M174" s="2">
        <v>-1.8133807021424399E-2</v>
      </c>
      <c r="N174" s="2">
        <v>0.93678390784946897</v>
      </c>
      <c r="O174" s="3">
        <v>5.4298642533936655E-5</v>
      </c>
      <c r="P174" s="2">
        <v>-0.28783261557478801</v>
      </c>
      <c r="Q174" s="2">
        <v>0.22104251082589299</v>
      </c>
      <c r="R174" s="5">
        <v>7.2398190045248873E-5</v>
      </c>
    </row>
    <row r="175" spans="2:18">
      <c r="B175" t="s">
        <v>226</v>
      </c>
      <c r="C175" t="s">
        <v>536</v>
      </c>
      <c r="D175" t="s">
        <v>537</v>
      </c>
      <c r="G175" s="2">
        <v>-0.16762797394871501</v>
      </c>
      <c r="H175" s="2">
        <v>0.150619506080372</v>
      </c>
      <c r="I175" s="3">
        <v>2.4864024864024865E-5</v>
      </c>
      <c r="J175" s="2">
        <v>0.20409487487576999</v>
      </c>
      <c r="K175" s="2">
        <v>0.37607459742791899</v>
      </c>
      <c r="L175" s="7">
        <v>9.9792099792099791E-5</v>
      </c>
      <c r="M175">
        <v>0.47982288198043499</v>
      </c>
      <c r="N175">
        <v>3.3427056430003099E-2</v>
      </c>
      <c r="O175" s="3">
        <v>3.4389140271493213E-4</v>
      </c>
      <c r="P175" t="s">
        <v>531</v>
      </c>
      <c r="Q175" t="s">
        <v>531</v>
      </c>
      <c r="R175" s="5">
        <v>0</v>
      </c>
    </row>
    <row r="176" spans="2:18">
      <c r="B176" t="s">
        <v>227</v>
      </c>
      <c r="C176" t="s">
        <v>529</v>
      </c>
      <c r="D176" t="s">
        <v>419</v>
      </c>
      <c r="G176" s="2">
        <v>0.109002750074655</v>
      </c>
      <c r="H176" s="2">
        <v>0.35115435012549601</v>
      </c>
      <c r="I176" s="3">
        <v>1.8648018648018647E-5</v>
      </c>
      <c r="J176">
        <v>0.51082632829018404</v>
      </c>
      <c r="K176">
        <v>5.66100991366956E-3</v>
      </c>
      <c r="L176" s="7">
        <v>6.1538461538461541E-4</v>
      </c>
      <c r="M176" t="s">
        <v>531</v>
      </c>
      <c r="N176" t="s">
        <v>531</v>
      </c>
      <c r="O176" s="3">
        <v>0</v>
      </c>
      <c r="P176" s="2">
        <v>0.10214667352396301</v>
      </c>
      <c r="Q176" s="2">
        <v>0.67584892049006295</v>
      </c>
      <c r="R176" s="5">
        <v>3.6199095022624436E-5</v>
      </c>
    </row>
    <row r="177" spans="2:18">
      <c r="B177" t="s">
        <v>228</v>
      </c>
      <c r="C177" t="s">
        <v>536</v>
      </c>
      <c r="D177" t="s">
        <v>20</v>
      </c>
      <c r="G177" s="2">
        <v>7.50344855951392E-2</v>
      </c>
      <c r="H177" s="2">
        <v>0.51334999667286896</v>
      </c>
      <c r="I177" s="3">
        <v>2.6107226107226108E-4</v>
      </c>
      <c r="J177">
        <v>0.57193430647813603</v>
      </c>
      <c r="K177">
        <v>1.4997734579104999E-3</v>
      </c>
      <c r="L177" s="7">
        <v>8.3160083160083154E-4</v>
      </c>
      <c r="M177" t="s">
        <v>531</v>
      </c>
      <c r="N177" t="s">
        <v>531</v>
      </c>
      <c r="O177" s="3">
        <v>0</v>
      </c>
      <c r="P177" s="2">
        <v>-7.9570541885426505E-2</v>
      </c>
      <c r="Q177" s="2">
        <v>0.74774242643282496</v>
      </c>
      <c r="R177" s="5">
        <v>7.2398190045248873E-5</v>
      </c>
    </row>
    <row r="178" spans="2:18">
      <c r="B178" t="s">
        <v>229</v>
      </c>
      <c r="C178" t="s">
        <v>536</v>
      </c>
      <c r="D178" t="s">
        <v>423</v>
      </c>
      <c r="G178">
        <v>-0.38336487972021299</v>
      </c>
      <c r="H178">
        <v>4.6641608543831798E-4</v>
      </c>
      <c r="I178" s="3">
        <v>4.1647241647241648E-4</v>
      </c>
      <c r="J178" s="2">
        <v>8.9711919119706093E-2</v>
      </c>
      <c r="K178" s="2">
        <v>0.679052579324123</v>
      </c>
      <c r="L178" s="7">
        <v>8.3160083160083159E-5</v>
      </c>
      <c r="M178" s="2">
        <v>-0.235516147323801</v>
      </c>
      <c r="N178" s="2">
        <v>0.41760547425850197</v>
      </c>
      <c r="O178" s="3">
        <v>7.2398190045248873E-5</v>
      </c>
      <c r="P178" s="2">
        <v>-0.337431288438924</v>
      </c>
      <c r="Q178" s="2">
        <v>0.143914937840911</v>
      </c>
      <c r="R178" s="5">
        <v>1.2669683257918551E-4</v>
      </c>
    </row>
    <row r="179" spans="2:18">
      <c r="B179" t="s">
        <v>230</v>
      </c>
      <c r="C179" t="s">
        <v>536</v>
      </c>
      <c r="D179" t="s">
        <v>537</v>
      </c>
      <c r="G179" s="2">
        <v>-6.7217510355804394E-2</v>
      </c>
      <c r="H179" s="2">
        <v>0.55428831482382501</v>
      </c>
      <c r="I179" s="3">
        <v>6.8376068376068368E-5</v>
      </c>
      <c r="J179" t="s">
        <v>531</v>
      </c>
      <c r="K179" t="s">
        <v>531</v>
      </c>
      <c r="L179" s="7">
        <v>0</v>
      </c>
      <c r="M179" s="2">
        <v>-0.18944911037201401</v>
      </c>
      <c r="N179" s="2">
        <v>0.50258682399427002</v>
      </c>
      <c r="O179" s="3">
        <v>3.6199095022624436E-5</v>
      </c>
      <c r="P179" t="s">
        <v>531</v>
      </c>
      <c r="Q179" t="s">
        <v>531</v>
      </c>
      <c r="R179" s="5">
        <v>0</v>
      </c>
    </row>
    <row r="180" spans="2:18">
      <c r="B180" t="s">
        <v>231</v>
      </c>
      <c r="C180" t="s">
        <v>536</v>
      </c>
      <c r="D180" t="s">
        <v>537</v>
      </c>
      <c r="G180" s="2">
        <v>-0.18834730859625801</v>
      </c>
      <c r="H180" s="2">
        <v>0.107267258664608</v>
      </c>
      <c r="I180" s="3">
        <v>5.5944055944055945E-5</v>
      </c>
      <c r="J180" s="2">
        <v>2.6886749983634401E-2</v>
      </c>
      <c r="K180" s="2">
        <v>0.90068955871983503</v>
      </c>
      <c r="L180" s="7">
        <v>8.3160083160083159E-5</v>
      </c>
      <c r="M180" s="2">
        <v>-0.13191542822581001</v>
      </c>
      <c r="N180" s="2">
        <v>0.55116004113337702</v>
      </c>
      <c r="O180" s="3">
        <v>1.8099547511312218E-5</v>
      </c>
      <c r="P180" s="2">
        <v>-5.7765715236462602E-2</v>
      </c>
      <c r="Q180" s="2">
        <v>0.81535545189730696</v>
      </c>
      <c r="R180" s="5">
        <v>7.2398190045248873E-5</v>
      </c>
    </row>
    <row r="181" spans="2:18">
      <c r="B181" t="s">
        <v>232</v>
      </c>
      <c r="C181" t="s">
        <v>536</v>
      </c>
      <c r="D181" t="s">
        <v>423</v>
      </c>
      <c r="G181" s="2">
        <v>-0.218742286936391</v>
      </c>
      <c r="H181" s="2">
        <v>6.0685228465719998E-2</v>
      </c>
      <c r="I181" s="3">
        <v>2.4242424242424242E-4</v>
      </c>
      <c r="J181">
        <v>0.46287226968429102</v>
      </c>
      <c r="K181">
        <v>1.3903260718160001E-2</v>
      </c>
      <c r="L181" s="7">
        <v>3.4927234927234924E-4</v>
      </c>
      <c r="M181" s="2">
        <v>-0.189362107331664</v>
      </c>
      <c r="N181" s="2">
        <v>0.50258682399427002</v>
      </c>
      <c r="O181" s="3">
        <v>5.4298642533936655E-5</v>
      </c>
      <c r="P181">
        <v>-0.48328133851807598</v>
      </c>
      <c r="Q181">
        <v>2.0278756422796199E-2</v>
      </c>
      <c r="R181" s="5">
        <v>8.8687782805429863E-4</v>
      </c>
    </row>
    <row r="182" spans="2:18">
      <c r="B182" t="s">
        <v>233</v>
      </c>
      <c r="C182" t="s">
        <v>536</v>
      </c>
      <c r="D182" t="s">
        <v>302</v>
      </c>
      <c r="G182">
        <v>-0.242001071218375</v>
      </c>
      <c r="H182">
        <v>3.6835551181660202E-2</v>
      </c>
      <c r="I182" s="3">
        <v>1.1188811188811189E-4</v>
      </c>
      <c r="J182" s="2">
        <v>-0.181096568113365</v>
      </c>
      <c r="K182" s="2">
        <v>0.42741403240169301</v>
      </c>
      <c r="L182" s="7">
        <v>6.6528066528066527E-5</v>
      </c>
      <c r="M182" s="2">
        <v>-0.31370481608916001</v>
      </c>
      <c r="N182" s="2">
        <v>0.25006904504509597</v>
      </c>
      <c r="O182" s="3">
        <v>1.4479638009049775E-4</v>
      </c>
      <c r="P182" s="2">
        <v>-2.9210949953697502E-4</v>
      </c>
      <c r="Q182" s="2">
        <v>1</v>
      </c>
      <c r="R182" s="5">
        <v>9.0497737556561084E-5</v>
      </c>
    </row>
    <row r="183" spans="2:18">
      <c r="B183" t="s">
        <v>234</v>
      </c>
      <c r="C183" t="s">
        <v>529</v>
      </c>
      <c r="D183" t="s">
        <v>530</v>
      </c>
      <c r="G183" s="2">
        <v>-7.27813393355613E-3</v>
      </c>
      <c r="H183" s="2">
        <v>0.96285428133984596</v>
      </c>
      <c r="I183" s="3">
        <v>1.8648018648018647E-5</v>
      </c>
      <c r="J183">
        <v>0.65710073762474996</v>
      </c>
      <c r="K183">
        <v>1.9846915746637601E-4</v>
      </c>
      <c r="L183" s="7">
        <v>3.3264033264033264E-4</v>
      </c>
      <c r="M183" t="s">
        <v>531</v>
      </c>
      <c r="N183" t="s">
        <v>531</v>
      </c>
      <c r="O183" s="3">
        <v>0</v>
      </c>
      <c r="P183" s="2">
        <v>0.12924648939465799</v>
      </c>
      <c r="Q183" s="2">
        <v>0.57893831313981003</v>
      </c>
      <c r="R183" s="5">
        <v>5.0678733031674203E-4</v>
      </c>
    </row>
    <row r="184" spans="2:18">
      <c r="B184" t="s">
        <v>235</v>
      </c>
      <c r="C184" t="s">
        <v>536</v>
      </c>
      <c r="D184" t="s">
        <v>537</v>
      </c>
      <c r="G184" s="2">
        <v>-0.20229485082946699</v>
      </c>
      <c r="H184" s="2">
        <v>8.4898140930396507E-2</v>
      </c>
      <c r="I184" s="3">
        <v>2.2377622377622378E-4</v>
      </c>
      <c r="J184" s="2">
        <v>0.27192281233448401</v>
      </c>
      <c r="K184" s="2">
        <v>0.21217360263151899</v>
      </c>
      <c r="L184" s="7">
        <v>1.1642411642411644E-4</v>
      </c>
      <c r="M184" t="s">
        <v>531</v>
      </c>
      <c r="N184" t="s">
        <v>531</v>
      </c>
      <c r="O184" s="3">
        <v>0</v>
      </c>
      <c r="P184" s="2">
        <v>-0.23153245998765001</v>
      </c>
      <c r="Q184" s="2">
        <v>0.33069374263145801</v>
      </c>
      <c r="R184" s="5">
        <v>1.8099547511312217E-4</v>
      </c>
    </row>
    <row r="185" spans="2:18">
      <c r="B185" t="s">
        <v>236</v>
      </c>
      <c r="C185" t="s">
        <v>536</v>
      </c>
      <c r="D185" t="s">
        <v>21</v>
      </c>
      <c r="G185" s="2">
        <v>6.8888383975752199E-2</v>
      </c>
      <c r="H185" s="2">
        <v>0.544879992217425</v>
      </c>
      <c r="I185" s="3">
        <v>2.4864024864024865E-5</v>
      </c>
      <c r="J185">
        <v>0.43969566086414502</v>
      </c>
      <c r="K185">
        <v>2.1962514668802301E-2</v>
      </c>
      <c r="L185" s="7">
        <v>2.3284823284823287E-4</v>
      </c>
      <c r="M185" s="2">
        <v>0.23338883455335599</v>
      </c>
      <c r="N185" s="2">
        <v>0.42209917990457202</v>
      </c>
      <c r="O185" s="3">
        <v>1.8099547511312218E-5</v>
      </c>
      <c r="P185" s="2">
        <v>0.16121851164922599</v>
      </c>
      <c r="Q185" s="2">
        <v>0.47033853292363198</v>
      </c>
      <c r="R185" s="5">
        <v>1.8099547511312218E-5</v>
      </c>
    </row>
    <row r="186" spans="2:18">
      <c r="B186" t="s">
        <v>237</v>
      </c>
      <c r="C186" t="s">
        <v>536</v>
      </c>
      <c r="D186" t="s">
        <v>537</v>
      </c>
      <c r="G186" s="2">
        <v>-0.105740383414196</v>
      </c>
      <c r="H186" s="2">
        <v>0.36536697547101898</v>
      </c>
      <c r="I186" s="3">
        <v>8.0808080808080811E-5</v>
      </c>
      <c r="J186" s="2">
        <v>-0.20526496920226101</v>
      </c>
      <c r="K186" s="2">
        <v>0.374629551292194</v>
      </c>
      <c r="L186" s="7">
        <v>2.3284823284823287E-4</v>
      </c>
      <c r="M186" s="2">
        <v>-0.13191542822581001</v>
      </c>
      <c r="N186" s="2">
        <v>0.55116004113337702</v>
      </c>
      <c r="O186" s="3">
        <v>1.8099547511312218E-5</v>
      </c>
      <c r="P186" s="2">
        <v>-0.23142613049410399</v>
      </c>
      <c r="Q186" s="2">
        <v>0.33069374263145801</v>
      </c>
      <c r="R186" s="5">
        <v>5.4298642533936655E-5</v>
      </c>
    </row>
    <row r="187" spans="2:18">
      <c r="B187" t="s">
        <v>238</v>
      </c>
      <c r="C187" t="s">
        <v>529</v>
      </c>
      <c r="D187" t="s">
        <v>530</v>
      </c>
      <c r="G187" s="2">
        <v>8.2521148754399698E-2</v>
      </c>
      <c r="H187" s="2">
        <v>0.47008051374590598</v>
      </c>
      <c r="I187" s="3">
        <v>6.2160062160062163E-6</v>
      </c>
      <c r="J187">
        <v>0.50488977930593204</v>
      </c>
      <c r="K187">
        <v>6.37802578908017E-3</v>
      </c>
      <c r="L187" s="7">
        <v>2.6611226611226611E-4</v>
      </c>
      <c r="M187" t="s">
        <v>531</v>
      </c>
      <c r="N187" t="s">
        <v>531</v>
      </c>
      <c r="O187" s="3">
        <v>0</v>
      </c>
      <c r="P187" s="2">
        <v>0.37327194902703598</v>
      </c>
      <c r="Q187" s="2">
        <v>0.103062158690301</v>
      </c>
      <c r="R187" s="5">
        <v>1.9909502262443441E-4</v>
      </c>
    </row>
    <row r="188" spans="2:18">
      <c r="B188" t="s">
        <v>239</v>
      </c>
      <c r="C188" t="s">
        <v>536</v>
      </c>
      <c r="D188" t="s">
        <v>302</v>
      </c>
      <c r="G188" s="2">
        <v>-6.1063586629605399E-3</v>
      </c>
      <c r="H188" s="2">
        <v>0.96881271835569904</v>
      </c>
      <c r="I188" s="3">
        <v>3.7296037296037295E-5</v>
      </c>
      <c r="J188">
        <v>0.39106637262864802</v>
      </c>
      <c r="K188">
        <v>4.7831247943829598E-2</v>
      </c>
      <c r="L188" s="7">
        <v>1.3638253638253639E-3</v>
      </c>
      <c r="M188" t="s">
        <v>531</v>
      </c>
      <c r="N188" t="s">
        <v>531</v>
      </c>
      <c r="O188" s="3">
        <v>0</v>
      </c>
      <c r="P188" s="2">
        <v>0.12328474420235</v>
      </c>
      <c r="Q188" s="2">
        <v>0.59919563709316004</v>
      </c>
      <c r="R188" s="5">
        <v>1.8099547511312218E-5</v>
      </c>
    </row>
    <row r="189" spans="2:18">
      <c r="B189" t="s">
        <v>240</v>
      </c>
      <c r="C189" t="s">
        <v>295</v>
      </c>
      <c r="D189" t="s">
        <v>421</v>
      </c>
      <c r="G189" s="2">
        <v>-0.15121280022321501</v>
      </c>
      <c r="H189" s="2">
        <v>0.19280705164277001</v>
      </c>
      <c r="I189" s="3">
        <v>1.3053613053613054E-4</v>
      </c>
      <c r="J189" s="2">
        <v>-0.31405451068041201</v>
      </c>
      <c r="K189" s="2">
        <v>0.13956435267864001</v>
      </c>
      <c r="L189" s="7">
        <v>1.9958419958419958E-4</v>
      </c>
      <c r="M189" s="2">
        <v>0.13580947516773201</v>
      </c>
      <c r="N189" s="2">
        <v>0.55116004113337702</v>
      </c>
      <c r="O189" s="3">
        <v>7.2398190045248873E-5</v>
      </c>
      <c r="P189" s="2">
        <v>-0.28774180231631202</v>
      </c>
      <c r="Q189" s="2">
        <v>0.22104251082589299</v>
      </c>
      <c r="R189" s="5">
        <v>1.0859728506787331E-4</v>
      </c>
    </row>
    <row r="190" spans="2:18">
      <c r="B190" t="s">
        <v>241</v>
      </c>
      <c r="C190" t="s">
        <v>536</v>
      </c>
      <c r="D190" t="s">
        <v>423</v>
      </c>
      <c r="G190" s="2">
        <v>-1.2665201414986499E-2</v>
      </c>
      <c r="H190" s="2">
        <v>0.93637709658178103</v>
      </c>
      <c r="I190" s="3">
        <v>4.9728049728049731E-5</v>
      </c>
      <c r="J190" s="2">
        <v>-3.77182358019389E-2</v>
      </c>
      <c r="K190" s="2">
        <v>0.85895616275293996</v>
      </c>
      <c r="L190" s="7">
        <v>1.9958419958419958E-4</v>
      </c>
      <c r="M190" t="s">
        <v>531</v>
      </c>
      <c r="N190" t="s">
        <v>531</v>
      </c>
      <c r="O190" s="3">
        <v>0</v>
      </c>
      <c r="P190" s="2">
        <v>0.30905185051012002</v>
      </c>
      <c r="Q190" s="2">
        <v>0.20377039033175601</v>
      </c>
      <c r="R190" s="5">
        <v>1.2669683257918551E-4</v>
      </c>
    </row>
    <row r="191" spans="2:18">
      <c r="B191" t="s">
        <v>242</v>
      </c>
      <c r="C191" t="s">
        <v>529</v>
      </c>
      <c r="D191" t="s">
        <v>165</v>
      </c>
      <c r="G191" s="2">
        <v>7.4128972060918799E-2</v>
      </c>
      <c r="H191" s="2">
        <v>0.51743882795470297</v>
      </c>
      <c r="I191" s="3">
        <v>1.4296814296814296E-4</v>
      </c>
      <c r="J191">
        <v>0.387373494521562</v>
      </c>
      <c r="K191">
        <v>4.9579239247225598E-2</v>
      </c>
      <c r="L191" s="7">
        <v>1.8295218295218294E-3</v>
      </c>
      <c r="M191" t="s">
        <v>531</v>
      </c>
      <c r="N191" t="s">
        <v>531</v>
      </c>
      <c r="O191" s="3">
        <v>0</v>
      </c>
      <c r="P191" s="2">
        <v>0.18599046186766899</v>
      </c>
      <c r="Q191" s="2">
        <v>0.47033853292363198</v>
      </c>
      <c r="R191" s="5">
        <v>1.2669683257918551E-4</v>
      </c>
    </row>
    <row r="192" spans="2:18">
      <c r="B192" t="s">
        <v>243</v>
      </c>
      <c r="C192" t="s">
        <v>529</v>
      </c>
      <c r="D192" t="s">
        <v>530</v>
      </c>
      <c r="G192" s="2">
        <v>1.1848125008114599E-3</v>
      </c>
      <c r="H192" s="2">
        <v>0.99071361665082702</v>
      </c>
      <c r="I192" s="3">
        <v>3.108003108003108E-5</v>
      </c>
      <c r="J192">
        <v>0.51236496180913005</v>
      </c>
      <c r="K192">
        <v>5.66100991366956E-3</v>
      </c>
      <c r="L192" s="7">
        <v>8.6486486486486496E-4</v>
      </c>
      <c r="M192" s="2">
        <v>-0.18944911037201401</v>
      </c>
      <c r="N192" s="2">
        <v>0.50258682399427002</v>
      </c>
      <c r="O192" s="3">
        <v>3.6199095022624436E-5</v>
      </c>
      <c r="P192" s="2">
        <v>0.17169980377098201</v>
      </c>
      <c r="Q192" s="2">
        <v>0.47033853292363198</v>
      </c>
      <c r="R192" s="5">
        <v>3.4389140271493213E-4</v>
      </c>
    </row>
    <row r="193" spans="2:18">
      <c r="B193" t="s">
        <v>381</v>
      </c>
      <c r="C193" t="s">
        <v>536</v>
      </c>
      <c r="D193" t="s">
        <v>423</v>
      </c>
      <c r="G193">
        <v>-0.33027292035084599</v>
      </c>
      <c r="H193">
        <v>3.31065941445447E-3</v>
      </c>
      <c r="I193" s="3">
        <v>6.0916860916860921E-4</v>
      </c>
      <c r="J193" s="2">
        <v>0.103273023172685</v>
      </c>
      <c r="K193" s="2">
        <v>0.65495691157644698</v>
      </c>
      <c r="L193" s="7">
        <v>9.9792099792099791E-5</v>
      </c>
      <c r="M193" t="s">
        <v>531</v>
      </c>
      <c r="N193" t="s">
        <v>531</v>
      </c>
      <c r="O193" s="3">
        <v>0</v>
      </c>
      <c r="P193" s="2">
        <v>-0.34696308402229598</v>
      </c>
      <c r="Q193" s="2">
        <v>0.143914937840911</v>
      </c>
      <c r="R193" s="5">
        <v>7.6018099547511321E-4</v>
      </c>
    </row>
    <row r="194" spans="2:18">
      <c r="B194" t="s">
        <v>244</v>
      </c>
      <c r="C194" t="s">
        <v>489</v>
      </c>
      <c r="D194" t="s">
        <v>22</v>
      </c>
      <c r="G194" t="s">
        <v>531</v>
      </c>
      <c r="H194" t="s">
        <v>531</v>
      </c>
      <c r="I194" s="3">
        <v>0</v>
      </c>
      <c r="J194">
        <v>0.465286395621199</v>
      </c>
      <c r="K194">
        <v>1.37785714699296E-2</v>
      </c>
      <c r="L194" s="7">
        <v>6.1538461538461541E-4</v>
      </c>
      <c r="M194" s="2">
        <v>-0.13191542822581001</v>
      </c>
      <c r="N194" s="2">
        <v>0.55116004113337702</v>
      </c>
      <c r="O194" s="3">
        <v>1.8099547511312218E-5</v>
      </c>
      <c r="P194" s="2">
        <v>-5.2584037286723E-2</v>
      </c>
      <c r="Q194" s="2">
        <v>0.82901509901775905</v>
      </c>
      <c r="R194" s="5">
        <v>4.8868778280542987E-4</v>
      </c>
    </row>
    <row r="195" spans="2:18">
      <c r="B195" t="s">
        <v>245</v>
      </c>
      <c r="C195" t="s">
        <v>536</v>
      </c>
      <c r="D195" t="s">
        <v>21</v>
      </c>
      <c r="G195" s="2">
        <v>7.6626780986228299E-2</v>
      </c>
      <c r="H195" s="2">
        <v>0.50470299056091905</v>
      </c>
      <c r="I195" s="3">
        <v>6.2160062160062163E-6</v>
      </c>
      <c r="J195">
        <v>0.57100757842076</v>
      </c>
      <c r="K195">
        <v>1.4997734579104999E-3</v>
      </c>
      <c r="L195" s="7">
        <v>4.4906444906444903E-4</v>
      </c>
      <c r="M195" t="s">
        <v>531</v>
      </c>
      <c r="N195" t="s">
        <v>531</v>
      </c>
      <c r="O195" s="3">
        <v>0</v>
      </c>
      <c r="P195" s="2">
        <v>5.4478225879447201E-2</v>
      </c>
      <c r="Q195" s="2">
        <v>0.82370186478135898</v>
      </c>
      <c r="R195" s="5">
        <v>3.6199095022624436E-5</v>
      </c>
    </row>
    <row r="196" spans="2:18">
      <c r="B196" t="s">
        <v>246</v>
      </c>
      <c r="C196" t="s">
        <v>529</v>
      </c>
      <c r="D196" t="s">
        <v>23</v>
      </c>
      <c r="G196" s="2">
        <v>0.19160474268843899</v>
      </c>
      <c r="H196" s="2">
        <v>0.104486688205366</v>
      </c>
      <c r="I196" s="3">
        <v>1.6161616161616162E-4</v>
      </c>
      <c r="J196" t="s">
        <v>531</v>
      </c>
      <c r="K196" t="s">
        <v>531</v>
      </c>
      <c r="L196" s="7">
        <v>0</v>
      </c>
      <c r="M196" t="s">
        <v>531</v>
      </c>
      <c r="N196" t="s">
        <v>531</v>
      </c>
      <c r="O196" s="3">
        <v>0</v>
      </c>
      <c r="P196" t="s">
        <v>531</v>
      </c>
      <c r="Q196" t="s">
        <v>531</v>
      </c>
      <c r="R196" s="5">
        <v>0</v>
      </c>
    </row>
    <row r="197" spans="2:18">
      <c r="B197" t="s">
        <v>486</v>
      </c>
      <c r="C197" t="s">
        <v>529</v>
      </c>
      <c r="D197" t="s">
        <v>533</v>
      </c>
      <c r="G197" s="2">
        <v>0.21105114226197599</v>
      </c>
      <c r="H197" s="2">
        <v>7.2245246577690603E-2</v>
      </c>
      <c r="I197" s="3">
        <v>3.7296037296037296E-4</v>
      </c>
      <c r="J197" s="2">
        <v>0.371345372904827</v>
      </c>
      <c r="K197" s="2">
        <v>6.4160936716403605E-2</v>
      </c>
      <c r="L197" s="7">
        <v>1.3305613305613305E-4</v>
      </c>
      <c r="M197" t="s">
        <v>531</v>
      </c>
      <c r="N197" t="s">
        <v>531</v>
      </c>
      <c r="O197" s="3">
        <v>0</v>
      </c>
      <c r="P197" t="s">
        <v>531</v>
      </c>
      <c r="Q197" t="s">
        <v>531</v>
      </c>
      <c r="R197" s="5">
        <v>0</v>
      </c>
    </row>
    <row r="198" spans="2:18">
      <c r="B198" t="s">
        <v>247</v>
      </c>
      <c r="C198" t="s">
        <v>536</v>
      </c>
      <c r="D198" t="s">
        <v>423</v>
      </c>
      <c r="G198" s="2">
        <v>-0.22517506215670899</v>
      </c>
      <c r="H198" s="2">
        <v>5.3175360420574802E-2</v>
      </c>
      <c r="I198" s="3">
        <v>9.9456099456099461E-5</v>
      </c>
      <c r="J198" s="2">
        <v>-8.6693381716688903E-2</v>
      </c>
      <c r="K198" s="2">
        <v>0.679052579324123</v>
      </c>
      <c r="L198" s="7">
        <v>1.6632016632016632E-5</v>
      </c>
      <c r="M198" s="2">
        <v>-0.34890314219347002</v>
      </c>
      <c r="N198" s="2">
        <v>0.19365169994548101</v>
      </c>
      <c r="O198" s="3">
        <v>2.352941176470588E-4</v>
      </c>
      <c r="P198" s="2">
        <v>-0.28783261557478801</v>
      </c>
      <c r="Q198" s="2">
        <v>0.22104251082589299</v>
      </c>
      <c r="R198" s="5">
        <v>7.2398190045248873E-5</v>
      </c>
    </row>
    <row r="199" spans="2:18">
      <c r="B199" t="s">
        <v>248</v>
      </c>
      <c r="C199" t="s">
        <v>536</v>
      </c>
      <c r="D199" t="s">
        <v>537</v>
      </c>
      <c r="G199" s="2">
        <v>0.156790187607384</v>
      </c>
      <c r="H199" s="2">
        <v>0.17921017970723599</v>
      </c>
      <c r="I199" s="3">
        <v>2.1756021756021756E-4</v>
      </c>
      <c r="J199">
        <v>0.42141413981757903</v>
      </c>
      <c r="K199">
        <v>2.9672712886872201E-2</v>
      </c>
      <c r="L199" s="7">
        <v>4.4906444906444903E-4</v>
      </c>
      <c r="M199" s="2">
        <v>-0.13191542822581001</v>
      </c>
      <c r="N199" s="2">
        <v>0.55116004113337702</v>
      </c>
      <c r="O199" s="3">
        <v>1.8099547511312218E-5</v>
      </c>
      <c r="P199" t="s">
        <v>531</v>
      </c>
      <c r="Q199" t="s">
        <v>531</v>
      </c>
      <c r="R199" s="5">
        <v>0</v>
      </c>
    </row>
    <row r="200" spans="2:18">
      <c r="B200" t="s">
        <v>249</v>
      </c>
      <c r="C200" t="s">
        <v>489</v>
      </c>
      <c r="D200" t="s">
        <v>24</v>
      </c>
      <c r="G200" s="2">
        <v>-8.2521148754399698E-2</v>
      </c>
      <c r="H200" s="2">
        <v>0.47008051374590598</v>
      </c>
      <c r="I200" s="3">
        <v>6.2160062160062163E-6</v>
      </c>
      <c r="J200">
        <v>0.51287783964877898</v>
      </c>
      <c r="K200">
        <v>5.66100991366956E-3</v>
      </c>
      <c r="L200" s="7">
        <v>7.9833679833679833E-4</v>
      </c>
      <c r="M200" s="2">
        <v>-0.13191542822581001</v>
      </c>
      <c r="N200" s="2">
        <v>0.55116004113337702</v>
      </c>
      <c r="O200" s="3">
        <v>1.8099547511312218E-5</v>
      </c>
      <c r="P200" s="2">
        <v>0.196795715818569</v>
      </c>
      <c r="Q200" s="2">
        <v>0.44160674916784498</v>
      </c>
      <c r="R200" s="5">
        <v>3.6199095022624434E-4</v>
      </c>
    </row>
    <row r="201" spans="2:18">
      <c r="B201" t="s">
        <v>250</v>
      </c>
      <c r="C201" t="s">
        <v>295</v>
      </c>
      <c r="D201" t="s">
        <v>421</v>
      </c>
      <c r="G201" s="2">
        <v>-0.210353573575319</v>
      </c>
      <c r="H201" s="2">
        <v>7.2514266278149206E-2</v>
      </c>
      <c r="I201" s="3">
        <v>1.1188811188811189E-4</v>
      </c>
      <c r="J201" s="2">
        <v>-0.181096568113365</v>
      </c>
      <c r="K201" s="2">
        <v>0.42741403240169301</v>
      </c>
      <c r="L201" s="7">
        <v>6.6528066528066527E-5</v>
      </c>
      <c r="M201" s="2">
        <v>-0.13191542822581001</v>
      </c>
      <c r="N201" s="2">
        <v>0.55116004113337702</v>
      </c>
      <c r="O201" s="3">
        <v>1.8099547511312218E-5</v>
      </c>
      <c r="P201" s="2">
        <v>-0.28783261557478801</v>
      </c>
      <c r="Q201" s="2">
        <v>0.22104251082589299</v>
      </c>
      <c r="R201" s="5">
        <v>7.2398190045248873E-5</v>
      </c>
    </row>
    <row r="202" spans="2:18">
      <c r="B202" t="s">
        <v>251</v>
      </c>
      <c r="C202" t="s">
        <v>529</v>
      </c>
      <c r="D202" t="s">
        <v>530</v>
      </c>
      <c r="G202" t="s">
        <v>531</v>
      </c>
      <c r="H202" t="s">
        <v>531</v>
      </c>
      <c r="I202" s="3">
        <v>0</v>
      </c>
      <c r="J202">
        <v>0.57949698230390301</v>
      </c>
      <c r="K202">
        <v>1.4997734579104999E-3</v>
      </c>
      <c r="L202" s="7">
        <v>2.9937629937629937E-4</v>
      </c>
      <c r="M202" t="s">
        <v>531</v>
      </c>
      <c r="N202" t="s">
        <v>531</v>
      </c>
      <c r="O202" s="3">
        <v>0</v>
      </c>
      <c r="P202" s="2">
        <v>9.5913934105437401E-2</v>
      </c>
      <c r="Q202" s="2">
        <v>0.69493140139963205</v>
      </c>
      <c r="R202" s="5">
        <v>1.4479638009049775E-4</v>
      </c>
    </row>
    <row r="203" spans="2:18">
      <c r="B203" t="s">
        <v>252</v>
      </c>
      <c r="C203" t="s">
        <v>536</v>
      </c>
      <c r="D203" t="s">
        <v>302</v>
      </c>
      <c r="G203">
        <v>-0.32799578259733803</v>
      </c>
      <c r="H203">
        <v>3.5652215151937899E-3</v>
      </c>
      <c r="I203" s="3">
        <v>1.3053613053613054E-4</v>
      </c>
      <c r="J203" s="2">
        <v>0.131012711950662</v>
      </c>
      <c r="K203" s="2">
        <v>0.57686291917086996</v>
      </c>
      <c r="L203" s="7">
        <v>6.6528066528066527E-5</v>
      </c>
      <c r="M203" s="2">
        <v>-0.27670813666676802</v>
      </c>
      <c r="N203" s="2">
        <v>0.33425900666090402</v>
      </c>
      <c r="O203" s="3">
        <v>7.2398190045248873E-5</v>
      </c>
      <c r="P203" s="2">
        <v>-0.337678581464743</v>
      </c>
      <c r="Q203" s="2">
        <v>0.143914937840911</v>
      </c>
      <c r="R203" s="5">
        <v>9.0497737556561084E-5</v>
      </c>
    </row>
    <row r="204" spans="2:18">
      <c r="B204" t="s">
        <v>253</v>
      </c>
      <c r="C204" t="s">
        <v>489</v>
      </c>
      <c r="D204" t="s">
        <v>25</v>
      </c>
      <c r="G204" t="s">
        <v>531</v>
      </c>
      <c r="H204" t="s">
        <v>531</v>
      </c>
      <c r="I204" s="3">
        <v>0</v>
      </c>
      <c r="J204">
        <v>0.51423403007964996</v>
      </c>
      <c r="K204">
        <v>5.66100991366956E-3</v>
      </c>
      <c r="L204" s="7">
        <v>1.2806652806652808E-3</v>
      </c>
      <c r="M204" s="2">
        <v>-0.13191542822581001</v>
      </c>
      <c r="N204" s="2">
        <v>0.55116004113337702</v>
      </c>
      <c r="O204" s="3">
        <v>1.8099547511312218E-5</v>
      </c>
      <c r="P204" s="2">
        <v>-2.31972797987554E-2</v>
      </c>
      <c r="Q204" s="2">
        <v>0.92582260173775</v>
      </c>
      <c r="R204" s="5">
        <v>5.4298642533936645E-4</v>
      </c>
    </row>
    <row r="205" spans="2:18">
      <c r="B205" t="s">
        <v>254</v>
      </c>
      <c r="C205" t="s">
        <v>529</v>
      </c>
      <c r="D205" t="s">
        <v>530</v>
      </c>
      <c r="G205" s="2">
        <v>-8.2521148754399698E-2</v>
      </c>
      <c r="H205" s="2">
        <v>0.47008051374590598</v>
      </c>
      <c r="I205" s="3">
        <v>6.2160062160062163E-6</v>
      </c>
      <c r="J205">
        <v>0.57810646764930496</v>
      </c>
      <c r="K205">
        <v>1.4997734579104999E-3</v>
      </c>
      <c r="L205" s="7">
        <v>2.6611226611226611E-4</v>
      </c>
      <c r="M205" t="s">
        <v>531</v>
      </c>
      <c r="N205" t="s">
        <v>531</v>
      </c>
      <c r="O205" s="3">
        <v>0</v>
      </c>
      <c r="P205" s="2">
        <v>0.26316862395585799</v>
      </c>
      <c r="Q205" s="2">
        <v>0.28172056891869002</v>
      </c>
      <c r="R205" s="5">
        <v>2.352941176470588E-4</v>
      </c>
    </row>
    <row r="206" spans="2:18">
      <c r="B206" t="s">
        <v>255</v>
      </c>
      <c r="C206" t="s">
        <v>529</v>
      </c>
      <c r="D206" t="s">
        <v>529</v>
      </c>
      <c r="G206" t="s">
        <v>531</v>
      </c>
      <c r="H206" t="s">
        <v>531</v>
      </c>
      <c r="I206" s="3">
        <v>0</v>
      </c>
      <c r="J206">
        <v>0.48112433470903299</v>
      </c>
      <c r="K206">
        <v>1.0724456059394301E-2</v>
      </c>
      <c r="L206" s="7">
        <v>2.6611226611226611E-4</v>
      </c>
      <c r="M206" t="s">
        <v>531</v>
      </c>
      <c r="N206" t="s">
        <v>531</v>
      </c>
      <c r="O206" s="3">
        <v>0</v>
      </c>
      <c r="P206" s="2">
        <v>0.129929963898679</v>
      </c>
      <c r="Q206" s="2">
        <v>0.57878669726575904</v>
      </c>
      <c r="R206" s="5">
        <v>5.4298642533936655E-5</v>
      </c>
    </row>
    <row r="207" spans="2:18">
      <c r="B207" t="s">
        <v>487</v>
      </c>
      <c r="C207" t="s">
        <v>536</v>
      </c>
      <c r="D207" t="s">
        <v>302</v>
      </c>
      <c r="G207" s="2">
        <v>0.15546432599933299</v>
      </c>
      <c r="H207" s="2">
        <v>0.17921017970723599</v>
      </c>
      <c r="I207" s="3">
        <v>3.2944832944832944E-4</v>
      </c>
      <c r="J207">
        <v>0.40683312158936502</v>
      </c>
      <c r="K207">
        <v>3.7649985125661103E-2</v>
      </c>
      <c r="L207" s="7">
        <v>9.9792099792099791E-5</v>
      </c>
      <c r="M207" t="s">
        <v>531</v>
      </c>
      <c r="N207" t="s">
        <v>531</v>
      </c>
      <c r="O207" s="3">
        <v>0</v>
      </c>
      <c r="P207" t="s">
        <v>531</v>
      </c>
      <c r="Q207" t="s">
        <v>531</v>
      </c>
      <c r="R207" s="5">
        <v>0</v>
      </c>
    </row>
    <row r="208" spans="2:18">
      <c r="B208" t="s">
        <v>256</v>
      </c>
      <c r="C208" t="s">
        <v>529</v>
      </c>
      <c r="D208" t="s">
        <v>26</v>
      </c>
      <c r="G208" s="2">
        <v>0.109002750074655</v>
      </c>
      <c r="H208" s="2">
        <v>0.35115435012549601</v>
      </c>
      <c r="I208" s="3">
        <v>1.8648018648018647E-5</v>
      </c>
      <c r="J208">
        <v>0.65587936078901599</v>
      </c>
      <c r="K208">
        <v>1.9846915746637601E-4</v>
      </c>
      <c r="L208" s="7">
        <v>3.1600831600831598E-4</v>
      </c>
      <c r="M208" t="s">
        <v>531</v>
      </c>
      <c r="N208" t="s">
        <v>531</v>
      </c>
      <c r="O208" s="3">
        <v>0</v>
      </c>
      <c r="P208" s="2">
        <v>3.3551465197868897E-2</v>
      </c>
      <c r="Q208" s="2">
        <v>0.89224622794087205</v>
      </c>
      <c r="R208" s="5">
        <v>3.800904977375566E-4</v>
      </c>
    </row>
    <row r="209" spans="2:18">
      <c r="B209" t="s">
        <v>257</v>
      </c>
      <c r="C209" t="s">
        <v>536</v>
      </c>
      <c r="D209" t="s">
        <v>537</v>
      </c>
      <c r="G209" s="2">
        <v>-4.9695008741118901E-2</v>
      </c>
      <c r="H209" s="2">
        <v>0.67383629728128902</v>
      </c>
      <c r="I209" s="3">
        <v>6.8376068376068368E-5</v>
      </c>
      <c r="J209">
        <v>0.65635616727437895</v>
      </c>
      <c r="K209">
        <v>1.9846915746637601E-4</v>
      </c>
      <c r="L209" s="7">
        <v>2.494802494802495E-4</v>
      </c>
      <c r="M209" t="s">
        <v>531</v>
      </c>
      <c r="N209" t="s">
        <v>531</v>
      </c>
      <c r="O209" s="3">
        <v>0</v>
      </c>
      <c r="P209" s="2">
        <v>0.20429334704792701</v>
      </c>
      <c r="Q209" s="2">
        <v>0.41941775430096401</v>
      </c>
      <c r="R209" s="5">
        <v>3.6199095022624436E-5</v>
      </c>
    </row>
    <row r="210" spans="2:18">
      <c r="B210" t="s">
        <v>258</v>
      </c>
      <c r="C210" t="s">
        <v>536</v>
      </c>
      <c r="D210" t="s">
        <v>537</v>
      </c>
      <c r="G210" s="2">
        <v>0.16897187602091401</v>
      </c>
      <c r="H210" s="2">
        <v>0.150619506080372</v>
      </c>
      <c r="I210" s="3">
        <v>6.2160062160062163E-6</v>
      </c>
      <c r="J210" t="s">
        <v>531</v>
      </c>
      <c r="K210" t="s">
        <v>531</v>
      </c>
      <c r="L210" s="7">
        <v>0</v>
      </c>
      <c r="M210">
        <v>0.62756530088891405</v>
      </c>
      <c r="N210">
        <v>1.1538817147635401E-3</v>
      </c>
      <c r="O210" s="3">
        <v>6.3348416289592756E-4</v>
      </c>
      <c r="P210" s="2">
        <v>-0.16121851164922599</v>
      </c>
      <c r="Q210" s="2">
        <v>0.47033853292363198</v>
      </c>
      <c r="R210" s="5">
        <v>1.8099547511312218E-5</v>
      </c>
    </row>
    <row r="211" spans="2:18">
      <c r="B211" t="s">
        <v>259</v>
      </c>
      <c r="C211" t="s">
        <v>536</v>
      </c>
      <c r="D211" t="s">
        <v>302</v>
      </c>
      <c r="G211" s="2">
        <v>-0.14439681785155301</v>
      </c>
      <c r="H211" s="2">
        <v>0.21022696705772001</v>
      </c>
      <c r="I211" s="3">
        <v>2.4864024864024865E-5</v>
      </c>
      <c r="J211" s="2">
        <v>-0.20505794447061401</v>
      </c>
      <c r="K211" s="2">
        <v>0.374629551292194</v>
      </c>
      <c r="L211" s="7">
        <v>1.6632016632016632E-4</v>
      </c>
      <c r="M211" s="2">
        <v>-0.23573949127851801</v>
      </c>
      <c r="N211" s="2">
        <v>0.41760547425850197</v>
      </c>
      <c r="O211" s="3">
        <v>5.4298642533936655E-5</v>
      </c>
      <c r="P211" s="2">
        <v>-0.16121851164922599</v>
      </c>
      <c r="Q211" s="2">
        <v>0.47033853292363198</v>
      </c>
      <c r="R211" s="5">
        <v>1.8099547511312218E-5</v>
      </c>
    </row>
    <row r="212" spans="2:18">
      <c r="B212" t="s">
        <v>260</v>
      </c>
      <c r="C212" t="s">
        <v>536</v>
      </c>
      <c r="D212" t="s">
        <v>302</v>
      </c>
      <c r="G212" s="2">
        <v>-0.216365939591876</v>
      </c>
      <c r="H212" s="2">
        <v>6.4049494459633399E-2</v>
      </c>
      <c r="I212" s="3">
        <v>1.9891219891219892E-4</v>
      </c>
      <c r="J212" s="2">
        <v>0.155427615101601</v>
      </c>
      <c r="K212" s="2">
        <v>0.497348428128288</v>
      </c>
      <c r="L212" s="7">
        <v>3.3264033264033264E-5</v>
      </c>
      <c r="M212" t="s">
        <v>531</v>
      </c>
      <c r="N212" t="s">
        <v>531</v>
      </c>
      <c r="O212" s="3">
        <v>0</v>
      </c>
      <c r="P212" s="2">
        <v>-0.23142613049410399</v>
      </c>
      <c r="Q212" s="2">
        <v>0.33069374263145801</v>
      </c>
      <c r="R212" s="5">
        <v>5.4298642533936655E-5</v>
      </c>
    </row>
    <row r="213" spans="2:18">
      <c r="B213" t="s">
        <v>261</v>
      </c>
      <c r="C213" t="s">
        <v>429</v>
      </c>
      <c r="D213" t="s">
        <v>429</v>
      </c>
      <c r="G213">
        <v>-0.330448331606576</v>
      </c>
      <c r="H213">
        <v>3.31065941445447E-3</v>
      </c>
      <c r="I213" s="3">
        <v>1.6783216783216782E-4</v>
      </c>
      <c r="J213" s="2">
        <v>-0.22801322115282599</v>
      </c>
      <c r="K213" s="2">
        <v>0.30764765791996601</v>
      </c>
      <c r="L213" s="7">
        <v>1.4968814968814969E-4</v>
      </c>
      <c r="M213" s="2">
        <v>-0.13191542822581001</v>
      </c>
      <c r="N213" s="2">
        <v>0.55116004113337702</v>
      </c>
      <c r="O213" s="3">
        <v>1.8099547511312218E-5</v>
      </c>
      <c r="P213" s="2">
        <v>-0.337513659070796</v>
      </c>
      <c r="Q213" s="2">
        <v>0.143914937840911</v>
      </c>
      <c r="R213" s="5">
        <v>1.0859728506787331E-4</v>
      </c>
    </row>
    <row r="214" spans="2:18">
      <c r="B214" t="s">
        <v>262</v>
      </c>
      <c r="C214" t="s">
        <v>295</v>
      </c>
      <c r="D214" t="s">
        <v>421</v>
      </c>
      <c r="G214">
        <v>-0.25798483681041101</v>
      </c>
      <c r="H214">
        <v>2.6280210660139601E-2</v>
      </c>
      <c r="I214" s="3">
        <v>1.3053613053613054E-4</v>
      </c>
      <c r="J214" s="2">
        <v>-0.27084539112790501</v>
      </c>
      <c r="K214" s="2">
        <v>0.21217360263151899</v>
      </c>
      <c r="L214" s="7">
        <v>2.494802494802495E-4</v>
      </c>
      <c r="M214" s="2">
        <v>-0.32474706138329801</v>
      </c>
      <c r="N214" s="2">
        <v>0.25006904504509597</v>
      </c>
      <c r="O214" s="3">
        <v>3.6199095022624434E-4</v>
      </c>
      <c r="P214">
        <v>-0.50850225603855803</v>
      </c>
      <c r="Q214">
        <v>1.20513215878958E-2</v>
      </c>
      <c r="R214" s="5">
        <v>3.4389140271493213E-4</v>
      </c>
    </row>
    <row r="215" spans="2:18">
      <c r="B215" t="s">
        <v>393</v>
      </c>
      <c r="C215" t="s">
        <v>536</v>
      </c>
      <c r="D215" t="s">
        <v>537</v>
      </c>
      <c r="G215">
        <v>-0.270227111924151</v>
      </c>
      <c r="H215">
        <v>1.9870601928855602E-2</v>
      </c>
      <c r="I215" s="3">
        <v>9.6969696969696967E-4</v>
      </c>
      <c r="J215" s="2">
        <v>-0.124342092081281</v>
      </c>
      <c r="K215" s="2">
        <v>0.57686291917086996</v>
      </c>
      <c r="L215" s="7">
        <v>3.3264033264033264E-5</v>
      </c>
      <c r="M215" t="s">
        <v>531</v>
      </c>
      <c r="N215" t="s">
        <v>531</v>
      </c>
      <c r="O215" s="3">
        <v>0</v>
      </c>
      <c r="P215" s="2">
        <v>-0.23142613049410399</v>
      </c>
      <c r="Q215" s="2">
        <v>0.33069374263145801</v>
      </c>
      <c r="R215" s="5">
        <v>2.1719457013574662E-4</v>
      </c>
    </row>
    <row r="216" spans="2:18">
      <c r="B216" t="s">
        <v>263</v>
      </c>
      <c r="C216" t="s">
        <v>536</v>
      </c>
      <c r="D216" t="s">
        <v>190</v>
      </c>
      <c r="G216" s="2">
        <v>9.04833765336545E-2</v>
      </c>
      <c r="H216" s="2">
        <v>0.44863760650461099</v>
      </c>
      <c r="I216" s="3">
        <v>9.9456099456099461E-5</v>
      </c>
      <c r="J216">
        <v>0.57507745990061998</v>
      </c>
      <c r="K216">
        <v>1.4997734579104999E-3</v>
      </c>
      <c r="L216" s="7">
        <v>1.0478170478170478E-3</v>
      </c>
      <c r="M216" t="s">
        <v>531</v>
      </c>
      <c r="N216" t="s">
        <v>531</v>
      </c>
      <c r="O216" s="3">
        <v>0</v>
      </c>
      <c r="P216" s="2">
        <v>-6.2140417516759597E-2</v>
      </c>
      <c r="Q216" s="2">
        <v>0.799187512639981</v>
      </c>
      <c r="R216" s="5">
        <v>5.4298642533936655E-5</v>
      </c>
    </row>
    <row r="217" spans="2:18">
      <c r="B217" t="s">
        <v>264</v>
      </c>
      <c r="C217" t="s">
        <v>536</v>
      </c>
      <c r="D217" t="s">
        <v>191</v>
      </c>
      <c r="G217" s="2">
        <v>-0.16760124541885499</v>
      </c>
      <c r="H217" s="2">
        <v>0.150619506080372</v>
      </c>
      <c r="I217" s="3">
        <v>4.3512043512043509E-5</v>
      </c>
      <c r="J217" s="2">
        <v>-0.181096568113365</v>
      </c>
      <c r="K217" s="2">
        <v>0.42741403240169301</v>
      </c>
      <c r="L217" s="7">
        <v>6.6528066528066527E-5</v>
      </c>
      <c r="M217" s="2">
        <v>-0.13191542822581001</v>
      </c>
      <c r="N217" s="2">
        <v>0.55116004113337702</v>
      </c>
      <c r="O217" s="3">
        <v>1.8099547511312218E-5</v>
      </c>
      <c r="P217" s="2">
        <v>-0.28810557212315802</v>
      </c>
      <c r="Q217" s="2">
        <v>0.22104251082589299</v>
      </c>
      <c r="R217" s="5">
        <v>5.4298642533936655E-5</v>
      </c>
    </row>
    <row r="218" spans="2:18">
      <c r="B218" t="s">
        <v>265</v>
      </c>
      <c r="C218" t="s">
        <v>489</v>
      </c>
      <c r="D218" t="s">
        <v>192</v>
      </c>
      <c r="G218">
        <v>0.23159455945452201</v>
      </c>
      <c r="H218">
        <v>4.75556035727304E-2</v>
      </c>
      <c r="I218" s="3">
        <v>2.0512820512820512E-4</v>
      </c>
      <c r="J218" t="s">
        <v>531</v>
      </c>
      <c r="K218" t="s">
        <v>531</v>
      </c>
      <c r="L218" s="7">
        <v>0</v>
      </c>
      <c r="M218" t="s">
        <v>531</v>
      </c>
      <c r="N218" t="s">
        <v>531</v>
      </c>
      <c r="O218" s="3">
        <v>0</v>
      </c>
      <c r="P218" t="s">
        <v>531</v>
      </c>
      <c r="Q218" t="s">
        <v>531</v>
      </c>
      <c r="R218" s="5">
        <v>0</v>
      </c>
    </row>
    <row r="219" spans="2:18">
      <c r="B219" t="s">
        <v>266</v>
      </c>
      <c r="C219" t="s">
        <v>536</v>
      </c>
      <c r="D219" t="s">
        <v>16</v>
      </c>
      <c r="G219" s="2">
        <v>0.145581395873738</v>
      </c>
      <c r="H219" s="2">
        <v>0.21022696705772001</v>
      </c>
      <c r="I219" s="3">
        <v>8.7024087024087019E-5</v>
      </c>
      <c r="J219" s="2">
        <v>-0.124342092081281</v>
      </c>
      <c r="K219" s="2">
        <v>0.57686291917086996</v>
      </c>
      <c r="L219" s="7">
        <v>3.3264033264033264E-5</v>
      </c>
      <c r="M219" t="s">
        <v>531</v>
      </c>
      <c r="N219" t="s">
        <v>531</v>
      </c>
      <c r="O219" s="3">
        <v>0</v>
      </c>
      <c r="P219" t="s">
        <v>531</v>
      </c>
      <c r="Q219" t="s">
        <v>531</v>
      </c>
      <c r="R219" s="5">
        <v>0</v>
      </c>
    </row>
    <row r="220" spans="2:18">
      <c r="B220" t="s">
        <v>267</v>
      </c>
      <c r="C220" t="s">
        <v>536</v>
      </c>
      <c r="D220" t="s">
        <v>193</v>
      </c>
      <c r="G220" s="2">
        <v>-8.2521148754399698E-2</v>
      </c>
      <c r="H220" s="2">
        <v>0.47008051374590598</v>
      </c>
      <c r="I220" s="3">
        <v>6.2160062160062163E-6</v>
      </c>
      <c r="J220" s="2">
        <v>0.37722737308630599</v>
      </c>
      <c r="K220" s="2">
        <v>5.8734635049017499E-2</v>
      </c>
      <c r="L220" s="7">
        <v>7.8170478170478167E-4</v>
      </c>
      <c r="M220" t="s">
        <v>531</v>
      </c>
      <c r="N220" t="s">
        <v>531</v>
      </c>
      <c r="O220" s="3">
        <v>0</v>
      </c>
      <c r="P220" t="s">
        <v>531</v>
      </c>
      <c r="Q220" t="s">
        <v>531</v>
      </c>
      <c r="R220" s="5">
        <v>0</v>
      </c>
    </row>
    <row r="221" spans="2:18">
      <c r="B221" t="s">
        <v>356</v>
      </c>
      <c r="C221" t="s">
        <v>536</v>
      </c>
      <c r="D221" t="s">
        <v>354</v>
      </c>
      <c r="G221">
        <v>-0.47705247659506</v>
      </c>
      <c r="H221" s="1">
        <v>4.6121693784990601E-6</v>
      </c>
      <c r="I221" s="3">
        <v>2.4739704739704738E-3</v>
      </c>
      <c r="J221" s="2">
        <v>-9.5166794961885695E-2</v>
      </c>
      <c r="K221" s="2">
        <v>0.679052579324123</v>
      </c>
      <c r="L221" s="7">
        <v>9.6465696465696459E-4</v>
      </c>
      <c r="M221" s="2">
        <v>-0.31091587181735603</v>
      </c>
      <c r="N221" s="2">
        <v>0.25010118453217201</v>
      </c>
      <c r="O221" s="3">
        <v>6.3348416289592756E-4</v>
      </c>
      <c r="P221">
        <v>-0.70216885868517898</v>
      </c>
      <c r="Q221" s="1">
        <v>4.1208734025265201E-5</v>
      </c>
      <c r="R221" s="5">
        <v>1.7556561085972852E-3</v>
      </c>
    </row>
    <row r="222" spans="2:18">
      <c r="B222" t="s">
        <v>268</v>
      </c>
      <c r="C222" t="s">
        <v>536</v>
      </c>
      <c r="D222" t="s">
        <v>16</v>
      </c>
      <c r="G222" s="2">
        <v>0.22716593256395101</v>
      </c>
      <c r="H222" s="2">
        <v>5.3154318643453401E-2</v>
      </c>
      <c r="I222" s="3">
        <v>1.4918414918414918E-4</v>
      </c>
      <c r="J222" s="2">
        <v>8.1238133713712399E-2</v>
      </c>
      <c r="K222" s="2">
        <v>0.69592845981643703</v>
      </c>
      <c r="L222" s="7">
        <v>1.3305613305613305E-4</v>
      </c>
      <c r="M222" t="s">
        <v>531</v>
      </c>
      <c r="N222" t="s">
        <v>531</v>
      </c>
      <c r="O222" s="3">
        <v>0</v>
      </c>
      <c r="P222" t="s">
        <v>531</v>
      </c>
      <c r="Q222" t="s">
        <v>531</v>
      </c>
      <c r="R222" s="5">
        <v>0</v>
      </c>
    </row>
    <row r="223" spans="2:18">
      <c r="B223" t="s">
        <v>269</v>
      </c>
      <c r="C223" t="s">
        <v>536</v>
      </c>
      <c r="D223" t="s">
        <v>537</v>
      </c>
      <c r="G223" s="2">
        <v>-0.147024669421596</v>
      </c>
      <c r="H223" s="2">
        <v>0.207880869523525</v>
      </c>
      <c r="I223" s="3">
        <v>6.8376068376068368E-5</v>
      </c>
      <c r="J223" s="2">
        <v>-0.20561140821535101</v>
      </c>
      <c r="K223" s="2">
        <v>0.374629551292194</v>
      </c>
      <c r="L223" s="7">
        <v>8.3160083160083159E-5</v>
      </c>
      <c r="M223" s="2">
        <v>-0.13191542822581001</v>
      </c>
      <c r="N223" s="2">
        <v>0.55116004113337702</v>
      </c>
      <c r="O223" s="3">
        <v>1.8099547511312218E-5</v>
      </c>
      <c r="P223" s="2">
        <v>-0.28810557212315802</v>
      </c>
      <c r="Q223" s="2">
        <v>0.22104251082589299</v>
      </c>
      <c r="R223" s="5">
        <v>5.4298642533936655E-5</v>
      </c>
    </row>
    <row r="224" spans="2:18">
      <c r="B224" t="s">
        <v>390</v>
      </c>
      <c r="C224" t="s">
        <v>536</v>
      </c>
      <c r="D224" t="s">
        <v>391</v>
      </c>
      <c r="G224">
        <v>-0.330509652203412</v>
      </c>
      <c r="H224">
        <v>3.31065941445447E-3</v>
      </c>
      <c r="I224" s="3">
        <v>2.0512820512820512E-4</v>
      </c>
      <c r="J224" s="2">
        <v>2.0006792252264802E-2</v>
      </c>
      <c r="K224" s="2">
        <v>0.92665704966000195</v>
      </c>
      <c r="L224" s="7">
        <v>1.9958419958419958E-4</v>
      </c>
      <c r="M224" s="2">
        <v>-4.6213571526556502E-2</v>
      </c>
      <c r="N224" s="2">
        <v>0.86047703441929502</v>
      </c>
      <c r="O224" s="3">
        <v>1.8099547511312217E-4</v>
      </c>
      <c r="P224" s="2">
        <v>0.21712072931311799</v>
      </c>
      <c r="Q224" s="2">
        <v>0.37752958509353601</v>
      </c>
      <c r="R224" s="5">
        <v>3.9819004524886881E-4</v>
      </c>
    </row>
    <row r="225" spans="2:18">
      <c r="B225" t="s">
        <v>270</v>
      </c>
      <c r="C225" t="s">
        <v>536</v>
      </c>
      <c r="D225" t="s">
        <v>346</v>
      </c>
      <c r="G225" s="2">
        <v>0.170465571563409</v>
      </c>
      <c r="H225" s="2">
        <v>0.150619506080372</v>
      </c>
      <c r="I225" s="3">
        <v>3.108003108003108E-5</v>
      </c>
      <c r="J225" t="s">
        <v>531</v>
      </c>
      <c r="K225" t="s">
        <v>531</v>
      </c>
      <c r="L225" s="7">
        <v>0</v>
      </c>
      <c r="M225" t="s">
        <v>531</v>
      </c>
      <c r="N225" t="s">
        <v>531</v>
      </c>
      <c r="O225" s="3">
        <v>0</v>
      </c>
      <c r="P225" s="2">
        <v>-0.33734897808559799</v>
      </c>
      <c r="Q225" s="2">
        <v>0.143914937840911</v>
      </c>
      <c r="R225" s="5">
        <v>2.751131221719457E-3</v>
      </c>
    </row>
    <row r="226" spans="2:18">
      <c r="B226" t="s">
        <v>271</v>
      </c>
      <c r="C226" t="s">
        <v>536</v>
      </c>
      <c r="D226" t="s">
        <v>354</v>
      </c>
      <c r="G226" s="2">
        <v>-0.225263282383316</v>
      </c>
      <c r="H226" s="2">
        <v>5.3175360420574802E-2</v>
      </c>
      <c r="I226" s="3">
        <v>4.9728049728049731E-5</v>
      </c>
      <c r="J226" s="2">
        <v>4.5899121410082198E-2</v>
      </c>
      <c r="K226" s="2">
        <v>0.82958367279408696</v>
      </c>
      <c r="L226" s="7">
        <v>6.6528066528066527E-5</v>
      </c>
      <c r="M226" s="2">
        <v>-0.34987400498759602</v>
      </c>
      <c r="N226" s="2">
        <v>0.19365169994548101</v>
      </c>
      <c r="O226" s="3">
        <v>1.2669683257918551E-4</v>
      </c>
      <c r="P226" t="s">
        <v>531</v>
      </c>
      <c r="Q226" t="s">
        <v>531</v>
      </c>
      <c r="R226" s="5">
        <v>0</v>
      </c>
    </row>
    <row r="227" spans="2:18">
      <c r="B227" t="s">
        <v>272</v>
      </c>
      <c r="C227" t="s">
        <v>536</v>
      </c>
      <c r="D227" t="s">
        <v>536</v>
      </c>
      <c r="G227">
        <v>-0.31023499565928903</v>
      </c>
      <c r="H227">
        <v>6.3081235622969301E-3</v>
      </c>
      <c r="I227" s="3">
        <v>2.2377622377622378E-4</v>
      </c>
      <c r="J227" s="2">
        <v>0.368922174377037</v>
      </c>
      <c r="K227" s="2">
        <v>6.5792386004969894E-2</v>
      </c>
      <c r="L227" s="7">
        <v>1.1642411642411644E-4</v>
      </c>
      <c r="M227" s="2">
        <v>-0.13191542822581001</v>
      </c>
      <c r="N227" s="2">
        <v>0.55116004113337702</v>
      </c>
      <c r="O227" s="3">
        <v>9.0497737556561084E-5</v>
      </c>
      <c r="P227" s="2">
        <v>-0.16121851164922599</v>
      </c>
      <c r="Q227" s="2">
        <v>0.47033853292363198</v>
      </c>
      <c r="R227" s="5">
        <v>1.8099547511312218E-5</v>
      </c>
    </row>
    <row r="228" spans="2:18">
      <c r="B228" t="s">
        <v>273</v>
      </c>
      <c r="C228" t="s">
        <v>529</v>
      </c>
      <c r="D228" t="s">
        <v>26</v>
      </c>
      <c r="G228" s="2">
        <v>-8.2521148754399698E-2</v>
      </c>
      <c r="H228" s="2">
        <v>0.47008051374590598</v>
      </c>
      <c r="I228" s="3">
        <v>6.2160062160062163E-6</v>
      </c>
      <c r="J228">
        <v>0.45853347127726402</v>
      </c>
      <c r="K228">
        <v>1.50174270878229E-2</v>
      </c>
      <c r="L228" s="7">
        <v>4.823284823284823E-4</v>
      </c>
      <c r="M228" s="2">
        <v>-0.13191542822581001</v>
      </c>
      <c r="N228" s="2">
        <v>0.55116004113337702</v>
      </c>
      <c r="O228" s="3">
        <v>1.8099547511312218E-5</v>
      </c>
      <c r="P228" s="2">
        <v>0.34221438362164402</v>
      </c>
      <c r="Q228" s="2">
        <v>0.143914937840911</v>
      </c>
      <c r="R228" s="5">
        <v>2.5339366515837101E-4</v>
      </c>
    </row>
    <row r="229" spans="2:18">
      <c r="B229" t="s">
        <v>274</v>
      </c>
      <c r="C229" t="s">
        <v>529</v>
      </c>
      <c r="D229" t="s">
        <v>530</v>
      </c>
      <c r="G229" t="s">
        <v>531</v>
      </c>
      <c r="H229" t="s">
        <v>531</v>
      </c>
      <c r="I229" s="3">
        <v>0</v>
      </c>
      <c r="J229" s="2">
        <v>0.32755282097194999</v>
      </c>
      <c r="K229" s="2">
        <v>0.118458501376911</v>
      </c>
      <c r="L229" s="7">
        <v>9.9792099792099791E-5</v>
      </c>
      <c r="M229" t="s">
        <v>531</v>
      </c>
      <c r="N229" t="s">
        <v>531</v>
      </c>
      <c r="O229" s="3">
        <v>0</v>
      </c>
      <c r="P229" s="2">
        <v>0.27426799202155899</v>
      </c>
      <c r="Q229" s="2">
        <v>0.24947379272550901</v>
      </c>
      <c r="R229" s="5">
        <v>5.4298642533936655E-5</v>
      </c>
    </row>
    <row r="230" spans="2:18">
      <c r="B230" t="s">
        <v>275</v>
      </c>
      <c r="C230" t="s">
        <v>536</v>
      </c>
      <c r="D230" t="s">
        <v>302</v>
      </c>
      <c r="G230" s="2">
        <v>0.16482261936032699</v>
      </c>
      <c r="H230" s="2">
        <v>0.15864360247956399</v>
      </c>
      <c r="I230" s="3">
        <v>1.4918414918414918E-4</v>
      </c>
      <c r="J230">
        <v>0.60250762463326102</v>
      </c>
      <c r="K230">
        <v>8.7460202828437803E-4</v>
      </c>
      <c r="L230" s="7">
        <v>8.3160083160083159E-5</v>
      </c>
      <c r="M230" t="s">
        <v>531</v>
      </c>
      <c r="N230" t="s">
        <v>531</v>
      </c>
      <c r="O230" s="3">
        <v>0</v>
      </c>
      <c r="P230" t="s">
        <v>531</v>
      </c>
      <c r="Q230" t="s">
        <v>531</v>
      </c>
      <c r="R230" s="5">
        <v>0</v>
      </c>
    </row>
    <row r="231" spans="2:18">
      <c r="B231" t="s">
        <v>276</v>
      </c>
      <c r="C231" t="s">
        <v>536</v>
      </c>
      <c r="D231" t="s">
        <v>537</v>
      </c>
      <c r="G231" s="2">
        <v>-0.188331129640887</v>
      </c>
      <c r="H231" s="2">
        <v>0.107267258664608</v>
      </c>
      <c r="I231" s="3">
        <v>8.7024087024087019E-5</v>
      </c>
      <c r="J231" s="2">
        <v>-1.5887624990329401E-2</v>
      </c>
      <c r="K231" s="2">
        <v>0.93585110607232203</v>
      </c>
      <c r="L231" s="7">
        <v>8.3160083160083159E-5</v>
      </c>
      <c r="M231" t="s">
        <v>531</v>
      </c>
      <c r="N231" t="s">
        <v>531</v>
      </c>
      <c r="O231" s="3">
        <v>0</v>
      </c>
      <c r="P231" s="2">
        <v>-0.38308094200572901</v>
      </c>
      <c r="Q231" s="2">
        <v>8.9305122955670502E-2</v>
      </c>
      <c r="R231" s="5">
        <v>4.3438914027149324E-4</v>
      </c>
    </row>
    <row r="232" spans="2:18">
      <c r="B232" t="s">
        <v>277</v>
      </c>
      <c r="C232" t="s">
        <v>536</v>
      </c>
      <c r="D232" t="s">
        <v>537</v>
      </c>
      <c r="G232" s="2">
        <v>-0.18834730859625801</v>
      </c>
      <c r="H232" s="2">
        <v>0.107267258664608</v>
      </c>
      <c r="I232" s="3">
        <v>4.3512043512043509E-5</v>
      </c>
      <c r="J232" s="2">
        <v>-0.124342092081281</v>
      </c>
      <c r="K232" s="2">
        <v>0.57686291917086996</v>
      </c>
      <c r="L232" s="7">
        <v>3.3264033264033264E-5</v>
      </c>
      <c r="M232" s="2">
        <v>0.21047257509706199</v>
      </c>
      <c r="N232" s="2">
        <v>0.49948545129217697</v>
      </c>
      <c r="O232" s="3">
        <v>9.0497737556561084E-5</v>
      </c>
      <c r="P232" s="2">
        <v>-0.16121851164922599</v>
      </c>
      <c r="Q232" s="2">
        <v>0.47033853292363198</v>
      </c>
      <c r="R232" s="5">
        <v>3.6199095022624436E-5</v>
      </c>
    </row>
    <row r="233" spans="2:18">
      <c r="B233" t="s">
        <v>278</v>
      </c>
      <c r="C233" t="s">
        <v>536</v>
      </c>
      <c r="D233" t="s">
        <v>537</v>
      </c>
      <c r="G233" s="2">
        <v>-5.7704150832729798E-2</v>
      </c>
      <c r="H233" s="2">
        <v>0.61944975227565002</v>
      </c>
      <c r="I233" s="3">
        <v>9.9456099456099461E-5</v>
      </c>
      <c r="J233" s="2">
        <v>1.7109749989585501E-2</v>
      </c>
      <c r="K233" s="2">
        <v>0.93585110607232203</v>
      </c>
      <c r="L233" s="7">
        <v>8.3160083160083159E-5</v>
      </c>
      <c r="M233" s="2">
        <v>-0.18944911037201401</v>
      </c>
      <c r="N233" s="2">
        <v>0.50258682399427002</v>
      </c>
      <c r="O233" s="3">
        <v>3.6199095022624436E-5</v>
      </c>
      <c r="P233" s="2">
        <v>-0.23142613049410399</v>
      </c>
      <c r="Q233" s="2">
        <v>0.33069374263145801</v>
      </c>
      <c r="R233" s="5">
        <v>9.0497737556561084E-5</v>
      </c>
    </row>
    <row r="234" spans="2:18">
      <c r="B234" t="s">
        <v>279</v>
      </c>
      <c r="C234" t="s">
        <v>295</v>
      </c>
      <c r="D234" t="s">
        <v>369</v>
      </c>
      <c r="G234" s="2">
        <v>-1.63907908242132E-2</v>
      </c>
      <c r="H234" s="2">
        <v>0.90958153553440901</v>
      </c>
      <c r="I234" s="3">
        <v>3.7296037296037295E-5</v>
      </c>
      <c r="J234" s="2">
        <v>-0.124342092081281</v>
      </c>
      <c r="K234" s="2">
        <v>0.57686291917086996</v>
      </c>
      <c r="L234" s="7">
        <v>3.3264033264033264E-5</v>
      </c>
      <c r="M234" t="s">
        <v>531</v>
      </c>
      <c r="N234" t="s">
        <v>531</v>
      </c>
      <c r="O234" s="3">
        <v>0</v>
      </c>
      <c r="P234" s="2">
        <v>-0.16121851164922599</v>
      </c>
      <c r="Q234" s="2">
        <v>0.47033853292363198</v>
      </c>
      <c r="R234" s="5">
        <v>3.6199095022624436E-5</v>
      </c>
    </row>
    <row r="235" spans="2:18">
      <c r="B235" t="s">
        <v>280</v>
      </c>
      <c r="C235" t="s">
        <v>536</v>
      </c>
      <c r="D235" t="s">
        <v>302</v>
      </c>
      <c r="G235">
        <v>-0.241970910519206</v>
      </c>
      <c r="H235">
        <v>3.6835551181660202E-2</v>
      </c>
      <c r="I235" s="3">
        <v>1.1188811188811189E-4</v>
      </c>
      <c r="J235" s="2">
        <v>-8.6693381716688903E-2</v>
      </c>
      <c r="K235" s="2">
        <v>0.679052579324123</v>
      </c>
      <c r="L235" s="7">
        <v>4.9896049896049896E-5</v>
      </c>
      <c r="M235" t="s">
        <v>531</v>
      </c>
      <c r="N235" t="s">
        <v>531</v>
      </c>
      <c r="O235" s="3">
        <v>0</v>
      </c>
      <c r="P235" s="2">
        <v>-0.23153245998765001</v>
      </c>
      <c r="Q235" s="2">
        <v>0.33069374263145801</v>
      </c>
      <c r="R235" s="5">
        <v>3.6199095022624436E-5</v>
      </c>
    </row>
    <row r="236" spans="2:18">
      <c r="B236" t="s">
        <v>281</v>
      </c>
      <c r="C236" t="s">
        <v>536</v>
      </c>
      <c r="D236" t="s">
        <v>16</v>
      </c>
      <c r="G236" s="2">
        <v>9.6249074191170195E-2</v>
      </c>
      <c r="H236" s="2">
        <v>0.41615120379684001</v>
      </c>
      <c r="I236" s="3">
        <v>2.4242424242424242E-4</v>
      </c>
      <c r="J236" s="2">
        <v>0.20205589963208101</v>
      </c>
      <c r="K236" s="2">
        <v>0.37942519648554002</v>
      </c>
      <c r="L236" s="7">
        <v>3.3264033264033264E-5</v>
      </c>
      <c r="M236" t="s">
        <v>531</v>
      </c>
      <c r="N236" t="s">
        <v>531</v>
      </c>
      <c r="O236" s="3">
        <v>0</v>
      </c>
      <c r="P236" t="s">
        <v>531</v>
      </c>
      <c r="Q236" t="s">
        <v>531</v>
      </c>
      <c r="R236" s="5">
        <v>0</v>
      </c>
    </row>
    <row r="237" spans="2:18">
      <c r="B237" t="s">
        <v>282</v>
      </c>
      <c r="C237" t="s">
        <v>536</v>
      </c>
      <c r="D237" t="s">
        <v>16</v>
      </c>
      <c r="G237" s="2">
        <v>4.3499544672649403E-2</v>
      </c>
      <c r="H237" s="2">
        <v>0.71837287587278198</v>
      </c>
      <c r="I237" s="3">
        <v>5.5944055944055945E-5</v>
      </c>
      <c r="J237">
        <v>0.465263092440171</v>
      </c>
      <c r="K237">
        <v>1.37785714699296E-2</v>
      </c>
      <c r="L237" s="7">
        <v>4.9896049896049896E-5</v>
      </c>
      <c r="M237" s="2">
        <v>-0.13191542822581001</v>
      </c>
      <c r="N237" s="2">
        <v>0.55116004113337702</v>
      </c>
      <c r="O237" s="3">
        <v>1.8099547511312218E-5</v>
      </c>
      <c r="P237" s="2">
        <v>0.131200941882435</v>
      </c>
      <c r="Q237" s="2">
        <v>0.57609653203556699</v>
      </c>
      <c r="R237" s="5">
        <v>9.0497737556561084E-5</v>
      </c>
    </row>
    <row r="238" spans="2:18">
      <c r="B238" t="s">
        <v>283</v>
      </c>
      <c r="C238" t="s">
        <v>536</v>
      </c>
      <c r="D238" t="s">
        <v>194</v>
      </c>
      <c r="G238" s="2">
        <v>0.178604561416567</v>
      </c>
      <c r="H238" s="2">
        <v>0.13091845095442101</v>
      </c>
      <c r="I238" s="3">
        <v>3.9782439782439785E-4</v>
      </c>
      <c r="J238">
        <v>0.78111642334265896</v>
      </c>
      <c r="K238" s="1">
        <v>3.21403256454154E-6</v>
      </c>
      <c r="L238" s="7">
        <v>1.1642411642411644E-4</v>
      </c>
      <c r="M238" t="s">
        <v>531</v>
      </c>
      <c r="N238" t="s">
        <v>531</v>
      </c>
      <c r="O238" s="3">
        <v>0</v>
      </c>
      <c r="P238" t="s">
        <v>531</v>
      </c>
      <c r="Q238" t="s">
        <v>531</v>
      </c>
      <c r="R238" s="5">
        <v>0</v>
      </c>
    </row>
    <row r="239" spans="2:18">
      <c r="B239" t="s">
        <v>284</v>
      </c>
      <c r="C239" t="s">
        <v>529</v>
      </c>
      <c r="D239" t="s">
        <v>165</v>
      </c>
      <c r="G239" s="2">
        <v>7.07324132180569E-2</v>
      </c>
      <c r="H239" s="2">
        <v>0.53435160234003598</v>
      </c>
      <c r="I239" s="3">
        <v>6.2160062160062163E-6</v>
      </c>
      <c r="J239">
        <v>0.56861071728794799</v>
      </c>
      <c r="K239">
        <v>1.5405089973735001E-3</v>
      </c>
      <c r="L239" s="7">
        <v>2.3284823284823287E-4</v>
      </c>
      <c r="M239" t="s">
        <v>531</v>
      </c>
      <c r="N239" t="s">
        <v>531</v>
      </c>
      <c r="O239" s="3">
        <v>0</v>
      </c>
      <c r="P239" s="2">
        <v>0.170919294340139</v>
      </c>
      <c r="Q239" s="2">
        <v>0.47033853292363198</v>
      </c>
      <c r="R239" s="5">
        <v>1.0859728506787331E-4</v>
      </c>
    </row>
    <row r="240" spans="2:18">
      <c r="B240" t="s">
        <v>388</v>
      </c>
      <c r="C240" t="s">
        <v>529</v>
      </c>
      <c r="D240" t="s">
        <v>534</v>
      </c>
      <c r="G240" s="2">
        <v>-4.2937488481163001E-2</v>
      </c>
      <c r="H240" s="2">
        <v>0.72004443033691401</v>
      </c>
      <c r="I240" s="3">
        <v>1.2432012432012432E-4</v>
      </c>
      <c r="J240" s="2">
        <v>0.30814104778874402</v>
      </c>
      <c r="K240" s="2">
        <v>0.14681664323119201</v>
      </c>
      <c r="L240" s="7">
        <v>3.1434511434511431E-3</v>
      </c>
      <c r="M240" s="2">
        <v>-0.13191542822581001</v>
      </c>
      <c r="N240" s="2">
        <v>0.55116004113337702</v>
      </c>
      <c r="O240" s="3">
        <v>3.6199095022624436E-5</v>
      </c>
      <c r="P240" s="2">
        <v>3.4168227480144399E-2</v>
      </c>
      <c r="Q240" s="2">
        <v>0.89224622794087205</v>
      </c>
      <c r="R240" s="5">
        <v>1.9547511312217195E-3</v>
      </c>
    </row>
    <row r="241" spans="2:18">
      <c r="B241" t="s">
        <v>285</v>
      </c>
      <c r="C241" t="s">
        <v>295</v>
      </c>
      <c r="D241" t="s">
        <v>421</v>
      </c>
      <c r="G241" s="2">
        <v>-0.21966498307782201</v>
      </c>
      <c r="H241" s="2">
        <v>5.9676452482675599E-2</v>
      </c>
      <c r="I241" s="3">
        <v>8.0808080808080811E-5</v>
      </c>
      <c r="J241" s="2">
        <v>-0.18087449988990401</v>
      </c>
      <c r="K241" s="2">
        <v>0.42741403240169301</v>
      </c>
      <c r="L241" s="7">
        <v>8.3160083160083159E-5</v>
      </c>
      <c r="M241" s="2">
        <v>-0.189362107331664</v>
      </c>
      <c r="N241" s="2">
        <v>0.50258682399427002</v>
      </c>
      <c r="O241" s="3">
        <v>5.4298642533936655E-5</v>
      </c>
      <c r="P241" s="2">
        <v>-0.384554484827826</v>
      </c>
      <c r="Q241" s="2">
        <v>8.9305122955670502E-2</v>
      </c>
      <c r="R241" s="5">
        <v>9.0497737556561084E-5</v>
      </c>
    </row>
    <row r="242" spans="2:18">
      <c r="B242" t="s">
        <v>286</v>
      </c>
      <c r="C242" t="s">
        <v>489</v>
      </c>
      <c r="D242" t="s">
        <v>195</v>
      </c>
      <c r="G242">
        <v>0.24207877997826899</v>
      </c>
      <c r="H242">
        <v>3.6835551181660202E-2</v>
      </c>
      <c r="I242" s="3">
        <v>1.181041181041181E-4</v>
      </c>
      <c r="J242" t="s">
        <v>531</v>
      </c>
      <c r="K242" t="s">
        <v>531</v>
      </c>
      <c r="L242" s="7">
        <v>0</v>
      </c>
      <c r="M242" t="s">
        <v>531</v>
      </c>
      <c r="N242" t="s">
        <v>531</v>
      </c>
      <c r="O242" s="3">
        <v>0</v>
      </c>
      <c r="P242" s="2">
        <v>-0.16121851164922599</v>
      </c>
      <c r="Q242" s="2">
        <v>0.47033853292363198</v>
      </c>
      <c r="R242" s="5">
        <v>1.8099547511312218E-5</v>
      </c>
    </row>
    <row r="243" spans="2:18">
      <c r="B243" t="s">
        <v>287</v>
      </c>
      <c r="C243" t="s">
        <v>536</v>
      </c>
      <c r="D243" t="s">
        <v>537</v>
      </c>
      <c r="G243" s="2">
        <v>-0.188367538155265</v>
      </c>
      <c r="H243" s="2">
        <v>0.107267258664608</v>
      </c>
      <c r="I243" s="3">
        <v>3.7296037296037295E-5</v>
      </c>
      <c r="J243" t="s">
        <v>531</v>
      </c>
      <c r="K243" t="s">
        <v>531</v>
      </c>
      <c r="L243" s="7">
        <v>0</v>
      </c>
      <c r="M243" s="2">
        <v>-0.212367567929204</v>
      </c>
      <c r="N243" s="2">
        <v>0.49572945172807098</v>
      </c>
      <c r="O243" s="3">
        <v>3.2579185520361991E-4</v>
      </c>
      <c r="P243" s="2">
        <v>-0.23142613049410399</v>
      </c>
      <c r="Q243" s="2">
        <v>0.33069374263145801</v>
      </c>
      <c r="R243" s="5">
        <v>5.4298642533936655E-5</v>
      </c>
    </row>
    <row r="244" spans="2:18">
      <c r="B244" t="s">
        <v>288</v>
      </c>
      <c r="C244" t="s">
        <v>536</v>
      </c>
      <c r="D244" t="s">
        <v>537</v>
      </c>
      <c r="G244" s="2">
        <v>-0.225213866284798</v>
      </c>
      <c r="H244" s="2">
        <v>5.3175360420574802E-2</v>
      </c>
      <c r="I244" s="3">
        <v>5.5944055944055945E-5</v>
      </c>
      <c r="J244" s="2">
        <v>-0.124294111337807</v>
      </c>
      <c r="K244" s="2">
        <v>0.57686291917086996</v>
      </c>
      <c r="L244" s="7">
        <v>4.9896049896049896E-5</v>
      </c>
      <c r="M244" s="2">
        <v>-0.13191542822581001</v>
      </c>
      <c r="N244" s="2">
        <v>0.55116004113337702</v>
      </c>
      <c r="O244" s="3">
        <v>1.8099547511312218E-5</v>
      </c>
      <c r="P244" s="2">
        <v>-0.28774180231631202</v>
      </c>
      <c r="Q244" s="2">
        <v>0.22104251082589299</v>
      </c>
      <c r="R244" s="5">
        <v>1.0859728506787331E-4</v>
      </c>
    </row>
    <row r="245" spans="2:18">
      <c r="B245" t="s">
        <v>83</v>
      </c>
      <c r="C245" t="s">
        <v>536</v>
      </c>
      <c r="D245" t="s">
        <v>537</v>
      </c>
      <c r="G245" s="2">
        <v>-0.18211031036665901</v>
      </c>
      <c r="H245" s="2">
        <v>0.122631131204835</v>
      </c>
      <c r="I245" s="3">
        <v>6.216006216006216E-5</v>
      </c>
      <c r="J245" s="2">
        <v>4.9028606960769598E-2</v>
      </c>
      <c r="K245" s="2">
        <v>0.82098557972893005</v>
      </c>
      <c r="L245" s="7">
        <v>6.6528066528066527E-5</v>
      </c>
      <c r="M245" s="2">
        <v>-0.13191542822581001</v>
      </c>
      <c r="N245" s="2">
        <v>0.55116004113337702</v>
      </c>
      <c r="O245" s="3">
        <v>1.8099547511312218E-5</v>
      </c>
      <c r="P245" s="2">
        <v>-0.23153245998765001</v>
      </c>
      <c r="Q245" s="2">
        <v>0.33069374263145801</v>
      </c>
      <c r="R245" s="5">
        <v>3.6199095022624436E-5</v>
      </c>
    </row>
    <row r="246" spans="2:18">
      <c r="B246" t="s">
        <v>84</v>
      </c>
      <c r="C246" t="s">
        <v>536</v>
      </c>
      <c r="D246" t="s">
        <v>346</v>
      </c>
      <c r="G246" s="2">
        <v>-0.10616026241762699</v>
      </c>
      <c r="H246" s="2">
        <v>0.364541406138982</v>
      </c>
      <c r="I246" s="3">
        <v>6.8376068376068368E-5</v>
      </c>
      <c r="J246" s="2">
        <v>0.11529046880362501</v>
      </c>
      <c r="K246" s="2">
        <v>0.609947580326341</v>
      </c>
      <c r="L246" s="7">
        <v>1.8295218295218295E-4</v>
      </c>
      <c r="M246" s="2">
        <v>-0.235441840286986</v>
      </c>
      <c r="N246" s="2">
        <v>0.41760547425850197</v>
      </c>
      <c r="O246" s="3">
        <v>5.0678733031674203E-4</v>
      </c>
      <c r="P246" s="2">
        <v>-0.28783261557478801</v>
      </c>
      <c r="Q246" s="2">
        <v>0.22104251082589299</v>
      </c>
      <c r="R246" s="5">
        <v>9.0497737556561084E-5</v>
      </c>
    </row>
    <row r="247" spans="2:18">
      <c r="B247" t="s">
        <v>85</v>
      </c>
      <c r="C247" t="s">
        <v>536</v>
      </c>
      <c r="D247" t="s">
        <v>537</v>
      </c>
      <c r="G247" s="2">
        <v>-0.14439681785155301</v>
      </c>
      <c r="H247" s="2">
        <v>0.21022696705772001</v>
      </c>
      <c r="I247" s="3">
        <v>4.9728049728049731E-5</v>
      </c>
      <c r="J247">
        <v>0.467481983877088</v>
      </c>
      <c r="K247">
        <v>1.37785714699296E-2</v>
      </c>
      <c r="L247" s="7">
        <v>2.1621621621621624E-4</v>
      </c>
      <c r="M247" t="s">
        <v>531</v>
      </c>
      <c r="N247" t="s">
        <v>531</v>
      </c>
      <c r="O247" s="3">
        <v>0</v>
      </c>
      <c r="P247" s="2">
        <v>-0.186421252550279</v>
      </c>
      <c r="Q247" s="2">
        <v>0.47033853292363198</v>
      </c>
      <c r="R247" s="5">
        <v>5.4298642533936655E-5</v>
      </c>
    </row>
    <row r="248" spans="2:18">
      <c r="B248" t="s">
        <v>86</v>
      </c>
      <c r="C248" t="s">
        <v>429</v>
      </c>
      <c r="D248" t="s">
        <v>429</v>
      </c>
      <c r="G248" s="2">
        <v>9.0018662511624797E-2</v>
      </c>
      <c r="H248" s="2">
        <v>0.44951232707457101</v>
      </c>
      <c r="I248" s="3">
        <v>1.1188811188811189E-4</v>
      </c>
      <c r="J248" t="s">
        <v>531</v>
      </c>
      <c r="K248" t="s">
        <v>531</v>
      </c>
      <c r="L248" s="7">
        <v>0</v>
      </c>
      <c r="M248" t="s">
        <v>531</v>
      </c>
      <c r="N248" t="s">
        <v>531</v>
      </c>
      <c r="O248" s="3">
        <v>0</v>
      </c>
      <c r="P248" t="s">
        <v>531</v>
      </c>
      <c r="Q248" t="s">
        <v>531</v>
      </c>
      <c r="R248" s="5">
        <v>0</v>
      </c>
    </row>
    <row r="249" spans="2:18">
      <c r="B249" t="s">
        <v>87</v>
      </c>
      <c r="C249" t="s">
        <v>536</v>
      </c>
      <c r="D249" t="s">
        <v>302</v>
      </c>
      <c r="G249">
        <v>-0.30272562448845802</v>
      </c>
      <c r="H249">
        <v>7.8979002189092304E-3</v>
      </c>
      <c r="I249" s="3">
        <v>2.6107226107226108E-4</v>
      </c>
      <c r="J249" s="2">
        <v>-0.20505794447061401</v>
      </c>
      <c r="K249" s="2">
        <v>0.374629551292194</v>
      </c>
      <c r="L249" s="7">
        <v>1.3305613305613305E-4</v>
      </c>
      <c r="M249" t="s">
        <v>531</v>
      </c>
      <c r="N249" t="s">
        <v>531</v>
      </c>
      <c r="O249" s="3">
        <v>0</v>
      </c>
      <c r="P249" s="2">
        <v>-0.28783261557478801</v>
      </c>
      <c r="Q249" s="2">
        <v>0.22104251082589299</v>
      </c>
      <c r="R249" s="5">
        <v>9.0497737556561084E-5</v>
      </c>
    </row>
    <row r="250" spans="2:18">
      <c r="B250" t="s">
        <v>88</v>
      </c>
      <c r="C250" t="s">
        <v>529</v>
      </c>
      <c r="D250" t="s">
        <v>419</v>
      </c>
      <c r="G250" s="2">
        <v>7.07324132180569E-2</v>
      </c>
      <c r="H250" s="2">
        <v>0.53435160234003598</v>
      </c>
      <c r="I250" s="3">
        <v>6.2160062160062163E-6</v>
      </c>
      <c r="J250">
        <v>0.65587936078901599</v>
      </c>
      <c r="K250">
        <v>1.9846915746637601E-4</v>
      </c>
      <c r="L250" s="7">
        <v>2.9937629937629937E-4</v>
      </c>
      <c r="M250" t="s">
        <v>531</v>
      </c>
      <c r="N250" t="s">
        <v>531</v>
      </c>
      <c r="O250" s="3">
        <v>0</v>
      </c>
      <c r="P250" s="2">
        <v>4.8490176923137902E-2</v>
      </c>
      <c r="Q250" s="2">
        <v>0.84100003540477797</v>
      </c>
      <c r="R250" s="5">
        <v>1.9909502262443441E-4</v>
      </c>
    </row>
    <row r="251" spans="2:18">
      <c r="B251" t="s">
        <v>89</v>
      </c>
      <c r="C251" t="s">
        <v>536</v>
      </c>
      <c r="D251" t="s">
        <v>537</v>
      </c>
      <c r="G251" s="2">
        <v>-0.16760124541885499</v>
      </c>
      <c r="H251" s="2">
        <v>0.150619506080372</v>
      </c>
      <c r="I251" s="3">
        <v>3.7296037296037295E-5</v>
      </c>
      <c r="J251" s="2">
        <v>-0.228342863107732</v>
      </c>
      <c r="K251" s="2">
        <v>0.30764765791996601</v>
      </c>
      <c r="L251" s="7">
        <v>1.1642411642411644E-4</v>
      </c>
      <c r="M251" s="2">
        <v>4.2312216383323699E-2</v>
      </c>
      <c r="N251" s="2">
        <v>0.87435022452361599</v>
      </c>
      <c r="O251" s="3">
        <v>5.4298642533936655E-5</v>
      </c>
      <c r="P251" s="2">
        <v>-0.16121851164922599</v>
      </c>
      <c r="Q251" s="2">
        <v>0.47033853292363198</v>
      </c>
      <c r="R251" s="5">
        <v>1.8099547511312218E-5</v>
      </c>
    </row>
    <row r="252" spans="2:18">
      <c r="B252" t="s">
        <v>90</v>
      </c>
      <c r="C252" t="s">
        <v>536</v>
      </c>
      <c r="D252" t="s">
        <v>302</v>
      </c>
      <c r="G252" s="2">
        <v>-0.20150411937354101</v>
      </c>
      <c r="H252" s="2">
        <v>8.5968977666942503E-2</v>
      </c>
      <c r="I252" s="3">
        <v>6.8376068376068368E-5</v>
      </c>
      <c r="J252" s="2">
        <v>-0.124342092081281</v>
      </c>
      <c r="K252" s="2">
        <v>0.57686291917086996</v>
      </c>
      <c r="L252" s="7">
        <v>3.3264033264033264E-5</v>
      </c>
      <c r="M252" s="2">
        <v>-0.23573949127851801</v>
      </c>
      <c r="N252" s="2">
        <v>0.41760547425850197</v>
      </c>
      <c r="O252" s="3">
        <v>5.4298642533936655E-5</v>
      </c>
      <c r="P252" s="2">
        <v>-0.23153245998765001</v>
      </c>
      <c r="Q252" s="2">
        <v>0.33069374263145801</v>
      </c>
      <c r="R252" s="5">
        <v>3.6199095022624436E-5</v>
      </c>
    </row>
    <row r="253" spans="2:18">
      <c r="B253" t="s">
        <v>400</v>
      </c>
      <c r="C253" t="s">
        <v>536</v>
      </c>
      <c r="D253" t="s">
        <v>302</v>
      </c>
      <c r="G253" s="2">
        <v>0.15546432599933299</v>
      </c>
      <c r="H253" s="2">
        <v>0.17921017970723599</v>
      </c>
      <c r="I253" s="3">
        <v>3.2323232323232324E-4</v>
      </c>
      <c r="J253">
        <v>0.724276463590106</v>
      </c>
      <c r="K253" s="1">
        <v>5.5466597942374597E-5</v>
      </c>
      <c r="L253" s="7">
        <v>1.1642411642411644E-4</v>
      </c>
      <c r="M253" t="s">
        <v>531</v>
      </c>
      <c r="N253" t="s">
        <v>531</v>
      </c>
      <c r="O253" s="3">
        <v>0</v>
      </c>
      <c r="P253" t="s">
        <v>531</v>
      </c>
      <c r="Q253" t="s">
        <v>531</v>
      </c>
      <c r="R253" s="5">
        <v>0</v>
      </c>
    </row>
    <row r="254" spans="2:18">
      <c r="B254" t="s">
        <v>91</v>
      </c>
      <c r="C254" t="s">
        <v>529</v>
      </c>
      <c r="D254" t="s">
        <v>419</v>
      </c>
      <c r="G254" s="2">
        <v>-7.27813393355613E-3</v>
      </c>
      <c r="H254" s="2">
        <v>0.96285428133984596</v>
      </c>
      <c r="I254" s="3">
        <v>1.8648018648018647E-5</v>
      </c>
      <c r="J254">
        <v>0.65757729502744799</v>
      </c>
      <c r="K254">
        <v>1.9846915746637601E-4</v>
      </c>
      <c r="L254" s="7">
        <v>3.4927234927234924E-4</v>
      </c>
      <c r="M254" t="s">
        <v>531</v>
      </c>
      <c r="N254" t="s">
        <v>531</v>
      </c>
      <c r="O254" s="3">
        <v>0</v>
      </c>
      <c r="P254" s="2">
        <v>0.110386826256638</v>
      </c>
      <c r="Q254" s="2">
        <v>0.64464554380955197</v>
      </c>
      <c r="R254" s="5">
        <v>3.076923076923077E-4</v>
      </c>
    </row>
    <row r="255" spans="2:18">
      <c r="B255" t="s">
        <v>92</v>
      </c>
      <c r="C255" t="s">
        <v>429</v>
      </c>
      <c r="D255" t="s">
        <v>429</v>
      </c>
      <c r="G255">
        <v>-0.27536153162835703</v>
      </c>
      <c r="H255">
        <v>1.74170383793847E-2</v>
      </c>
      <c r="I255" s="3">
        <v>5.0349650349650347E-4</v>
      </c>
      <c r="J255" s="2">
        <v>0.20205589963208101</v>
      </c>
      <c r="K255" s="2">
        <v>0.37942519648554002</v>
      </c>
      <c r="L255" s="7">
        <v>3.3264033264033264E-5</v>
      </c>
      <c r="M255" t="s">
        <v>531</v>
      </c>
      <c r="N255" t="s">
        <v>531</v>
      </c>
      <c r="O255" s="3">
        <v>0</v>
      </c>
      <c r="P255" s="2">
        <v>-0.33734897808559799</v>
      </c>
      <c r="Q255" s="2">
        <v>0.143914937840911</v>
      </c>
      <c r="R255" s="5">
        <v>5.6108597285067872E-4</v>
      </c>
    </row>
    <row r="256" spans="2:18">
      <c r="B256" t="s">
        <v>93</v>
      </c>
      <c r="C256" t="s">
        <v>429</v>
      </c>
      <c r="D256" t="s">
        <v>429</v>
      </c>
      <c r="G256" s="2">
        <v>-8.2521148754399698E-2</v>
      </c>
      <c r="H256" s="2">
        <v>0.47008051374590598</v>
      </c>
      <c r="I256" s="3">
        <v>6.2160062160062163E-6</v>
      </c>
      <c r="J256" s="2">
        <v>-8.6693381716688903E-2</v>
      </c>
      <c r="K256" s="2">
        <v>0.679052579324123</v>
      </c>
      <c r="L256" s="7">
        <v>1.6632016632016632E-5</v>
      </c>
      <c r="M256" t="s">
        <v>531</v>
      </c>
      <c r="N256" t="s">
        <v>531</v>
      </c>
      <c r="O256" s="3">
        <v>0</v>
      </c>
      <c r="P256">
        <v>0.471998500900635</v>
      </c>
      <c r="Q256">
        <v>2.4816131919188598E-2</v>
      </c>
      <c r="R256" s="5">
        <v>7.6018099547511321E-4</v>
      </c>
    </row>
    <row r="257" spans="2:18">
      <c r="B257" t="s">
        <v>94</v>
      </c>
      <c r="C257" t="s">
        <v>536</v>
      </c>
      <c r="D257" t="s">
        <v>346</v>
      </c>
      <c r="G257" s="2">
        <v>-0.18167864810440801</v>
      </c>
      <c r="H257" s="2">
        <v>0.123081229838598</v>
      </c>
      <c r="I257" s="3">
        <v>7.4592074592074589E-5</v>
      </c>
      <c r="J257" s="2">
        <v>-0.154510630018413</v>
      </c>
      <c r="K257" s="2">
        <v>0.497348428128288</v>
      </c>
      <c r="L257" s="7">
        <v>4.9896049896049896E-5</v>
      </c>
      <c r="M257" s="2">
        <v>-0.13191542822581001</v>
      </c>
      <c r="N257" s="2">
        <v>0.55116004113337702</v>
      </c>
      <c r="O257" s="3">
        <v>1.8099547511312218E-5</v>
      </c>
      <c r="P257" t="s">
        <v>531</v>
      </c>
      <c r="Q257" t="s">
        <v>531</v>
      </c>
      <c r="R257" s="5">
        <v>0</v>
      </c>
    </row>
    <row r="258" spans="2:18">
      <c r="B258" t="s">
        <v>95</v>
      </c>
      <c r="C258" t="s">
        <v>536</v>
      </c>
      <c r="D258" t="s">
        <v>423</v>
      </c>
      <c r="G258" s="2">
        <v>-5.6995709721563502E-2</v>
      </c>
      <c r="H258" s="2">
        <v>0.62228372933172704</v>
      </c>
      <c r="I258" s="3">
        <v>3.108003108003108E-5</v>
      </c>
      <c r="J258" s="2">
        <v>-0.15438795383391299</v>
      </c>
      <c r="K258" s="2">
        <v>0.497348428128288</v>
      </c>
      <c r="L258" s="7">
        <v>6.6528066528066527E-5</v>
      </c>
      <c r="M258" s="2">
        <v>-0.189362107331664</v>
      </c>
      <c r="N258" s="2">
        <v>0.50258682399427002</v>
      </c>
      <c r="O258" s="3">
        <v>5.4298642533936655E-5</v>
      </c>
      <c r="P258" t="s">
        <v>531</v>
      </c>
      <c r="Q258" t="s">
        <v>531</v>
      </c>
      <c r="R258" s="5">
        <v>0</v>
      </c>
    </row>
    <row r="259" spans="2:18">
      <c r="B259" t="s">
        <v>96</v>
      </c>
      <c r="C259" t="s">
        <v>529</v>
      </c>
      <c r="D259" t="s">
        <v>530</v>
      </c>
      <c r="G259" t="s">
        <v>531</v>
      </c>
      <c r="H259" t="s">
        <v>531</v>
      </c>
      <c r="I259" s="3">
        <v>0</v>
      </c>
      <c r="J259">
        <v>0.46694274259338397</v>
      </c>
      <c r="K259">
        <v>1.37785714699296E-2</v>
      </c>
      <c r="L259" s="7">
        <v>1.8295218295218295E-4</v>
      </c>
      <c r="M259" t="s">
        <v>531</v>
      </c>
      <c r="N259" t="s">
        <v>531</v>
      </c>
      <c r="O259" s="3">
        <v>0</v>
      </c>
      <c r="P259" s="2">
        <v>0.25496591552645598</v>
      </c>
      <c r="Q259" s="2">
        <v>0.30670799113429198</v>
      </c>
      <c r="R259" s="5">
        <v>1.0859728506787331E-4</v>
      </c>
    </row>
    <row r="260" spans="2:18">
      <c r="B260" t="s">
        <v>97</v>
      </c>
      <c r="C260" t="s">
        <v>536</v>
      </c>
      <c r="D260" t="s">
        <v>196</v>
      </c>
      <c r="G260" s="2">
        <v>0.206204016547163</v>
      </c>
      <c r="H260" s="2">
        <v>7.8220238518132104E-2</v>
      </c>
      <c r="I260" s="3">
        <v>3.2944832944832944E-4</v>
      </c>
      <c r="J260" s="2">
        <v>0.210796094228308</v>
      </c>
      <c r="K260" s="2">
        <v>0.36170259945508998</v>
      </c>
      <c r="L260" s="7">
        <v>6.6528066528066527E-5</v>
      </c>
      <c r="M260" t="s">
        <v>531</v>
      </c>
      <c r="N260" t="s">
        <v>531</v>
      </c>
      <c r="O260" s="3">
        <v>0</v>
      </c>
      <c r="P260" t="s">
        <v>531</v>
      </c>
      <c r="Q260" t="s">
        <v>531</v>
      </c>
      <c r="R260" s="5">
        <v>0</v>
      </c>
    </row>
    <row r="261" spans="2:18">
      <c r="B261" t="s">
        <v>98</v>
      </c>
      <c r="C261" t="s">
        <v>536</v>
      </c>
      <c r="D261" t="s">
        <v>423</v>
      </c>
      <c r="G261">
        <v>-0.28817222652796598</v>
      </c>
      <c r="H261">
        <v>1.1832043189499999E-2</v>
      </c>
      <c r="I261" s="3">
        <v>6.5889665889665887E-4</v>
      </c>
      <c r="J261" s="2">
        <v>0.28175349057923899</v>
      </c>
      <c r="K261" s="2">
        <v>0.19278722379482199</v>
      </c>
      <c r="L261" s="7">
        <v>1.6632016632016632E-5</v>
      </c>
      <c r="M261" t="s">
        <v>531</v>
      </c>
      <c r="N261" t="s">
        <v>531</v>
      </c>
      <c r="O261" s="3">
        <v>0</v>
      </c>
      <c r="P261" s="2">
        <v>-0.16121851164922599</v>
      </c>
      <c r="Q261" s="2">
        <v>0.47033853292363198</v>
      </c>
      <c r="R261" s="5">
        <v>1.8099547511312218E-5</v>
      </c>
    </row>
    <row r="262" spans="2:18">
      <c r="B262" t="s">
        <v>99</v>
      </c>
      <c r="C262" t="s">
        <v>429</v>
      </c>
      <c r="D262" t="s">
        <v>429</v>
      </c>
      <c r="G262" t="s">
        <v>531</v>
      </c>
      <c r="H262" t="s">
        <v>531</v>
      </c>
      <c r="I262" s="3">
        <v>0</v>
      </c>
      <c r="J262">
        <v>0.46694274259338397</v>
      </c>
      <c r="K262">
        <v>1.37785714699296E-2</v>
      </c>
      <c r="L262" s="7">
        <v>1.4968814968814969E-4</v>
      </c>
      <c r="M262" t="s">
        <v>531</v>
      </c>
      <c r="N262" t="s">
        <v>531</v>
      </c>
      <c r="O262" s="3">
        <v>0</v>
      </c>
      <c r="P262" s="2">
        <v>-8.4656651639643504E-2</v>
      </c>
      <c r="Q262" s="2">
        <v>0.73073205597117596</v>
      </c>
      <c r="R262" s="5">
        <v>1.2669683257918551E-4</v>
      </c>
    </row>
    <row r="263" spans="2:18">
      <c r="B263" t="s">
        <v>100</v>
      </c>
      <c r="C263" t="s">
        <v>536</v>
      </c>
      <c r="D263" t="s">
        <v>537</v>
      </c>
      <c r="G263" s="2">
        <v>0.16412166223639599</v>
      </c>
      <c r="H263" s="2">
        <v>0.15925769838925299</v>
      </c>
      <c r="I263" s="3">
        <v>9.324009324009324E-5</v>
      </c>
      <c r="J263" s="2">
        <v>-8.6693381716688903E-2</v>
      </c>
      <c r="K263" s="2">
        <v>0.679052579324123</v>
      </c>
      <c r="L263" s="7">
        <v>1.6632016632016632E-5</v>
      </c>
      <c r="M263" t="s">
        <v>531</v>
      </c>
      <c r="N263" t="s">
        <v>531</v>
      </c>
      <c r="O263" s="3">
        <v>0</v>
      </c>
      <c r="P263" t="s">
        <v>531</v>
      </c>
      <c r="Q263" t="s">
        <v>531</v>
      </c>
      <c r="R263" s="5">
        <v>0</v>
      </c>
    </row>
    <row r="264" spans="2:18">
      <c r="B264" t="s">
        <v>101</v>
      </c>
      <c r="C264" t="s">
        <v>536</v>
      </c>
      <c r="D264" t="s">
        <v>537</v>
      </c>
      <c r="G264" s="2">
        <v>0.15546432599933299</v>
      </c>
      <c r="H264" s="2">
        <v>0.17921017970723599</v>
      </c>
      <c r="I264" s="3">
        <v>1.0567210567210567E-4</v>
      </c>
      <c r="J264" t="s">
        <v>531</v>
      </c>
      <c r="K264" t="s">
        <v>531</v>
      </c>
      <c r="L264" s="7">
        <v>0</v>
      </c>
      <c r="M264" t="s">
        <v>531</v>
      </c>
      <c r="N264" t="s">
        <v>531</v>
      </c>
      <c r="O264" s="3">
        <v>0</v>
      </c>
      <c r="P264" t="s">
        <v>531</v>
      </c>
      <c r="Q264" t="s">
        <v>531</v>
      </c>
      <c r="R264" s="5">
        <v>0</v>
      </c>
    </row>
    <row r="265" spans="2:18">
      <c r="B265" t="s">
        <v>362</v>
      </c>
      <c r="C265" t="s">
        <v>536</v>
      </c>
      <c r="D265" t="s">
        <v>302</v>
      </c>
      <c r="G265">
        <v>-0.468791202360753</v>
      </c>
      <c r="H265" s="1">
        <v>7.3758613345036099E-6</v>
      </c>
      <c r="I265" s="3">
        <v>5.5944055944055944E-4</v>
      </c>
      <c r="J265" s="2">
        <v>-4.1420079550996303E-2</v>
      </c>
      <c r="K265" s="2">
        <v>0.84776768866503305</v>
      </c>
      <c r="L265" s="7">
        <v>2.494802494802495E-4</v>
      </c>
      <c r="M265" s="2">
        <v>-0.382766102025696</v>
      </c>
      <c r="N265" s="2">
        <v>0.13777528368799699</v>
      </c>
      <c r="O265" s="3">
        <v>3.800904977375566E-4</v>
      </c>
      <c r="P265" s="2">
        <v>-0.34991482943825197</v>
      </c>
      <c r="Q265" s="2">
        <v>0.14182755076233999</v>
      </c>
      <c r="R265" s="5">
        <v>2.8959276018099549E-4</v>
      </c>
    </row>
    <row r="266" spans="2:18">
      <c r="B266" t="s">
        <v>102</v>
      </c>
      <c r="C266" t="s">
        <v>429</v>
      </c>
      <c r="D266" t="s">
        <v>429</v>
      </c>
      <c r="G266" s="2">
        <v>0.14581935122769599</v>
      </c>
      <c r="H266" s="2">
        <v>0.21022696705772001</v>
      </c>
      <c r="I266" s="3">
        <v>4.9106449106449109E-4</v>
      </c>
      <c r="J266" t="s">
        <v>531</v>
      </c>
      <c r="K266" t="s">
        <v>531</v>
      </c>
      <c r="L266" s="7">
        <v>0</v>
      </c>
      <c r="M266" t="s">
        <v>531</v>
      </c>
      <c r="N266" t="s">
        <v>531</v>
      </c>
      <c r="O266" s="3">
        <v>0</v>
      </c>
      <c r="P266" s="2">
        <v>0.27501981398985698</v>
      </c>
      <c r="Q266" s="2">
        <v>0.249327742612138</v>
      </c>
      <c r="R266" s="5">
        <v>1.8099547511312218E-5</v>
      </c>
    </row>
    <row r="267" spans="2:18">
      <c r="B267" t="s">
        <v>103</v>
      </c>
      <c r="C267" t="s">
        <v>529</v>
      </c>
      <c r="D267" t="s">
        <v>419</v>
      </c>
      <c r="G267" s="2">
        <v>0.15546432599933299</v>
      </c>
      <c r="H267" s="2">
        <v>0.17921017970723599</v>
      </c>
      <c r="I267" s="3">
        <v>1.3053613053613054E-4</v>
      </c>
      <c r="J267" t="s">
        <v>531</v>
      </c>
      <c r="K267" t="s">
        <v>531</v>
      </c>
      <c r="L267" s="7">
        <v>0</v>
      </c>
      <c r="M267" t="s">
        <v>531</v>
      </c>
      <c r="N267" t="s">
        <v>531</v>
      </c>
      <c r="O267" s="3">
        <v>0</v>
      </c>
      <c r="P267" t="s">
        <v>531</v>
      </c>
      <c r="Q267" t="s">
        <v>531</v>
      </c>
      <c r="R267" s="5">
        <v>0</v>
      </c>
    </row>
    <row r="268" spans="2:18">
      <c r="B268" t="s">
        <v>104</v>
      </c>
      <c r="C268" t="s">
        <v>536</v>
      </c>
      <c r="D268" t="s">
        <v>537</v>
      </c>
      <c r="G268" s="2">
        <v>-2.2785815147184699E-2</v>
      </c>
      <c r="H268" s="2">
        <v>0.86445048272814895</v>
      </c>
      <c r="I268" s="3">
        <v>1.0567210567210567E-4</v>
      </c>
      <c r="J268" t="s">
        <v>531</v>
      </c>
      <c r="K268" t="s">
        <v>531</v>
      </c>
      <c r="L268" s="7">
        <v>0</v>
      </c>
      <c r="M268" t="s">
        <v>531</v>
      </c>
      <c r="N268" t="s">
        <v>531</v>
      </c>
      <c r="O268" s="3">
        <v>0</v>
      </c>
      <c r="P268" t="s">
        <v>531</v>
      </c>
      <c r="Q268" t="s">
        <v>531</v>
      </c>
      <c r="R268" s="5">
        <v>0</v>
      </c>
    </row>
    <row r="269" spans="2:18">
      <c r="B269" t="s">
        <v>105</v>
      </c>
      <c r="C269" t="s">
        <v>529</v>
      </c>
      <c r="D269" t="s">
        <v>529</v>
      </c>
      <c r="G269" t="s">
        <v>531</v>
      </c>
      <c r="H269" t="s">
        <v>531</v>
      </c>
      <c r="I269" s="3">
        <v>0</v>
      </c>
      <c r="J269" s="2">
        <v>0.334766403094576</v>
      </c>
      <c r="K269" s="2">
        <v>0.10808198036988501</v>
      </c>
      <c r="L269" s="7">
        <v>1.9958419958419958E-4</v>
      </c>
      <c r="M269" t="s">
        <v>531</v>
      </c>
      <c r="N269" t="s">
        <v>531</v>
      </c>
      <c r="O269" s="3">
        <v>0</v>
      </c>
      <c r="P269" s="2">
        <v>0.34812112074874102</v>
      </c>
      <c r="Q269" s="2">
        <v>0.14378079862137699</v>
      </c>
      <c r="R269" s="5">
        <v>7.2398190045248873E-5</v>
      </c>
    </row>
    <row r="270" spans="2:18">
      <c r="B270" t="s">
        <v>310</v>
      </c>
      <c r="C270" t="s">
        <v>529</v>
      </c>
      <c r="D270" t="s">
        <v>530</v>
      </c>
      <c r="G270" t="s">
        <v>531</v>
      </c>
      <c r="H270" t="s">
        <v>531</v>
      </c>
      <c r="I270" s="3">
        <v>0</v>
      </c>
      <c r="J270">
        <v>0.434189564605719</v>
      </c>
      <c r="K270">
        <v>2.4320382887549799E-2</v>
      </c>
      <c r="L270" s="7">
        <v>3.659043659043659E-4</v>
      </c>
      <c r="M270" t="s">
        <v>531</v>
      </c>
      <c r="N270" t="s">
        <v>531</v>
      </c>
      <c r="O270" s="3">
        <v>0</v>
      </c>
      <c r="P270" s="2">
        <v>0.193084379193941</v>
      </c>
      <c r="Q270" s="2">
        <v>0.45417007683647698</v>
      </c>
      <c r="R270" s="5">
        <v>1.2669683257918551E-4</v>
      </c>
    </row>
    <row r="271" spans="2:18">
      <c r="B271" t="s">
        <v>311</v>
      </c>
      <c r="C271" t="s">
        <v>536</v>
      </c>
      <c r="D271" t="s">
        <v>537</v>
      </c>
      <c r="G271" s="2">
        <v>0.16412166223639599</v>
      </c>
      <c r="H271" s="2">
        <v>0.15925769838925299</v>
      </c>
      <c r="I271" s="3">
        <v>1.7404817404817404E-4</v>
      </c>
      <c r="J271" t="s">
        <v>531</v>
      </c>
      <c r="K271" t="s">
        <v>531</v>
      </c>
      <c r="L271" s="7">
        <v>0</v>
      </c>
      <c r="M271" t="s">
        <v>531</v>
      </c>
      <c r="N271" t="s">
        <v>531</v>
      </c>
      <c r="O271" s="3">
        <v>0</v>
      </c>
      <c r="P271" t="s">
        <v>531</v>
      </c>
      <c r="Q271" t="s">
        <v>531</v>
      </c>
      <c r="R271" s="5">
        <v>0</v>
      </c>
    </row>
    <row r="272" spans="2:18">
      <c r="B272" t="s">
        <v>312</v>
      </c>
      <c r="C272" t="s">
        <v>489</v>
      </c>
      <c r="D272" t="s">
        <v>24</v>
      </c>
      <c r="G272" s="2">
        <v>8.2521148754399698E-2</v>
      </c>
      <c r="H272" s="2">
        <v>0.47008051374590598</v>
      </c>
      <c r="I272" s="3">
        <v>6.2160062160062163E-6</v>
      </c>
      <c r="J272">
        <v>0.555162975848431</v>
      </c>
      <c r="K272">
        <v>2.0860040197793E-3</v>
      </c>
      <c r="L272" s="7">
        <v>4.4906444906444903E-4</v>
      </c>
      <c r="M272" s="2">
        <v>-0.13191542822581001</v>
      </c>
      <c r="N272" s="2">
        <v>0.55116004113337702</v>
      </c>
      <c r="O272" s="3">
        <v>1.8099547511312218E-5</v>
      </c>
      <c r="P272" s="2">
        <v>7.2091494483730506E-2</v>
      </c>
      <c r="Q272" s="2">
        <v>0.77252740334722703</v>
      </c>
      <c r="R272" s="5">
        <v>1.8099547511312217E-4</v>
      </c>
    </row>
    <row r="273" spans="2:18">
      <c r="B273" t="s">
        <v>313</v>
      </c>
      <c r="C273" t="s">
        <v>536</v>
      </c>
      <c r="D273" t="s">
        <v>302</v>
      </c>
      <c r="G273">
        <v>-0.39442472645753701</v>
      </c>
      <c r="H273">
        <v>2.93876358855737E-4</v>
      </c>
      <c r="I273" s="3">
        <v>1.7404817404817404E-4</v>
      </c>
      <c r="J273" s="2">
        <v>-0.13916270113694501</v>
      </c>
      <c r="K273" s="2">
        <v>0.55457127565447195</v>
      </c>
      <c r="L273" s="7">
        <v>2.3284823284823287E-4</v>
      </c>
      <c r="M273" s="2">
        <v>-0.32324410286777999</v>
      </c>
      <c r="N273" s="2">
        <v>0.25006904504509597</v>
      </c>
      <c r="O273" s="3">
        <v>3.6199095022624434E-4</v>
      </c>
      <c r="P273" s="2">
        <v>-0.38338975377857598</v>
      </c>
      <c r="Q273" s="2">
        <v>8.9305122955670502E-2</v>
      </c>
      <c r="R273" s="5">
        <v>1.2669683257918551E-4</v>
      </c>
    </row>
    <row r="274" spans="2:18">
      <c r="B274" t="s">
        <v>314</v>
      </c>
      <c r="C274" t="s">
        <v>536</v>
      </c>
      <c r="D274" t="s">
        <v>423</v>
      </c>
      <c r="G274" s="2">
        <v>-0.16760124541885499</v>
      </c>
      <c r="H274" s="2">
        <v>0.150619506080372</v>
      </c>
      <c r="I274" s="3">
        <v>3.108003108003108E-5</v>
      </c>
      <c r="J274" s="2">
        <v>-0.124342092081281</v>
      </c>
      <c r="K274" s="2">
        <v>0.57686291917086996</v>
      </c>
      <c r="L274" s="7">
        <v>3.3264033264033264E-5</v>
      </c>
      <c r="M274" s="2">
        <v>-0.24735304319626</v>
      </c>
      <c r="N274" s="2">
        <v>0.41760547425850197</v>
      </c>
      <c r="O274" s="3">
        <v>1.0859728506787331E-4</v>
      </c>
      <c r="P274" s="2">
        <v>6.8097782349308994E-2</v>
      </c>
      <c r="Q274" s="2">
        <v>0.78097565269004598</v>
      </c>
      <c r="R274" s="5">
        <v>3.6199095022624436E-5</v>
      </c>
    </row>
    <row r="275" spans="2:18">
      <c r="B275" t="s">
        <v>315</v>
      </c>
      <c r="C275" t="s">
        <v>536</v>
      </c>
      <c r="D275" t="s">
        <v>423</v>
      </c>
      <c r="G275">
        <v>-0.27336644492527201</v>
      </c>
      <c r="H275">
        <v>1.81821963899329E-2</v>
      </c>
      <c r="I275" s="3">
        <v>1.2432012432012432E-4</v>
      </c>
      <c r="J275" s="2">
        <v>-8.6693381716688903E-2</v>
      </c>
      <c r="K275" s="2">
        <v>0.679052579324123</v>
      </c>
      <c r="L275" s="7">
        <v>1.6632016632016632E-5</v>
      </c>
      <c r="M275" s="2">
        <v>-0.18944911037201401</v>
      </c>
      <c r="N275" s="2">
        <v>0.50258682399427002</v>
      </c>
      <c r="O275" s="3">
        <v>3.6199095022624436E-5</v>
      </c>
      <c r="P275" s="2">
        <v>-9.6035190707719403E-2</v>
      </c>
      <c r="Q275" s="2">
        <v>0.69493140139963205</v>
      </c>
      <c r="R275" s="5">
        <v>5.4298642533936655E-5</v>
      </c>
    </row>
    <row r="276" spans="2:18">
      <c r="B276" t="s">
        <v>316</v>
      </c>
      <c r="C276" t="s">
        <v>529</v>
      </c>
      <c r="D276" t="s">
        <v>530</v>
      </c>
      <c r="G276" s="2">
        <v>0.21052211350280001</v>
      </c>
      <c r="H276" s="2">
        <v>7.2514266278149206E-2</v>
      </c>
      <c r="I276" s="3">
        <v>6.4024864024864029E-4</v>
      </c>
      <c r="J276" t="s">
        <v>531</v>
      </c>
      <c r="K276" t="s">
        <v>531</v>
      </c>
      <c r="L276" s="7">
        <v>0</v>
      </c>
      <c r="M276" t="s">
        <v>531</v>
      </c>
      <c r="N276" t="s">
        <v>531</v>
      </c>
      <c r="O276" s="3">
        <v>0</v>
      </c>
      <c r="P276" t="s">
        <v>531</v>
      </c>
      <c r="Q276" t="s">
        <v>531</v>
      </c>
      <c r="R276" s="5">
        <v>0</v>
      </c>
    </row>
    <row r="277" spans="2:18">
      <c r="B277" t="s">
        <v>317</v>
      </c>
      <c r="C277" t="s">
        <v>536</v>
      </c>
      <c r="D277" t="s">
        <v>536</v>
      </c>
      <c r="G277" s="2">
        <v>-0.188367538155265</v>
      </c>
      <c r="H277" s="2">
        <v>0.107267258664608</v>
      </c>
      <c r="I277" s="3">
        <v>3.7296037296037295E-5</v>
      </c>
      <c r="J277" s="2">
        <v>-0.18076377168859301</v>
      </c>
      <c r="K277" s="2">
        <v>0.42741403240169301</v>
      </c>
      <c r="L277" s="7">
        <v>1.3305613305613305E-4</v>
      </c>
      <c r="M277" t="s">
        <v>531</v>
      </c>
      <c r="N277" t="s">
        <v>531</v>
      </c>
      <c r="O277" s="3">
        <v>0</v>
      </c>
      <c r="P277" s="2">
        <v>6.8097782349308994E-2</v>
      </c>
      <c r="Q277" s="2">
        <v>0.78097565269004598</v>
      </c>
      <c r="R277" s="5">
        <v>3.6199095022624436E-5</v>
      </c>
    </row>
    <row r="278" spans="2:18">
      <c r="B278" t="s">
        <v>318</v>
      </c>
      <c r="C278" t="s">
        <v>529</v>
      </c>
      <c r="D278" t="s">
        <v>26</v>
      </c>
      <c r="G278" s="2">
        <v>-8.2521148754399698E-2</v>
      </c>
      <c r="H278" s="2">
        <v>0.47008051374590598</v>
      </c>
      <c r="I278" s="3">
        <v>1.2432012432012433E-5</v>
      </c>
      <c r="J278">
        <v>0.38781716948982098</v>
      </c>
      <c r="K278">
        <v>4.9579239247225598E-2</v>
      </c>
      <c r="L278" s="7">
        <v>2.494802494802495E-4</v>
      </c>
      <c r="M278" t="s">
        <v>531</v>
      </c>
      <c r="N278" t="s">
        <v>531</v>
      </c>
      <c r="O278" s="3">
        <v>0</v>
      </c>
      <c r="P278" s="2">
        <v>2.9210949953697502E-4</v>
      </c>
      <c r="Q278" s="2">
        <v>1</v>
      </c>
      <c r="R278" s="5">
        <v>1.2669683257918551E-4</v>
      </c>
    </row>
    <row r="279" spans="2:18">
      <c r="B279" t="s">
        <v>319</v>
      </c>
      <c r="C279" t="s">
        <v>536</v>
      </c>
      <c r="D279" t="s">
        <v>423</v>
      </c>
      <c r="G279" s="2">
        <v>-0.11729643758033501</v>
      </c>
      <c r="H279" s="2">
        <v>0.31460432695816698</v>
      </c>
      <c r="I279" s="3">
        <v>1.8648018648018647E-5</v>
      </c>
      <c r="J279">
        <v>0.57156141700312801</v>
      </c>
      <c r="K279">
        <v>1.4997734579104999E-3</v>
      </c>
      <c r="L279" s="7">
        <v>3.8253638253638251E-4</v>
      </c>
      <c r="M279" t="s">
        <v>531</v>
      </c>
      <c r="N279" t="s">
        <v>531</v>
      </c>
      <c r="O279" s="3">
        <v>0</v>
      </c>
      <c r="P279" s="2">
        <v>-0.16121851164922599</v>
      </c>
      <c r="Q279" s="2">
        <v>0.47033853292363198</v>
      </c>
      <c r="R279" s="5">
        <v>1.8099547511312218E-5</v>
      </c>
    </row>
    <row r="280" spans="2:18">
      <c r="B280" t="s">
        <v>320</v>
      </c>
      <c r="C280" t="s">
        <v>536</v>
      </c>
      <c r="D280" t="s">
        <v>536</v>
      </c>
      <c r="G280">
        <v>-0.30257701602301301</v>
      </c>
      <c r="H280">
        <v>7.8979002189092304E-3</v>
      </c>
      <c r="I280" s="3">
        <v>3.1701631701631699E-4</v>
      </c>
      <c r="J280" t="s">
        <v>531</v>
      </c>
      <c r="K280" t="s">
        <v>531</v>
      </c>
      <c r="L280" s="7">
        <v>0</v>
      </c>
      <c r="M280" t="s">
        <v>531</v>
      </c>
      <c r="N280" t="s">
        <v>531</v>
      </c>
      <c r="O280" s="3">
        <v>0</v>
      </c>
      <c r="P280" s="2">
        <v>-0.38300385558941302</v>
      </c>
      <c r="Q280" s="2">
        <v>8.9305122955670502E-2</v>
      </c>
      <c r="R280" s="5">
        <v>3.800904977375566E-4</v>
      </c>
    </row>
    <row r="281" spans="2:18">
      <c r="B281" t="s">
        <v>321</v>
      </c>
      <c r="C281" t="s">
        <v>536</v>
      </c>
      <c r="D281" t="s">
        <v>197</v>
      </c>
      <c r="G281" s="2">
        <v>-0.11730254470228101</v>
      </c>
      <c r="H281" s="2">
        <v>0.31460432695816698</v>
      </c>
      <c r="I281" s="3">
        <v>1.2432012432012433E-5</v>
      </c>
      <c r="J281">
        <v>0.65540238702867304</v>
      </c>
      <c r="K281">
        <v>1.9846915746637601E-4</v>
      </c>
      <c r="L281" s="7">
        <v>3.3264033264033264E-4</v>
      </c>
      <c r="M281" t="s">
        <v>531</v>
      </c>
      <c r="N281" t="s">
        <v>531</v>
      </c>
      <c r="O281" s="3">
        <v>0</v>
      </c>
      <c r="P281" s="2">
        <v>-0.16121851164922599</v>
      </c>
      <c r="Q281" s="2">
        <v>0.47033853292363198</v>
      </c>
      <c r="R281" s="5">
        <v>1.8099547511312218E-5</v>
      </c>
    </row>
    <row r="282" spans="2:18">
      <c r="B282" t="s">
        <v>322</v>
      </c>
      <c r="C282" t="s">
        <v>536</v>
      </c>
      <c r="D282" t="s">
        <v>302</v>
      </c>
      <c r="G282" t="s">
        <v>531</v>
      </c>
      <c r="H282" t="s">
        <v>531</v>
      </c>
      <c r="I282" s="3">
        <v>0</v>
      </c>
      <c r="J282">
        <v>0.65757729502744799</v>
      </c>
      <c r="K282">
        <v>1.9846915746637601E-4</v>
      </c>
      <c r="L282" s="7">
        <v>3.659043659043659E-4</v>
      </c>
      <c r="M282" t="s">
        <v>531</v>
      </c>
      <c r="N282" t="s">
        <v>531</v>
      </c>
      <c r="O282" s="3">
        <v>0</v>
      </c>
      <c r="P282" s="2">
        <v>0.12328474420235</v>
      </c>
      <c r="Q282" s="2">
        <v>0.59919563709316004</v>
      </c>
      <c r="R282" s="5">
        <v>1.8099547511312218E-5</v>
      </c>
    </row>
    <row r="283" spans="2:18">
      <c r="B283" t="s">
        <v>323</v>
      </c>
      <c r="C283" t="s">
        <v>536</v>
      </c>
      <c r="D283" t="s">
        <v>536</v>
      </c>
      <c r="G283" s="2">
        <v>-0.18833517398885599</v>
      </c>
      <c r="H283" s="2">
        <v>0.107267258664608</v>
      </c>
      <c r="I283" s="3">
        <v>5.5944055944055945E-5</v>
      </c>
      <c r="J283" s="2">
        <v>1.64885872824054E-2</v>
      </c>
      <c r="K283" s="2">
        <v>0.93585110607232203</v>
      </c>
      <c r="L283" s="7">
        <v>1.3305613305613305E-4</v>
      </c>
      <c r="M283" s="2">
        <v>-0.18944911037201401</v>
      </c>
      <c r="N283" s="2">
        <v>0.50258682399427002</v>
      </c>
      <c r="O283" s="3">
        <v>3.6199095022624436E-5</v>
      </c>
      <c r="P283" s="2">
        <v>-0.16121851164922599</v>
      </c>
      <c r="Q283" s="2">
        <v>0.47033853292363198</v>
      </c>
      <c r="R283" s="5">
        <v>3.6199095022624436E-5</v>
      </c>
    </row>
    <row r="284" spans="2:18">
      <c r="B284" t="s">
        <v>324</v>
      </c>
      <c r="C284" t="s">
        <v>536</v>
      </c>
      <c r="D284" t="s">
        <v>537</v>
      </c>
      <c r="G284">
        <v>0.25532492814468</v>
      </c>
      <c r="H284">
        <v>2.7941566555825699E-2</v>
      </c>
      <c r="I284" s="3">
        <v>3.9782439782439785E-4</v>
      </c>
      <c r="J284" s="2">
        <v>0.33580928908552499</v>
      </c>
      <c r="K284" s="2">
        <v>0.107343093680697</v>
      </c>
      <c r="L284" s="7">
        <v>9.9792099792099791E-5</v>
      </c>
      <c r="M284" t="s">
        <v>531</v>
      </c>
      <c r="N284" t="s">
        <v>531</v>
      </c>
      <c r="O284" s="3">
        <v>0</v>
      </c>
      <c r="P284" t="s">
        <v>531</v>
      </c>
      <c r="Q284" t="s">
        <v>531</v>
      </c>
      <c r="R284" s="5">
        <v>0</v>
      </c>
    </row>
    <row r="285" spans="2:18">
      <c r="B285" t="s">
        <v>325</v>
      </c>
      <c r="C285" t="s">
        <v>536</v>
      </c>
      <c r="D285" t="s">
        <v>198</v>
      </c>
      <c r="G285" s="2">
        <v>0.11041693791211001</v>
      </c>
      <c r="H285" s="2">
        <v>0.348431001648078</v>
      </c>
      <c r="I285" s="3">
        <v>1.2432012432012432E-4</v>
      </c>
      <c r="J285" t="s">
        <v>531</v>
      </c>
      <c r="K285" t="s">
        <v>531</v>
      </c>
      <c r="L285" s="7">
        <v>0</v>
      </c>
      <c r="M285" t="s">
        <v>531</v>
      </c>
      <c r="N285" t="s">
        <v>531</v>
      </c>
      <c r="O285" s="3">
        <v>0</v>
      </c>
      <c r="P285" t="s">
        <v>531</v>
      </c>
      <c r="Q285" t="s">
        <v>531</v>
      </c>
      <c r="R285" s="5">
        <v>0</v>
      </c>
    </row>
    <row r="286" spans="2:18">
      <c r="B286" t="s">
        <v>326</v>
      </c>
      <c r="C286" t="s">
        <v>529</v>
      </c>
      <c r="D286" t="s">
        <v>199</v>
      </c>
      <c r="G286" s="2">
        <v>0.12347963579292601</v>
      </c>
      <c r="H286" s="2">
        <v>0.29543061935273801</v>
      </c>
      <c r="I286" s="3">
        <v>1.181041181041181E-4</v>
      </c>
      <c r="J286" s="2">
        <v>0.30342683600841103</v>
      </c>
      <c r="K286" s="2">
        <v>0.15182079055522199</v>
      </c>
      <c r="L286" s="7">
        <v>1.6632016632016632E-5</v>
      </c>
      <c r="M286" t="s">
        <v>531</v>
      </c>
      <c r="N286" t="s">
        <v>531</v>
      </c>
      <c r="O286" s="3">
        <v>0</v>
      </c>
      <c r="P286" t="s">
        <v>531</v>
      </c>
      <c r="Q286" t="s">
        <v>531</v>
      </c>
      <c r="R286" s="5">
        <v>0</v>
      </c>
    </row>
    <row r="287" spans="2:18">
      <c r="B287" t="s">
        <v>327</v>
      </c>
      <c r="C287" t="s">
        <v>536</v>
      </c>
      <c r="D287" t="s">
        <v>537</v>
      </c>
      <c r="G287" s="2">
        <v>-0.20744098250932999</v>
      </c>
      <c r="H287" s="2">
        <v>7.7003111426442603E-2</v>
      </c>
      <c r="I287" s="3">
        <v>4.9728049728049731E-5</v>
      </c>
      <c r="J287" s="2">
        <v>-0.13497590848330901</v>
      </c>
      <c r="K287" s="2">
        <v>0.56559734883174695</v>
      </c>
      <c r="L287" s="7">
        <v>1.8295218295218295E-4</v>
      </c>
      <c r="M287" s="2">
        <v>-0.13191542822581001</v>
      </c>
      <c r="N287" s="2">
        <v>0.55116004113337702</v>
      </c>
      <c r="O287" s="3">
        <v>1.8099547511312218E-5</v>
      </c>
      <c r="P287" s="2">
        <v>-0.28810557212315802</v>
      </c>
      <c r="Q287" s="2">
        <v>0.22104251082589299</v>
      </c>
      <c r="R287" s="5">
        <v>5.4298642533936655E-5</v>
      </c>
    </row>
    <row r="288" spans="2:18">
      <c r="B288" t="s">
        <v>328</v>
      </c>
      <c r="C288" t="s">
        <v>536</v>
      </c>
      <c r="D288" t="s">
        <v>200</v>
      </c>
      <c r="G288" s="2">
        <v>0.151869474303444</v>
      </c>
      <c r="H288" s="2">
        <v>0.19130951802135901</v>
      </c>
      <c r="I288" s="3">
        <v>8.0808080808080811E-5</v>
      </c>
      <c r="J288" t="s">
        <v>531</v>
      </c>
      <c r="K288" t="s">
        <v>531</v>
      </c>
      <c r="L288" s="7">
        <v>0</v>
      </c>
      <c r="M288" t="s">
        <v>531</v>
      </c>
      <c r="N288" t="s">
        <v>531</v>
      </c>
      <c r="O288" s="3">
        <v>0</v>
      </c>
      <c r="P288" t="s">
        <v>531</v>
      </c>
      <c r="Q288" t="s">
        <v>531</v>
      </c>
      <c r="R288" s="5">
        <v>0</v>
      </c>
    </row>
    <row r="289" spans="2:18">
      <c r="B289" t="s">
        <v>329</v>
      </c>
      <c r="C289" t="s">
        <v>536</v>
      </c>
      <c r="D289" t="s">
        <v>302</v>
      </c>
      <c r="G289" s="2">
        <v>0.15546432599933299</v>
      </c>
      <c r="H289" s="2">
        <v>0.17921017970723599</v>
      </c>
      <c r="I289" s="3">
        <v>2.2377622377622378E-4</v>
      </c>
      <c r="J289" t="s">
        <v>531</v>
      </c>
      <c r="K289" t="s">
        <v>531</v>
      </c>
      <c r="L289" s="7">
        <v>0</v>
      </c>
      <c r="M289" t="s">
        <v>531</v>
      </c>
      <c r="N289" t="s">
        <v>531</v>
      </c>
      <c r="O289" s="3">
        <v>0</v>
      </c>
      <c r="P289" t="s">
        <v>531</v>
      </c>
      <c r="Q289" t="s">
        <v>531</v>
      </c>
      <c r="R289" s="5">
        <v>0</v>
      </c>
    </row>
    <row r="290" spans="2:18">
      <c r="B290" t="s">
        <v>330</v>
      </c>
      <c r="C290" t="s">
        <v>536</v>
      </c>
      <c r="D290" t="s">
        <v>302</v>
      </c>
      <c r="G290" s="2">
        <v>0.15546432599933299</v>
      </c>
      <c r="H290" s="2">
        <v>0.17921017970723599</v>
      </c>
      <c r="I290" s="3">
        <v>6.8376068376068368E-5</v>
      </c>
      <c r="J290" s="2">
        <v>0.32051362788494198</v>
      </c>
      <c r="K290" s="2">
        <v>0.12923953857416901</v>
      </c>
      <c r="L290" s="7">
        <v>1.3305613305613305E-4</v>
      </c>
      <c r="M290" t="s">
        <v>531</v>
      </c>
      <c r="N290" t="s">
        <v>531</v>
      </c>
      <c r="O290" s="3">
        <v>0</v>
      </c>
      <c r="P290" t="s">
        <v>531</v>
      </c>
      <c r="Q290" t="s">
        <v>531</v>
      </c>
      <c r="R290" s="5">
        <v>0</v>
      </c>
    </row>
    <row r="291" spans="2:18">
      <c r="B291" t="s">
        <v>331</v>
      </c>
      <c r="C291" t="s">
        <v>429</v>
      </c>
      <c r="D291" t="s">
        <v>429</v>
      </c>
      <c r="G291" s="2">
        <v>8.8930458397985301E-2</v>
      </c>
      <c r="H291" s="2">
        <v>0.45115185443349198</v>
      </c>
      <c r="I291" s="3">
        <v>9.9456099456099461E-5</v>
      </c>
      <c r="J291">
        <v>0.405635512001087</v>
      </c>
      <c r="K291">
        <v>3.8096480097652E-2</v>
      </c>
      <c r="L291" s="7">
        <v>6.6528066528066527E-5</v>
      </c>
      <c r="M291" t="s">
        <v>531</v>
      </c>
      <c r="N291" t="s">
        <v>531</v>
      </c>
      <c r="O291" s="3">
        <v>0</v>
      </c>
      <c r="P291" t="s">
        <v>531</v>
      </c>
      <c r="Q291" t="s">
        <v>531</v>
      </c>
      <c r="R291" s="5">
        <v>0</v>
      </c>
    </row>
    <row r="292" spans="2:18">
      <c r="B292" t="s">
        <v>332</v>
      </c>
      <c r="C292" t="s">
        <v>529</v>
      </c>
      <c r="D292" t="s">
        <v>530</v>
      </c>
      <c r="G292" t="s">
        <v>531</v>
      </c>
      <c r="H292" t="s">
        <v>531</v>
      </c>
      <c r="I292" s="3">
        <v>0</v>
      </c>
      <c r="J292">
        <v>0.56663472174886798</v>
      </c>
      <c r="K292">
        <v>1.60007942434834E-3</v>
      </c>
      <c r="L292" s="7">
        <v>2.494802494802495E-4</v>
      </c>
      <c r="M292" t="s">
        <v>531</v>
      </c>
      <c r="N292" t="s">
        <v>531</v>
      </c>
      <c r="O292" s="3">
        <v>0</v>
      </c>
      <c r="P292" s="2">
        <v>5.4478225879447201E-2</v>
      </c>
      <c r="Q292" s="2">
        <v>0.82370186478135898</v>
      </c>
      <c r="R292" s="5">
        <v>3.6199095022624436E-5</v>
      </c>
    </row>
    <row r="293" spans="2:18">
      <c r="B293" t="s">
        <v>333</v>
      </c>
      <c r="C293" t="s">
        <v>429</v>
      </c>
      <c r="D293" t="s">
        <v>429</v>
      </c>
      <c r="G293">
        <v>-0.258126127993764</v>
      </c>
      <c r="H293">
        <v>2.6280210660139601E-2</v>
      </c>
      <c r="I293" s="3">
        <v>1.0567210567210567E-4</v>
      </c>
      <c r="J293" s="2">
        <v>-0.124294111337807</v>
      </c>
      <c r="K293" s="2">
        <v>0.57686291917086996</v>
      </c>
      <c r="L293" s="7">
        <v>4.9896049896049896E-5</v>
      </c>
      <c r="M293" t="s">
        <v>531</v>
      </c>
      <c r="N293" t="s">
        <v>531</v>
      </c>
      <c r="O293" s="3">
        <v>0</v>
      </c>
      <c r="P293" t="s">
        <v>531</v>
      </c>
      <c r="Q293" t="s">
        <v>531</v>
      </c>
      <c r="R293" s="5">
        <v>0</v>
      </c>
    </row>
    <row r="294" spans="2:18">
      <c r="B294" t="s">
        <v>334</v>
      </c>
      <c r="C294" t="s">
        <v>536</v>
      </c>
      <c r="D294" t="s">
        <v>423</v>
      </c>
      <c r="G294" s="2">
        <v>0.15546432599933299</v>
      </c>
      <c r="H294" s="2">
        <v>0.17921017970723599</v>
      </c>
      <c r="I294" s="3">
        <v>1.4918414918414918E-4</v>
      </c>
      <c r="J294" t="s">
        <v>531</v>
      </c>
      <c r="K294" t="s">
        <v>531</v>
      </c>
      <c r="L294" s="7">
        <v>0</v>
      </c>
      <c r="M294" t="s">
        <v>531</v>
      </c>
      <c r="N294" t="s">
        <v>531</v>
      </c>
      <c r="O294" s="3">
        <v>0</v>
      </c>
      <c r="P294" t="s">
        <v>531</v>
      </c>
      <c r="Q294" t="s">
        <v>531</v>
      </c>
      <c r="R294" s="5">
        <v>0</v>
      </c>
    </row>
    <row r="295" spans="2:18">
      <c r="B295" t="s">
        <v>335</v>
      </c>
      <c r="C295" t="s">
        <v>529</v>
      </c>
      <c r="D295" t="s">
        <v>201</v>
      </c>
      <c r="G295" s="2">
        <v>0.129144562588449</v>
      </c>
      <c r="H295" s="2">
        <v>0.27053001580939801</v>
      </c>
      <c r="I295" s="3">
        <v>1.1188811188811189E-4</v>
      </c>
      <c r="J295" t="s">
        <v>531</v>
      </c>
      <c r="K295" t="s">
        <v>531</v>
      </c>
      <c r="L295" s="7">
        <v>0</v>
      </c>
      <c r="M295" t="s">
        <v>531</v>
      </c>
      <c r="N295" t="s">
        <v>531</v>
      </c>
      <c r="O295" s="3">
        <v>0</v>
      </c>
      <c r="P295" t="s">
        <v>531</v>
      </c>
      <c r="Q295" t="s">
        <v>531</v>
      </c>
      <c r="R295" s="5">
        <v>0</v>
      </c>
    </row>
    <row r="296" spans="2:18">
      <c r="B296" t="s">
        <v>366</v>
      </c>
      <c r="C296" t="s">
        <v>536</v>
      </c>
      <c r="D296" t="s">
        <v>354</v>
      </c>
      <c r="G296">
        <v>-0.48637200386141199</v>
      </c>
      <c r="H296" s="1">
        <v>2.7654297497044299E-6</v>
      </c>
      <c r="I296" s="3">
        <v>7.2105672105672103E-4</v>
      </c>
      <c r="J296" s="2">
        <v>-0.14048746966834899</v>
      </c>
      <c r="K296" s="2">
        <v>0.55123074668178595</v>
      </c>
      <c r="L296" s="7">
        <v>4.6569646569646575E-4</v>
      </c>
      <c r="M296" s="2">
        <v>-0.128665482704128</v>
      </c>
      <c r="N296" s="2">
        <v>0.561461050072947</v>
      </c>
      <c r="O296" s="3">
        <v>2.7149321266968323E-4</v>
      </c>
      <c r="P296" s="2">
        <v>-0.38331248082530101</v>
      </c>
      <c r="Q296" s="2">
        <v>8.9305122955670502E-2</v>
      </c>
      <c r="R296" s="5">
        <v>1.4479638009049775E-4</v>
      </c>
    </row>
    <row r="297" spans="2:18">
      <c r="B297" t="s">
        <v>336</v>
      </c>
      <c r="C297" t="s">
        <v>536</v>
      </c>
      <c r="D297" t="s">
        <v>536</v>
      </c>
      <c r="G297" s="2">
        <v>-0.18834730859625801</v>
      </c>
      <c r="H297" s="2">
        <v>0.107267258664608</v>
      </c>
      <c r="I297" s="3">
        <v>4.9728049728049731E-5</v>
      </c>
      <c r="J297" s="2">
        <v>-0.15438795383391299</v>
      </c>
      <c r="K297" s="2">
        <v>0.497348428128288</v>
      </c>
      <c r="L297" s="7">
        <v>8.3160083160083159E-5</v>
      </c>
      <c r="M297" t="s">
        <v>531</v>
      </c>
      <c r="N297" t="s">
        <v>531</v>
      </c>
      <c r="O297" s="3">
        <v>0</v>
      </c>
      <c r="P297" s="2">
        <v>0.16121851164922599</v>
      </c>
      <c r="Q297" s="2">
        <v>0.47033853292363198</v>
      </c>
      <c r="R297" s="5">
        <v>3.6199095022624436E-5</v>
      </c>
    </row>
    <row r="298" spans="2:18">
      <c r="B298" t="s">
        <v>337</v>
      </c>
      <c r="C298" t="s">
        <v>536</v>
      </c>
      <c r="D298" t="s">
        <v>302</v>
      </c>
      <c r="G298" s="2">
        <v>-7.1083601952942596E-2</v>
      </c>
      <c r="H298" s="2">
        <v>0.53435160234003598</v>
      </c>
      <c r="I298" s="3">
        <v>5.5322455322455325E-4</v>
      </c>
      <c r="J298" t="s">
        <v>531</v>
      </c>
      <c r="K298" t="s">
        <v>531</v>
      </c>
      <c r="L298" s="7">
        <v>0</v>
      </c>
      <c r="M298" t="s">
        <v>531</v>
      </c>
      <c r="N298" t="s">
        <v>531</v>
      </c>
      <c r="O298" s="3">
        <v>0</v>
      </c>
      <c r="P298" s="2">
        <v>-0.16121851164922599</v>
      </c>
      <c r="Q298" s="2">
        <v>0.47033853292363198</v>
      </c>
      <c r="R298" s="5">
        <v>1.8099547511312218E-5</v>
      </c>
    </row>
    <row r="299" spans="2:18">
      <c r="B299" t="s">
        <v>364</v>
      </c>
      <c r="C299" t="s">
        <v>536</v>
      </c>
      <c r="D299" t="s">
        <v>536</v>
      </c>
      <c r="G299">
        <v>-0.46474316319248998</v>
      </c>
      <c r="H299" s="1">
        <v>8.7270295538511195E-6</v>
      </c>
      <c r="I299" s="3">
        <v>2.5050505050505053E-3</v>
      </c>
      <c r="J299" s="2">
        <v>-0.22775053302280801</v>
      </c>
      <c r="K299" s="2">
        <v>0.30764765791996601</v>
      </c>
      <c r="L299" s="7">
        <v>1.9625779625779623E-3</v>
      </c>
      <c r="M299" s="2">
        <v>-0.27603241371267501</v>
      </c>
      <c r="N299" s="2">
        <v>0.33425900666090402</v>
      </c>
      <c r="O299" s="3">
        <v>1.1040723981900454E-3</v>
      </c>
      <c r="P299">
        <v>-0.46538349412983399</v>
      </c>
      <c r="Q299">
        <v>2.6892283142208599E-2</v>
      </c>
      <c r="R299" s="5">
        <v>1.7013574660633484E-3</v>
      </c>
    </row>
    <row r="300" spans="2:18">
      <c r="B300" t="s">
        <v>338</v>
      </c>
      <c r="C300" t="s">
        <v>529</v>
      </c>
      <c r="D300" t="s">
        <v>387</v>
      </c>
      <c r="G300" s="2">
        <v>0.145394404948228</v>
      </c>
      <c r="H300" s="2">
        <v>0.21022696705772001</v>
      </c>
      <c r="I300" s="3">
        <v>3.6052836052836052E-4</v>
      </c>
      <c r="J300" t="s">
        <v>531</v>
      </c>
      <c r="K300" t="s">
        <v>531</v>
      </c>
      <c r="L300" s="7">
        <v>0</v>
      </c>
      <c r="M300" t="s">
        <v>531</v>
      </c>
      <c r="N300" t="s">
        <v>531</v>
      </c>
      <c r="O300" s="3">
        <v>0</v>
      </c>
      <c r="P300" t="s">
        <v>531</v>
      </c>
      <c r="Q300" t="s">
        <v>531</v>
      </c>
      <c r="R300" s="5">
        <v>0</v>
      </c>
    </row>
    <row r="301" spans="2:18">
      <c r="B301" t="s">
        <v>339</v>
      </c>
      <c r="C301" t="s">
        <v>531</v>
      </c>
      <c r="D301" t="s">
        <v>531</v>
      </c>
      <c r="G301">
        <v>-0.24892621310673901</v>
      </c>
      <c r="H301">
        <v>3.3109623622460602E-2</v>
      </c>
      <c r="I301" s="3">
        <v>6.452214452214452E-3</v>
      </c>
      <c r="J301">
        <v>0.61572189777465902</v>
      </c>
      <c r="K301">
        <v>6.8773832952593195E-4</v>
      </c>
      <c r="L301" s="7">
        <v>9.6133056133056137E-3</v>
      </c>
      <c r="M301" s="2">
        <v>-0.171553790038839</v>
      </c>
      <c r="N301" s="2">
        <v>0.55116004113337702</v>
      </c>
      <c r="O301" s="3">
        <v>2.3710407239819005E-3</v>
      </c>
      <c r="P301" s="2">
        <v>-0.30362214459112902</v>
      </c>
      <c r="Q301" s="2">
        <v>0.216495195466234</v>
      </c>
      <c r="R301" s="5">
        <v>4.8144796380090492E-3</v>
      </c>
    </row>
    <row r="302" spans="2:18">
      <c r="B302" t="s">
        <v>341</v>
      </c>
      <c r="C302" t="s">
        <v>531</v>
      </c>
      <c r="D302" t="s">
        <v>531</v>
      </c>
      <c r="G302">
        <v>-0.60981067540631195</v>
      </c>
      <c r="H302" s="1">
        <v>3.5809175147314001E-10</v>
      </c>
      <c r="I302" s="1"/>
      <c r="J302" s="2">
        <v>5.4971745173266501E-2</v>
      </c>
      <c r="K302" s="2">
        <v>0.80830872367788797</v>
      </c>
      <c r="L302" s="6"/>
      <c r="M302">
        <v>-0.76630122676755597</v>
      </c>
      <c r="N302" s="1">
        <v>1.34209800530164E-5</v>
      </c>
      <c r="O302" s="1"/>
      <c r="P302">
        <v>-0.79602955907802697</v>
      </c>
      <c r="Q302" s="1">
        <v>2.8851862402295701E-7</v>
      </c>
    </row>
    <row r="303" spans="2:18">
      <c r="B303" t="s">
        <v>342</v>
      </c>
      <c r="C303" t="s">
        <v>531</v>
      </c>
      <c r="D303" t="s">
        <v>531</v>
      </c>
      <c r="G303">
        <v>-0.50653473441472596</v>
      </c>
      <c r="H303" s="1">
        <v>8.8582039489358199E-7</v>
      </c>
      <c r="I303" s="1"/>
      <c r="J303" s="2">
        <v>-8.5584752964367003E-2</v>
      </c>
      <c r="K303" s="2">
        <v>0.68140977286439197</v>
      </c>
      <c r="L303" s="6"/>
      <c r="M303">
        <v>-0.64589494507021294</v>
      </c>
      <c r="N303">
        <v>7.8029545604515105E-4</v>
      </c>
      <c r="P303">
        <v>-0.814974866598144</v>
      </c>
      <c r="Q303" s="1">
        <v>8.1284449107434101E-8</v>
      </c>
    </row>
    <row r="304" spans="2:18">
      <c r="B304" t="s">
        <v>343</v>
      </c>
      <c r="C304" t="s">
        <v>531</v>
      </c>
      <c r="D304" t="s">
        <v>531</v>
      </c>
      <c r="G304">
        <v>-0.32045654117293099</v>
      </c>
      <c r="H304">
        <v>4.67832812487033E-3</v>
      </c>
      <c r="J304">
        <v>-0.46413269876829799</v>
      </c>
      <c r="K304">
        <v>1.37785714699296E-2</v>
      </c>
      <c r="M304">
        <v>-0.49682882273663898</v>
      </c>
      <c r="N304">
        <v>2.4609294312838401E-2</v>
      </c>
      <c r="P304" s="2">
        <v>-0.17459080809487301</v>
      </c>
      <c r="Q304" s="2">
        <v>0.47033853292363198</v>
      </c>
    </row>
  </sheetData>
  <sortState ref="A2:XFD1048576">
    <sortCondition ref="B3:B1048576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203"/>
  <sheetViews>
    <sheetView topLeftCell="A138" workbookViewId="0">
      <selection activeCell="C174" sqref="A1:XFD1048576"/>
    </sheetView>
  </sheetViews>
  <sheetFormatPr baseColWidth="10" defaultRowHeight="13"/>
  <cols>
    <col min="12" max="12" width="10.7109375" style="5"/>
    <col min="18" max="18" width="10.7109375" style="8"/>
  </cols>
  <sheetData>
    <row r="1" spans="1:19">
      <c r="A1" t="s">
        <v>518</v>
      </c>
      <c r="B1" t="s">
        <v>510</v>
      </c>
      <c r="C1" t="s">
        <v>511</v>
      </c>
      <c r="D1" t="s">
        <v>512</v>
      </c>
      <c r="E1" t="s">
        <v>513</v>
      </c>
      <c r="F1" t="s">
        <v>520</v>
      </c>
      <c r="G1" t="s">
        <v>514</v>
      </c>
      <c r="H1" t="s">
        <v>204</v>
      </c>
      <c r="I1" t="s">
        <v>207</v>
      </c>
      <c r="J1" t="s">
        <v>515</v>
      </c>
      <c r="K1" t="s">
        <v>203</v>
      </c>
      <c r="L1" s="5" t="s">
        <v>207</v>
      </c>
      <c r="M1" t="s">
        <v>516</v>
      </c>
      <c r="N1" t="s">
        <v>205</v>
      </c>
      <c r="O1" t="s">
        <v>207</v>
      </c>
      <c r="P1" t="s">
        <v>517</v>
      </c>
      <c r="Q1" t="s">
        <v>206</v>
      </c>
      <c r="R1" s="8" t="s">
        <v>207</v>
      </c>
    </row>
    <row r="2" spans="1:19">
      <c r="B2" t="s">
        <v>528</v>
      </c>
      <c r="C2" t="s">
        <v>529</v>
      </c>
      <c r="D2" t="s">
        <v>530</v>
      </c>
      <c r="G2">
        <v>-0.80252450821051202</v>
      </c>
      <c r="H2" s="1">
        <v>5.0945379194273202E-21</v>
      </c>
      <c r="I2" s="9">
        <v>1.595027195027195E-2</v>
      </c>
      <c r="J2">
        <v>-0.66256926856022202</v>
      </c>
      <c r="K2">
        <v>1.9846915746637601E-4</v>
      </c>
      <c r="L2" s="9">
        <v>2.3434511434511435E-2</v>
      </c>
      <c r="M2">
        <v>-0.62052799364642597</v>
      </c>
      <c r="N2">
        <v>1.36213978025712E-3</v>
      </c>
      <c r="O2" s="9">
        <v>2.3837104072398189E-2</v>
      </c>
      <c r="P2">
        <v>-0.84771189792000001</v>
      </c>
      <c r="Q2" s="1">
        <v>1.6200473535673901E-8</v>
      </c>
      <c r="R2" s="8">
        <v>1.2977375565610861E-2</v>
      </c>
      <c r="S2" t="str">
        <f>IF(AND(R2&lt;0.001, O2&lt;0.001, L2&lt;0.001, I2&lt;0.001), "THROW", "keep")</f>
        <v>keep</v>
      </c>
    </row>
    <row r="3" spans="1:19">
      <c r="B3" t="s">
        <v>532</v>
      </c>
      <c r="C3" t="s">
        <v>529</v>
      </c>
      <c r="D3" t="s">
        <v>533</v>
      </c>
      <c r="G3">
        <v>-0.78142163870855497</v>
      </c>
      <c r="H3" s="1">
        <v>2.0313809932641801E-19</v>
      </c>
      <c r="I3" s="9">
        <v>2.6635586635586635E-2</v>
      </c>
      <c r="J3">
        <v>-0.572435408211036</v>
      </c>
      <c r="K3">
        <v>1.4997734579104999E-3</v>
      </c>
      <c r="L3" s="9">
        <v>5.4153846153846157E-2</v>
      </c>
      <c r="M3">
        <v>-0.690867716058297</v>
      </c>
      <c r="N3">
        <v>1.6098026406988301E-4</v>
      </c>
      <c r="O3" s="9">
        <v>3.3140271493212671E-2</v>
      </c>
      <c r="P3">
        <v>-0.80552363611286104</v>
      </c>
      <c r="Q3" s="1">
        <v>1.5652528934717501E-7</v>
      </c>
      <c r="R3" s="8">
        <v>2.1574660633484163E-2</v>
      </c>
      <c r="S3" t="str">
        <f t="shared" ref="S3:S66" si="0">IF(AND(R3&lt;0.001, O3&lt;0.001, L3&lt;0.001, I3&lt;0.001), "THROW", "keep")</f>
        <v>keep</v>
      </c>
    </row>
    <row r="4" spans="1:19">
      <c r="B4" t="s">
        <v>289</v>
      </c>
      <c r="C4" t="s">
        <v>529</v>
      </c>
      <c r="D4" t="s">
        <v>530</v>
      </c>
      <c r="G4">
        <v>-0.77247061770775705</v>
      </c>
      <c r="H4" s="1">
        <v>7.51293300639572E-19</v>
      </c>
      <c r="I4" s="9">
        <v>8.4941724941724944E-2</v>
      </c>
      <c r="J4">
        <v>-0.606350189370505</v>
      </c>
      <c r="K4">
        <v>8.6320166744842397E-4</v>
      </c>
      <c r="L4" s="9">
        <v>8.4174636174636164E-2</v>
      </c>
      <c r="M4" s="2">
        <v>0.33568374260825101</v>
      </c>
      <c r="N4" s="2">
        <v>0.22978359985934799</v>
      </c>
      <c r="O4" s="9">
        <v>0.11276018099547512</v>
      </c>
      <c r="P4">
        <v>-0.67751961822223505</v>
      </c>
      <c r="Q4">
        <v>1.10608710120012E-4</v>
      </c>
      <c r="R4" s="8">
        <v>6.8995475113122179E-2</v>
      </c>
      <c r="S4" t="str">
        <f t="shared" si="0"/>
        <v>keep</v>
      </c>
    </row>
    <row r="5" spans="1:19">
      <c r="B5" t="s">
        <v>535</v>
      </c>
      <c r="C5" t="s">
        <v>536</v>
      </c>
      <c r="D5" t="s">
        <v>537</v>
      </c>
      <c r="G5">
        <v>-0.76919188199197697</v>
      </c>
      <c r="H5" s="1">
        <v>1.0351834172411901E-18</v>
      </c>
      <c r="I5" s="10">
        <v>3.5928515928515927E-3</v>
      </c>
      <c r="J5">
        <v>-0.40309011020949898</v>
      </c>
      <c r="K5">
        <v>3.9540843679331902E-2</v>
      </c>
      <c r="L5" s="10">
        <v>3.808731808731809E-3</v>
      </c>
      <c r="M5">
        <v>-0.63789888228606695</v>
      </c>
      <c r="N5">
        <v>8.6927827093394598E-4</v>
      </c>
      <c r="O5" s="10">
        <v>2.334841628959276E-3</v>
      </c>
      <c r="P5">
        <v>-0.81833822651701604</v>
      </c>
      <c r="Q5" s="1">
        <v>7.4495918069862405E-8</v>
      </c>
      <c r="R5" s="8">
        <v>7.2036199095022622E-3</v>
      </c>
      <c r="S5" t="str">
        <f t="shared" si="0"/>
        <v>keep</v>
      </c>
    </row>
    <row r="6" spans="1:19">
      <c r="B6" t="s">
        <v>538</v>
      </c>
      <c r="C6" t="s">
        <v>529</v>
      </c>
      <c r="D6" t="s">
        <v>530</v>
      </c>
      <c r="G6">
        <v>-0.762147998163208</v>
      </c>
      <c r="H6" s="1">
        <v>2.8575211848448999E-18</v>
      </c>
      <c r="I6" s="9">
        <v>4.6371406371406368E-3</v>
      </c>
      <c r="J6">
        <v>-0.57729153063918504</v>
      </c>
      <c r="K6">
        <v>1.4997734579104999E-3</v>
      </c>
      <c r="L6" s="9">
        <v>1.1426195426195426E-2</v>
      </c>
      <c r="M6" s="2">
        <v>0.14890632149893401</v>
      </c>
      <c r="N6" s="2">
        <v>0.55116004113337702</v>
      </c>
      <c r="O6" s="9">
        <v>1.4461538461538461E-2</v>
      </c>
      <c r="P6">
        <v>-0.67202795991600905</v>
      </c>
      <c r="Q6">
        <v>1.3318229600916499E-4</v>
      </c>
      <c r="R6" s="8">
        <v>5.7013574660633492E-3</v>
      </c>
      <c r="S6" t="str">
        <f t="shared" si="0"/>
        <v>keep</v>
      </c>
    </row>
    <row r="7" spans="1:19">
      <c r="B7" t="s">
        <v>290</v>
      </c>
      <c r="C7" t="s">
        <v>529</v>
      </c>
      <c r="D7" t="s">
        <v>530</v>
      </c>
      <c r="G7">
        <v>-0.76131644105317697</v>
      </c>
      <c r="H7" s="1">
        <v>2.8575211848448999E-18</v>
      </c>
      <c r="I7" s="9">
        <v>7.2963480963480959E-2</v>
      </c>
      <c r="J7">
        <v>-0.65937085188658895</v>
      </c>
      <c r="K7">
        <v>1.9846915746637601E-4</v>
      </c>
      <c r="L7" s="9">
        <v>8.5787941787941802E-2</v>
      </c>
      <c r="M7">
        <v>-0.77804132739837095</v>
      </c>
      <c r="N7" s="1">
        <v>1.2903071507899901E-5</v>
      </c>
      <c r="O7" s="9">
        <v>8.6733031674208136E-2</v>
      </c>
      <c r="P7">
        <v>-0.68391907264691598</v>
      </c>
      <c r="Q7" s="1">
        <v>8.8117727118147902E-5</v>
      </c>
      <c r="R7" s="8">
        <v>7.3737556561085979E-2</v>
      </c>
      <c r="S7" t="str">
        <f t="shared" si="0"/>
        <v>keep</v>
      </c>
    </row>
    <row r="8" spans="1:19">
      <c r="B8" t="s">
        <v>292</v>
      </c>
      <c r="C8" t="s">
        <v>536</v>
      </c>
      <c r="D8" t="s">
        <v>293</v>
      </c>
      <c r="G8">
        <v>-0.72941687405392097</v>
      </c>
      <c r="H8" s="1">
        <v>4.61525345717304E-16</v>
      </c>
      <c r="I8" s="9">
        <v>7.7575757575757574E-3</v>
      </c>
      <c r="J8" s="2">
        <v>-0.25197138522587398</v>
      </c>
      <c r="K8" s="2">
        <v>0.26396067558060798</v>
      </c>
      <c r="L8" s="9">
        <v>5.1392931392931392E-3</v>
      </c>
      <c r="M8">
        <v>-0.52688925595376102</v>
      </c>
      <c r="N8">
        <v>1.31144411646356E-2</v>
      </c>
      <c r="O8" s="9">
        <v>4.8506787330316742E-3</v>
      </c>
      <c r="P8">
        <v>-0.66003626935753501</v>
      </c>
      <c r="Q8">
        <v>1.7406615549408501E-4</v>
      </c>
      <c r="R8" s="10">
        <v>2.751131221719457E-3</v>
      </c>
      <c r="S8" t="str">
        <f t="shared" si="0"/>
        <v>keep</v>
      </c>
    </row>
    <row r="9" spans="1:19">
      <c r="B9" t="s">
        <v>291</v>
      </c>
      <c r="C9" t="s">
        <v>529</v>
      </c>
      <c r="D9" t="s">
        <v>530</v>
      </c>
      <c r="G9">
        <v>-0.72523814174978596</v>
      </c>
      <c r="H9" s="1">
        <v>7.5937184350746098E-16</v>
      </c>
      <c r="I9" s="9">
        <v>3.6432012432012433E-2</v>
      </c>
      <c r="J9">
        <v>-0.615624857335202</v>
      </c>
      <c r="K9">
        <v>6.8773832952593195E-4</v>
      </c>
      <c r="L9" s="9">
        <v>8.1363825363825373E-2</v>
      </c>
      <c r="M9">
        <v>-0.71197379471127997</v>
      </c>
      <c r="N9" s="1">
        <v>8.2190424086136594E-5</v>
      </c>
      <c r="O9" s="9">
        <v>5.3158371040723976E-2</v>
      </c>
      <c r="P9">
        <v>-0.81700998607778597</v>
      </c>
      <c r="Q9" s="1">
        <v>7.4495918069862405E-8</v>
      </c>
      <c r="R9" s="8">
        <v>4.2334841628959279E-2</v>
      </c>
      <c r="S9" t="str">
        <f t="shared" si="0"/>
        <v>keep</v>
      </c>
    </row>
    <row r="10" spans="1:19">
      <c r="B10" t="s">
        <v>294</v>
      </c>
      <c r="C10" t="s">
        <v>295</v>
      </c>
      <c r="D10" t="s">
        <v>296</v>
      </c>
      <c r="G10">
        <v>-0.70057803305041</v>
      </c>
      <c r="H10" s="1">
        <v>2.2432600885838701E-14</v>
      </c>
      <c r="I10" s="10">
        <v>1.0940170940170939E-3</v>
      </c>
      <c r="J10">
        <v>-0.43094677734041897</v>
      </c>
      <c r="K10">
        <v>2.53720109127741E-2</v>
      </c>
      <c r="L10" s="10">
        <v>2.1288981288981289E-3</v>
      </c>
      <c r="M10" s="2">
        <v>-0.36079668878385801</v>
      </c>
      <c r="N10" s="2">
        <v>0.18555937154388399</v>
      </c>
      <c r="O10" s="10">
        <v>1.4841628959276017E-3</v>
      </c>
      <c r="P10">
        <v>-0.78090186372158599</v>
      </c>
      <c r="Q10" s="1">
        <v>7.2552905048116798E-7</v>
      </c>
      <c r="R10" s="10">
        <v>9.5927601809954748E-4</v>
      </c>
      <c r="S10" t="str">
        <f t="shared" si="0"/>
        <v>keep</v>
      </c>
    </row>
    <row r="11" spans="1:19">
      <c r="B11" t="s">
        <v>340</v>
      </c>
      <c r="C11" t="s">
        <v>202</v>
      </c>
      <c r="D11" t="s">
        <v>202</v>
      </c>
      <c r="G11">
        <v>-0.66195051940046601</v>
      </c>
      <c r="H11" s="1">
        <v>2.51516251747707E-12</v>
      </c>
      <c r="I11" s="1"/>
      <c r="J11" s="2">
        <v>-0.13726477686977301</v>
      </c>
      <c r="K11" s="2">
        <v>0.56054595893814196</v>
      </c>
      <c r="L11" s="6"/>
      <c r="M11">
        <v>-0.75197130644943899</v>
      </c>
      <c r="N11" s="1">
        <v>1.55279173231952E-5</v>
      </c>
      <c r="P11">
        <v>-0.86527792449638596</v>
      </c>
      <c r="Q11" s="1">
        <v>1.04105758229317E-8</v>
      </c>
      <c r="S11" t="str">
        <f t="shared" si="0"/>
        <v>THROW</v>
      </c>
    </row>
    <row r="12" spans="1:19">
      <c r="B12" t="s">
        <v>297</v>
      </c>
      <c r="C12" t="s">
        <v>529</v>
      </c>
      <c r="D12" t="s">
        <v>530</v>
      </c>
      <c r="G12">
        <v>-0.63126108261136304</v>
      </c>
      <c r="H12" s="1">
        <v>6.5553156085292204E-11</v>
      </c>
      <c r="I12" s="9">
        <v>8.9075369075369074E-3</v>
      </c>
      <c r="J12">
        <v>-0.60892394327694799</v>
      </c>
      <c r="K12">
        <v>8.3211010678737197E-4</v>
      </c>
      <c r="L12" s="9">
        <v>1.4187110187110186E-2</v>
      </c>
      <c r="M12" s="2">
        <v>0.149780782139882</v>
      </c>
      <c r="N12" s="2">
        <v>0.55116004113337702</v>
      </c>
      <c r="O12" s="9">
        <v>1.7303167420814478E-2</v>
      </c>
      <c r="P12">
        <v>-0.825853300677442</v>
      </c>
      <c r="Q12" s="1">
        <v>5.2129488232842098E-8</v>
      </c>
      <c r="R12" s="8">
        <v>1.2217194570135747E-2</v>
      </c>
      <c r="S12" t="str">
        <f t="shared" si="0"/>
        <v>keep</v>
      </c>
    </row>
    <row r="13" spans="1:19">
      <c r="B13" t="s">
        <v>300</v>
      </c>
      <c r="C13" t="s">
        <v>529</v>
      </c>
      <c r="D13" t="s">
        <v>529</v>
      </c>
      <c r="G13">
        <v>-0.62844027499235</v>
      </c>
      <c r="H13" s="1">
        <v>8.0301101568827103E-11</v>
      </c>
      <c r="I13" s="9">
        <v>1.2158508158508158E-2</v>
      </c>
      <c r="J13">
        <v>-0.56342145908408603</v>
      </c>
      <c r="K13">
        <v>1.72606455347123E-3</v>
      </c>
      <c r="L13" s="9">
        <v>1.1841995841995842E-2</v>
      </c>
      <c r="M13">
        <v>0.60922507132436299</v>
      </c>
      <c r="N13">
        <v>1.66920073743939E-3</v>
      </c>
      <c r="O13" s="9">
        <v>1.7502262443438915E-2</v>
      </c>
      <c r="P13">
        <v>-0.82373215125891897</v>
      </c>
      <c r="Q13" s="1">
        <v>5.60274029316072E-8</v>
      </c>
      <c r="R13" s="8">
        <v>7.8371040723981891E-3</v>
      </c>
      <c r="S13" t="str">
        <f t="shared" si="0"/>
        <v>keep</v>
      </c>
    </row>
    <row r="14" spans="1:19">
      <c r="B14" t="s">
        <v>299</v>
      </c>
      <c r="C14" t="s">
        <v>529</v>
      </c>
      <c r="D14" t="s">
        <v>530</v>
      </c>
      <c r="G14">
        <v>-0.62730606153998303</v>
      </c>
      <c r="H14" s="1">
        <v>8.3220439784883106E-11</v>
      </c>
      <c r="I14" s="9">
        <v>3.901165501165501E-2</v>
      </c>
      <c r="J14">
        <v>-0.46885227683812802</v>
      </c>
      <c r="K14">
        <v>1.37785714699296E-2</v>
      </c>
      <c r="L14" s="9">
        <v>5.9110187110187104E-2</v>
      </c>
      <c r="M14">
        <v>-0.60849031222709804</v>
      </c>
      <c r="N14">
        <v>1.66920073743939E-3</v>
      </c>
      <c r="O14" s="9">
        <v>3.9511312217194568E-2</v>
      </c>
      <c r="P14">
        <v>-0.81739132362339295</v>
      </c>
      <c r="Q14" s="1">
        <v>7.4495918069862405E-8</v>
      </c>
      <c r="R14" s="8">
        <v>3.5022624434389145E-2</v>
      </c>
      <c r="S14" t="str">
        <f t="shared" si="0"/>
        <v>keep</v>
      </c>
    </row>
    <row r="15" spans="1:19">
      <c r="B15" t="s">
        <v>306</v>
      </c>
      <c r="C15" t="s">
        <v>536</v>
      </c>
      <c r="D15" t="s">
        <v>537</v>
      </c>
      <c r="G15">
        <v>-0.62451203237091102</v>
      </c>
      <c r="H15" s="1">
        <v>1.02568530445954E-10</v>
      </c>
      <c r="I15" s="10">
        <v>2.5112665112665112E-3</v>
      </c>
      <c r="J15">
        <v>-0.50605715607659496</v>
      </c>
      <c r="K15">
        <v>6.2929865949385797E-3</v>
      </c>
      <c r="L15" s="10">
        <v>1.9126819126819125E-3</v>
      </c>
      <c r="M15" s="2">
        <v>0.158176145100554</v>
      </c>
      <c r="N15" s="2">
        <v>0.55116004113337702</v>
      </c>
      <c r="O15" s="10">
        <v>2.2986425339366514E-3</v>
      </c>
      <c r="P15" s="2">
        <v>-3.3824237284104497E-2</v>
      </c>
      <c r="Q15" s="2">
        <v>0.89224622794087205</v>
      </c>
      <c r="R15" s="8">
        <v>6.4796380090497733E-3</v>
      </c>
      <c r="S15" t="str">
        <f t="shared" si="0"/>
        <v>keep</v>
      </c>
    </row>
    <row r="16" spans="1:19">
      <c r="B16" t="s">
        <v>298</v>
      </c>
      <c r="C16" t="s">
        <v>529</v>
      </c>
      <c r="D16" t="s">
        <v>530</v>
      </c>
      <c r="G16">
        <v>-0.62048909673570196</v>
      </c>
      <c r="H16" s="1">
        <v>1.43207274669444E-10</v>
      </c>
      <c r="I16" s="9">
        <v>4.5202797202797199E-2</v>
      </c>
      <c r="J16">
        <v>-0.65973915192499699</v>
      </c>
      <c r="K16">
        <v>1.9846915746637601E-4</v>
      </c>
      <c r="L16" s="9">
        <v>4.7517671517671514E-2</v>
      </c>
      <c r="M16" s="2">
        <v>-0.29346337582382098</v>
      </c>
      <c r="N16" s="2">
        <v>0.29946926199456297</v>
      </c>
      <c r="O16" s="9">
        <v>5.1601809954751138E-2</v>
      </c>
      <c r="P16">
        <v>-0.83047992478576504</v>
      </c>
      <c r="Q16" s="1">
        <v>3.9489847396436499E-8</v>
      </c>
      <c r="R16" s="8">
        <v>3.1004524886877827E-2</v>
      </c>
      <c r="S16" t="str">
        <f t="shared" si="0"/>
        <v>keep</v>
      </c>
    </row>
    <row r="17" spans="2:19">
      <c r="B17" t="s">
        <v>304</v>
      </c>
      <c r="C17" t="s">
        <v>529</v>
      </c>
      <c r="D17" t="s">
        <v>530</v>
      </c>
      <c r="G17">
        <v>-0.61834182123088299</v>
      </c>
      <c r="H17" s="1">
        <v>1.6606556005146901E-10</v>
      </c>
      <c r="I17" s="10">
        <v>1.7715617715617716E-3</v>
      </c>
      <c r="J17">
        <v>-0.465334038921768</v>
      </c>
      <c r="K17">
        <v>1.37785714699296E-2</v>
      </c>
      <c r="L17" s="10">
        <v>1.4636174636174636E-3</v>
      </c>
      <c r="M17" s="2">
        <v>-0.209511981176978</v>
      </c>
      <c r="N17" s="2">
        <v>0.49948545129217697</v>
      </c>
      <c r="O17" s="10">
        <v>3.5656108597285066E-3</v>
      </c>
      <c r="P17">
        <v>-0.47295747022988099</v>
      </c>
      <c r="Q17">
        <v>2.48132410530604E-2</v>
      </c>
      <c r="R17" s="10">
        <v>3.0769230769230769E-3</v>
      </c>
      <c r="S17" t="str">
        <f t="shared" si="0"/>
        <v>keep</v>
      </c>
    </row>
    <row r="18" spans="2:19">
      <c r="B18" t="s">
        <v>341</v>
      </c>
      <c r="C18" t="s">
        <v>531</v>
      </c>
      <c r="D18" t="s">
        <v>531</v>
      </c>
      <c r="G18">
        <v>-0.60981067540631195</v>
      </c>
      <c r="H18" s="1">
        <v>3.5809175147314001E-10</v>
      </c>
      <c r="I18" s="1"/>
      <c r="J18" s="2">
        <v>5.4971745173266501E-2</v>
      </c>
      <c r="K18" s="2">
        <v>0.80830872367788797</v>
      </c>
      <c r="L18" s="6"/>
      <c r="M18">
        <v>-0.76630122676755597</v>
      </c>
      <c r="N18" s="1">
        <v>1.34209800530164E-5</v>
      </c>
      <c r="O18" s="1"/>
      <c r="P18">
        <v>-0.79602955907802697</v>
      </c>
      <c r="Q18" s="1">
        <v>2.8851862402295701E-7</v>
      </c>
      <c r="S18" t="str">
        <f t="shared" si="0"/>
        <v>THROW</v>
      </c>
    </row>
    <row r="19" spans="2:19">
      <c r="B19" t="s">
        <v>431</v>
      </c>
      <c r="C19" t="s">
        <v>536</v>
      </c>
      <c r="D19" t="s">
        <v>432</v>
      </c>
      <c r="G19">
        <v>-0.58461145886863497</v>
      </c>
      <c r="H19" s="1">
        <v>3.4072736120638401E-9</v>
      </c>
      <c r="I19" s="10">
        <v>2.536130536130536E-3</v>
      </c>
      <c r="J19" s="2">
        <v>9.0407985075881603E-2</v>
      </c>
      <c r="K19" s="2">
        <v>0.679052579324123</v>
      </c>
      <c r="L19" s="10">
        <v>3.2099792099792098E-3</v>
      </c>
      <c r="M19" s="2">
        <v>-0.34896358448793702</v>
      </c>
      <c r="N19" s="2">
        <v>0.19365169994548101</v>
      </c>
      <c r="O19" s="10">
        <v>3.2579185520361991E-4</v>
      </c>
      <c r="P19" s="2">
        <v>-0.38761861378463203</v>
      </c>
      <c r="Q19" s="2">
        <v>8.9305122955670502E-2</v>
      </c>
      <c r="R19" s="10">
        <v>2.6606334841628959E-3</v>
      </c>
      <c r="S19" t="str">
        <f t="shared" si="0"/>
        <v>keep</v>
      </c>
    </row>
    <row r="20" spans="2:19">
      <c r="B20" t="s">
        <v>428</v>
      </c>
      <c r="C20" t="s">
        <v>429</v>
      </c>
      <c r="D20" t="s">
        <v>429</v>
      </c>
      <c r="G20">
        <v>-0.58309034816847605</v>
      </c>
      <c r="H20" s="1">
        <v>3.6877185989295498E-9</v>
      </c>
      <c r="I20" s="10">
        <v>1.0505050505050504E-3</v>
      </c>
      <c r="J20">
        <v>-0.418584957817565</v>
      </c>
      <c r="K20">
        <v>3.0672511117384699E-2</v>
      </c>
      <c r="L20" s="10">
        <v>1.6465696465696466E-3</v>
      </c>
      <c r="M20" s="2">
        <v>0.21993636502390701</v>
      </c>
      <c r="N20" s="2">
        <v>0.46943625044018999</v>
      </c>
      <c r="O20" s="10">
        <v>9.5927601809954748E-4</v>
      </c>
      <c r="P20" s="2">
        <v>-0.203626011317799</v>
      </c>
      <c r="Q20" s="2">
        <v>0.41941775430096401</v>
      </c>
      <c r="R20" s="10">
        <v>1.6470588235294116E-3</v>
      </c>
      <c r="S20" t="str">
        <f t="shared" si="0"/>
        <v>keep</v>
      </c>
    </row>
    <row r="21" spans="2:19">
      <c r="B21" t="s">
        <v>417</v>
      </c>
      <c r="C21" t="s">
        <v>536</v>
      </c>
      <c r="D21" t="s">
        <v>537</v>
      </c>
      <c r="G21">
        <v>-0.57602798245480202</v>
      </c>
      <c r="H21" s="1">
        <v>6.4435586788493901E-9</v>
      </c>
      <c r="I21" s="10">
        <v>1.4918414918414918E-3</v>
      </c>
      <c r="J21" s="2">
        <v>-0.35788554520469601</v>
      </c>
      <c r="K21" s="2">
        <v>7.6905344942876E-2</v>
      </c>
      <c r="L21" s="10">
        <v>1.2806652806652808E-3</v>
      </c>
      <c r="M21" s="2">
        <v>-0.36977511519732598</v>
      </c>
      <c r="N21" s="2">
        <v>0.165439030217754</v>
      </c>
      <c r="O21" s="10">
        <v>1.6832579185520362E-3</v>
      </c>
      <c r="P21">
        <v>-0.66465102219374705</v>
      </c>
      <c r="Q21">
        <v>1.5091863342502E-4</v>
      </c>
      <c r="R21" s="10">
        <v>9.049773755656109E-4</v>
      </c>
      <c r="S21" t="str">
        <f t="shared" si="0"/>
        <v>keep</v>
      </c>
    </row>
    <row r="22" spans="2:19">
      <c r="B22" t="s">
        <v>426</v>
      </c>
      <c r="C22" t="s">
        <v>529</v>
      </c>
      <c r="D22" t="s">
        <v>530</v>
      </c>
      <c r="G22">
        <v>-0.560682964582215</v>
      </c>
      <c r="H22" s="1">
        <v>2.09693698898655E-8</v>
      </c>
      <c r="I22" s="9">
        <v>1.6416472416472417E-2</v>
      </c>
      <c r="J22">
        <v>-0.39194720606984801</v>
      </c>
      <c r="K22">
        <v>4.7567187008245901E-2</v>
      </c>
      <c r="L22" s="9">
        <v>1.9592515592515593E-2</v>
      </c>
      <c r="M22">
        <v>-0.75638313765590703</v>
      </c>
      <c r="N22" s="1">
        <v>1.55279173231952E-5</v>
      </c>
      <c r="O22" s="9">
        <v>9.9004524886877835E-3</v>
      </c>
      <c r="P22" s="2">
        <v>-0.38552362340920898</v>
      </c>
      <c r="Q22" s="2">
        <v>8.9305122955670502E-2</v>
      </c>
      <c r="R22" s="10">
        <v>3.7285067873303167E-3</v>
      </c>
      <c r="S22" t="str">
        <f t="shared" si="0"/>
        <v>keep</v>
      </c>
    </row>
    <row r="23" spans="2:19">
      <c r="B23" t="s">
        <v>301</v>
      </c>
      <c r="C23" t="s">
        <v>536</v>
      </c>
      <c r="D23" t="s">
        <v>302</v>
      </c>
      <c r="G23">
        <v>-0.55818769337937801</v>
      </c>
      <c r="H23" s="1">
        <v>2.4530082470993301E-8</v>
      </c>
      <c r="I23" s="10">
        <v>1.6099456099456101E-3</v>
      </c>
      <c r="J23" s="2">
        <v>-0.36544343653604699</v>
      </c>
      <c r="K23" s="2">
        <v>6.8453908329537697E-2</v>
      </c>
      <c r="L23" s="10">
        <v>2.7775467775467775E-3</v>
      </c>
      <c r="M23" s="2">
        <v>-0.319727283731572</v>
      </c>
      <c r="N23" s="2">
        <v>0.25006904504509597</v>
      </c>
      <c r="O23" s="10">
        <v>2.2805429864253394E-3</v>
      </c>
      <c r="P23">
        <v>-0.745606222621498</v>
      </c>
      <c r="Q23" s="1">
        <v>4.9036962067102602E-6</v>
      </c>
      <c r="R23" s="10">
        <v>1.0859728506787329E-3</v>
      </c>
      <c r="S23" t="str">
        <f t="shared" si="0"/>
        <v>keep</v>
      </c>
    </row>
    <row r="24" spans="2:19">
      <c r="B24" t="s">
        <v>418</v>
      </c>
      <c r="C24" t="s">
        <v>529</v>
      </c>
      <c r="D24" t="s">
        <v>419</v>
      </c>
      <c r="G24">
        <v>-0.55658991312276895</v>
      </c>
      <c r="H24" s="1">
        <v>2.6718619976730599E-8</v>
      </c>
      <c r="I24" s="9">
        <v>0.11316239316239315</v>
      </c>
      <c r="J24" s="2">
        <v>-0.24231377480979899</v>
      </c>
      <c r="K24" s="2">
        <v>0.28550464210383703</v>
      </c>
      <c r="L24" s="9">
        <v>0.12088149688149688</v>
      </c>
      <c r="M24">
        <v>0.71975158625777602</v>
      </c>
      <c r="N24" s="1">
        <v>6.7770651090991597E-5</v>
      </c>
      <c r="O24" s="9">
        <v>0.21531221719457014</v>
      </c>
      <c r="P24" s="2">
        <v>-9.4428754011800994E-2</v>
      </c>
      <c r="Q24" s="2">
        <v>0.69539240575754002</v>
      </c>
      <c r="R24" s="8">
        <v>0.14798190045248868</v>
      </c>
      <c r="S24" t="str">
        <f t="shared" si="0"/>
        <v>keep</v>
      </c>
    </row>
    <row r="25" spans="2:19">
      <c r="B25" t="s">
        <v>305</v>
      </c>
      <c r="C25" t="s">
        <v>529</v>
      </c>
      <c r="D25" t="s">
        <v>530</v>
      </c>
      <c r="G25">
        <v>-0.55172532091891902</v>
      </c>
      <c r="H25" s="1">
        <v>3.7719492985284103E-8</v>
      </c>
      <c r="I25" s="9">
        <v>7.1484071484071484E-3</v>
      </c>
      <c r="J25">
        <v>-0.60398319794812205</v>
      </c>
      <c r="K25">
        <v>8.6563903280648504E-4</v>
      </c>
      <c r="L25" s="9">
        <v>6.5696465696465697E-3</v>
      </c>
      <c r="M25">
        <v>-0.58855639259595605</v>
      </c>
      <c r="N25">
        <v>2.7871875717013798E-3</v>
      </c>
      <c r="O25" s="9">
        <v>8.7782805429864261E-3</v>
      </c>
      <c r="P25">
        <v>-0.854015439099302</v>
      </c>
      <c r="Q25" s="1">
        <v>1.15190956381587E-8</v>
      </c>
      <c r="R25" s="8">
        <v>5.6108597285067872E-3</v>
      </c>
      <c r="S25" t="str">
        <f t="shared" si="0"/>
        <v>keep</v>
      </c>
    </row>
    <row r="26" spans="2:19">
      <c r="B26" t="s">
        <v>307</v>
      </c>
      <c r="C26" t="s">
        <v>536</v>
      </c>
      <c r="D26" t="s">
        <v>537</v>
      </c>
      <c r="G26">
        <v>-0.54622065303771095</v>
      </c>
      <c r="H26" s="1">
        <v>5.5698750767435701E-8</v>
      </c>
      <c r="I26" s="10">
        <v>1.6285936285936288E-3</v>
      </c>
      <c r="J26">
        <v>-0.59853605465144</v>
      </c>
      <c r="K26">
        <v>9.6381724260787601E-4</v>
      </c>
      <c r="L26" s="10">
        <v>2.9272349272349272E-3</v>
      </c>
      <c r="M26">
        <v>-0.56911485802941897</v>
      </c>
      <c r="N26">
        <v>4.6847069550853002E-3</v>
      </c>
      <c r="O26" s="10">
        <v>2.3891402714932126E-3</v>
      </c>
      <c r="P26">
        <v>-0.66449929380843697</v>
      </c>
      <c r="Q26">
        <v>1.5091863342502E-4</v>
      </c>
      <c r="R26" s="10">
        <v>9.2307692307692305E-4</v>
      </c>
      <c r="S26" t="str">
        <f t="shared" si="0"/>
        <v>keep</v>
      </c>
    </row>
    <row r="27" spans="2:19">
      <c r="B27" t="s">
        <v>303</v>
      </c>
      <c r="C27" t="s">
        <v>536</v>
      </c>
      <c r="D27" t="s">
        <v>302</v>
      </c>
      <c r="G27">
        <v>-0.53215242792609996</v>
      </c>
      <c r="H27" s="1">
        <v>1.5511480954107601E-7</v>
      </c>
      <c r="I27" s="10">
        <v>1.5229215229215229E-3</v>
      </c>
      <c r="J27" s="2">
        <v>-0.22752275262854599</v>
      </c>
      <c r="K27" s="2">
        <v>0.30764765791996601</v>
      </c>
      <c r="L27" s="10">
        <v>2.1621621621621622E-3</v>
      </c>
      <c r="M27" s="2">
        <v>-0.26809093025297798</v>
      </c>
      <c r="N27" s="2">
        <v>0.362119380043185</v>
      </c>
      <c r="O27" s="10">
        <v>2.8959276018099547E-3</v>
      </c>
      <c r="P27">
        <v>-0.77720235965413798</v>
      </c>
      <c r="Q27" s="1">
        <v>8.2923259306184696E-7</v>
      </c>
      <c r="R27" s="10">
        <v>7.7828054298642525E-4</v>
      </c>
      <c r="S27" t="str">
        <f t="shared" si="0"/>
        <v>keep</v>
      </c>
    </row>
    <row r="28" spans="2:19">
      <c r="B28" t="s">
        <v>425</v>
      </c>
      <c r="C28" t="s">
        <v>529</v>
      </c>
      <c r="D28" t="s">
        <v>530</v>
      </c>
      <c r="G28">
        <v>-0.51319346812652999</v>
      </c>
      <c r="H28" s="1">
        <v>5.8081249560090002E-7</v>
      </c>
      <c r="I28" s="9">
        <v>1.304118104118104E-2</v>
      </c>
      <c r="J28">
        <v>-0.53558317501779595</v>
      </c>
      <c r="K28">
        <v>3.3605800795587001E-3</v>
      </c>
      <c r="L28" s="9">
        <v>2.0141372141372141E-2</v>
      </c>
      <c r="M28" s="2">
        <v>0.28100183073215501</v>
      </c>
      <c r="N28" s="2">
        <v>0.33335245116896001</v>
      </c>
      <c r="O28" s="9">
        <v>2.2135746606334841E-2</v>
      </c>
      <c r="P28">
        <v>-0.85764161974589503</v>
      </c>
      <c r="Q28" s="1">
        <v>1.15190956381587E-8</v>
      </c>
      <c r="R28" s="8">
        <v>7.855203619909502E-3</v>
      </c>
      <c r="S28" t="str">
        <f t="shared" si="0"/>
        <v>keep</v>
      </c>
    </row>
    <row r="29" spans="2:19">
      <c r="B29" t="s">
        <v>342</v>
      </c>
      <c r="C29" t="s">
        <v>531</v>
      </c>
      <c r="D29" t="s">
        <v>531</v>
      </c>
      <c r="G29">
        <v>-0.50653473441472596</v>
      </c>
      <c r="H29" s="1">
        <v>8.8582039489358199E-7</v>
      </c>
      <c r="I29" s="1"/>
      <c r="J29" s="2">
        <v>-8.5584752964367003E-2</v>
      </c>
      <c r="K29" s="2">
        <v>0.68140977286439197</v>
      </c>
      <c r="L29" s="6"/>
      <c r="M29">
        <v>-0.64589494507021294</v>
      </c>
      <c r="N29">
        <v>7.8029545604515105E-4</v>
      </c>
      <c r="P29">
        <v>-0.814974866598144</v>
      </c>
      <c r="Q29" s="1">
        <v>8.1284449107434101E-8</v>
      </c>
      <c r="S29" t="str">
        <f t="shared" si="0"/>
        <v>THROW</v>
      </c>
    </row>
    <row r="30" spans="2:19">
      <c r="B30" t="s">
        <v>430</v>
      </c>
      <c r="C30" t="s">
        <v>529</v>
      </c>
      <c r="D30" t="s">
        <v>530</v>
      </c>
      <c r="G30">
        <v>-0.50230339850246797</v>
      </c>
      <c r="H30" s="1">
        <v>1.1392277530317E-6</v>
      </c>
      <c r="I30" s="10">
        <v>1.6783216783216781E-3</v>
      </c>
      <c r="J30" s="2">
        <v>-0.245068101826075</v>
      </c>
      <c r="K30" s="2">
        <v>0.27841126157281598</v>
      </c>
      <c r="L30" s="10">
        <v>1.9293139293139292E-3</v>
      </c>
      <c r="M30" s="2">
        <v>-2.5640951464591399E-2</v>
      </c>
      <c r="N30" s="2">
        <v>0.92874771450190297</v>
      </c>
      <c r="O30" s="10">
        <v>2.1900452488687783E-3</v>
      </c>
      <c r="P30" s="2">
        <v>-0.33477227877486099</v>
      </c>
      <c r="Q30" s="2">
        <v>0.146340315411015</v>
      </c>
      <c r="R30" s="10">
        <v>3.4751131221719459E-3</v>
      </c>
      <c r="S30" t="str">
        <f t="shared" si="0"/>
        <v>keep</v>
      </c>
    </row>
    <row r="31" spans="2:19">
      <c r="B31" t="s">
        <v>420</v>
      </c>
      <c r="C31" t="s">
        <v>295</v>
      </c>
      <c r="D31" t="s">
        <v>421</v>
      </c>
      <c r="G31">
        <v>-0.50154276003387599</v>
      </c>
      <c r="H31" s="1">
        <v>1.1600624557794101E-6</v>
      </c>
      <c r="I31" s="10">
        <v>7.2727272727272734E-4</v>
      </c>
      <c r="J31" s="2">
        <v>-0.368081978412586</v>
      </c>
      <c r="K31" s="2">
        <v>6.6096770232375396E-2</v>
      </c>
      <c r="L31" s="10">
        <v>2.0956340956340956E-3</v>
      </c>
      <c r="M31">
        <v>-0.555094747460389</v>
      </c>
      <c r="N31">
        <v>6.5897701949687703E-3</v>
      </c>
      <c r="O31" s="10">
        <v>1.0316742081447963E-3</v>
      </c>
      <c r="P31">
        <v>-0.779887799098262</v>
      </c>
      <c r="Q31" s="1">
        <v>7.3420434918930498E-7</v>
      </c>
      <c r="R31" s="10">
        <v>1.3755656108597285E-3</v>
      </c>
      <c r="S31" t="str">
        <f t="shared" si="0"/>
        <v>keep</v>
      </c>
    </row>
    <row r="32" spans="2:19">
      <c r="B32" t="s">
        <v>351</v>
      </c>
      <c r="C32" t="s">
        <v>536</v>
      </c>
      <c r="D32" t="s">
        <v>423</v>
      </c>
      <c r="G32">
        <v>-0.496305748724508</v>
      </c>
      <c r="H32" s="1">
        <v>1.59030750817611E-6</v>
      </c>
      <c r="I32" s="10">
        <v>3.8974358974358972E-3</v>
      </c>
      <c r="J32" s="2">
        <v>-0.21941127600066301</v>
      </c>
      <c r="K32" s="2">
        <v>0.33411795197778699</v>
      </c>
      <c r="L32" s="10">
        <v>1.862785862785863E-3</v>
      </c>
      <c r="M32" s="2">
        <v>-0.29332095493341498</v>
      </c>
      <c r="N32" s="2">
        <v>0.29946926199456297</v>
      </c>
      <c r="O32" s="10">
        <v>6.3348416289592756E-4</v>
      </c>
      <c r="P32">
        <v>-0.60380680565615397</v>
      </c>
      <c r="Q32">
        <v>1.1476905718382901E-3</v>
      </c>
      <c r="R32" s="10">
        <v>3.6742081447963802E-3</v>
      </c>
      <c r="S32" t="str">
        <f t="shared" si="0"/>
        <v>keep</v>
      </c>
    </row>
    <row r="33" spans="2:19">
      <c r="B33" t="s">
        <v>308</v>
      </c>
      <c r="C33" t="s">
        <v>309</v>
      </c>
      <c r="D33" t="s">
        <v>416</v>
      </c>
      <c r="G33">
        <v>-0.49016787063216599</v>
      </c>
      <c r="H33" s="1">
        <v>2.2996930816537599E-6</v>
      </c>
      <c r="I33" s="10">
        <v>1.2245532245532245E-3</v>
      </c>
      <c r="J33">
        <v>-0.532530326744456</v>
      </c>
      <c r="K33">
        <v>3.5886479621261799E-3</v>
      </c>
      <c r="L33" s="10">
        <v>3.343035343035343E-3</v>
      </c>
      <c r="M33">
        <v>-0.47767407832259501</v>
      </c>
      <c r="N33">
        <v>3.3427056430003099E-2</v>
      </c>
      <c r="O33" s="9">
        <v>5.1402714932126704E-3</v>
      </c>
      <c r="P33" s="2">
        <v>0.27876668230607698</v>
      </c>
      <c r="Q33" s="2">
        <v>0.24075327033128399</v>
      </c>
      <c r="R33" s="8">
        <v>1.174660633484163E-2</v>
      </c>
      <c r="S33" t="str">
        <f t="shared" si="0"/>
        <v>keep</v>
      </c>
    </row>
    <row r="34" spans="2:19">
      <c r="B34" t="s">
        <v>433</v>
      </c>
      <c r="C34" t="s">
        <v>536</v>
      </c>
      <c r="D34" t="s">
        <v>537</v>
      </c>
      <c r="G34">
        <v>-0.48796022881588902</v>
      </c>
      <c r="H34" s="1">
        <v>2.5721910594991701E-6</v>
      </c>
      <c r="I34" s="10">
        <v>8.8267288267288263E-4</v>
      </c>
      <c r="J34" s="2">
        <v>-0.23481204025729199</v>
      </c>
      <c r="K34" s="2">
        <v>0.30764765791996601</v>
      </c>
      <c r="L34" s="10">
        <v>1.4137214137214138E-3</v>
      </c>
      <c r="M34" s="2">
        <v>-0.41665450883065902</v>
      </c>
      <c r="N34" s="2">
        <v>8.9549383116219794E-2</v>
      </c>
      <c r="O34" s="10">
        <v>2.1719457013574662E-4</v>
      </c>
      <c r="P34">
        <v>-0.66458111411864595</v>
      </c>
      <c r="Q34">
        <v>1.5091863342502E-4</v>
      </c>
      <c r="R34" s="10">
        <v>5.9728506787330314E-4</v>
      </c>
      <c r="S34" t="str">
        <f t="shared" si="0"/>
        <v>keep</v>
      </c>
    </row>
    <row r="35" spans="2:19">
      <c r="B35" t="s">
        <v>366</v>
      </c>
      <c r="C35" t="s">
        <v>536</v>
      </c>
      <c r="D35" t="s">
        <v>354</v>
      </c>
      <c r="G35">
        <v>-0.48637200386141199</v>
      </c>
      <c r="H35" s="1">
        <v>2.7654297497044299E-6</v>
      </c>
      <c r="I35" s="10">
        <v>7.2105672105672103E-4</v>
      </c>
      <c r="J35" s="2">
        <v>-0.14048746966834899</v>
      </c>
      <c r="K35" s="2">
        <v>0.55123074668178595</v>
      </c>
      <c r="L35" s="10">
        <v>4.6569646569646575E-4</v>
      </c>
      <c r="M35" s="2">
        <v>-0.128665482704128</v>
      </c>
      <c r="N35" s="2">
        <v>0.561461050072947</v>
      </c>
      <c r="O35" s="10">
        <v>2.7149321266968323E-4</v>
      </c>
      <c r="P35" s="2">
        <v>-0.38331248082530101</v>
      </c>
      <c r="Q35" s="2">
        <v>8.9305122955670502E-2</v>
      </c>
      <c r="R35" s="10">
        <v>1.4479638009049775E-4</v>
      </c>
      <c r="S35" t="str">
        <f t="shared" si="0"/>
        <v>THROW</v>
      </c>
    </row>
    <row r="36" spans="2:19">
      <c r="B36" t="s">
        <v>424</v>
      </c>
      <c r="C36" t="s">
        <v>536</v>
      </c>
      <c r="D36" t="s">
        <v>423</v>
      </c>
      <c r="G36">
        <v>-0.484582092364026</v>
      </c>
      <c r="H36" s="1">
        <v>3.0123447416562802E-6</v>
      </c>
      <c r="I36" s="10">
        <v>3.2323232323232323E-3</v>
      </c>
      <c r="J36" s="2">
        <v>-0.197808336859251</v>
      </c>
      <c r="K36" s="2">
        <v>0.39378999890914301</v>
      </c>
      <c r="L36" s="9">
        <v>9.0145530145530148E-3</v>
      </c>
      <c r="M36" s="2">
        <v>-0.45346433384901902</v>
      </c>
      <c r="N36" s="2">
        <v>5.32922516660852E-2</v>
      </c>
      <c r="O36" s="10">
        <v>2.8054298642533936E-3</v>
      </c>
      <c r="P36">
        <v>-0.64902677268272302</v>
      </c>
      <c r="Q36">
        <v>2.5646286724899701E-4</v>
      </c>
      <c r="R36" s="10">
        <v>2.4253393665158371E-3</v>
      </c>
      <c r="S36" t="str">
        <f t="shared" si="0"/>
        <v>keep</v>
      </c>
    </row>
    <row r="37" spans="2:19">
      <c r="B37" t="s">
        <v>356</v>
      </c>
      <c r="C37" t="s">
        <v>536</v>
      </c>
      <c r="D37" t="s">
        <v>354</v>
      </c>
      <c r="G37">
        <v>-0.47705247659506</v>
      </c>
      <c r="H37" s="1">
        <v>4.6121693784990601E-6</v>
      </c>
      <c r="I37" s="10">
        <v>2.4739704739704738E-3</v>
      </c>
      <c r="J37" s="2">
        <v>-9.5166794961885695E-2</v>
      </c>
      <c r="K37" s="2">
        <v>0.679052579324123</v>
      </c>
      <c r="L37" s="10">
        <v>9.6465696465696459E-4</v>
      </c>
      <c r="M37" s="2">
        <v>-0.31091587181735603</v>
      </c>
      <c r="N37" s="2">
        <v>0.25010118453217201</v>
      </c>
      <c r="O37" s="10">
        <v>6.3348416289592756E-4</v>
      </c>
      <c r="P37">
        <v>-0.70216885868517898</v>
      </c>
      <c r="Q37" s="1">
        <v>4.1208734025265201E-5</v>
      </c>
      <c r="R37" s="10">
        <v>1.7556561085972852E-3</v>
      </c>
      <c r="S37" t="str">
        <f t="shared" si="0"/>
        <v>keep</v>
      </c>
    </row>
    <row r="38" spans="2:19">
      <c r="B38" t="s">
        <v>367</v>
      </c>
      <c r="C38" t="s">
        <v>536</v>
      </c>
      <c r="D38" t="s">
        <v>423</v>
      </c>
      <c r="G38">
        <v>-0.47691039810270403</v>
      </c>
      <c r="H38" s="1">
        <v>4.6121693784990601E-6</v>
      </c>
      <c r="I38" s="10">
        <v>9.324009324009324E-4</v>
      </c>
      <c r="J38" s="2">
        <v>-6.8057274491458694E-2</v>
      </c>
      <c r="K38" s="2">
        <v>0.74889732125071395</v>
      </c>
      <c r="L38" s="10">
        <v>5.6548856548856554E-4</v>
      </c>
      <c r="M38" s="2">
        <v>-0.189362107331664</v>
      </c>
      <c r="N38" s="2">
        <v>0.50258682399427002</v>
      </c>
      <c r="O38" s="10">
        <v>7.2398190045248873E-5</v>
      </c>
      <c r="P38">
        <v>-0.44413661781765901</v>
      </c>
      <c r="Q38">
        <v>3.8343514431234203E-2</v>
      </c>
      <c r="R38" s="10">
        <v>4.8868778280542987E-4</v>
      </c>
      <c r="S38" t="str">
        <f t="shared" si="0"/>
        <v>THROW</v>
      </c>
    </row>
    <row r="39" spans="2:19">
      <c r="B39" t="s">
        <v>362</v>
      </c>
      <c r="C39" t="s">
        <v>536</v>
      </c>
      <c r="D39" t="s">
        <v>302</v>
      </c>
      <c r="G39">
        <v>-0.468791202360753</v>
      </c>
      <c r="H39" s="1">
        <v>7.3758613345036099E-6</v>
      </c>
      <c r="I39" s="10">
        <v>5.5944055944055944E-4</v>
      </c>
      <c r="J39" s="2">
        <v>-4.1420079550996303E-2</v>
      </c>
      <c r="K39" s="2">
        <v>0.84776768866503305</v>
      </c>
      <c r="L39" s="10">
        <v>2.494802494802495E-4</v>
      </c>
      <c r="M39" s="2">
        <v>-0.382766102025696</v>
      </c>
      <c r="N39" s="2">
        <v>0.13777528368799699</v>
      </c>
      <c r="O39" s="10">
        <v>3.800904977375566E-4</v>
      </c>
      <c r="P39" s="2">
        <v>-0.34991482943825197</v>
      </c>
      <c r="Q39" s="2">
        <v>0.14182755076233999</v>
      </c>
      <c r="R39" s="10">
        <v>2.8959276018099549E-4</v>
      </c>
      <c r="S39" t="str">
        <f t="shared" si="0"/>
        <v>THROW</v>
      </c>
    </row>
    <row r="40" spans="2:19">
      <c r="B40" t="s">
        <v>434</v>
      </c>
      <c r="C40" t="s">
        <v>536</v>
      </c>
      <c r="D40" t="s">
        <v>302</v>
      </c>
      <c r="G40">
        <v>-0.46753322899500399</v>
      </c>
      <c r="H40" s="1">
        <v>7.7565019893039202E-6</v>
      </c>
      <c r="I40" s="10">
        <v>5.2836052836052836E-4</v>
      </c>
      <c r="J40" s="2">
        <v>-0.34651809032264402</v>
      </c>
      <c r="K40" s="2">
        <v>9.1593796303741704E-2</v>
      </c>
      <c r="L40" s="10">
        <v>1.1476091476091477E-3</v>
      </c>
      <c r="M40" s="2">
        <v>-4.06579773341086E-2</v>
      </c>
      <c r="N40" s="2">
        <v>0.877644305430484</v>
      </c>
      <c r="O40" s="10">
        <v>2.0814479638009051E-3</v>
      </c>
      <c r="P40">
        <v>-0.50920821536229999</v>
      </c>
      <c r="Q40">
        <v>1.20513215878958E-2</v>
      </c>
      <c r="R40" s="10">
        <v>2.1719457013574662E-4</v>
      </c>
      <c r="S40" t="str">
        <f t="shared" si="0"/>
        <v>keep</v>
      </c>
    </row>
    <row r="41" spans="2:19">
      <c r="B41" t="s">
        <v>436</v>
      </c>
      <c r="C41" t="s">
        <v>536</v>
      </c>
      <c r="D41" t="s">
        <v>537</v>
      </c>
      <c r="G41">
        <v>-0.46675754760192101</v>
      </c>
      <c r="H41" s="1">
        <v>7.9274177034265506E-6</v>
      </c>
      <c r="I41" s="10">
        <v>1.4669774669774668E-3</v>
      </c>
      <c r="J41">
        <v>-0.49378540940082999</v>
      </c>
      <c r="K41">
        <v>8.0269097161940507E-3</v>
      </c>
      <c r="L41" s="10">
        <v>1.1476091476091477E-3</v>
      </c>
      <c r="M41">
        <v>-0.479408699303014</v>
      </c>
      <c r="N41">
        <v>3.3427056430003099E-2</v>
      </c>
      <c r="O41" s="10">
        <v>1.2126696832579185E-3</v>
      </c>
      <c r="P41">
        <v>-0.586495426489967</v>
      </c>
      <c r="Q41">
        <v>1.80494544433444E-3</v>
      </c>
      <c r="R41" s="10">
        <v>7.4208144796380083E-4</v>
      </c>
      <c r="S41" t="str">
        <f t="shared" si="0"/>
        <v>keep</v>
      </c>
    </row>
    <row r="42" spans="2:19">
      <c r="B42" t="s">
        <v>364</v>
      </c>
      <c r="C42" t="s">
        <v>536</v>
      </c>
      <c r="D42" t="s">
        <v>536</v>
      </c>
      <c r="G42">
        <v>-0.46474316319248998</v>
      </c>
      <c r="H42" s="1">
        <v>8.7270295538511195E-6</v>
      </c>
      <c r="I42" s="10">
        <v>2.5050505050505053E-3</v>
      </c>
      <c r="J42" s="2">
        <v>-0.22775053302280801</v>
      </c>
      <c r="K42" s="2">
        <v>0.30764765791996601</v>
      </c>
      <c r="L42" s="10">
        <v>1.9625779625779623E-3</v>
      </c>
      <c r="M42" s="2">
        <v>-0.27603241371267501</v>
      </c>
      <c r="N42" s="2">
        <v>0.33425900666090402</v>
      </c>
      <c r="O42" s="10">
        <v>1.1040723981900454E-3</v>
      </c>
      <c r="P42">
        <v>-0.46538349412983399</v>
      </c>
      <c r="Q42">
        <v>2.6892283142208599E-2</v>
      </c>
      <c r="R42" s="10">
        <v>1.7013574660633484E-3</v>
      </c>
      <c r="S42" t="str">
        <f t="shared" si="0"/>
        <v>keep</v>
      </c>
    </row>
    <row r="43" spans="2:19">
      <c r="B43" t="s">
        <v>427</v>
      </c>
      <c r="C43" t="s">
        <v>536</v>
      </c>
      <c r="D43" t="s">
        <v>302</v>
      </c>
      <c r="G43">
        <v>-0.45690084228885303</v>
      </c>
      <c r="H43" s="1">
        <v>1.3296576660346E-5</v>
      </c>
      <c r="I43" s="10">
        <v>7.4592074592074592E-4</v>
      </c>
      <c r="J43">
        <v>-0.580748913635458</v>
      </c>
      <c r="K43">
        <v>1.4997734579104999E-3</v>
      </c>
      <c r="L43" s="10">
        <v>1.4968814968814969E-3</v>
      </c>
      <c r="M43" s="2">
        <v>0.24132057624028</v>
      </c>
      <c r="N43" s="2">
        <v>0.41760547425850197</v>
      </c>
      <c r="O43" s="10">
        <v>3.4932126696832579E-3</v>
      </c>
      <c r="P43">
        <v>-0.51784151086515495</v>
      </c>
      <c r="Q43">
        <v>1.04522801079473E-2</v>
      </c>
      <c r="R43" s="10">
        <v>4.8868778280542987E-4</v>
      </c>
      <c r="S43" t="str">
        <f t="shared" si="0"/>
        <v>keep</v>
      </c>
    </row>
    <row r="44" spans="2:19">
      <c r="B44" t="s">
        <v>352</v>
      </c>
      <c r="C44" t="s">
        <v>536</v>
      </c>
      <c r="D44" t="s">
        <v>537</v>
      </c>
      <c r="G44">
        <v>-0.45678203118607602</v>
      </c>
      <c r="H44" s="1">
        <v>1.3296576660346E-5</v>
      </c>
      <c r="I44" s="10">
        <v>4.4133644133644131E-4</v>
      </c>
      <c r="J44" s="2">
        <v>-0.175891372163516</v>
      </c>
      <c r="K44" s="2">
        <v>0.44018118790034599</v>
      </c>
      <c r="L44" s="10">
        <v>3.8253638253638251E-4</v>
      </c>
      <c r="M44" s="2">
        <v>-8.4443568673965394E-2</v>
      </c>
      <c r="N44" s="2">
        <v>0.71259216407719705</v>
      </c>
      <c r="O44" s="10">
        <v>4.8868778280542987E-4</v>
      </c>
      <c r="P44" s="2">
        <v>-0.34991482943825197</v>
      </c>
      <c r="Q44" s="2">
        <v>0.14182755076233999</v>
      </c>
      <c r="R44" s="10">
        <v>2.7149321266968323E-4</v>
      </c>
      <c r="S44" t="str">
        <f t="shared" si="0"/>
        <v>THROW</v>
      </c>
    </row>
    <row r="45" spans="2:19">
      <c r="B45" t="s">
        <v>353</v>
      </c>
      <c r="C45" t="s">
        <v>536</v>
      </c>
      <c r="D45" t="s">
        <v>354</v>
      </c>
      <c r="G45">
        <v>-0.45279999199509402</v>
      </c>
      <c r="H45" s="1">
        <v>1.6355097484945601E-5</v>
      </c>
      <c r="I45" s="10">
        <v>4.3512043512043512E-4</v>
      </c>
      <c r="J45" s="2">
        <v>-0.13105613189634699</v>
      </c>
      <c r="K45" s="2">
        <v>0.57686291917086996</v>
      </c>
      <c r="L45" s="10">
        <v>6.9854469854469848E-4</v>
      </c>
      <c r="M45" s="2">
        <v>-0.38311828682833399</v>
      </c>
      <c r="N45" s="2">
        <v>0.13777528368799699</v>
      </c>
      <c r="O45" s="10">
        <v>3.4389140271493213E-4</v>
      </c>
      <c r="P45" s="2">
        <v>-0.337431288438924</v>
      </c>
      <c r="Q45" s="2">
        <v>0.143914937840911</v>
      </c>
      <c r="R45" s="10">
        <v>1.6289592760180996E-4</v>
      </c>
      <c r="S45" t="str">
        <f t="shared" si="0"/>
        <v>THROW</v>
      </c>
    </row>
    <row r="46" spans="2:19">
      <c r="B46" t="s">
        <v>459</v>
      </c>
      <c r="C46" t="s">
        <v>536</v>
      </c>
      <c r="D46" t="s">
        <v>537</v>
      </c>
      <c r="G46">
        <v>-0.44499367893976299</v>
      </c>
      <c r="H46" s="1">
        <v>2.4882816929987599E-5</v>
      </c>
      <c r="I46" s="10">
        <v>3.3566433566433563E-4</v>
      </c>
      <c r="J46" s="2">
        <v>-8.9910042290298503E-2</v>
      </c>
      <c r="K46" s="2">
        <v>0.679052579324123</v>
      </c>
      <c r="L46" s="10">
        <v>3.3264033264033264E-4</v>
      </c>
      <c r="M46" s="2">
        <v>-0.41590403941439502</v>
      </c>
      <c r="N46" s="2">
        <v>8.9549383116219794E-2</v>
      </c>
      <c r="O46" s="10">
        <v>3.2579185520361991E-4</v>
      </c>
      <c r="P46" s="2">
        <v>-0.38331248082530101</v>
      </c>
      <c r="Q46" s="2">
        <v>8.9305122955670502E-2</v>
      </c>
      <c r="R46" s="10">
        <v>1.4479638009049775E-4</v>
      </c>
      <c r="S46" t="str">
        <f t="shared" si="0"/>
        <v>THROW</v>
      </c>
    </row>
    <row r="47" spans="2:19">
      <c r="B47" t="s">
        <v>348</v>
      </c>
      <c r="C47" t="s">
        <v>536</v>
      </c>
      <c r="D47" t="s">
        <v>349</v>
      </c>
      <c r="G47">
        <v>-0.43798174652203098</v>
      </c>
      <c r="H47" s="1">
        <v>3.5879156769075802E-5</v>
      </c>
      <c r="I47" s="10">
        <v>1.1623931623931623E-3</v>
      </c>
      <c r="J47" s="2">
        <v>-0.30049773448782702</v>
      </c>
      <c r="K47" s="2">
        <v>0.1556278103133</v>
      </c>
      <c r="L47" s="10">
        <v>1.9293139293139292E-3</v>
      </c>
      <c r="M47" s="2">
        <v>0.116766596589647</v>
      </c>
      <c r="N47" s="2">
        <v>0.60545603961059302</v>
      </c>
      <c r="O47" s="10">
        <v>2.4434389140271496E-3</v>
      </c>
      <c r="P47">
        <v>-0.46786364835002198</v>
      </c>
      <c r="Q47">
        <v>2.6029543307282701E-2</v>
      </c>
      <c r="R47" s="10">
        <v>2.8959276018099549E-4</v>
      </c>
      <c r="S47" t="str">
        <f t="shared" si="0"/>
        <v>keep</v>
      </c>
    </row>
    <row r="48" spans="2:19">
      <c r="B48" t="s">
        <v>355</v>
      </c>
      <c r="C48" t="s">
        <v>536</v>
      </c>
      <c r="D48" t="s">
        <v>537</v>
      </c>
      <c r="G48">
        <v>-0.432224947432513</v>
      </c>
      <c r="H48" s="1">
        <v>4.7983728210218801E-5</v>
      </c>
      <c r="I48" s="10">
        <v>1.0878010878010878E-3</v>
      </c>
      <c r="J48" s="2">
        <v>-0.291514968758599</v>
      </c>
      <c r="K48" s="2">
        <v>0.17325947537217201</v>
      </c>
      <c r="L48" s="10">
        <v>4.823284823284823E-4</v>
      </c>
      <c r="M48" s="2">
        <v>-0.28333519579039401</v>
      </c>
      <c r="N48" s="2">
        <v>0.32884734954925499</v>
      </c>
      <c r="O48" s="10">
        <v>5.7918552036199098E-4</v>
      </c>
      <c r="P48">
        <v>-0.58746633125426295</v>
      </c>
      <c r="Q48">
        <v>1.8016848437162199E-3</v>
      </c>
      <c r="R48" s="10">
        <v>6.1538461538461541E-4</v>
      </c>
      <c r="S48" t="str">
        <f t="shared" si="0"/>
        <v>keep</v>
      </c>
    </row>
    <row r="49" spans="2:19">
      <c r="B49" t="s">
        <v>435</v>
      </c>
      <c r="C49" t="s">
        <v>536</v>
      </c>
      <c r="D49" t="s">
        <v>537</v>
      </c>
      <c r="G49">
        <v>-0.42739072790824001</v>
      </c>
      <c r="H49" s="1">
        <v>6.0805672582854799E-5</v>
      </c>
      <c r="I49" s="10">
        <v>6.216006216006216E-4</v>
      </c>
      <c r="J49" s="2">
        <v>-0.37096528607689899</v>
      </c>
      <c r="K49" s="2">
        <v>6.4160936716403605E-2</v>
      </c>
      <c r="L49" s="10">
        <v>1.5467775467775469E-3</v>
      </c>
      <c r="M49" s="2">
        <v>-0.24315244915537201</v>
      </c>
      <c r="N49" s="2">
        <v>0.41760547425850197</v>
      </c>
      <c r="O49" s="10">
        <v>5.7918552036199098E-4</v>
      </c>
      <c r="P49">
        <v>-0.58565641247103795</v>
      </c>
      <c r="Q49">
        <v>1.80494544433444E-3</v>
      </c>
      <c r="R49" s="10">
        <v>7.0588235294117641E-4</v>
      </c>
      <c r="S49" t="str">
        <f t="shared" si="0"/>
        <v>keep</v>
      </c>
    </row>
    <row r="50" spans="2:19">
      <c r="B50" t="s">
        <v>365</v>
      </c>
      <c r="C50" t="s">
        <v>536</v>
      </c>
      <c r="D50" t="s">
        <v>293</v>
      </c>
      <c r="G50">
        <v>-0.40442268548710902</v>
      </c>
      <c r="H50">
        <v>1.9210598374686601E-4</v>
      </c>
      <c r="I50" s="9">
        <v>1.9294483294483293E-2</v>
      </c>
      <c r="J50" s="2">
        <v>-0.13654875255114199</v>
      </c>
      <c r="K50" s="2">
        <v>0.561103381885244</v>
      </c>
      <c r="L50" s="9">
        <v>1.066112266112266E-2</v>
      </c>
      <c r="M50">
        <v>-0.60522816483926101</v>
      </c>
      <c r="N50">
        <v>1.7509149425293999E-3</v>
      </c>
      <c r="O50" s="9">
        <v>1.029864253393665E-2</v>
      </c>
      <c r="P50">
        <v>-0.79535508129675903</v>
      </c>
      <c r="Q50" s="1">
        <v>2.8851862402295701E-7</v>
      </c>
      <c r="R50" s="8">
        <v>1.4171945701357467E-2</v>
      </c>
      <c r="S50" t="str">
        <f t="shared" si="0"/>
        <v>keep</v>
      </c>
    </row>
    <row r="51" spans="2:19">
      <c r="B51" t="s">
        <v>385</v>
      </c>
      <c r="C51" t="s">
        <v>429</v>
      </c>
      <c r="D51" t="s">
        <v>429</v>
      </c>
      <c r="G51">
        <v>-0.39922023904104897</v>
      </c>
      <c r="H51">
        <v>2.4266952879807601E-4</v>
      </c>
      <c r="I51" s="10">
        <v>1.0753690753690754E-3</v>
      </c>
      <c r="J51" s="2">
        <v>-8.1547576504155894E-2</v>
      </c>
      <c r="K51" s="2">
        <v>0.69592845981643703</v>
      </c>
      <c r="L51" s="10">
        <v>6.8191268191268193E-4</v>
      </c>
      <c r="M51" s="2">
        <v>-0.13191542822581001</v>
      </c>
      <c r="N51" s="2">
        <v>0.55116004113337702</v>
      </c>
      <c r="O51" s="10">
        <v>1.2669683257918551E-4</v>
      </c>
      <c r="P51" t="s">
        <v>531</v>
      </c>
      <c r="Q51" t="s">
        <v>531</v>
      </c>
      <c r="R51" s="10">
        <v>0</v>
      </c>
      <c r="S51" t="str">
        <f t="shared" si="0"/>
        <v>keep</v>
      </c>
    </row>
    <row r="52" spans="2:19">
      <c r="B52" t="s">
        <v>361</v>
      </c>
      <c r="C52" t="s">
        <v>536</v>
      </c>
      <c r="D52" t="s">
        <v>537</v>
      </c>
      <c r="G52">
        <v>-0.39526364577949702</v>
      </c>
      <c r="H52">
        <v>2.8779229684018398E-4</v>
      </c>
      <c r="I52" s="10">
        <v>5.0349650349650347E-4</v>
      </c>
      <c r="J52" s="2">
        <v>-0.31206243952352802</v>
      </c>
      <c r="K52" s="2">
        <v>0.14239693597335501</v>
      </c>
      <c r="L52" s="10">
        <v>5.1559251559251556E-4</v>
      </c>
      <c r="M52" s="2">
        <v>-0.44805006150666199</v>
      </c>
      <c r="N52" s="2">
        <v>5.36062651570842E-2</v>
      </c>
      <c r="O52" s="10">
        <v>5.7918552036199098E-4</v>
      </c>
      <c r="P52">
        <v>-0.508431821485129</v>
      </c>
      <c r="Q52">
        <v>1.20513215878958E-2</v>
      </c>
      <c r="R52" s="10">
        <v>3.4389140271493213E-4</v>
      </c>
      <c r="S52" t="str">
        <f t="shared" si="0"/>
        <v>THROW</v>
      </c>
    </row>
    <row r="53" spans="2:19">
      <c r="B53" t="s">
        <v>313</v>
      </c>
      <c r="C53" t="s">
        <v>536</v>
      </c>
      <c r="D53" t="s">
        <v>302</v>
      </c>
      <c r="G53">
        <v>-0.39442472645753701</v>
      </c>
      <c r="H53">
        <v>2.93876358855737E-4</v>
      </c>
      <c r="I53" s="10">
        <v>1.7404817404817404E-4</v>
      </c>
      <c r="J53" s="2">
        <v>-0.13916270113694501</v>
      </c>
      <c r="K53" s="2">
        <v>0.55457127565447195</v>
      </c>
      <c r="L53" s="10">
        <v>2.3284823284823287E-4</v>
      </c>
      <c r="M53" s="2">
        <v>-0.32324410286777999</v>
      </c>
      <c r="N53" s="2">
        <v>0.25006904504509597</v>
      </c>
      <c r="O53" s="10">
        <v>3.6199095022624434E-4</v>
      </c>
      <c r="P53" s="2">
        <v>-0.38338975377857598</v>
      </c>
      <c r="Q53" s="2">
        <v>8.9305122955670502E-2</v>
      </c>
      <c r="R53" s="10">
        <v>1.2669683257918551E-4</v>
      </c>
      <c r="S53" t="str">
        <f t="shared" si="0"/>
        <v>THROW</v>
      </c>
    </row>
    <row r="54" spans="2:19">
      <c r="B54" t="s">
        <v>372</v>
      </c>
      <c r="C54" t="s">
        <v>536</v>
      </c>
      <c r="D54" t="s">
        <v>302</v>
      </c>
      <c r="G54">
        <v>-0.39044154832383698</v>
      </c>
      <c r="H54">
        <v>3.48199537966545E-4</v>
      </c>
      <c r="I54" s="10">
        <v>6.6511266511266518E-4</v>
      </c>
      <c r="J54" s="2">
        <v>-3.80065198023566E-2</v>
      </c>
      <c r="K54" s="2">
        <v>0.85895616275293996</v>
      </c>
      <c r="L54" s="10">
        <v>6.6528066528066527E-4</v>
      </c>
      <c r="M54" s="2">
        <v>-0.19267421211449701</v>
      </c>
      <c r="N54" s="2">
        <v>0.50258682399427002</v>
      </c>
      <c r="O54" s="10">
        <v>7.9638009049773763E-4</v>
      </c>
      <c r="P54" s="2">
        <v>-7.7780930631948797E-2</v>
      </c>
      <c r="Q54" s="2">
        <v>0.75273723043263496</v>
      </c>
      <c r="R54" s="10">
        <v>5.7918552036199098E-4</v>
      </c>
      <c r="S54" t="str">
        <f t="shared" si="0"/>
        <v>THROW</v>
      </c>
    </row>
    <row r="55" spans="2:19">
      <c r="B55" t="s">
        <v>373</v>
      </c>
      <c r="C55" t="s">
        <v>536</v>
      </c>
      <c r="D55" t="s">
        <v>537</v>
      </c>
      <c r="G55">
        <v>-0.38466482124641399</v>
      </c>
      <c r="H55">
        <v>4.4732336105081898E-4</v>
      </c>
      <c r="I55" s="10">
        <v>5.9052059052059052E-4</v>
      </c>
      <c r="J55" s="2">
        <v>-0.14441238533727299</v>
      </c>
      <c r="K55" s="2">
        <v>0.53816138772274402</v>
      </c>
      <c r="L55" s="10">
        <v>2.494802494802495E-4</v>
      </c>
      <c r="M55" s="2">
        <v>-0.313641588271106</v>
      </c>
      <c r="N55" s="2">
        <v>0.25006904504509597</v>
      </c>
      <c r="O55" s="10">
        <v>3.6199095022624434E-4</v>
      </c>
      <c r="P55" s="2">
        <v>-0.337513659070796</v>
      </c>
      <c r="Q55" s="2">
        <v>0.143914937840911</v>
      </c>
      <c r="R55" s="10">
        <v>1.0859728506787331E-4</v>
      </c>
      <c r="S55" t="str">
        <f t="shared" si="0"/>
        <v>THROW</v>
      </c>
    </row>
    <row r="56" spans="2:19">
      <c r="B56" t="s">
        <v>229</v>
      </c>
      <c r="C56" t="s">
        <v>536</v>
      </c>
      <c r="D56" t="s">
        <v>423</v>
      </c>
      <c r="G56">
        <v>-0.38336487972021299</v>
      </c>
      <c r="H56">
        <v>4.6641608543831798E-4</v>
      </c>
      <c r="I56" s="10">
        <v>4.1647241647241648E-4</v>
      </c>
      <c r="J56" s="2">
        <v>8.9711919119706093E-2</v>
      </c>
      <c r="K56" s="2">
        <v>0.679052579324123</v>
      </c>
      <c r="L56" s="10">
        <v>8.3160083160083159E-5</v>
      </c>
      <c r="M56" s="2">
        <v>-0.235516147323801</v>
      </c>
      <c r="N56" s="2">
        <v>0.41760547425850197</v>
      </c>
      <c r="O56" s="10">
        <v>7.2398190045248873E-5</v>
      </c>
      <c r="P56" s="2">
        <v>-0.337431288438924</v>
      </c>
      <c r="Q56" s="2">
        <v>0.143914937840911</v>
      </c>
      <c r="R56" s="10">
        <v>1.2669683257918551E-4</v>
      </c>
      <c r="S56" t="str">
        <f t="shared" si="0"/>
        <v>THROW</v>
      </c>
    </row>
    <row r="57" spans="2:19">
      <c r="B57" t="s">
        <v>359</v>
      </c>
      <c r="C57" t="s">
        <v>536</v>
      </c>
      <c r="D57" t="s">
        <v>537</v>
      </c>
      <c r="G57">
        <v>-0.38187095943149801</v>
      </c>
      <c r="H57">
        <v>4.9068889457255403E-4</v>
      </c>
      <c r="I57" s="10">
        <v>1.1437451437451437E-3</v>
      </c>
      <c r="J57" s="2">
        <v>2.6493845946959499E-3</v>
      </c>
      <c r="K57" s="2">
        <v>0.99118777774682199</v>
      </c>
      <c r="L57" s="10">
        <v>5.8212058212058209E-4</v>
      </c>
      <c r="M57" s="2">
        <v>-9.1611050376615794E-2</v>
      </c>
      <c r="N57" s="2">
        <v>0.69269075955227399</v>
      </c>
      <c r="O57" s="10">
        <v>7.7828054298642525E-4</v>
      </c>
      <c r="P57">
        <v>-0.456288759103534</v>
      </c>
      <c r="Q57">
        <v>3.17975845869184E-2</v>
      </c>
      <c r="R57" s="10">
        <v>4.3438914027149324E-4</v>
      </c>
      <c r="S57" t="str">
        <f t="shared" si="0"/>
        <v>keep</v>
      </c>
    </row>
    <row r="58" spans="2:19">
      <c r="B58" t="s">
        <v>363</v>
      </c>
      <c r="C58" t="s">
        <v>536</v>
      </c>
      <c r="D58" t="s">
        <v>537</v>
      </c>
      <c r="G58">
        <v>-0.37211822685583801</v>
      </c>
      <c r="H58">
        <v>7.47799995926306E-4</v>
      </c>
      <c r="I58" s="10">
        <v>4.2268842268842268E-4</v>
      </c>
      <c r="J58" s="2">
        <v>-0.24879520519745299</v>
      </c>
      <c r="K58" s="2">
        <v>0.27023709982965999</v>
      </c>
      <c r="L58" s="10">
        <v>3.659043659043659E-4</v>
      </c>
      <c r="M58" s="2">
        <v>-0.24624857680394599</v>
      </c>
      <c r="N58" s="2">
        <v>0.41760547425850197</v>
      </c>
      <c r="O58" s="10">
        <v>3.6199095022624434E-4</v>
      </c>
      <c r="P58">
        <v>-0.548623426413825</v>
      </c>
      <c r="Q58">
        <v>5.0162041270902496E-3</v>
      </c>
      <c r="R58" s="10">
        <v>3.076923076923077E-4</v>
      </c>
      <c r="S58" t="str">
        <f t="shared" si="0"/>
        <v>THROW</v>
      </c>
    </row>
    <row r="59" spans="2:19">
      <c r="B59" t="s">
        <v>185</v>
      </c>
      <c r="C59" t="s">
        <v>536</v>
      </c>
      <c r="D59" t="s">
        <v>537</v>
      </c>
      <c r="G59">
        <v>-0.37022268661291102</v>
      </c>
      <c r="H59">
        <v>7.8596019179438695E-4</v>
      </c>
      <c r="I59" s="10">
        <v>3.5431235431235432E-4</v>
      </c>
      <c r="J59" s="2">
        <v>0.32299175840690098</v>
      </c>
      <c r="K59" s="2">
        <v>0.12569448455653201</v>
      </c>
      <c r="L59" s="10">
        <v>3.1600831600831598E-4</v>
      </c>
      <c r="M59" s="2">
        <v>-0.313641588271106</v>
      </c>
      <c r="N59" s="2">
        <v>0.25006904504509597</v>
      </c>
      <c r="O59" s="10">
        <v>1.8099547511312217E-4</v>
      </c>
      <c r="P59" s="2">
        <v>5.0842159786439703E-2</v>
      </c>
      <c r="Q59" s="2">
        <v>0.83360445810403605</v>
      </c>
      <c r="R59" s="10">
        <v>5.4298642533936655E-5</v>
      </c>
      <c r="S59" t="str">
        <f t="shared" si="0"/>
        <v>THROW</v>
      </c>
    </row>
    <row r="60" spans="2:19">
      <c r="B60" t="s">
        <v>376</v>
      </c>
      <c r="C60" t="s">
        <v>536</v>
      </c>
      <c r="D60" t="s">
        <v>537</v>
      </c>
      <c r="G60">
        <v>-0.37022268661291102</v>
      </c>
      <c r="H60">
        <v>7.8596019179438695E-4</v>
      </c>
      <c r="I60" s="10">
        <v>7.9564879564879569E-4</v>
      </c>
      <c r="J60" s="2">
        <v>-0.18076377168859301</v>
      </c>
      <c r="K60" s="2">
        <v>0.42741403240169301</v>
      </c>
      <c r="L60" s="10">
        <v>2.1621621621621624E-4</v>
      </c>
      <c r="M60" s="2">
        <v>-0.222929707773208</v>
      </c>
      <c r="N60" s="2">
        <v>0.46027490659549902</v>
      </c>
      <c r="O60" s="10">
        <v>3.076923076923077E-4</v>
      </c>
      <c r="P60" s="2">
        <v>-0.23153245998765001</v>
      </c>
      <c r="Q60" s="2">
        <v>0.33069374263145801</v>
      </c>
      <c r="R60" s="10">
        <v>3.6199095022624436E-5</v>
      </c>
      <c r="S60" t="str">
        <f t="shared" si="0"/>
        <v>THROW</v>
      </c>
    </row>
    <row r="61" spans="2:19">
      <c r="B61" t="s">
        <v>168</v>
      </c>
      <c r="C61" t="s">
        <v>536</v>
      </c>
      <c r="D61" t="s">
        <v>302</v>
      </c>
      <c r="G61">
        <v>-0.369451944431541</v>
      </c>
      <c r="H61">
        <v>7.9971194973685799E-4</v>
      </c>
      <c r="I61" s="10">
        <v>2.7972027972027972E-4</v>
      </c>
      <c r="J61" s="2">
        <v>-0.113814646822312</v>
      </c>
      <c r="K61" s="2">
        <v>0.61403501114340298</v>
      </c>
      <c r="L61" s="10">
        <v>1.6632016632016632E-4</v>
      </c>
      <c r="M61" s="2">
        <v>-0.34987400498759602</v>
      </c>
      <c r="N61" s="2">
        <v>0.19365169994548101</v>
      </c>
      <c r="O61" s="10">
        <v>1.2669683257918551E-4</v>
      </c>
      <c r="P61" s="2">
        <v>-0.16121851164922599</v>
      </c>
      <c r="Q61" s="2">
        <v>0.47033853292363198</v>
      </c>
      <c r="R61" s="10">
        <v>1.8099547511312218E-5</v>
      </c>
      <c r="S61" t="str">
        <f t="shared" si="0"/>
        <v>THROW</v>
      </c>
    </row>
    <row r="62" spans="2:19">
      <c r="B62" t="s">
        <v>476</v>
      </c>
      <c r="C62" t="s">
        <v>429</v>
      </c>
      <c r="D62" t="s">
        <v>429</v>
      </c>
      <c r="G62">
        <v>-0.366115555399392</v>
      </c>
      <c r="H62">
        <v>9.1018955047746E-4</v>
      </c>
      <c r="I62" s="10">
        <v>2.4864024864024864E-4</v>
      </c>
      <c r="J62" s="2">
        <v>4.5899121410082198E-2</v>
      </c>
      <c r="K62" s="2">
        <v>0.82958367279408696</v>
      </c>
      <c r="L62" s="10">
        <v>6.6528066528066527E-5</v>
      </c>
      <c r="M62" s="2">
        <v>-0.100707130869227</v>
      </c>
      <c r="N62" s="2">
        <v>0.65920119886008399</v>
      </c>
      <c r="O62" s="10">
        <v>7.2398190045248873E-5</v>
      </c>
      <c r="P62" s="2">
        <v>-0.33817480301306302</v>
      </c>
      <c r="Q62" s="2">
        <v>0.143914937840911</v>
      </c>
      <c r="R62" s="10">
        <v>7.2398190045248873E-5</v>
      </c>
      <c r="S62" t="str">
        <f t="shared" si="0"/>
        <v>THROW</v>
      </c>
    </row>
    <row r="63" spans="2:19">
      <c r="B63" t="s">
        <v>371</v>
      </c>
      <c r="C63" t="s">
        <v>529</v>
      </c>
      <c r="D63" t="s">
        <v>530</v>
      </c>
      <c r="G63">
        <v>-0.359565052014308</v>
      </c>
      <c r="H63">
        <v>1.1683198309179099E-3</v>
      </c>
      <c r="I63" s="9">
        <v>3.6643356643356641E-2</v>
      </c>
      <c r="J63">
        <v>-0.63898578779140203</v>
      </c>
      <c r="K63">
        <v>3.56944531745417E-4</v>
      </c>
      <c r="L63" s="9">
        <v>2.7309771309771309E-2</v>
      </c>
      <c r="M63" s="2">
        <v>0.42455502175689802</v>
      </c>
      <c r="N63" s="2">
        <v>8.1285464046825406E-2</v>
      </c>
      <c r="O63" s="9">
        <v>4.5357466063348416E-2</v>
      </c>
      <c r="P63" s="2">
        <v>-0.31336035187560102</v>
      </c>
      <c r="Q63" s="2">
        <v>0.19449145995321401</v>
      </c>
      <c r="R63" s="8">
        <v>5.0316742081447964E-2</v>
      </c>
      <c r="S63" t="str">
        <f t="shared" si="0"/>
        <v>keep</v>
      </c>
    </row>
    <row r="64" spans="2:19">
      <c r="B64" t="s">
        <v>457</v>
      </c>
      <c r="C64" t="s">
        <v>536</v>
      </c>
      <c r="D64" t="s">
        <v>537</v>
      </c>
      <c r="G64">
        <v>-0.356999272241314</v>
      </c>
      <c r="H64">
        <v>1.28230517230843E-3</v>
      </c>
      <c r="I64" s="10">
        <v>2.5485625485625483E-4</v>
      </c>
      <c r="J64" s="2">
        <v>-0.15434712666042799</v>
      </c>
      <c r="K64" s="2">
        <v>0.497348428128288</v>
      </c>
      <c r="L64" s="10">
        <v>9.9792099792099791E-5</v>
      </c>
      <c r="M64" s="2">
        <v>-0.44890560947216201</v>
      </c>
      <c r="N64" s="2">
        <v>5.36062651570842E-2</v>
      </c>
      <c r="O64" s="10">
        <v>3.9819004524886881E-4</v>
      </c>
      <c r="P64" s="2">
        <v>-0.16121851164922599</v>
      </c>
      <c r="Q64" s="2">
        <v>0.47033853292363198</v>
      </c>
      <c r="R64" s="10">
        <v>1.8099547511312218E-5</v>
      </c>
      <c r="S64" t="str">
        <f t="shared" si="0"/>
        <v>THROW</v>
      </c>
    </row>
    <row r="65" spans="2:19">
      <c r="B65" t="s">
        <v>473</v>
      </c>
      <c r="C65" t="s">
        <v>536</v>
      </c>
      <c r="D65" t="s">
        <v>302</v>
      </c>
      <c r="G65">
        <v>-0.35617320105107803</v>
      </c>
      <c r="H65">
        <v>1.30755837849013E-3</v>
      </c>
      <c r="I65" s="10">
        <v>2.2999222999223E-4</v>
      </c>
      <c r="J65" s="2">
        <v>-0.29237417263501297</v>
      </c>
      <c r="K65" s="2">
        <v>0.17261355448615301</v>
      </c>
      <c r="L65" s="10">
        <v>1.9958419958419958E-4</v>
      </c>
      <c r="M65" s="2">
        <v>-0.29609571688514502</v>
      </c>
      <c r="N65" s="2">
        <v>0.29832478203021501</v>
      </c>
      <c r="O65" s="10">
        <v>2.5339366515837101E-4</v>
      </c>
      <c r="P65" s="2">
        <v>-0.33817480301306302</v>
      </c>
      <c r="Q65" s="2">
        <v>0.143914937840911</v>
      </c>
      <c r="R65" s="10">
        <v>7.2398190045248873E-5</v>
      </c>
      <c r="S65" t="str">
        <f t="shared" si="0"/>
        <v>THROW</v>
      </c>
    </row>
    <row r="66" spans="2:19">
      <c r="B66" t="s">
        <v>375</v>
      </c>
      <c r="C66" t="s">
        <v>536</v>
      </c>
      <c r="D66" t="s">
        <v>537</v>
      </c>
      <c r="G66">
        <v>-0.345038271797934</v>
      </c>
      <c r="H66">
        <v>2.0094822861143401E-3</v>
      </c>
      <c r="I66" s="10">
        <v>7.6456876456876461E-4</v>
      </c>
      <c r="J66" s="2">
        <v>-0.173498605795077</v>
      </c>
      <c r="K66" s="2">
        <v>0.44771661236826199</v>
      </c>
      <c r="L66" s="10">
        <v>3.9916839916839916E-4</v>
      </c>
      <c r="M66" s="2">
        <v>-0.19475311190835001</v>
      </c>
      <c r="N66" s="2">
        <v>0.50258682399427002</v>
      </c>
      <c r="O66" s="10">
        <v>5.6108597285067872E-4</v>
      </c>
      <c r="P66">
        <v>-0.446709309174805</v>
      </c>
      <c r="Q66">
        <v>3.7785913680682702E-2</v>
      </c>
      <c r="R66" s="10">
        <v>2.1719457013574662E-4</v>
      </c>
      <c r="S66" t="str">
        <f t="shared" si="0"/>
        <v>THROW</v>
      </c>
    </row>
    <row r="67" spans="2:19">
      <c r="B67" t="s">
        <v>357</v>
      </c>
      <c r="C67" t="s">
        <v>295</v>
      </c>
      <c r="D67" t="s">
        <v>358</v>
      </c>
      <c r="G67">
        <v>-0.34324684083037799</v>
      </c>
      <c r="H67">
        <v>2.1289956048732598E-3</v>
      </c>
      <c r="I67" s="9">
        <v>1.0368298368298367E-2</v>
      </c>
      <c r="J67" s="2">
        <v>-0.24733147773926301</v>
      </c>
      <c r="K67" s="2">
        <v>0.27301235951314101</v>
      </c>
      <c r="L67" s="9">
        <v>7.9501039501039504E-3</v>
      </c>
      <c r="M67">
        <v>-0.61482247618506602</v>
      </c>
      <c r="N67">
        <v>1.5379734734607101E-3</v>
      </c>
      <c r="O67" s="9">
        <v>7.9457013574660632E-3</v>
      </c>
      <c r="P67">
        <v>-0.83882747577785999</v>
      </c>
      <c r="Q67" s="1">
        <v>2.5012745565805298E-8</v>
      </c>
      <c r="R67" s="8">
        <v>1.6380090497737556E-2</v>
      </c>
      <c r="S67" t="str">
        <f t="shared" ref="S67:S130" si="1">IF(AND(R67&lt;0.001, O67&lt;0.001, L67&lt;0.001, I67&lt;0.001), "THROW", "keep")</f>
        <v>keep</v>
      </c>
    </row>
    <row r="68" spans="2:19">
      <c r="B68" t="s">
        <v>411</v>
      </c>
      <c r="C68" t="s">
        <v>536</v>
      </c>
      <c r="D68" t="s">
        <v>537</v>
      </c>
      <c r="G68">
        <v>-0.33318113013277501</v>
      </c>
      <c r="H68">
        <v>3.0826959651440102E-3</v>
      </c>
      <c r="I68" s="10">
        <v>5.2214452214452217E-4</v>
      </c>
      <c r="J68" s="2">
        <v>-0.271218285372129</v>
      </c>
      <c r="K68" s="2">
        <v>0.21217360263151899</v>
      </c>
      <c r="L68" s="10">
        <v>2.1621621621621624E-4</v>
      </c>
      <c r="M68" s="2">
        <v>0.17205330760860499</v>
      </c>
      <c r="N68" s="2">
        <v>0.55116004113337702</v>
      </c>
      <c r="O68" s="10">
        <v>7.4208144796380083E-4</v>
      </c>
      <c r="P68" s="2">
        <v>-0.28810557212315802</v>
      </c>
      <c r="Q68" s="2">
        <v>0.22104251082589299</v>
      </c>
      <c r="R68" s="10">
        <v>5.4298642533936655E-5</v>
      </c>
      <c r="S68" t="str">
        <f t="shared" si="1"/>
        <v>THROW</v>
      </c>
    </row>
    <row r="69" spans="2:19">
      <c r="B69" t="s">
        <v>390</v>
      </c>
      <c r="C69" t="s">
        <v>536</v>
      </c>
      <c r="D69" t="s">
        <v>391</v>
      </c>
      <c r="G69">
        <v>-0.330509652203412</v>
      </c>
      <c r="H69">
        <v>3.31065941445447E-3</v>
      </c>
      <c r="I69" s="10">
        <v>2.0512820512820512E-4</v>
      </c>
      <c r="J69" s="2">
        <v>2.0006792252264802E-2</v>
      </c>
      <c r="K69" s="2">
        <v>0.92665704966000195</v>
      </c>
      <c r="L69" s="10">
        <v>1.9958419958419958E-4</v>
      </c>
      <c r="M69" s="2">
        <v>-4.6213571526556502E-2</v>
      </c>
      <c r="N69" s="2">
        <v>0.86047703441929502</v>
      </c>
      <c r="O69" s="10">
        <v>1.8099547511312217E-4</v>
      </c>
      <c r="P69" s="2">
        <v>0.21712072931311799</v>
      </c>
      <c r="Q69" s="2">
        <v>0.37752958509353601</v>
      </c>
      <c r="R69" s="10">
        <v>3.9819004524886881E-4</v>
      </c>
      <c r="S69" t="str">
        <f t="shared" si="1"/>
        <v>THROW</v>
      </c>
    </row>
    <row r="70" spans="2:19">
      <c r="B70" t="s">
        <v>261</v>
      </c>
      <c r="C70" t="s">
        <v>429</v>
      </c>
      <c r="D70" t="s">
        <v>429</v>
      </c>
      <c r="G70">
        <v>-0.330448331606576</v>
      </c>
      <c r="H70">
        <v>3.31065941445447E-3</v>
      </c>
      <c r="I70" s="10">
        <v>1.6783216783216782E-4</v>
      </c>
      <c r="J70" s="2">
        <v>-0.22801322115282599</v>
      </c>
      <c r="K70" s="2">
        <v>0.30764765791996601</v>
      </c>
      <c r="L70" s="10">
        <v>1.4968814968814969E-4</v>
      </c>
      <c r="M70" s="2">
        <v>-0.13191542822581001</v>
      </c>
      <c r="N70" s="2">
        <v>0.55116004113337702</v>
      </c>
      <c r="O70" s="10">
        <v>1.8099547511312218E-5</v>
      </c>
      <c r="P70" s="2">
        <v>-0.337513659070796</v>
      </c>
      <c r="Q70" s="2">
        <v>0.143914937840911</v>
      </c>
      <c r="R70" s="10">
        <v>1.0859728506787331E-4</v>
      </c>
      <c r="S70" t="str">
        <f t="shared" si="1"/>
        <v>THROW</v>
      </c>
    </row>
    <row r="71" spans="2:19">
      <c r="B71" t="s">
        <v>381</v>
      </c>
      <c r="C71" t="s">
        <v>536</v>
      </c>
      <c r="D71" t="s">
        <v>423</v>
      </c>
      <c r="G71">
        <v>-0.33027292035084599</v>
      </c>
      <c r="H71">
        <v>3.31065941445447E-3</v>
      </c>
      <c r="I71" s="10">
        <v>6.0916860916860921E-4</v>
      </c>
      <c r="J71" s="2">
        <v>0.103273023172685</v>
      </c>
      <c r="K71" s="2">
        <v>0.65495691157644698</v>
      </c>
      <c r="L71" s="10">
        <v>9.9792099792099791E-5</v>
      </c>
      <c r="M71" t="s">
        <v>531</v>
      </c>
      <c r="N71" t="s">
        <v>531</v>
      </c>
      <c r="O71" s="10">
        <v>0</v>
      </c>
      <c r="P71" s="2">
        <v>-0.34696308402229598</v>
      </c>
      <c r="Q71" s="2">
        <v>0.143914937840911</v>
      </c>
      <c r="R71" s="10">
        <v>7.6018099547511321E-4</v>
      </c>
      <c r="S71" t="str">
        <f t="shared" si="1"/>
        <v>THROW</v>
      </c>
    </row>
    <row r="72" spans="2:19">
      <c r="B72" t="s">
        <v>252</v>
      </c>
      <c r="C72" t="s">
        <v>536</v>
      </c>
      <c r="D72" t="s">
        <v>302</v>
      </c>
      <c r="G72">
        <v>-0.32799578259733803</v>
      </c>
      <c r="H72">
        <v>3.5652215151937899E-3</v>
      </c>
      <c r="I72" s="10">
        <v>1.3053613053613054E-4</v>
      </c>
      <c r="J72" s="2">
        <v>0.131012711950662</v>
      </c>
      <c r="K72" s="2">
        <v>0.57686291917086996</v>
      </c>
      <c r="L72" s="10">
        <v>6.6528066528066527E-5</v>
      </c>
      <c r="M72" s="2">
        <v>-0.27670813666676802</v>
      </c>
      <c r="N72" s="2">
        <v>0.33425900666090402</v>
      </c>
      <c r="O72" s="10">
        <v>7.2398190045248873E-5</v>
      </c>
      <c r="P72" s="2">
        <v>-0.337678581464743</v>
      </c>
      <c r="Q72" s="2">
        <v>0.143914937840911</v>
      </c>
      <c r="R72" s="10">
        <v>9.0497737556561084E-5</v>
      </c>
      <c r="S72" t="str">
        <f t="shared" si="1"/>
        <v>THROW</v>
      </c>
    </row>
    <row r="73" spans="2:19">
      <c r="B73" t="s">
        <v>343</v>
      </c>
      <c r="C73" t="s">
        <v>531</v>
      </c>
      <c r="D73" t="s">
        <v>531</v>
      </c>
      <c r="G73">
        <v>-0.32045654117293099</v>
      </c>
      <c r="H73">
        <v>4.67832812487033E-3</v>
      </c>
      <c r="J73">
        <v>-0.46413269876829799</v>
      </c>
      <c r="K73">
        <v>1.37785714699296E-2</v>
      </c>
      <c r="M73">
        <v>-0.49682882273663898</v>
      </c>
      <c r="N73">
        <v>2.4609294312838401E-2</v>
      </c>
      <c r="P73" s="2">
        <v>-0.17459080809487301</v>
      </c>
      <c r="Q73" s="2">
        <v>0.47033853292363198</v>
      </c>
      <c r="S73" t="str">
        <f t="shared" si="1"/>
        <v>THROW</v>
      </c>
    </row>
    <row r="74" spans="2:19">
      <c r="B74" t="s">
        <v>350</v>
      </c>
      <c r="C74" t="s">
        <v>536</v>
      </c>
      <c r="D74" t="s">
        <v>537</v>
      </c>
      <c r="G74">
        <v>-0.31798992916630098</v>
      </c>
      <c r="H74">
        <v>5.0608364514844496E-3</v>
      </c>
      <c r="I74" s="10">
        <v>1.1561771561771563E-3</v>
      </c>
      <c r="J74" s="2">
        <v>-0.27267471192329401</v>
      </c>
      <c r="K74" s="2">
        <v>0.21217360263151899</v>
      </c>
      <c r="L74" s="9">
        <v>4.5239085239085243E-3</v>
      </c>
      <c r="M74" s="2">
        <v>3.4662738521622901E-3</v>
      </c>
      <c r="N74" s="2">
        <v>0.98916556748522799</v>
      </c>
      <c r="O74" s="10">
        <v>1.7556561085972852E-3</v>
      </c>
      <c r="P74">
        <v>-0.53461137360516697</v>
      </c>
      <c r="Q74">
        <v>7.0538126911103803E-3</v>
      </c>
      <c r="R74" s="10">
        <v>9.9547511312217201E-4</v>
      </c>
      <c r="S74" t="str">
        <f t="shared" si="1"/>
        <v>keep</v>
      </c>
    </row>
    <row r="75" spans="2:19">
      <c r="B75" t="s">
        <v>475</v>
      </c>
      <c r="C75" t="s">
        <v>536</v>
      </c>
      <c r="D75" t="s">
        <v>537</v>
      </c>
      <c r="G75">
        <v>-0.31674033862701401</v>
      </c>
      <c r="H75">
        <v>5.2318908204541104E-3</v>
      </c>
      <c r="I75" s="10">
        <v>1.926961926961927E-4</v>
      </c>
      <c r="J75" s="2">
        <v>-0.154510630018413</v>
      </c>
      <c r="K75" s="2">
        <v>0.497348428128288</v>
      </c>
      <c r="L75" s="10">
        <v>4.9896049896049896E-5</v>
      </c>
      <c r="M75" s="2">
        <v>-0.28615072378482798</v>
      </c>
      <c r="N75" s="2">
        <v>0.32249012814529399</v>
      </c>
      <c r="O75" s="10">
        <v>3.4389140271493213E-4</v>
      </c>
      <c r="P75" s="2">
        <v>-0.23153245998765001</v>
      </c>
      <c r="Q75" s="2">
        <v>0.33069374263145801</v>
      </c>
      <c r="R75" s="10">
        <v>7.2398190045248873E-5</v>
      </c>
      <c r="S75" t="str">
        <f t="shared" si="1"/>
        <v>THROW</v>
      </c>
    </row>
    <row r="76" spans="2:19">
      <c r="B76" t="s">
        <v>422</v>
      </c>
      <c r="C76" t="s">
        <v>536</v>
      </c>
      <c r="D76" t="s">
        <v>423</v>
      </c>
      <c r="G76">
        <v>-0.31613203385840699</v>
      </c>
      <c r="H76">
        <v>5.2826404069374203E-3</v>
      </c>
      <c r="I76" s="10">
        <v>2.4864024864024864E-4</v>
      </c>
      <c r="J76" s="2">
        <v>-0.12933715326381701</v>
      </c>
      <c r="K76" s="2">
        <v>0.57686291917086996</v>
      </c>
      <c r="L76" s="10">
        <v>8.3160083160083154E-4</v>
      </c>
      <c r="M76" s="2">
        <v>-5.9456168031489003E-2</v>
      </c>
      <c r="N76" s="2">
        <v>0.81568495598568602</v>
      </c>
      <c r="O76" s="10">
        <v>8.8687782805429863E-4</v>
      </c>
      <c r="P76" s="2">
        <v>0.22133202187940801</v>
      </c>
      <c r="Q76" s="2">
        <v>0.36434709730675502</v>
      </c>
      <c r="R76" s="10">
        <v>5.2488687782805429E-4</v>
      </c>
      <c r="S76" t="str">
        <f t="shared" si="1"/>
        <v>THROW</v>
      </c>
    </row>
    <row r="77" spans="2:19">
      <c r="B77" t="s">
        <v>272</v>
      </c>
      <c r="C77" t="s">
        <v>536</v>
      </c>
      <c r="D77" t="s">
        <v>536</v>
      </c>
      <c r="G77">
        <v>-0.31023499565928903</v>
      </c>
      <c r="H77">
        <v>6.3081235622969301E-3</v>
      </c>
      <c r="I77" s="10">
        <v>2.2377622377622378E-4</v>
      </c>
      <c r="J77" s="2">
        <v>0.368922174377037</v>
      </c>
      <c r="K77" s="2">
        <v>6.5792386004969894E-2</v>
      </c>
      <c r="L77" s="10">
        <v>1.1642411642411644E-4</v>
      </c>
      <c r="M77" s="2">
        <v>-0.13191542822581001</v>
      </c>
      <c r="N77" s="2">
        <v>0.55116004113337702</v>
      </c>
      <c r="O77" s="10">
        <v>9.0497737556561084E-5</v>
      </c>
      <c r="P77" s="2">
        <v>-0.16121851164922599</v>
      </c>
      <c r="Q77" s="2">
        <v>0.47033853292363198</v>
      </c>
      <c r="R77" s="10">
        <v>1.8099547511312218E-5</v>
      </c>
      <c r="S77" t="str">
        <f t="shared" si="1"/>
        <v>THROW</v>
      </c>
    </row>
    <row r="78" spans="2:19">
      <c r="B78" t="s">
        <v>464</v>
      </c>
      <c r="C78" t="s">
        <v>536</v>
      </c>
      <c r="D78" t="s">
        <v>537</v>
      </c>
      <c r="G78">
        <v>-0.30989335263913398</v>
      </c>
      <c r="H78">
        <v>6.3092845658390398E-3</v>
      </c>
      <c r="I78" s="10">
        <v>1.4918414918414918E-4</v>
      </c>
      <c r="J78" s="2">
        <v>-0.181096568113365</v>
      </c>
      <c r="K78" s="2">
        <v>0.42741403240169301</v>
      </c>
      <c r="L78" s="10">
        <v>6.6528066528066527E-5</v>
      </c>
      <c r="M78" s="2">
        <v>-0.34987400498759602</v>
      </c>
      <c r="N78" s="2">
        <v>0.19365169994548101</v>
      </c>
      <c r="O78" s="10">
        <v>1.2669683257918551E-4</v>
      </c>
      <c r="P78" s="2">
        <v>-0.38377682076638397</v>
      </c>
      <c r="Q78" s="2">
        <v>8.9305122955670502E-2</v>
      </c>
      <c r="R78" s="10">
        <v>1.0859728506787331E-4</v>
      </c>
      <c r="S78" t="str">
        <f t="shared" si="1"/>
        <v>THROW</v>
      </c>
    </row>
    <row r="79" spans="2:19">
      <c r="B79" t="s">
        <v>87</v>
      </c>
      <c r="C79" t="s">
        <v>536</v>
      </c>
      <c r="D79" t="s">
        <v>302</v>
      </c>
      <c r="G79">
        <v>-0.30272562448845802</v>
      </c>
      <c r="H79">
        <v>7.8979002189092304E-3</v>
      </c>
      <c r="I79" s="10">
        <v>2.6107226107226108E-4</v>
      </c>
      <c r="J79" s="2">
        <v>-0.20505794447061401</v>
      </c>
      <c r="K79" s="2">
        <v>0.374629551292194</v>
      </c>
      <c r="L79" s="10">
        <v>1.3305613305613305E-4</v>
      </c>
      <c r="M79" t="s">
        <v>531</v>
      </c>
      <c r="N79" t="s">
        <v>531</v>
      </c>
      <c r="O79" s="10">
        <v>0</v>
      </c>
      <c r="P79" s="2">
        <v>-0.28783261557478801</v>
      </c>
      <c r="Q79" s="2">
        <v>0.22104251082589299</v>
      </c>
      <c r="R79" s="10">
        <v>9.0497737556561084E-5</v>
      </c>
      <c r="S79" t="str">
        <f t="shared" si="1"/>
        <v>THROW</v>
      </c>
    </row>
    <row r="80" spans="2:19">
      <c r="B80" t="s">
        <v>320</v>
      </c>
      <c r="C80" t="s">
        <v>536</v>
      </c>
      <c r="D80" t="s">
        <v>536</v>
      </c>
      <c r="G80">
        <v>-0.30257701602301301</v>
      </c>
      <c r="H80">
        <v>7.8979002189092304E-3</v>
      </c>
      <c r="I80" s="10">
        <v>3.1701631701631699E-4</v>
      </c>
      <c r="J80" t="s">
        <v>531</v>
      </c>
      <c r="K80" t="s">
        <v>531</v>
      </c>
      <c r="L80" s="10">
        <v>0</v>
      </c>
      <c r="M80" t="s">
        <v>531</v>
      </c>
      <c r="N80" t="s">
        <v>531</v>
      </c>
      <c r="O80" s="10">
        <v>0</v>
      </c>
      <c r="P80" s="2">
        <v>-0.38300385558941302</v>
      </c>
      <c r="Q80" s="2">
        <v>8.9305122955670502E-2</v>
      </c>
      <c r="R80" s="10">
        <v>3.800904977375566E-4</v>
      </c>
      <c r="S80" t="str">
        <f t="shared" si="1"/>
        <v>THROW</v>
      </c>
    </row>
    <row r="81" spans="2:19">
      <c r="B81" t="s">
        <v>378</v>
      </c>
      <c r="C81" t="s">
        <v>536</v>
      </c>
      <c r="D81" t="s">
        <v>349</v>
      </c>
      <c r="G81">
        <v>-0.29509062925129997</v>
      </c>
      <c r="H81">
        <v>1.0117988474105799E-2</v>
      </c>
      <c r="I81" s="10">
        <v>5.5944055944055944E-4</v>
      </c>
      <c r="J81" s="2">
        <v>-6.3370744970567897E-3</v>
      </c>
      <c r="K81" s="2">
        <v>0.977414703435323</v>
      </c>
      <c r="L81" s="10">
        <v>1.1143451143451142E-3</v>
      </c>
      <c r="M81" s="2">
        <v>0.2771425679774</v>
      </c>
      <c r="N81" s="2">
        <v>0.33425900666090402</v>
      </c>
      <c r="O81" s="10">
        <v>2.7149321266968329E-3</v>
      </c>
      <c r="P81" s="2">
        <v>-0.16908740150653101</v>
      </c>
      <c r="Q81" s="2">
        <v>0.47033853292363198</v>
      </c>
      <c r="R81" s="10">
        <v>7.2398190045248873E-5</v>
      </c>
      <c r="S81" t="str">
        <f t="shared" si="1"/>
        <v>keep</v>
      </c>
    </row>
    <row r="82" spans="2:19">
      <c r="B82" t="s">
        <v>465</v>
      </c>
      <c r="C82" t="s">
        <v>536</v>
      </c>
      <c r="D82" t="s">
        <v>537</v>
      </c>
      <c r="G82">
        <v>-0.29475975073569699</v>
      </c>
      <c r="H82">
        <v>1.0117988474105799E-2</v>
      </c>
      <c r="I82" s="10">
        <v>2.362082362082362E-4</v>
      </c>
      <c r="J82" s="2">
        <v>0.28482002258049</v>
      </c>
      <c r="K82" s="2">
        <v>0.186575962228852</v>
      </c>
      <c r="L82" s="10">
        <v>2.8274428274428277E-4</v>
      </c>
      <c r="M82" s="2">
        <v>-0.189362107331664</v>
      </c>
      <c r="N82" s="2">
        <v>0.50258682399427002</v>
      </c>
      <c r="O82" s="10">
        <v>9.0497737556561084E-5</v>
      </c>
      <c r="P82" s="2">
        <v>-0.23447575809687199</v>
      </c>
      <c r="Q82" s="2">
        <v>0.33069374263145801</v>
      </c>
      <c r="R82" s="10">
        <v>7.7828054298642525E-4</v>
      </c>
      <c r="S82" t="str">
        <f t="shared" si="1"/>
        <v>THROW</v>
      </c>
    </row>
    <row r="83" spans="2:19">
      <c r="B83" t="s">
        <v>456</v>
      </c>
      <c r="C83" t="s">
        <v>536</v>
      </c>
      <c r="D83" t="s">
        <v>423</v>
      </c>
      <c r="G83">
        <v>-0.28852310578234303</v>
      </c>
      <c r="H83">
        <v>1.1832043189499999E-2</v>
      </c>
      <c r="I83" s="10">
        <v>9.324009324009324E-5</v>
      </c>
      <c r="J83" s="2">
        <v>-0.227848934640284</v>
      </c>
      <c r="K83" s="2">
        <v>0.30764765791996601</v>
      </c>
      <c r="L83" s="10">
        <v>1.8295218295218295E-4</v>
      </c>
      <c r="M83" s="2">
        <v>0.118476065317718</v>
      </c>
      <c r="N83" s="2">
        <v>0.60147148667011996</v>
      </c>
      <c r="O83" s="10">
        <v>7.9638009049773763E-4</v>
      </c>
      <c r="P83" s="2">
        <v>-0.23153245998765001</v>
      </c>
      <c r="Q83" s="2">
        <v>0.33069374263145801</v>
      </c>
      <c r="R83" s="10">
        <v>3.6199095022624436E-5</v>
      </c>
      <c r="S83" t="str">
        <f t="shared" si="1"/>
        <v>THROW</v>
      </c>
    </row>
    <row r="84" spans="2:19">
      <c r="B84" t="s">
        <v>384</v>
      </c>
      <c r="C84" t="s">
        <v>536</v>
      </c>
      <c r="D84" t="s">
        <v>537</v>
      </c>
      <c r="G84">
        <v>-0.28825308503500902</v>
      </c>
      <c r="H84">
        <v>1.1832043189499999E-2</v>
      </c>
      <c r="I84" s="10">
        <v>1.3675213675213674E-4</v>
      </c>
      <c r="J84" s="2">
        <v>-0.18087449988990401</v>
      </c>
      <c r="K84" s="2">
        <v>0.42741403240169301</v>
      </c>
      <c r="L84" s="10">
        <v>1.1642411642411644E-4</v>
      </c>
      <c r="M84" s="2">
        <v>-0.235516147323801</v>
      </c>
      <c r="N84" s="2">
        <v>0.41760547425850197</v>
      </c>
      <c r="O84" s="10">
        <v>7.2398190045248873E-5</v>
      </c>
      <c r="P84" s="2">
        <v>-0.337678581464743</v>
      </c>
      <c r="Q84" s="2">
        <v>0.143914937840911</v>
      </c>
      <c r="R84" s="10">
        <v>1.0859728506787331E-4</v>
      </c>
      <c r="S84" t="str">
        <f t="shared" si="1"/>
        <v>THROW</v>
      </c>
    </row>
    <row r="85" spans="2:19">
      <c r="B85" t="s">
        <v>445</v>
      </c>
      <c r="C85" t="s">
        <v>536</v>
      </c>
      <c r="D85" t="s">
        <v>537</v>
      </c>
      <c r="G85">
        <v>-0.28822911986328098</v>
      </c>
      <c r="H85">
        <v>1.1832043189499999E-2</v>
      </c>
      <c r="I85" s="10">
        <v>2.1134421134421134E-4</v>
      </c>
      <c r="J85" s="2">
        <v>0.178042916240643</v>
      </c>
      <c r="K85" s="2">
        <v>0.43369350762512199</v>
      </c>
      <c r="L85" s="10">
        <v>1.1642411642411644E-4</v>
      </c>
      <c r="M85" s="2">
        <v>-0.31351524724351398</v>
      </c>
      <c r="N85" s="2">
        <v>0.25006904504509597</v>
      </c>
      <c r="O85" s="10">
        <v>2.1719457013574662E-4</v>
      </c>
      <c r="P85">
        <v>-0.44423991767294801</v>
      </c>
      <c r="Q85">
        <v>3.8343514431234203E-2</v>
      </c>
      <c r="R85" s="10">
        <v>4.3438914027149324E-4</v>
      </c>
      <c r="S85" t="str">
        <f t="shared" si="1"/>
        <v>THROW</v>
      </c>
    </row>
    <row r="86" spans="2:19">
      <c r="B86" t="s">
        <v>98</v>
      </c>
      <c r="C86" t="s">
        <v>536</v>
      </c>
      <c r="D86" t="s">
        <v>423</v>
      </c>
      <c r="G86">
        <v>-0.28817222652796598</v>
      </c>
      <c r="H86">
        <v>1.1832043189499999E-2</v>
      </c>
      <c r="I86" s="10">
        <v>6.5889665889665887E-4</v>
      </c>
      <c r="J86" s="2">
        <v>0.28175349057923899</v>
      </c>
      <c r="K86" s="2">
        <v>0.19278722379482199</v>
      </c>
      <c r="L86" s="10">
        <v>1.6632016632016632E-5</v>
      </c>
      <c r="M86" t="s">
        <v>531</v>
      </c>
      <c r="N86" t="s">
        <v>531</v>
      </c>
      <c r="O86" s="10">
        <v>0</v>
      </c>
      <c r="P86" s="2">
        <v>-0.16121851164922599</v>
      </c>
      <c r="Q86" s="2">
        <v>0.47033853292363198</v>
      </c>
      <c r="R86" s="10">
        <v>1.8099547511312218E-5</v>
      </c>
      <c r="S86" t="str">
        <f t="shared" si="1"/>
        <v>THROW</v>
      </c>
    </row>
    <row r="87" spans="2:19">
      <c r="B87" t="s">
        <v>360</v>
      </c>
      <c r="C87" t="s">
        <v>536</v>
      </c>
      <c r="D87" t="s">
        <v>537</v>
      </c>
      <c r="G87">
        <v>-0.286170396119937</v>
      </c>
      <c r="H87">
        <v>1.25135803406715E-2</v>
      </c>
      <c r="I87" s="10">
        <v>2.2999222999223E-4</v>
      </c>
      <c r="J87">
        <v>-0.43346182389780302</v>
      </c>
      <c r="K87">
        <v>2.4389587187597601E-2</v>
      </c>
      <c r="L87" s="10">
        <v>6.8191268191268193E-4</v>
      </c>
      <c r="M87" s="2">
        <v>-0.44833470041568801</v>
      </c>
      <c r="N87" s="2">
        <v>5.36062651570842E-2</v>
      </c>
      <c r="O87" s="10">
        <v>4.3438914027149324E-4</v>
      </c>
      <c r="P87" s="2">
        <v>-0.40427732617072099</v>
      </c>
      <c r="Q87" s="2">
        <v>7.7195282507975596E-2</v>
      </c>
      <c r="R87" s="10">
        <v>1.9909502262443441E-4</v>
      </c>
      <c r="S87" t="str">
        <f t="shared" si="1"/>
        <v>THROW</v>
      </c>
    </row>
    <row r="88" spans="2:19">
      <c r="B88" t="s">
        <v>380</v>
      </c>
      <c r="C88" t="s">
        <v>536</v>
      </c>
      <c r="D88" t="s">
        <v>537</v>
      </c>
      <c r="G88">
        <v>-0.28433250813692501</v>
      </c>
      <c r="H88">
        <v>1.31584219661522E-2</v>
      </c>
      <c r="I88" s="10">
        <v>5.0971250971250967E-4</v>
      </c>
      <c r="J88" s="2">
        <v>0.30580722405115401</v>
      </c>
      <c r="K88" s="2">
        <v>0.149245790914386</v>
      </c>
      <c r="L88" s="10">
        <v>2.8274428274428277E-4</v>
      </c>
      <c r="M88" s="2">
        <v>-0.14521719611760101</v>
      </c>
      <c r="N88" s="2">
        <v>0.55116004113337702</v>
      </c>
      <c r="O88" s="10">
        <v>1.4479638009049775E-4</v>
      </c>
      <c r="P88" s="2">
        <v>-0.27864301276804898</v>
      </c>
      <c r="Q88" s="2">
        <v>0.24075327033128399</v>
      </c>
      <c r="R88" s="10">
        <v>4.3438914027149324E-4</v>
      </c>
      <c r="S88" t="str">
        <f t="shared" si="1"/>
        <v>THROW</v>
      </c>
    </row>
    <row r="89" spans="2:19">
      <c r="B89" t="s">
        <v>92</v>
      </c>
      <c r="C89" t="s">
        <v>429</v>
      </c>
      <c r="D89" t="s">
        <v>429</v>
      </c>
      <c r="G89">
        <v>-0.27536153162835703</v>
      </c>
      <c r="H89">
        <v>1.74170383793847E-2</v>
      </c>
      <c r="I89" s="10">
        <v>5.0349650349650347E-4</v>
      </c>
      <c r="J89" s="2">
        <v>0.20205589963208101</v>
      </c>
      <c r="K89" s="2">
        <v>0.37942519648554002</v>
      </c>
      <c r="L89" s="10">
        <v>3.3264033264033264E-5</v>
      </c>
      <c r="M89" t="s">
        <v>531</v>
      </c>
      <c r="N89" t="s">
        <v>531</v>
      </c>
      <c r="O89" s="10">
        <v>0</v>
      </c>
      <c r="P89" s="2">
        <v>-0.33734897808559799</v>
      </c>
      <c r="Q89" s="2">
        <v>0.143914937840911</v>
      </c>
      <c r="R89" s="10">
        <v>5.6108597285067872E-4</v>
      </c>
      <c r="S89" t="str">
        <f t="shared" si="1"/>
        <v>THROW</v>
      </c>
    </row>
    <row r="90" spans="2:19">
      <c r="B90" t="s">
        <v>176</v>
      </c>
      <c r="C90" t="s">
        <v>536</v>
      </c>
      <c r="D90" t="s">
        <v>537</v>
      </c>
      <c r="G90">
        <v>-0.273691687687448</v>
      </c>
      <c r="H90">
        <v>1.8179420507892299E-2</v>
      </c>
      <c r="I90" s="10">
        <v>6.8376068376068368E-5</v>
      </c>
      <c r="J90" s="2">
        <v>1.37663149356441E-3</v>
      </c>
      <c r="K90" s="2">
        <v>0.99354813047760304</v>
      </c>
      <c r="L90" s="10">
        <v>1.9958419958419958E-4</v>
      </c>
      <c r="M90" s="2">
        <v>-0.14608979863261301</v>
      </c>
      <c r="N90" s="2">
        <v>0.55116004113337702</v>
      </c>
      <c r="O90" s="10">
        <v>3.6199095022624434E-4</v>
      </c>
      <c r="P90" s="2">
        <v>-0.28783261557478801</v>
      </c>
      <c r="Q90" s="2">
        <v>0.22104251082589299</v>
      </c>
      <c r="R90" s="10">
        <v>9.0497737556561084E-5</v>
      </c>
      <c r="S90" t="str">
        <f t="shared" si="1"/>
        <v>THROW</v>
      </c>
    </row>
    <row r="91" spans="2:19">
      <c r="B91" t="s">
        <v>315</v>
      </c>
      <c r="C91" t="s">
        <v>536</v>
      </c>
      <c r="D91" t="s">
        <v>423</v>
      </c>
      <c r="G91">
        <v>-0.27336644492527201</v>
      </c>
      <c r="H91">
        <v>1.81821963899329E-2</v>
      </c>
      <c r="I91" s="10">
        <v>1.2432012432012432E-4</v>
      </c>
      <c r="J91" s="2">
        <v>-8.6693381716688903E-2</v>
      </c>
      <c r="K91" s="2">
        <v>0.679052579324123</v>
      </c>
      <c r="L91" s="10">
        <v>1.6632016632016632E-5</v>
      </c>
      <c r="M91" s="2">
        <v>-0.18944911037201401</v>
      </c>
      <c r="N91" s="2">
        <v>0.50258682399427002</v>
      </c>
      <c r="O91" s="10">
        <v>3.6199095022624436E-5</v>
      </c>
      <c r="P91" s="2">
        <v>-9.6035190707719403E-2</v>
      </c>
      <c r="Q91" s="2">
        <v>0.69493140139963205</v>
      </c>
      <c r="R91" s="10">
        <v>5.4298642533936655E-5</v>
      </c>
      <c r="S91" t="str">
        <f t="shared" si="1"/>
        <v>THROW</v>
      </c>
    </row>
    <row r="92" spans="2:19">
      <c r="B92" t="s">
        <v>393</v>
      </c>
      <c r="C92" t="s">
        <v>536</v>
      </c>
      <c r="D92" t="s">
        <v>537</v>
      </c>
      <c r="G92">
        <v>-0.270227111924151</v>
      </c>
      <c r="H92">
        <v>1.9870601928855602E-2</v>
      </c>
      <c r="I92" s="10">
        <v>9.6969696969696967E-4</v>
      </c>
      <c r="J92" s="2">
        <v>-0.124342092081281</v>
      </c>
      <c r="K92" s="2">
        <v>0.57686291917086996</v>
      </c>
      <c r="L92" s="10">
        <v>3.3264033264033264E-5</v>
      </c>
      <c r="M92" t="s">
        <v>531</v>
      </c>
      <c r="N92" t="s">
        <v>531</v>
      </c>
      <c r="O92" s="10">
        <v>0</v>
      </c>
      <c r="P92" s="2">
        <v>-0.23142613049410399</v>
      </c>
      <c r="Q92" s="2">
        <v>0.33069374263145801</v>
      </c>
      <c r="R92" s="10">
        <v>2.1719457013574662E-4</v>
      </c>
      <c r="S92" t="str">
        <f t="shared" si="1"/>
        <v>THROW</v>
      </c>
    </row>
    <row r="93" spans="2:19">
      <c r="B93" t="s">
        <v>370</v>
      </c>
      <c r="C93" t="s">
        <v>429</v>
      </c>
      <c r="D93" t="s">
        <v>429</v>
      </c>
      <c r="G93">
        <v>-0.26866636571880598</v>
      </c>
      <c r="H93">
        <v>2.06562701294579E-2</v>
      </c>
      <c r="I93" s="10">
        <v>3.6052836052836052E-4</v>
      </c>
      <c r="J93" s="2">
        <v>5.3994172516235901E-2</v>
      </c>
      <c r="K93" s="2">
        <v>0.80984335577112798</v>
      </c>
      <c r="L93" s="10">
        <v>8.3160083160083154E-4</v>
      </c>
      <c r="M93" s="2">
        <v>-0.313641588271106</v>
      </c>
      <c r="N93" s="2">
        <v>0.25006904504509597</v>
      </c>
      <c r="O93" s="10">
        <v>1.8099547511312217E-4</v>
      </c>
      <c r="P93" s="2">
        <v>-9.9835802068487495E-2</v>
      </c>
      <c r="Q93" s="2">
        <v>0.68327825540345499</v>
      </c>
      <c r="R93" s="10">
        <v>1.1945701357466063E-3</v>
      </c>
      <c r="S93" t="str">
        <f t="shared" si="1"/>
        <v>keep</v>
      </c>
    </row>
    <row r="94" spans="2:19">
      <c r="B94" t="s">
        <v>223</v>
      </c>
      <c r="C94" t="s">
        <v>536</v>
      </c>
      <c r="D94" t="s">
        <v>537</v>
      </c>
      <c r="G94">
        <v>-0.26645510771106301</v>
      </c>
      <c r="H94">
        <v>2.1692739113988599E-2</v>
      </c>
      <c r="I94" s="10">
        <v>3.9782439782439785E-4</v>
      </c>
      <c r="J94" s="2">
        <v>-0.15438795383391299</v>
      </c>
      <c r="K94" s="2">
        <v>0.497348428128288</v>
      </c>
      <c r="L94" s="10">
        <v>9.9792099792099791E-5</v>
      </c>
      <c r="M94" s="2">
        <v>-0.34987400498759602</v>
      </c>
      <c r="N94" s="2">
        <v>0.19365169994548101</v>
      </c>
      <c r="O94" s="10">
        <v>1.9909502262443441E-4</v>
      </c>
      <c r="P94">
        <v>-0.58781425330504899</v>
      </c>
      <c r="Q94">
        <v>1.8016848437162199E-3</v>
      </c>
      <c r="R94" s="10">
        <v>3.076923076923077E-4</v>
      </c>
      <c r="S94" t="str">
        <f t="shared" si="1"/>
        <v>THROW</v>
      </c>
    </row>
    <row r="95" spans="2:19">
      <c r="B95" t="s">
        <v>439</v>
      </c>
      <c r="C95" t="s">
        <v>536</v>
      </c>
      <c r="D95" t="s">
        <v>537</v>
      </c>
      <c r="G95">
        <v>-0.26560245133309801</v>
      </c>
      <c r="H95">
        <v>2.2056519281323201E-2</v>
      </c>
      <c r="I95" s="10">
        <v>1.554001554001554E-4</v>
      </c>
      <c r="J95" s="2">
        <v>-0.15850091956055001</v>
      </c>
      <c r="K95" s="2">
        <v>0.497348428128288</v>
      </c>
      <c r="L95" s="10">
        <v>3.3264033264033264E-4</v>
      </c>
      <c r="M95" s="2">
        <v>-0.31338905877100698</v>
      </c>
      <c r="N95" s="2">
        <v>0.25006904504509597</v>
      </c>
      <c r="O95" s="10">
        <v>9.2307692307692305E-4</v>
      </c>
      <c r="P95" s="2">
        <v>-0.23478111388061099</v>
      </c>
      <c r="Q95" s="2">
        <v>0.33069374263145801</v>
      </c>
      <c r="R95" s="10">
        <v>1.2669683257918551E-4</v>
      </c>
      <c r="S95" t="str">
        <f t="shared" si="1"/>
        <v>THROW</v>
      </c>
    </row>
    <row r="96" spans="2:19">
      <c r="B96" t="s">
        <v>333</v>
      </c>
      <c r="C96" t="s">
        <v>429</v>
      </c>
      <c r="D96" t="s">
        <v>429</v>
      </c>
      <c r="G96">
        <v>-0.258126127993764</v>
      </c>
      <c r="H96">
        <v>2.6280210660139601E-2</v>
      </c>
      <c r="I96" s="10">
        <v>1.0567210567210567E-4</v>
      </c>
      <c r="J96" s="2">
        <v>-0.124294111337807</v>
      </c>
      <c r="K96" s="2">
        <v>0.57686291917086996</v>
      </c>
      <c r="L96" s="10">
        <v>4.9896049896049896E-5</v>
      </c>
      <c r="M96" t="s">
        <v>531</v>
      </c>
      <c r="N96" t="s">
        <v>531</v>
      </c>
      <c r="O96" s="10">
        <v>0</v>
      </c>
      <c r="P96" t="s">
        <v>531</v>
      </c>
      <c r="Q96" t="s">
        <v>531</v>
      </c>
      <c r="R96" s="10">
        <v>0</v>
      </c>
      <c r="S96" t="str">
        <f t="shared" si="1"/>
        <v>THROW</v>
      </c>
    </row>
    <row r="97" spans="2:19">
      <c r="B97" t="s">
        <v>181</v>
      </c>
      <c r="C97" t="s">
        <v>536</v>
      </c>
      <c r="D97" t="s">
        <v>11</v>
      </c>
      <c r="G97">
        <v>-0.25801692806910997</v>
      </c>
      <c r="H97">
        <v>2.6280210660139601E-2</v>
      </c>
      <c r="I97" s="10">
        <v>1.0567210567210567E-4</v>
      </c>
      <c r="J97" s="2">
        <v>-0.228342863107732</v>
      </c>
      <c r="K97" s="2">
        <v>0.30764765791996601</v>
      </c>
      <c r="L97" s="10">
        <v>1.4968814968814969E-4</v>
      </c>
      <c r="M97" s="2">
        <v>-0.18944911037201401</v>
      </c>
      <c r="N97" s="2">
        <v>0.50258682399427002</v>
      </c>
      <c r="O97" s="10">
        <v>3.6199095022624436E-5</v>
      </c>
      <c r="P97" s="2">
        <v>-0.28783261557478801</v>
      </c>
      <c r="Q97" s="2">
        <v>0.22104251082589299</v>
      </c>
      <c r="R97" s="10">
        <v>1.2669683257918551E-4</v>
      </c>
      <c r="S97" t="str">
        <f t="shared" si="1"/>
        <v>THROW</v>
      </c>
    </row>
    <row r="98" spans="2:19">
      <c r="B98" t="s">
        <v>463</v>
      </c>
      <c r="C98" t="s">
        <v>14</v>
      </c>
      <c r="D98" t="s">
        <v>15</v>
      </c>
      <c r="G98">
        <v>-0.25801371840432202</v>
      </c>
      <c r="H98">
        <v>2.6280210660139601E-2</v>
      </c>
      <c r="I98" s="10">
        <v>9.9456099456099461E-5</v>
      </c>
      <c r="J98" t="s">
        <v>531</v>
      </c>
      <c r="K98" t="s">
        <v>531</v>
      </c>
      <c r="L98" s="10">
        <v>0</v>
      </c>
      <c r="M98" s="2">
        <v>-0.13191542822581001</v>
      </c>
      <c r="N98" s="2">
        <v>0.55116004113337702</v>
      </c>
      <c r="O98" s="10">
        <v>1.8099547511312218E-5</v>
      </c>
      <c r="P98" s="2">
        <v>1.9892635471356598E-2</v>
      </c>
      <c r="Q98" s="2">
        <v>0.93659932454929196</v>
      </c>
      <c r="R98" s="10">
        <v>7.2398190045248873E-5</v>
      </c>
      <c r="S98" t="str">
        <f t="shared" si="1"/>
        <v>THROW</v>
      </c>
    </row>
    <row r="99" spans="2:19">
      <c r="B99" t="s">
        <v>262</v>
      </c>
      <c r="C99" t="s">
        <v>295</v>
      </c>
      <c r="D99" t="s">
        <v>421</v>
      </c>
      <c r="G99">
        <v>-0.25798483681041101</v>
      </c>
      <c r="H99">
        <v>2.6280210660139601E-2</v>
      </c>
      <c r="I99" s="10">
        <v>1.3053613053613054E-4</v>
      </c>
      <c r="J99" s="2">
        <v>-0.27084539112790501</v>
      </c>
      <c r="K99" s="2">
        <v>0.21217360263151899</v>
      </c>
      <c r="L99" s="10">
        <v>2.494802494802495E-4</v>
      </c>
      <c r="M99" s="2">
        <v>-0.32474706138329801</v>
      </c>
      <c r="N99" s="2">
        <v>0.25006904504509597</v>
      </c>
      <c r="O99" s="10">
        <v>3.6199095022624434E-4</v>
      </c>
      <c r="P99">
        <v>-0.50850225603855803</v>
      </c>
      <c r="Q99">
        <v>1.20513215878958E-2</v>
      </c>
      <c r="R99" s="10">
        <v>3.4389140271493213E-4</v>
      </c>
      <c r="S99" t="str">
        <f t="shared" si="1"/>
        <v>THROW</v>
      </c>
    </row>
    <row r="100" spans="2:19">
      <c r="B100" t="s">
        <v>474</v>
      </c>
      <c r="C100" t="s">
        <v>429</v>
      </c>
      <c r="D100" t="s">
        <v>429</v>
      </c>
      <c r="G100">
        <v>-0.249649501940545</v>
      </c>
      <c r="H100">
        <v>3.2709529048073199E-2</v>
      </c>
      <c r="I100" s="10">
        <v>9.9456099456099461E-5</v>
      </c>
      <c r="J100" s="2">
        <v>-0.22804612111997699</v>
      </c>
      <c r="K100" s="2">
        <v>0.30764765791996601</v>
      </c>
      <c r="L100" s="10">
        <v>1.3305613305613305E-4</v>
      </c>
      <c r="M100" s="2">
        <v>-0.13191542822581001</v>
      </c>
      <c r="N100" s="2">
        <v>0.55116004113337702</v>
      </c>
      <c r="O100" s="10">
        <v>1.8099547511312218E-5</v>
      </c>
      <c r="P100" s="2">
        <v>-0.16908740150653101</v>
      </c>
      <c r="Q100" s="2">
        <v>0.47033853292363198</v>
      </c>
      <c r="R100" s="10">
        <v>7.2398190045248873E-5</v>
      </c>
      <c r="S100" t="str">
        <f t="shared" si="1"/>
        <v>THROW</v>
      </c>
    </row>
    <row r="101" spans="2:19">
      <c r="B101" t="s">
        <v>339</v>
      </c>
      <c r="C101" t="s">
        <v>531</v>
      </c>
      <c r="D101" t="s">
        <v>531</v>
      </c>
      <c r="G101">
        <v>-0.24892621310673901</v>
      </c>
      <c r="H101">
        <v>3.3109623622460602E-2</v>
      </c>
      <c r="I101" s="9">
        <v>6.452214452214452E-3</v>
      </c>
      <c r="J101">
        <v>0.61572189777465902</v>
      </c>
      <c r="K101">
        <v>6.8773832952593195E-4</v>
      </c>
      <c r="L101" s="9">
        <v>9.6133056133056137E-3</v>
      </c>
      <c r="M101" s="2">
        <v>-0.171553790038839</v>
      </c>
      <c r="N101" s="2">
        <v>0.55116004113337702</v>
      </c>
      <c r="O101" s="10">
        <v>2.3710407239819005E-3</v>
      </c>
      <c r="P101" s="2">
        <v>-0.30362214459112902</v>
      </c>
      <c r="Q101" s="2">
        <v>0.216495195466234</v>
      </c>
      <c r="R101" s="8">
        <v>4.8144796380090492E-3</v>
      </c>
      <c r="S101" t="str">
        <f t="shared" si="1"/>
        <v>keep</v>
      </c>
    </row>
    <row r="102" spans="2:19">
      <c r="B102" t="s">
        <v>450</v>
      </c>
      <c r="C102" t="s">
        <v>536</v>
      </c>
      <c r="D102" t="s">
        <v>13</v>
      </c>
      <c r="G102">
        <v>-0.24258995532686201</v>
      </c>
      <c r="H102">
        <v>3.6835551181660202E-2</v>
      </c>
      <c r="I102" s="10">
        <v>2.8593628593628591E-4</v>
      </c>
      <c r="J102">
        <v>0.55496210432190296</v>
      </c>
      <c r="K102">
        <v>2.0860040197793E-3</v>
      </c>
      <c r="L102" s="10">
        <v>6.6528066528066527E-5</v>
      </c>
      <c r="M102" s="2">
        <v>-0.235516147323801</v>
      </c>
      <c r="N102" s="2">
        <v>0.41760547425850197</v>
      </c>
      <c r="O102" s="10">
        <v>7.2398190045248873E-5</v>
      </c>
      <c r="P102" s="2">
        <v>-0.16121851164922599</v>
      </c>
      <c r="Q102" s="2">
        <v>0.47033853292363198</v>
      </c>
      <c r="R102" s="10">
        <v>1.8099547511312218E-5</v>
      </c>
      <c r="S102" t="str">
        <f t="shared" si="1"/>
        <v>THROW</v>
      </c>
    </row>
    <row r="103" spans="2:19">
      <c r="B103" t="s">
        <v>406</v>
      </c>
      <c r="C103" t="s">
        <v>536</v>
      </c>
      <c r="D103" t="s">
        <v>537</v>
      </c>
      <c r="G103">
        <v>-0.24205471809804499</v>
      </c>
      <c r="H103">
        <v>3.6835551181660202E-2</v>
      </c>
      <c r="I103" s="10">
        <v>6.216006216006216E-5</v>
      </c>
      <c r="J103" t="s">
        <v>531</v>
      </c>
      <c r="K103" t="s">
        <v>531</v>
      </c>
      <c r="L103" s="10">
        <v>0</v>
      </c>
      <c r="M103" s="2">
        <v>-0.23573949127851801</v>
      </c>
      <c r="N103" s="2">
        <v>0.41760547425850197</v>
      </c>
      <c r="O103" s="10">
        <v>5.4298642533936655E-5</v>
      </c>
      <c r="P103" s="2">
        <v>-0.16121851164922599</v>
      </c>
      <c r="Q103" s="2">
        <v>0.47033853292363198</v>
      </c>
      <c r="R103" s="10">
        <v>1.8099547511312218E-5</v>
      </c>
      <c r="S103" t="str">
        <f t="shared" si="1"/>
        <v>THROW</v>
      </c>
    </row>
    <row r="104" spans="2:19">
      <c r="B104" t="s">
        <v>440</v>
      </c>
      <c r="C104" t="s">
        <v>536</v>
      </c>
      <c r="D104" t="s">
        <v>423</v>
      </c>
      <c r="G104">
        <v>-0.24205471809804499</v>
      </c>
      <c r="H104">
        <v>3.6835551181660202E-2</v>
      </c>
      <c r="I104" s="10">
        <v>6.216006216006216E-5</v>
      </c>
      <c r="J104" s="2">
        <v>-8.6693381716688903E-2</v>
      </c>
      <c r="K104" s="2">
        <v>0.679052579324123</v>
      </c>
      <c r="L104" s="10">
        <v>3.3264033264033264E-5</v>
      </c>
      <c r="M104" s="2">
        <v>-0.13191542822581001</v>
      </c>
      <c r="N104" s="2">
        <v>0.55116004113337702</v>
      </c>
      <c r="O104" s="10">
        <v>1.8099547511312218E-5</v>
      </c>
      <c r="P104" s="2">
        <v>0.20429334704792701</v>
      </c>
      <c r="Q104" s="2">
        <v>0.41941775430096401</v>
      </c>
      <c r="R104" s="10">
        <v>3.6199095022624436E-5</v>
      </c>
      <c r="S104" t="str">
        <f t="shared" si="1"/>
        <v>THROW</v>
      </c>
    </row>
    <row r="105" spans="2:19">
      <c r="B105" t="s">
        <v>184</v>
      </c>
      <c r="C105" t="s">
        <v>536</v>
      </c>
      <c r="D105" t="s">
        <v>349</v>
      </c>
      <c r="G105">
        <v>-0.242051364122777</v>
      </c>
      <c r="H105">
        <v>3.6835551181660202E-2</v>
      </c>
      <c r="I105" s="10">
        <v>6.8376068376068368E-5</v>
      </c>
      <c r="J105" s="2">
        <v>-8.6693381716688903E-2</v>
      </c>
      <c r="K105" s="2">
        <v>0.679052579324123</v>
      </c>
      <c r="L105" s="10">
        <v>1.6632016632016632E-5</v>
      </c>
      <c r="M105" s="2">
        <v>-0.108841851493232</v>
      </c>
      <c r="N105" s="2">
        <v>0.62956083588691003</v>
      </c>
      <c r="O105" s="10">
        <v>2.5339366515837101E-4</v>
      </c>
      <c r="P105" s="2">
        <v>0.144887409753712</v>
      </c>
      <c r="Q105" s="2">
        <v>0.52622584060047095</v>
      </c>
      <c r="R105" s="10">
        <v>2.8959276018099549E-4</v>
      </c>
      <c r="S105" t="str">
        <f t="shared" si="1"/>
        <v>THROW</v>
      </c>
    </row>
    <row r="106" spans="2:19">
      <c r="B106" t="s">
        <v>177</v>
      </c>
      <c r="C106" t="s">
        <v>536</v>
      </c>
      <c r="D106" t="s">
        <v>537</v>
      </c>
      <c r="G106">
        <v>-0.242051364122777</v>
      </c>
      <c r="H106">
        <v>3.6835551181660202E-2</v>
      </c>
      <c r="I106" s="10">
        <v>6.8376068376068368E-5</v>
      </c>
      <c r="J106" s="2">
        <v>4.9452101704865602E-2</v>
      </c>
      <c r="K106" s="2">
        <v>0.82098557972893005</v>
      </c>
      <c r="L106" s="10">
        <v>1.6632016632016632E-4</v>
      </c>
      <c r="M106" s="2">
        <v>9.0532133952920799E-2</v>
      </c>
      <c r="N106" s="2">
        <v>0.69269075955227399</v>
      </c>
      <c r="O106" s="10">
        <v>1.8099547511312217E-4</v>
      </c>
      <c r="P106" s="2">
        <v>-0.28810557212315802</v>
      </c>
      <c r="Q106" s="2">
        <v>0.22104251082589299</v>
      </c>
      <c r="R106" s="10">
        <v>5.4298642533936655E-5</v>
      </c>
      <c r="S106" t="str">
        <f t="shared" si="1"/>
        <v>THROW</v>
      </c>
    </row>
    <row r="107" spans="2:19">
      <c r="B107" t="s">
        <v>233</v>
      </c>
      <c r="C107" t="s">
        <v>536</v>
      </c>
      <c r="D107" t="s">
        <v>302</v>
      </c>
      <c r="G107">
        <v>-0.242001071218375</v>
      </c>
      <c r="H107">
        <v>3.6835551181660202E-2</v>
      </c>
      <c r="I107" s="10">
        <v>1.1188811188811189E-4</v>
      </c>
      <c r="J107" s="2">
        <v>-0.181096568113365</v>
      </c>
      <c r="K107" s="2">
        <v>0.42741403240169301</v>
      </c>
      <c r="L107" s="10">
        <v>6.6528066528066527E-5</v>
      </c>
      <c r="M107" s="2">
        <v>-0.31370481608916001</v>
      </c>
      <c r="N107" s="2">
        <v>0.25006904504509597</v>
      </c>
      <c r="O107" s="10">
        <v>1.4479638009049775E-4</v>
      </c>
      <c r="P107" s="2">
        <v>-2.9210949953697502E-4</v>
      </c>
      <c r="Q107" s="2">
        <v>1</v>
      </c>
      <c r="R107" s="10">
        <v>9.0497737556561084E-5</v>
      </c>
      <c r="S107" t="str">
        <f t="shared" si="1"/>
        <v>THROW</v>
      </c>
    </row>
    <row r="108" spans="2:19">
      <c r="B108" t="s">
        <v>412</v>
      </c>
      <c r="C108" t="s">
        <v>536</v>
      </c>
      <c r="D108" t="s">
        <v>537</v>
      </c>
      <c r="G108">
        <v>-0.241980962832581</v>
      </c>
      <c r="H108">
        <v>3.6835551181660202E-2</v>
      </c>
      <c r="I108" s="10">
        <v>8.7024087024087019E-5</v>
      </c>
      <c r="J108" s="2">
        <v>0.11571428873702599</v>
      </c>
      <c r="K108" s="2">
        <v>0.609947580326341</v>
      </c>
      <c r="L108" s="10">
        <v>1.1642411642411644E-4</v>
      </c>
      <c r="M108" s="2">
        <v>-0.31172718610029898</v>
      </c>
      <c r="N108" s="2">
        <v>0.25010118453217201</v>
      </c>
      <c r="O108" s="10">
        <v>1.8099547511312217E-4</v>
      </c>
      <c r="P108" s="2">
        <v>-0.28150624827617199</v>
      </c>
      <c r="Q108" s="2">
        <v>0.23656155674555199</v>
      </c>
      <c r="R108" s="10">
        <v>1.2669683257918551E-4</v>
      </c>
      <c r="S108" t="str">
        <f t="shared" si="1"/>
        <v>THROW</v>
      </c>
    </row>
    <row r="109" spans="2:19">
      <c r="B109" t="s">
        <v>280</v>
      </c>
      <c r="C109" t="s">
        <v>536</v>
      </c>
      <c r="D109" t="s">
        <v>302</v>
      </c>
      <c r="G109">
        <v>-0.241970910519206</v>
      </c>
      <c r="H109">
        <v>3.6835551181660202E-2</v>
      </c>
      <c r="I109" s="10">
        <v>1.1188811188811189E-4</v>
      </c>
      <c r="J109" s="2">
        <v>-8.6693381716688903E-2</v>
      </c>
      <c r="K109" s="2">
        <v>0.679052579324123</v>
      </c>
      <c r="L109" s="10">
        <v>4.9896049896049896E-5</v>
      </c>
      <c r="M109" t="s">
        <v>531</v>
      </c>
      <c r="N109" t="s">
        <v>531</v>
      </c>
      <c r="O109" s="10">
        <v>0</v>
      </c>
      <c r="P109" s="2">
        <v>-0.23153245998765001</v>
      </c>
      <c r="Q109" s="2">
        <v>0.33069374263145801</v>
      </c>
      <c r="R109" s="10">
        <v>3.6199095022624436E-5</v>
      </c>
      <c r="S109" t="str">
        <f t="shared" si="1"/>
        <v>THROW</v>
      </c>
    </row>
    <row r="110" spans="2:19">
      <c r="B110" t="s">
        <v>377</v>
      </c>
      <c r="C110" t="s">
        <v>536</v>
      </c>
      <c r="D110" t="s">
        <v>537</v>
      </c>
      <c r="G110">
        <v>-0.23721591758413099</v>
      </c>
      <c r="H110">
        <v>4.1737360369504803E-2</v>
      </c>
      <c r="I110" s="10">
        <v>3.6052836052836052E-4</v>
      </c>
      <c r="J110" s="2">
        <v>0.249958976048644</v>
      </c>
      <c r="K110" s="2">
        <v>0.26844047297314</v>
      </c>
      <c r="L110" s="10">
        <v>2.9937629937629937E-4</v>
      </c>
      <c r="M110" s="2">
        <v>0.16452683329815401</v>
      </c>
      <c r="N110" s="2">
        <v>0.55116004113337702</v>
      </c>
      <c r="O110" s="10">
        <v>3.6199095022624434E-4</v>
      </c>
      <c r="P110">
        <v>-0.50627939709026704</v>
      </c>
      <c r="Q110">
        <v>1.2304501235588799E-2</v>
      </c>
      <c r="R110" s="10">
        <v>4.5248868778280545E-4</v>
      </c>
      <c r="S110" t="str">
        <f t="shared" si="1"/>
        <v>THROW</v>
      </c>
    </row>
    <row r="111" spans="2:19">
      <c r="B111" t="s">
        <v>442</v>
      </c>
      <c r="C111" t="s">
        <v>536</v>
      </c>
      <c r="D111" t="s">
        <v>537</v>
      </c>
      <c r="G111">
        <v>-0.23561317563519399</v>
      </c>
      <c r="H111">
        <v>4.3266992024781702E-2</v>
      </c>
      <c r="I111" s="10">
        <v>2.1756021756021756E-4</v>
      </c>
      <c r="J111" s="2">
        <v>-0.227848934640284</v>
      </c>
      <c r="K111" s="2">
        <v>0.30764765791996601</v>
      </c>
      <c r="L111" s="10">
        <v>1.8295218295218295E-4</v>
      </c>
      <c r="M111" s="2">
        <v>-0.14683095731821599</v>
      </c>
      <c r="N111" s="2">
        <v>0.55116004113337702</v>
      </c>
      <c r="O111" s="10">
        <v>1.0859728506787331E-4</v>
      </c>
      <c r="P111" s="2">
        <v>-0.23142613049410399</v>
      </c>
      <c r="Q111" s="2">
        <v>0.33069374263145801</v>
      </c>
      <c r="R111" s="10">
        <v>7.2398190045248873E-5</v>
      </c>
      <c r="S111" t="str">
        <f t="shared" si="1"/>
        <v>THROW</v>
      </c>
    </row>
    <row r="112" spans="2:19">
      <c r="B112" t="s">
        <v>180</v>
      </c>
      <c r="C112" t="s">
        <v>536</v>
      </c>
      <c r="D112" t="s">
        <v>537</v>
      </c>
      <c r="G112">
        <v>-0.235341121816281</v>
      </c>
      <c r="H112">
        <v>4.3266992024781702E-2</v>
      </c>
      <c r="I112" s="10">
        <v>1.554001554001554E-4</v>
      </c>
      <c r="J112" s="2">
        <v>-8.6693381716688903E-2</v>
      </c>
      <c r="K112" s="2">
        <v>0.679052579324123</v>
      </c>
      <c r="L112" s="10">
        <v>3.3264033264033264E-5</v>
      </c>
      <c r="M112" s="2">
        <v>-0.235516147323801</v>
      </c>
      <c r="N112" s="2">
        <v>0.41760547425850197</v>
      </c>
      <c r="O112" s="10">
        <v>7.2398190045248873E-5</v>
      </c>
      <c r="P112" s="2">
        <v>-0.15882995720978599</v>
      </c>
      <c r="Q112" s="2">
        <v>0.477336498239672</v>
      </c>
      <c r="R112" s="10">
        <v>1.0859728506787331E-4</v>
      </c>
      <c r="S112" t="str">
        <f t="shared" si="1"/>
        <v>THROW</v>
      </c>
    </row>
    <row r="113" spans="2:19">
      <c r="B113" t="s">
        <v>232</v>
      </c>
      <c r="C113" t="s">
        <v>536</v>
      </c>
      <c r="D113" t="s">
        <v>423</v>
      </c>
      <c r="G113" s="2">
        <v>-0.218742286936391</v>
      </c>
      <c r="H113" s="2">
        <v>6.0685228465719998E-2</v>
      </c>
      <c r="I113" s="10">
        <v>2.4242424242424242E-4</v>
      </c>
      <c r="J113">
        <v>0.46287226968429102</v>
      </c>
      <c r="K113">
        <v>1.3903260718160001E-2</v>
      </c>
      <c r="L113" s="10">
        <v>3.4927234927234924E-4</v>
      </c>
      <c r="M113" s="2">
        <v>-0.189362107331664</v>
      </c>
      <c r="N113" s="2">
        <v>0.50258682399427002</v>
      </c>
      <c r="O113" s="10">
        <v>5.4298642533936655E-5</v>
      </c>
      <c r="P113">
        <v>-0.48328133851807598</v>
      </c>
      <c r="Q113">
        <v>2.0278756422796199E-2</v>
      </c>
      <c r="R113" s="10">
        <v>8.8687782805429863E-4</v>
      </c>
      <c r="S113" t="str">
        <f t="shared" si="1"/>
        <v>THROW</v>
      </c>
    </row>
    <row r="114" spans="2:19">
      <c r="B114" t="s">
        <v>392</v>
      </c>
      <c r="C114" t="s">
        <v>536</v>
      </c>
      <c r="D114" t="s">
        <v>537</v>
      </c>
      <c r="G114" s="2">
        <v>-0.206925590933007</v>
      </c>
      <c r="H114" s="2">
        <v>7.7358959435726501E-2</v>
      </c>
      <c r="I114" s="10">
        <v>4.5376845376845376E-4</v>
      </c>
      <c r="J114" s="2">
        <v>2.7959622782171099E-2</v>
      </c>
      <c r="K114" s="2">
        <v>0.89894132383204595</v>
      </c>
      <c r="L114" s="10">
        <v>1.1309771309771311E-3</v>
      </c>
      <c r="M114" s="2">
        <v>-0.38335361749354002</v>
      </c>
      <c r="N114" s="2">
        <v>0.13777528368799699</v>
      </c>
      <c r="O114" s="10">
        <v>1.8099547511312217E-4</v>
      </c>
      <c r="P114">
        <v>-0.46786364835002198</v>
      </c>
      <c r="Q114">
        <v>2.6029543307282701E-2</v>
      </c>
      <c r="R114" s="10">
        <v>3.4389140271493213E-4</v>
      </c>
      <c r="S114" t="str">
        <f t="shared" si="1"/>
        <v>keep</v>
      </c>
    </row>
    <row r="115" spans="2:19">
      <c r="B115" t="s">
        <v>374</v>
      </c>
      <c r="C115" t="s">
        <v>536</v>
      </c>
      <c r="D115" t="s">
        <v>537</v>
      </c>
      <c r="G115" s="2">
        <v>-0.168723987847648</v>
      </c>
      <c r="H115" s="2">
        <v>0.150619506080372</v>
      </c>
      <c r="I115" s="10">
        <v>2.9215229215229216E-4</v>
      </c>
      <c r="J115" s="2">
        <v>-7.7364200024785307E-2</v>
      </c>
      <c r="K115" s="2">
        <v>0.71108129429421196</v>
      </c>
      <c r="L115" s="10">
        <v>1.0478170478170478E-3</v>
      </c>
      <c r="M115" s="2">
        <v>-0.39078870553412998</v>
      </c>
      <c r="N115" s="2">
        <v>0.13072325525738199</v>
      </c>
      <c r="O115" s="10">
        <v>8.6877828054298647E-4</v>
      </c>
      <c r="P115">
        <v>-0.50808008721855102</v>
      </c>
      <c r="Q115">
        <v>1.20513215878958E-2</v>
      </c>
      <c r="R115" s="10">
        <v>5.9728506787330314E-4</v>
      </c>
      <c r="S115" t="str">
        <f t="shared" si="1"/>
        <v>keep</v>
      </c>
    </row>
    <row r="116" spans="2:19">
      <c r="B116" t="s">
        <v>226</v>
      </c>
      <c r="C116" t="s">
        <v>536</v>
      </c>
      <c r="D116" t="s">
        <v>537</v>
      </c>
      <c r="G116" s="2">
        <v>-0.16762797394871501</v>
      </c>
      <c r="H116" s="2">
        <v>0.150619506080372</v>
      </c>
      <c r="I116" s="10">
        <v>2.4864024864024865E-5</v>
      </c>
      <c r="J116" s="2">
        <v>0.20409487487576999</v>
      </c>
      <c r="K116" s="2">
        <v>0.37607459742791899</v>
      </c>
      <c r="L116" s="10">
        <v>9.9792099792099791E-5</v>
      </c>
      <c r="M116">
        <v>0.47982288198043499</v>
      </c>
      <c r="N116">
        <v>3.3427056430003099E-2</v>
      </c>
      <c r="O116" s="10">
        <v>3.4389140271493213E-4</v>
      </c>
      <c r="P116" t="s">
        <v>531</v>
      </c>
      <c r="Q116" t="s">
        <v>531</v>
      </c>
      <c r="R116" s="10">
        <v>0</v>
      </c>
      <c r="S116" t="str">
        <f t="shared" si="1"/>
        <v>THROW</v>
      </c>
    </row>
    <row r="117" spans="2:19">
      <c r="B117" t="s">
        <v>85</v>
      </c>
      <c r="C117" t="s">
        <v>536</v>
      </c>
      <c r="D117" t="s">
        <v>537</v>
      </c>
      <c r="G117" s="2">
        <v>-0.14439681785155301</v>
      </c>
      <c r="H117" s="2">
        <v>0.21022696705772001</v>
      </c>
      <c r="I117" s="10">
        <v>4.9728049728049731E-5</v>
      </c>
      <c r="J117">
        <v>0.467481983877088</v>
      </c>
      <c r="K117">
        <v>1.37785714699296E-2</v>
      </c>
      <c r="L117" s="10">
        <v>2.1621621621621624E-4</v>
      </c>
      <c r="M117" t="s">
        <v>531</v>
      </c>
      <c r="N117" t="s">
        <v>531</v>
      </c>
      <c r="O117" s="10">
        <v>0</v>
      </c>
      <c r="P117" s="2">
        <v>-0.186421252550279</v>
      </c>
      <c r="Q117" s="2">
        <v>0.47033853292363198</v>
      </c>
      <c r="R117" s="10">
        <v>5.4298642533936655E-5</v>
      </c>
      <c r="S117" t="str">
        <f t="shared" si="1"/>
        <v>THROW</v>
      </c>
    </row>
    <row r="118" spans="2:19">
      <c r="B118" t="s">
        <v>539</v>
      </c>
      <c r="C118" t="s">
        <v>540</v>
      </c>
      <c r="D118" t="s">
        <v>541</v>
      </c>
      <c r="G118" s="2">
        <v>-0.14045634818699801</v>
      </c>
      <c r="H118" s="2">
        <v>0.22511144188319701</v>
      </c>
      <c r="I118" s="9">
        <v>6.0301476301476302E-2</v>
      </c>
      <c r="J118" s="2">
        <v>2.1073262079669999E-2</v>
      </c>
      <c r="K118" s="2">
        <v>0.92502148285895203</v>
      </c>
      <c r="L118" s="9">
        <v>5.5351351351351358E-2</v>
      </c>
      <c r="M118">
        <v>0.63790494337759795</v>
      </c>
      <c r="N118">
        <v>8.6927827093394598E-4</v>
      </c>
      <c r="O118" s="9">
        <v>0.1063710407239819</v>
      </c>
      <c r="P118">
        <v>0.77349117599374895</v>
      </c>
      <c r="Q118" s="1">
        <v>9.9918499882475694E-7</v>
      </c>
      <c r="R118" s="8">
        <v>0.16099547511312218</v>
      </c>
      <c r="S118" t="str">
        <f t="shared" si="1"/>
        <v>keep</v>
      </c>
    </row>
    <row r="119" spans="2:19">
      <c r="B119" t="s">
        <v>321</v>
      </c>
      <c r="C119" t="s">
        <v>536</v>
      </c>
      <c r="D119" t="s">
        <v>197</v>
      </c>
      <c r="G119" s="2">
        <v>-0.11730254470228101</v>
      </c>
      <c r="H119" s="2">
        <v>0.31460432695816698</v>
      </c>
      <c r="I119" s="10">
        <v>1.2432012432012433E-5</v>
      </c>
      <c r="J119">
        <v>0.65540238702867304</v>
      </c>
      <c r="K119">
        <v>1.9846915746637601E-4</v>
      </c>
      <c r="L119" s="10">
        <v>3.3264033264033264E-4</v>
      </c>
      <c r="M119" t="s">
        <v>531</v>
      </c>
      <c r="N119" t="s">
        <v>531</v>
      </c>
      <c r="O119" s="10">
        <v>0</v>
      </c>
      <c r="P119" s="2">
        <v>-0.16121851164922599</v>
      </c>
      <c r="Q119" s="2">
        <v>0.47033853292363198</v>
      </c>
      <c r="R119" s="10">
        <v>1.8099547511312218E-5</v>
      </c>
      <c r="S119" t="str">
        <f t="shared" si="1"/>
        <v>THROW</v>
      </c>
    </row>
    <row r="120" spans="2:19">
      <c r="B120" t="s">
        <v>319</v>
      </c>
      <c r="C120" t="s">
        <v>536</v>
      </c>
      <c r="D120" t="s">
        <v>423</v>
      </c>
      <c r="G120" s="2">
        <v>-0.11729643758033501</v>
      </c>
      <c r="H120" s="2">
        <v>0.31460432695816698</v>
      </c>
      <c r="I120" s="10">
        <v>1.8648018648018647E-5</v>
      </c>
      <c r="J120">
        <v>0.57156141700312801</v>
      </c>
      <c r="K120">
        <v>1.4997734579104999E-3</v>
      </c>
      <c r="L120" s="10">
        <v>3.8253638253638251E-4</v>
      </c>
      <c r="M120" t="s">
        <v>531</v>
      </c>
      <c r="N120" t="s">
        <v>531</v>
      </c>
      <c r="O120" s="10">
        <v>0</v>
      </c>
      <c r="P120" s="2">
        <v>-0.16121851164922599</v>
      </c>
      <c r="Q120" s="2">
        <v>0.47033853292363198</v>
      </c>
      <c r="R120" s="10">
        <v>1.8099547511312218E-5</v>
      </c>
      <c r="S120" t="str">
        <f t="shared" si="1"/>
        <v>THROW</v>
      </c>
    </row>
    <row r="121" spans="2:19">
      <c r="B121" t="s">
        <v>382</v>
      </c>
      <c r="C121" t="s">
        <v>536</v>
      </c>
      <c r="D121" t="s">
        <v>383</v>
      </c>
      <c r="G121" s="2">
        <v>-0.100217087108061</v>
      </c>
      <c r="H121" s="2">
        <v>0.39573177321541098</v>
      </c>
      <c r="I121" s="9">
        <v>9.3115773115773123E-3</v>
      </c>
      <c r="J121" s="2">
        <v>0.16283319618243899</v>
      </c>
      <c r="K121" s="2">
        <v>0.49088095550656202</v>
      </c>
      <c r="L121" s="10">
        <v>2.8274428274428277E-3</v>
      </c>
      <c r="M121">
        <v>-0.70243132074938897</v>
      </c>
      <c r="N121">
        <v>1.09841967953985E-4</v>
      </c>
      <c r="O121" s="9">
        <v>9.9547511312217188E-3</v>
      </c>
      <c r="P121">
        <v>-0.66896662927670103</v>
      </c>
      <c r="Q121">
        <v>1.4509092556448501E-4</v>
      </c>
      <c r="R121" s="8">
        <v>1.1819004524886878E-2</v>
      </c>
      <c r="S121" t="str">
        <f t="shared" si="1"/>
        <v>keep</v>
      </c>
    </row>
    <row r="122" spans="2:19">
      <c r="B122" t="s">
        <v>93</v>
      </c>
      <c r="C122" t="s">
        <v>429</v>
      </c>
      <c r="D122" t="s">
        <v>429</v>
      </c>
      <c r="G122" s="2">
        <v>-8.2521148754399698E-2</v>
      </c>
      <c r="H122" s="2">
        <v>0.47008051374590598</v>
      </c>
      <c r="I122" s="10">
        <v>6.2160062160062163E-6</v>
      </c>
      <c r="J122" s="2">
        <v>-8.6693381716688903E-2</v>
      </c>
      <c r="K122" s="2">
        <v>0.679052579324123</v>
      </c>
      <c r="L122" s="10">
        <v>1.6632016632016632E-5</v>
      </c>
      <c r="M122" t="s">
        <v>531</v>
      </c>
      <c r="N122" t="s">
        <v>531</v>
      </c>
      <c r="O122" s="10">
        <v>0</v>
      </c>
      <c r="P122">
        <v>0.471998500900635</v>
      </c>
      <c r="Q122">
        <v>2.4816131919188598E-2</v>
      </c>
      <c r="R122" s="10">
        <v>7.6018099547511321E-4</v>
      </c>
      <c r="S122" t="str">
        <f t="shared" si="1"/>
        <v>THROW</v>
      </c>
    </row>
    <row r="123" spans="2:19">
      <c r="B123" t="s">
        <v>469</v>
      </c>
      <c r="C123" t="s">
        <v>536</v>
      </c>
      <c r="D123" t="s">
        <v>537</v>
      </c>
      <c r="G123" s="2">
        <v>-8.2521148754399698E-2</v>
      </c>
      <c r="H123" s="2">
        <v>0.47008051374590598</v>
      </c>
      <c r="I123" s="10">
        <v>6.2160062160062163E-6</v>
      </c>
      <c r="J123">
        <v>0.44821791516971499</v>
      </c>
      <c r="K123">
        <v>1.8564546754667899E-2</v>
      </c>
      <c r="L123" s="10">
        <v>2.3284823284823287E-4</v>
      </c>
      <c r="M123" s="2">
        <v>-0.18944911037201401</v>
      </c>
      <c r="N123" s="2">
        <v>0.50258682399427002</v>
      </c>
      <c r="O123" s="10">
        <v>3.6199095022624436E-5</v>
      </c>
      <c r="P123" t="s">
        <v>531</v>
      </c>
      <c r="Q123" t="s">
        <v>531</v>
      </c>
      <c r="R123" s="10">
        <v>0</v>
      </c>
      <c r="S123" t="str">
        <f t="shared" si="1"/>
        <v>THROW</v>
      </c>
    </row>
    <row r="124" spans="2:19">
      <c r="B124" t="s">
        <v>254</v>
      </c>
      <c r="C124" t="s">
        <v>529</v>
      </c>
      <c r="D124" t="s">
        <v>530</v>
      </c>
      <c r="G124" s="2">
        <v>-8.2521148754399698E-2</v>
      </c>
      <c r="H124" s="2">
        <v>0.47008051374590598</v>
      </c>
      <c r="I124" s="10">
        <v>6.2160062160062163E-6</v>
      </c>
      <c r="J124">
        <v>0.57810646764930496</v>
      </c>
      <c r="K124">
        <v>1.4997734579104999E-3</v>
      </c>
      <c r="L124" s="10">
        <v>2.6611226611226611E-4</v>
      </c>
      <c r="M124" t="s">
        <v>531</v>
      </c>
      <c r="N124" t="s">
        <v>531</v>
      </c>
      <c r="O124" s="10">
        <v>0</v>
      </c>
      <c r="P124" s="2">
        <v>0.26316862395585799</v>
      </c>
      <c r="Q124" s="2">
        <v>0.28172056891869002</v>
      </c>
      <c r="R124" s="10">
        <v>2.352941176470588E-4</v>
      </c>
      <c r="S124" t="str">
        <f t="shared" si="1"/>
        <v>THROW</v>
      </c>
    </row>
    <row r="125" spans="2:19">
      <c r="B125" t="s">
        <v>273</v>
      </c>
      <c r="C125" t="s">
        <v>529</v>
      </c>
      <c r="D125" t="s">
        <v>26</v>
      </c>
      <c r="G125" s="2">
        <v>-8.2521148754399698E-2</v>
      </c>
      <c r="H125" s="2">
        <v>0.47008051374590598</v>
      </c>
      <c r="I125" s="10">
        <v>6.2160062160062163E-6</v>
      </c>
      <c r="J125">
        <v>0.45853347127726402</v>
      </c>
      <c r="K125">
        <v>1.50174270878229E-2</v>
      </c>
      <c r="L125" s="10">
        <v>4.823284823284823E-4</v>
      </c>
      <c r="M125" s="2">
        <v>-0.13191542822581001</v>
      </c>
      <c r="N125" s="2">
        <v>0.55116004113337702</v>
      </c>
      <c r="O125" s="10">
        <v>1.8099547511312218E-5</v>
      </c>
      <c r="P125" s="2">
        <v>0.34221438362164402</v>
      </c>
      <c r="Q125" s="2">
        <v>0.143914937840911</v>
      </c>
      <c r="R125" s="10">
        <v>2.5339366515837101E-4</v>
      </c>
      <c r="S125" t="str">
        <f t="shared" si="1"/>
        <v>THROW</v>
      </c>
    </row>
    <row r="126" spans="2:19">
      <c r="B126" t="s">
        <v>249</v>
      </c>
      <c r="C126" t="s">
        <v>489</v>
      </c>
      <c r="D126" t="s">
        <v>24</v>
      </c>
      <c r="G126" s="2">
        <v>-8.2521148754399698E-2</v>
      </c>
      <c r="H126" s="2">
        <v>0.47008051374590598</v>
      </c>
      <c r="I126" s="10">
        <v>6.2160062160062163E-6</v>
      </c>
      <c r="J126">
        <v>0.51287783964877898</v>
      </c>
      <c r="K126">
        <v>5.66100991366956E-3</v>
      </c>
      <c r="L126" s="10">
        <v>7.9833679833679833E-4</v>
      </c>
      <c r="M126" s="2">
        <v>-0.13191542822581001</v>
      </c>
      <c r="N126" s="2">
        <v>0.55116004113337702</v>
      </c>
      <c r="O126" s="10">
        <v>1.8099547511312218E-5</v>
      </c>
      <c r="P126" s="2">
        <v>0.196795715818569</v>
      </c>
      <c r="Q126" s="2">
        <v>0.44160674916784498</v>
      </c>
      <c r="R126" s="10">
        <v>3.6199095022624434E-4</v>
      </c>
      <c r="S126" t="str">
        <f t="shared" si="1"/>
        <v>THROW</v>
      </c>
    </row>
    <row r="127" spans="2:19">
      <c r="B127" t="s">
        <v>318</v>
      </c>
      <c r="C127" t="s">
        <v>529</v>
      </c>
      <c r="D127" t="s">
        <v>26</v>
      </c>
      <c r="G127" s="2">
        <v>-8.2521148754399698E-2</v>
      </c>
      <c r="H127" s="2">
        <v>0.47008051374590598</v>
      </c>
      <c r="I127" s="10">
        <v>1.2432012432012433E-5</v>
      </c>
      <c r="J127">
        <v>0.38781716948982098</v>
      </c>
      <c r="K127">
        <v>4.9579239247225598E-2</v>
      </c>
      <c r="L127" s="10">
        <v>2.494802494802495E-4</v>
      </c>
      <c r="M127" t="s">
        <v>531</v>
      </c>
      <c r="N127" t="s">
        <v>531</v>
      </c>
      <c r="O127" s="10">
        <v>0</v>
      </c>
      <c r="P127" s="2">
        <v>2.9210949953697502E-4</v>
      </c>
      <c r="Q127" s="2">
        <v>1</v>
      </c>
      <c r="R127" s="10">
        <v>1.2669683257918551E-4</v>
      </c>
      <c r="S127" t="str">
        <f t="shared" si="1"/>
        <v>THROW</v>
      </c>
    </row>
    <row r="128" spans="2:19">
      <c r="B128" t="s">
        <v>449</v>
      </c>
      <c r="C128" t="s">
        <v>536</v>
      </c>
      <c r="D128" t="s">
        <v>12</v>
      </c>
      <c r="G128" s="2">
        <v>-7.8951930864567296E-2</v>
      </c>
      <c r="H128" s="2">
        <v>0.49130414729585697</v>
      </c>
      <c r="I128" s="10">
        <v>3.108003108003108E-5</v>
      </c>
      <c r="J128">
        <v>0.65513503952131102</v>
      </c>
      <c r="K128">
        <v>1.9846915746637601E-4</v>
      </c>
      <c r="L128" s="10">
        <v>4.3243243243243248E-4</v>
      </c>
      <c r="M128" t="s">
        <v>531</v>
      </c>
      <c r="N128" t="s">
        <v>531</v>
      </c>
      <c r="O128" s="10">
        <v>0</v>
      </c>
      <c r="P128" t="s">
        <v>531</v>
      </c>
      <c r="Q128" t="s">
        <v>531</v>
      </c>
      <c r="R128" s="10">
        <v>0</v>
      </c>
      <c r="S128" t="str">
        <f t="shared" si="1"/>
        <v>THROW</v>
      </c>
    </row>
    <row r="129" spans="2:19">
      <c r="B129" t="s">
        <v>257</v>
      </c>
      <c r="C129" t="s">
        <v>536</v>
      </c>
      <c r="D129" t="s">
        <v>537</v>
      </c>
      <c r="G129" s="2">
        <v>-4.9695008741118901E-2</v>
      </c>
      <c r="H129" s="2">
        <v>0.67383629728128902</v>
      </c>
      <c r="I129" s="10">
        <v>6.8376068376068368E-5</v>
      </c>
      <c r="J129">
        <v>0.65635616727437895</v>
      </c>
      <c r="K129">
        <v>1.9846915746637601E-4</v>
      </c>
      <c r="L129" s="10">
        <v>2.494802494802495E-4</v>
      </c>
      <c r="M129" t="s">
        <v>531</v>
      </c>
      <c r="N129" t="s">
        <v>531</v>
      </c>
      <c r="O129" s="10">
        <v>0</v>
      </c>
      <c r="P129" s="2">
        <v>0.20429334704792701</v>
      </c>
      <c r="Q129" s="2">
        <v>0.41941775430096401</v>
      </c>
      <c r="R129" s="10">
        <v>3.6199095022624436E-5</v>
      </c>
      <c r="S129" t="str">
        <f t="shared" si="1"/>
        <v>THROW</v>
      </c>
    </row>
    <row r="130" spans="2:19">
      <c r="B130" t="s">
        <v>221</v>
      </c>
      <c r="C130" t="s">
        <v>536</v>
      </c>
      <c r="D130" t="s">
        <v>18</v>
      </c>
      <c r="G130" s="2">
        <v>-8.7744739403140294E-3</v>
      </c>
      <c r="H130" s="2">
        <v>0.96081418812233699</v>
      </c>
      <c r="I130" s="10">
        <v>1.3675213675213674E-4</v>
      </c>
      <c r="J130">
        <v>0.50386358056750502</v>
      </c>
      <c r="K130">
        <v>6.4421705130371897E-3</v>
      </c>
      <c r="L130" s="10">
        <v>5.4885654885654888E-4</v>
      </c>
      <c r="M130" s="2">
        <v>-0.18944911037201401</v>
      </c>
      <c r="N130" s="2">
        <v>0.50258682399427002</v>
      </c>
      <c r="O130" s="10">
        <v>3.6199095022624436E-5</v>
      </c>
      <c r="P130" s="2">
        <v>-9.9463177356783096E-3</v>
      </c>
      <c r="Q130" s="2">
        <v>0.97443636165274605</v>
      </c>
      <c r="R130" s="10">
        <v>7.2398190045248873E-5</v>
      </c>
      <c r="S130" t="str">
        <f t="shared" si="1"/>
        <v>THROW</v>
      </c>
    </row>
    <row r="131" spans="2:19">
      <c r="B131" t="s">
        <v>466</v>
      </c>
      <c r="C131" t="s">
        <v>536</v>
      </c>
      <c r="D131" t="s">
        <v>16</v>
      </c>
      <c r="G131" s="2">
        <v>-8.3787531930200696E-3</v>
      </c>
      <c r="H131" s="2">
        <v>0.96081418812233699</v>
      </c>
      <c r="I131" s="10">
        <v>1.2432012432012433E-5</v>
      </c>
      <c r="J131">
        <v>0.57542257842465205</v>
      </c>
      <c r="K131">
        <v>1.4997734579104999E-3</v>
      </c>
      <c r="L131" s="10">
        <v>3.4927234927234924E-4</v>
      </c>
      <c r="M131" t="s">
        <v>531</v>
      </c>
      <c r="N131" t="s">
        <v>531</v>
      </c>
      <c r="O131" s="10">
        <v>0</v>
      </c>
      <c r="P131" s="2">
        <v>1.0952110122766199E-2</v>
      </c>
      <c r="Q131" s="2">
        <v>0.97371411984442202</v>
      </c>
      <c r="R131" s="10">
        <v>1.0859728506787331E-4</v>
      </c>
      <c r="S131" t="str">
        <f t="shared" ref="S131:S194" si="2">IF(AND(R131&lt;0.001, O131&lt;0.001, L131&lt;0.001, I131&lt;0.001), "THROW", "keep")</f>
        <v>THROW</v>
      </c>
    </row>
    <row r="132" spans="2:19">
      <c r="B132" t="s">
        <v>167</v>
      </c>
      <c r="C132" t="s">
        <v>529</v>
      </c>
      <c r="D132" t="s">
        <v>530</v>
      </c>
      <c r="G132" s="2">
        <v>-8.3787531930200696E-3</v>
      </c>
      <c r="H132" s="2">
        <v>0.96081418812233699</v>
      </c>
      <c r="I132" s="10">
        <v>2.4864024864024865E-5</v>
      </c>
      <c r="J132">
        <v>0.51082632829018404</v>
      </c>
      <c r="K132">
        <v>5.66100991366956E-3</v>
      </c>
      <c r="L132" s="10">
        <v>1.3139293139293139E-3</v>
      </c>
      <c r="M132" t="s">
        <v>531</v>
      </c>
      <c r="N132" t="s">
        <v>531</v>
      </c>
      <c r="O132" s="10">
        <v>0</v>
      </c>
      <c r="P132" s="2">
        <v>2.5991601399291499E-2</v>
      </c>
      <c r="Q132" s="2">
        <v>0.91978045702704503</v>
      </c>
      <c r="R132" s="10">
        <v>5.9728506787330314E-4</v>
      </c>
      <c r="S132" t="str">
        <f t="shared" si="2"/>
        <v>keep</v>
      </c>
    </row>
    <row r="133" spans="2:19">
      <c r="B133" t="s">
        <v>234</v>
      </c>
      <c r="C133" t="s">
        <v>529</v>
      </c>
      <c r="D133" t="s">
        <v>530</v>
      </c>
      <c r="G133" s="2">
        <v>-7.27813393355613E-3</v>
      </c>
      <c r="H133" s="2">
        <v>0.96285428133984596</v>
      </c>
      <c r="I133" s="10">
        <v>1.8648018648018647E-5</v>
      </c>
      <c r="J133">
        <v>0.65710073762474996</v>
      </c>
      <c r="K133">
        <v>1.9846915746637601E-4</v>
      </c>
      <c r="L133" s="10">
        <v>3.3264033264033264E-4</v>
      </c>
      <c r="M133" t="s">
        <v>531</v>
      </c>
      <c r="N133" t="s">
        <v>531</v>
      </c>
      <c r="O133" s="10">
        <v>0</v>
      </c>
      <c r="P133" s="2">
        <v>0.12924648939465799</v>
      </c>
      <c r="Q133" s="2">
        <v>0.57893831313981003</v>
      </c>
      <c r="R133" s="10">
        <v>5.0678733031674203E-4</v>
      </c>
      <c r="S133" t="str">
        <f t="shared" si="2"/>
        <v>THROW</v>
      </c>
    </row>
    <row r="134" spans="2:19">
      <c r="B134" t="s">
        <v>91</v>
      </c>
      <c r="C134" t="s">
        <v>529</v>
      </c>
      <c r="D134" t="s">
        <v>419</v>
      </c>
      <c r="G134" s="2">
        <v>-7.27813393355613E-3</v>
      </c>
      <c r="H134" s="2">
        <v>0.96285428133984596</v>
      </c>
      <c r="I134" s="10">
        <v>1.8648018648018647E-5</v>
      </c>
      <c r="J134">
        <v>0.65757729502744799</v>
      </c>
      <c r="K134">
        <v>1.9846915746637601E-4</v>
      </c>
      <c r="L134" s="10">
        <v>3.4927234927234924E-4</v>
      </c>
      <c r="M134" t="s">
        <v>531</v>
      </c>
      <c r="N134" t="s">
        <v>531</v>
      </c>
      <c r="O134" s="10">
        <v>0</v>
      </c>
      <c r="P134" s="2">
        <v>0.110386826256638</v>
      </c>
      <c r="Q134" s="2">
        <v>0.64464554380955197</v>
      </c>
      <c r="R134" s="10">
        <v>3.076923076923077E-4</v>
      </c>
      <c r="S134" t="str">
        <f t="shared" si="2"/>
        <v>THROW</v>
      </c>
    </row>
    <row r="135" spans="2:19">
      <c r="B135" t="s">
        <v>239</v>
      </c>
      <c r="C135" t="s">
        <v>536</v>
      </c>
      <c r="D135" t="s">
        <v>302</v>
      </c>
      <c r="G135" s="2">
        <v>-6.1063586629605399E-3</v>
      </c>
      <c r="H135" s="2">
        <v>0.96881271835569904</v>
      </c>
      <c r="I135" s="10">
        <v>3.7296037296037295E-5</v>
      </c>
      <c r="J135">
        <v>0.39106637262864802</v>
      </c>
      <c r="K135">
        <v>4.7831247943829598E-2</v>
      </c>
      <c r="L135" s="10">
        <v>1.3638253638253639E-3</v>
      </c>
      <c r="M135" t="s">
        <v>531</v>
      </c>
      <c r="N135" t="s">
        <v>531</v>
      </c>
      <c r="O135" s="10">
        <v>0</v>
      </c>
      <c r="P135" s="2">
        <v>0.12328474420235</v>
      </c>
      <c r="Q135" s="2">
        <v>0.59919563709316004</v>
      </c>
      <c r="R135" s="10">
        <v>1.8099547511312218E-5</v>
      </c>
      <c r="S135" t="str">
        <f t="shared" si="2"/>
        <v>keep</v>
      </c>
    </row>
    <row r="136" spans="2:19">
      <c r="B136" t="s">
        <v>477</v>
      </c>
      <c r="C136" t="s">
        <v>529</v>
      </c>
      <c r="D136" t="s">
        <v>533</v>
      </c>
      <c r="G136" s="2">
        <v>-1.1848125008114599E-3</v>
      </c>
      <c r="H136" s="2">
        <v>0.99071361665082702</v>
      </c>
      <c r="I136" s="10">
        <v>1.8648018648018647E-5</v>
      </c>
      <c r="J136">
        <v>0.51133920612983297</v>
      </c>
      <c r="K136">
        <v>5.66100991366956E-3</v>
      </c>
      <c r="L136" s="10">
        <v>6.8191268191268193E-4</v>
      </c>
      <c r="M136" t="s">
        <v>531</v>
      </c>
      <c r="N136" t="s">
        <v>531</v>
      </c>
      <c r="O136" s="10">
        <v>0</v>
      </c>
      <c r="P136" s="2">
        <v>0.116717106206651</v>
      </c>
      <c r="Q136" s="2">
        <v>0.62233496206039896</v>
      </c>
      <c r="R136" s="10">
        <v>4.5248868778280545E-4</v>
      </c>
      <c r="S136" t="str">
        <f t="shared" si="2"/>
        <v>THROW</v>
      </c>
    </row>
    <row r="137" spans="2:19">
      <c r="B137" t="s">
        <v>243</v>
      </c>
      <c r="C137" t="s">
        <v>529</v>
      </c>
      <c r="D137" t="s">
        <v>530</v>
      </c>
      <c r="G137" s="2">
        <v>1.1848125008114599E-3</v>
      </c>
      <c r="H137" s="2">
        <v>0.99071361665082702</v>
      </c>
      <c r="I137" s="10">
        <v>3.108003108003108E-5</v>
      </c>
      <c r="J137">
        <v>0.51236496180913005</v>
      </c>
      <c r="K137">
        <v>5.66100991366956E-3</v>
      </c>
      <c r="L137" s="10">
        <v>8.6486486486486496E-4</v>
      </c>
      <c r="M137" s="2">
        <v>-0.18944911037201401</v>
      </c>
      <c r="N137" s="2">
        <v>0.50258682399427002</v>
      </c>
      <c r="O137" s="10">
        <v>3.6199095022624436E-5</v>
      </c>
      <c r="P137" s="2">
        <v>0.17169980377098201</v>
      </c>
      <c r="Q137" s="2">
        <v>0.47033853292363198</v>
      </c>
      <c r="R137" s="10">
        <v>3.4389140271493213E-4</v>
      </c>
      <c r="S137" t="str">
        <f t="shared" si="2"/>
        <v>THROW</v>
      </c>
    </row>
    <row r="138" spans="2:19">
      <c r="B138" t="s">
        <v>189</v>
      </c>
      <c r="C138" t="s">
        <v>536</v>
      </c>
      <c r="D138" t="s">
        <v>423</v>
      </c>
      <c r="G138" s="2">
        <v>1.7943620651038E-3</v>
      </c>
      <c r="H138" s="2">
        <v>0.99071361665082702</v>
      </c>
      <c r="I138" s="10">
        <v>3.108003108003108E-5</v>
      </c>
      <c r="J138" s="2">
        <v>-8.6693381716688903E-2</v>
      </c>
      <c r="K138" s="2">
        <v>0.679052579324123</v>
      </c>
      <c r="L138" s="10">
        <v>1.6632016632016632E-5</v>
      </c>
      <c r="M138">
        <v>0.51176089018353299</v>
      </c>
      <c r="N138">
        <v>1.8136524630343501E-2</v>
      </c>
      <c r="O138" s="10">
        <v>3.800904977375566E-4</v>
      </c>
      <c r="P138" s="2">
        <v>-0.16121851164922599</v>
      </c>
      <c r="Q138" s="2">
        <v>0.47033853292363198</v>
      </c>
      <c r="R138" s="10">
        <v>1.8099547511312218E-5</v>
      </c>
      <c r="S138" t="str">
        <f t="shared" si="2"/>
        <v>THROW</v>
      </c>
    </row>
    <row r="139" spans="2:19">
      <c r="B139" t="s">
        <v>441</v>
      </c>
      <c r="C139" t="s">
        <v>309</v>
      </c>
      <c r="D139" t="s">
        <v>416</v>
      </c>
      <c r="G139" s="2">
        <v>4.1260574377199898E-2</v>
      </c>
      <c r="H139" s="2">
        <v>0.72761967732703203</v>
      </c>
      <c r="I139" s="10">
        <v>1.8648018648018647E-5</v>
      </c>
      <c r="J139">
        <v>0.38908356141920097</v>
      </c>
      <c r="K139">
        <v>4.9067638433541297E-2</v>
      </c>
      <c r="L139" s="10">
        <v>9.9792099792099802E-4</v>
      </c>
      <c r="M139" s="2">
        <v>-0.13191542822581001</v>
      </c>
      <c r="N139" s="2">
        <v>0.55116004113337702</v>
      </c>
      <c r="O139" s="10">
        <v>1.8099547511312218E-5</v>
      </c>
      <c r="P139" s="2">
        <v>-8.8577250280800005E-2</v>
      </c>
      <c r="Q139" s="2">
        <v>0.71910813196369905</v>
      </c>
      <c r="R139" s="10">
        <v>3.076923076923077E-4</v>
      </c>
      <c r="S139" t="str">
        <f t="shared" si="2"/>
        <v>THROW</v>
      </c>
    </row>
    <row r="140" spans="2:19">
      <c r="B140" t="s">
        <v>282</v>
      </c>
      <c r="C140" t="s">
        <v>536</v>
      </c>
      <c r="D140" t="s">
        <v>16</v>
      </c>
      <c r="G140" s="2">
        <v>4.3499544672649403E-2</v>
      </c>
      <c r="H140" s="2">
        <v>0.71837287587278198</v>
      </c>
      <c r="I140" s="10">
        <v>5.5944055944055945E-5</v>
      </c>
      <c r="J140">
        <v>0.465263092440171</v>
      </c>
      <c r="K140">
        <v>1.37785714699296E-2</v>
      </c>
      <c r="L140" s="10">
        <v>4.9896049896049896E-5</v>
      </c>
      <c r="M140" s="2">
        <v>-0.13191542822581001</v>
      </c>
      <c r="N140" s="2">
        <v>0.55116004113337702</v>
      </c>
      <c r="O140" s="10">
        <v>1.8099547511312218E-5</v>
      </c>
      <c r="P140" s="2">
        <v>0.131200941882435</v>
      </c>
      <c r="Q140" s="2">
        <v>0.57609653203556699</v>
      </c>
      <c r="R140" s="10">
        <v>9.0497737556561084E-5</v>
      </c>
      <c r="S140" t="str">
        <f t="shared" si="2"/>
        <v>THROW</v>
      </c>
    </row>
    <row r="141" spans="2:19">
      <c r="B141" t="s">
        <v>236</v>
      </c>
      <c r="C141" t="s">
        <v>536</v>
      </c>
      <c r="D141" t="s">
        <v>21</v>
      </c>
      <c r="G141" s="2">
        <v>6.8888383975752199E-2</v>
      </c>
      <c r="H141" s="2">
        <v>0.544879992217425</v>
      </c>
      <c r="I141" s="10">
        <v>2.4864024864024865E-5</v>
      </c>
      <c r="J141">
        <v>0.43969566086414502</v>
      </c>
      <c r="K141">
        <v>2.1962514668802301E-2</v>
      </c>
      <c r="L141" s="10">
        <v>2.3284823284823287E-4</v>
      </c>
      <c r="M141" s="2">
        <v>0.23338883455335599</v>
      </c>
      <c r="N141" s="2">
        <v>0.42209917990457202</v>
      </c>
      <c r="O141" s="10">
        <v>1.8099547511312218E-5</v>
      </c>
      <c r="P141" s="2">
        <v>0.16121851164922599</v>
      </c>
      <c r="Q141" s="2">
        <v>0.47033853292363198</v>
      </c>
      <c r="R141" s="10">
        <v>1.8099547511312218E-5</v>
      </c>
      <c r="S141" t="str">
        <f t="shared" si="2"/>
        <v>THROW</v>
      </c>
    </row>
    <row r="142" spans="2:19">
      <c r="B142" t="s">
        <v>284</v>
      </c>
      <c r="C142" t="s">
        <v>529</v>
      </c>
      <c r="D142" t="s">
        <v>165</v>
      </c>
      <c r="G142" s="2">
        <v>7.07324132180569E-2</v>
      </c>
      <c r="H142" s="2">
        <v>0.53435160234003598</v>
      </c>
      <c r="I142" s="10">
        <v>6.2160062160062163E-6</v>
      </c>
      <c r="J142">
        <v>0.56861071728794799</v>
      </c>
      <c r="K142">
        <v>1.5405089973735001E-3</v>
      </c>
      <c r="L142" s="10">
        <v>2.3284823284823287E-4</v>
      </c>
      <c r="M142" t="s">
        <v>531</v>
      </c>
      <c r="N142" t="s">
        <v>531</v>
      </c>
      <c r="O142" s="10">
        <v>0</v>
      </c>
      <c r="P142" s="2">
        <v>0.170919294340139</v>
      </c>
      <c r="Q142" s="2">
        <v>0.47033853292363198</v>
      </c>
      <c r="R142" s="10">
        <v>1.0859728506787331E-4</v>
      </c>
      <c r="S142" t="str">
        <f t="shared" si="2"/>
        <v>THROW</v>
      </c>
    </row>
    <row r="143" spans="2:19">
      <c r="B143" t="s">
        <v>88</v>
      </c>
      <c r="C143" t="s">
        <v>529</v>
      </c>
      <c r="D143" t="s">
        <v>419</v>
      </c>
      <c r="G143" s="2">
        <v>7.07324132180569E-2</v>
      </c>
      <c r="H143" s="2">
        <v>0.53435160234003598</v>
      </c>
      <c r="I143" s="10">
        <v>6.2160062160062163E-6</v>
      </c>
      <c r="J143">
        <v>0.65587936078901599</v>
      </c>
      <c r="K143">
        <v>1.9846915746637601E-4</v>
      </c>
      <c r="L143" s="10">
        <v>2.9937629937629937E-4</v>
      </c>
      <c r="M143" t="s">
        <v>531</v>
      </c>
      <c r="N143" t="s">
        <v>531</v>
      </c>
      <c r="O143" s="10">
        <v>0</v>
      </c>
      <c r="P143" s="2">
        <v>4.8490176923137902E-2</v>
      </c>
      <c r="Q143" s="2">
        <v>0.84100003540477797</v>
      </c>
      <c r="R143" s="10">
        <v>1.9909502262443441E-4</v>
      </c>
      <c r="S143" t="str">
        <f t="shared" si="2"/>
        <v>THROW</v>
      </c>
    </row>
    <row r="144" spans="2:19">
      <c r="B144" t="s">
        <v>242</v>
      </c>
      <c r="C144" t="s">
        <v>529</v>
      </c>
      <c r="D144" t="s">
        <v>165</v>
      </c>
      <c r="G144" s="2">
        <v>7.4128972060918799E-2</v>
      </c>
      <c r="H144" s="2">
        <v>0.51743882795470297</v>
      </c>
      <c r="I144" s="10">
        <v>1.4296814296814296E-4</v>
      </c>
      <c r="J144">
        <v>0.387373494521562</v>
      </c>
      <c r="K144">
        <v>4.9579239247225598E-2</v>
      </c>
      <c r="L144" s="10">
        <v>1.8295218295218294E-3</v>
      </c>
      <c r="M144" t="s">
        <v>531</v>
      </c>
      <c r="N144" t="s">
        <v>531</v>
      </c>
      <c r="O144" s="10">
        <v>0</v>
      </c>
      <c r="P144" s="2">
        <v>0.18599046186766899</v>
      </c>
      <c r="Q144" s="2">
        <v>0.47033853292363198</v>
      </c>
      <c r="R144" s="10">
        <v>1.2669683257918551E-4</v>
      </c>
      <c r="S144" t="str">
        <f t="shared" si="2"/>
        <v>keep</v>
      </c>
    </row>
    <row r="145" spans="2:19">
      <c r="B145" t="s">
        <v>228</v>
      </c>
      <c r="C145" t="s">
        <v>536</v>
      </c>
      <c r="D145" t="s">
        <v>20</v>
      </c>
      <c r="G145" s="2">
        <v>7.50344855951392E-2</v>
      </c>
      <c r="H145" s="2">
        <v>0.51334999667286896</v>
      </c>
      <c r="I145" s="10">
        <v>2.6107226107226108E-4</v>
      </c>
      <c r="J145">
        <v>0.57193430647813603</v>
      </c>
      <c r="K145">
        <v>1.4997734579104999E-3</v>
      </c>
      <c r="L145" s="10">
        <v>8.3160083160083154E-4</v>
      </c>
      <c r="M145" t="s">
        <v>531</v>
      </c>
      <c r="N145" t="s">
        <v>531</v>
      </c>
      <c r="O145" s="10">
        <v>0</v>
      </c>
      <c r="P145" s="2">
        <v>-7.9570541885426505E-2</v>
      </c>
      <c r="Q145" s="2">
        <v>0.74774242643282496</v>
      </c>
      <c r="R145" s="10">
        <v>7.2398190045248873E-5</v>
      </c>
      <c r="S145" t="str">
        <f t="shared" si="2"/>
        <v>THROW</v>
      </c>
    </row>
    <row r="146" spans="2:19">
      <c r="B146" t="s">
        <v>245</v>
      </c>
      <c r="C146" t="s">
        <v>536</v>
      </c>
      <c r="D146" t="s">
        <v>21</v>
      </c>
      <c r="G146" s="2">
        <v>7.6626780986228299E-2</v>
      </c>
      <c r="H146" s="2">
        <v>0.50470299056091905</v>
      </c>
      <c r="I146" s="10">
        <v>6.2160062160062163E-6</v>
      </c>
      <c r="J146">
        <v>0.57100757842076</v>
      </c>
      <c r="K146">
        <v>1.4997734579104999E-3</v>
      </c>
      <c r="L146" s="10">
        <v>4.4906444906444903E-4</v>
      </c>
      <c r="M146" t="s">
        <v>531</v>
      </c>
      <c r="N146" t="s">
        <v>531</v>
      </c>
      <c r="O146" s="10">
        <v>0</v>
      </c>
      <c r="P146" s="2">
        <v>5.4478225879447201E-2</v>
      </c>
      <c r="Q146" s="2">
        <v>0.82370186478135898</v>
      </c>
      <c r="R146" s="10">
        <v>3.6199095022624436E-5</v>
      </c>
      <c r="S146" t="str">
        <f t="shared" si="2"/>
        <v>THROW</v>
      </c>
    </row>
    <row r="147" spans="2:19">
      <c r="B147" t="s">
        <v>238</v>
      </c>
      <c r="C147" t="s">
        <v>529</v>
      </c>
      <c r="D147" t="s">
        <v>530</v>
      </c>
      <c r="G147" s="2">
        <v>8.2521148754399698E-2</v>
      </c>
      <c r="H147" s="2">
        <v>0.47008051374590598</v>
      </c>
      <c r="I147" s="10">
        <v>6.2160062160062163E-6</v>
      </c>
      <c r="J147">
        <v>0.50488977930593204</v>
      </c>
      <c r="K147">
        <v>6.37802578908017E-3</v>
      </c>
      <c r="L147" s="10">
        <v>2.6611226611226611E-4</v>
      </c>
      <c r="M147" t="s">
        <v>531</v>
      </c>
      <c r="N147" t="s">
        <v>531</v>
      </c>
      <c r="O147" s="10">
        <v>0</v>
      </c>
      <c r="P147" s="2">
        <v>0.37327194902703598</v>
      </c>
      <c r="Q147" s="2">
        <v>0.103062158690301</v>
      </c>
      <c r="R147" s="10">
        <v>1.9909502262443441E-4</v>
      </c>
      <c r="S147" t="str">
        <f t="shared" si="2"/>
        <v>THROW</v>
      </c>
    </row>
    <row r="148" spans="2:19">
      <c r="B148" t="s">
        <v>312</v>
      </c>
      <c r="C148" t="s">
        <v>489</v>
      </c>
      <c r="D148" t="s">
        <v>24</v>
      </c>
      <c r="G148" s="2">
        <v>8.2521148754399698E-2</v>
      </c>
      <c r="H148" s="2">
        <v>0.47008051374590598</v>
      </c>
      <c r="I148" s="10">
        <v>6.2160062160062163E-6</v>
      </c>
      <c r="J148">
        <v>0.555162975848431</v>
      </c>
      <c r="K148">
        <v>2.0860040197793E-3</v>
      </c>
      <c r="L148" s="10">
        <v>4.4906444906444903E-4</v>
      </c>
      <c r="M148" s="2">
        <v>-0.13191542822581001</v>
      </c>
      <c r="N148" s="2">
        <v>0.55116004113337702</v>
      </c>
      <c r="O148" s="10">
        <v>1.8099547511312218E-5</v>
      </c>
      <c r="P148" s="2">
        <v>7.2091494483730506E-2</v>
      </c>
      <c r="Q148" s="2">
        <v>0.77252740334722703</v>
      </c>
      <c r="R148" s="10">
        <v>1.8099547511312217E-4</v>
      </c>
      <c r="S148" t="str">
        <f t="shared" si="2"/>
        <v>THROW</v>
      </c>
    </row>
    <row r="149" spans="2:19">
      <c r="B149" t="s">
        <v>368</v>
      </c>
      <c r="C149" t="s">
        <v>295</v>
      </c>
      <c r="D149" t="s">
        <v>369</v>
      </c>
      <c r="G149" s="2">
        <v>8.3989581585527703E-2</v>
      </c>
      <c r="H149" s="2">
        <v>0.47008051374590598</v>
      </c>
      <c r="I149" s="10">
        <v>1.3177933177933177E-3</v>
      </c>
      <c r="J149" s="2">
        <v>-0.18076377168859301</v>
      </c>
      <c r="K149" s="2">
        <v>0.42741403240169301</v>
      </c>
      <c r="L149" s="10">
        <v>1.4968814968814969E-4</v>
      </c>
      <c r="M149" s="2">
        <v>0.39751459841507097</v>
      </c>
      <c r="N149" s="2">
        <v>0.120026526321394</v>
      </c>
      <c r="O149" s="10">
        <v>1.5203619909502264E-3</v>
      </c>
      <c r="P149">
        <v>-0.664930875268125</v>
      </c>
      <c r="Q149">
        <v>1.5091863342502E-4</v>
      </c>
      <c r="R149" s="10">
        <v>9.2307692307692305E-4</v>
      </c>
      <c r="S149" t="str">
        <f t="shared" si="2"/>
        <v>keep</v>
      </c>
    </row>
    <row r="150" spans="2:19">
      <c r="B150" t="s">
        <v>331</v>
      </c>
      <c r="C150" t="s">
        <v>429</v>
      </c>
      <c r="D150" t="s">
        <v>429</v>
      </c>
      <c r="G150" s="2">
        <v>8.8930458397985301E-2</v>
      </c>
      <c r="H150" s="2">
        <v>0.45115185443349198</v>
      </c>
      <c r="I150" s="10">
        <v>9.9456099456099461E-5</v>
      </c>
      <c r="J150">
        <v>0.405635512001087</v>
      </c>
      <c r="K150">
        <v>3.8096480097652E-2</v>
      </c>
      <c r="L150" s="10">
        <v>6.6528066528066527E-5</v>
      </c>
      <c r="M150" t="s">
        <v>531</v>
      </c>
      <c r="N150" t="s">
        <v>531</v>
      </c>
      <c r="O150" s="10">
        <v>0</v>
      </c>
      <c r="P150" t="s">
        <v>531</v>
      </c>
      <c r="Q150" t="s">
        <v>531</v>
      </c>
      <c r="R150" s="10">
        <v>0</v>
      </c>
      <c r="S150" t="str">
        <f t="shared" si="2"/>
        <v>THROW</v>
      </c>
    </row>
    <row r="151" spans="2:19">
      <c r="B151" t="s">
        <v>460</v>
      </c>
      <c r="C151" t="s">
        <v>536</v>
      </c>
      <c r="D151" t="s">
        <v>345</v>
      </c>
      <c r="G151" s="2">
        <v>8.9476937663260994E-2</v>
      </c>
      <c r="H151" s="2">
        <v>0.44951232707457101</v>
      </c>
      <c r="I151" s="10">
        <v>6.8376068376068368E-5</v>
      </c>
      <c r="J151">
        <v>0.552381946539234</v>
      </c>
      <c r="K151">
        <v>2.2050357628584801E-3</v>
      </c>
      <c r="L151" s="10">
        <v>3.3264033264033264E-4</v>
      </c>
      <c r="M151" t="s">
        <v>531</v>
      </c>
      <c r="N151" t="s">
        <v>531</v>
      </c>
      <c r="O151" s="10">
        <v>0</v>
      </c>
      <c r="P151" s="2">
        <v>-0.16121851164922599</v>
      </c>
      <c r="Q151" s="2">
        <v>0.47033853292363198</v>
      </c>
      <c r="R151" s="10">
        <v>1.8099547511312218E-5</v>
      </c>
      <c r="S151" t="str">
        <f t="shared" si="2"/>
        <v>THROW</v>
      </c>
    </row>
    <row r="152" spans="2:19">
      <c r="B152" t="s">
        <v>263</v>
      </c>
      <c r="C152" t="s">
        <v>536</v>
      </c>
      <c r="D152" t="s">
        <v>190</v>
      </c>
      <c r="G152" s="2">
        <v>9.04833765336545E-2</v>
      </c>
      <c r="H152" s="2">
        <v>0.44863760650461099</v>
      </c>
      <c r="I152" s="10">
        <v>9.9456099456099461E-5</v>
      </c>
      <c r="J152">
        <v>0.57507745990061998</v>
      </c>
      <c r="K152">
        <v>1.4997734579104999E-3</v>
      </c>
      <c r="L152" s="10">
        <v>1.0478170478170478E-3</v>
      </c>
      <c r="M152" t="s">
        <v>531</v>
      </c>
      <c r="N152" t="s">
        <v>531</v>
      </c>
      <c r="O152" s="10">
        <v>0</v>
      </c>
      <c r="P152" s="2">
        <v>-6.2140417516759597E-2</v>
      </c>
      <c r="Q152" s="2">
        <v>0.799187512639981</v>
      </c>
      <c r="R152" s="10">
        <v>5.4298642533936655E-5</v>
      </c>
      <c r="S152" t="str">
        <f t="shared" si="2"/>
        <v>keep</v>
      </c>
    </row>
    <row r="153" spans="2:19">
      <c r="B153" t="s">
        <v>482</v>
      </c>
      <c r="C153" t="s">
        <v>536</v>
      </c>
      <c r="D153" t="s">
        <v>293</v>
      </c>
      <c r="G153" s="2">
        <v>9.8526900175753607E-2</v>
      </c>
      <c r="H153" s="2">
        <v>0.40414337634268199</v>
      </c>
      <c r="I153" s="9">
        <v>4.9106449106449103E-2</v>
      </c>
      <c r="J153">
        <v>0.54905725809140205</v>
      </c>
      <c r="K153">
        <v>2.3347567437775199E-3</v>
      </c>
      <c r="L153" s="9">
        <v>8.5937629937629934E-2</v>
      </c>
      <c r="M153" s="2">
        <v>-0.229663705450112</v>
      </c>
      <c r="N153" s="2">
        <v>0.43412423293940999</v>
      </c>
      <c r="O153" s="9">
        <v>2.4253393665158371E-2</v>
      </c>
      <c r="P153">
        <v>0.64144572704466096</v>
      </c>
      <c r="Q153">
        <v>3.2887232495356998E-4</v>
      </c>
      <c r="R153" s="8">
        <v>3.9601809954751134E-2</v>
      </c>
      <c r="S153" t="str">
        <f t="shared" si="2"/>
        <v>keep</v>
      </c>
    </row>
    <row r="154" spans="2:19">
      <c r="B154" t="s">
        <v>410</v>
      </c>
      <c r="C154" t="s">
        <v>529</v>
      </c>
      <c r="D154" t="s">
        <v>529</v>
      </c>
      <c r="G154" s="2">
        <v>0.10883349114596701</v>
      </c>
      <c r="H154" s="2">
        <v>0.35115435012549601</v>
      </c>
      <c r="I154" s="10">
        <v>1.8648018648018647E-5</v>
      </c>
      <c r="J154">
        <v>0.57442699837077704</v>
      </c>
      <c r="K154">
        <v>1.4997734579104999E-3</v>
      </c>
      <c r="L154" s="10">
        <v>8.8149688149688152E-4</v>
      </c>
      <c r="M154" t="s">
        <v>531</v>
      </c>
      <c r="N154" t="s">
        <v>531</v>
      </c>
      <c r="O154" s="10">
        <v>0</v>
      </c>
      <c r="P154" s="2">
        <v>0.17988634514482499</v>
      </c>
      <c r="Q154" s="2">
        <v>0.47033853292363198</v>
      </c>
      <c r="R154" s="10">
        <v>5.2488687782805429E-4</v>
      </c>
      <c r="S154" t="str">
        <f t="shared" si="2"/>
        <v>THROW</v>
      </c>
    </row>
    <row r="155" spans="2:19">
      <c r="B155" t="s">
        <v>256</v>
      </c>
      <c r="C155" t="s">
        <v>529</v>
      </c>
      <c r="D155" t="s">
        <v>26</v>
      </c>
      <c r="G155" s="2">
        <v>0.109002750074655</v>
      </c>
      <c r="H155" s="2">
        <v>0.35115435012549601</v>
      </c>
      <c r="I155" s="10">
        <v>1.8648018648018647E-5</v>
      </c>
      <c r="J155">
        <v>0.65587936078901599</v>
      </c>
      <c r="K155">
        <v>1.9846915746637601E-4</v>
      </c>
      <c r="L155" s="10">
        <v>3.1600831600831598E-4</v>
      </c>
      <c r="M155" t="s">
        <v>531</v>
      </c>
      <c r="N155" t="s">
        <v>531</v>
      </c>
      <c r="O155" s="10">
        <v>0</v>
      </c>
      <c r="P155" s="2">
        <v>3.3551465197868897E-2</v>
      </c>
      <c r="Q155" s="2">
        <v>0.89224622794087205</v>
      </c>
      <c r="R155" s="10">
        <v>3.800904977375566E-4</v>
      </c>
      <c r="S155" t="str">
        <f t="shared" si="2"/>
        <v>THROW</v>
      </c>
    </row>
    <row r="156" spans="2:19">
      <c r="B156" t="s">
        <v>227</v>
      </c>
      <c r="C156" t="s">
        <v>529</v>
      </c>
      <c r="D156" t="s">
        <v>419</v>
      </c>
      <c r="G156" s="2">
        <v>0.109002750074655</v>
      </c>
      <c r="H156" s="2">
        <v>0.35115435012549601</v>
      </c>
      <c r="I156" s="10">
        <v>1.8648018648018647E-5</v>
      </c>
      <c r="J156">
        <v>0.51082632829018404</v>
      </c>
      <c r="K156">
        <v>5.66100991366956E-3</v>
      </c>
      <c r="L156" s="10">
        <v>6.1538461538461541E-4</v>
      </c>
      <c r="M156" t="s">
        <v>531</v>
      </c>
      <c r="N156" t="s">
        <v>531</v>
      </c>
      <c r="O156" s="10">
        <v>0</v>
      </c>
      <c r="P156" s="2">
        <v>0.10214667352396301</v>
      </c>
      <c r="Q156" s="2">
        <v>0.67584892049006295</v>
      </c>
      <c r="R156" s="10">
        <v>3.6199095022624436E-5</v>
      </c>
      <c r="S156" t="str">
        <f t="shared" si="2"/>
        <v>THROW</v>
      </c>
    </row>
    <row r="157" spans="2:19">
      <c r="B157" t="s">
        <v>188</v>
      </c>
      <c r="C157" t="s">
        <v>529</v>
      </c>
      <c r="D157" t="s">
        <v>530</v>
      </c>
      <c r="G157" s="2">
        <v>0.109002750074655</v>
      </c>
      <c r="H157" s="2">
        <v>0.35115435012549601</v>
      </c>
      <c r="I157" s="10">
        <v>3.108003108003108E-5</v>
      </c>
      <c r="J157">
        <v>0.51185208396948201</v>
      </c>
      <c r="K157">
        <v>5.66100991366956E-3</v>
      </c>
      <c r="L157" s="10">
        <v>1.1309771309771311E-3</v>
      </c>
      <c r="M157" t="s">
        <v>531</v>
      </c>
      <c r="N157" t="s">
        <v>531</v>
      </c>
      <c r="O157" s="10">
        <v>0</v>
      </c>
      <c r="P157" s="2">
        <v>0.168399334716166</v>
      </c>
      <c r="Q157" s="2">
        <v>0.47033853292363198</v>
      </c>
      <c r="R157" s="10">
        <v>5.0678733031674203E-4</v>
      </c>
      <c r="S157" t="str">
        <f t="shared" si="2"/>
        <v>keep</v>
      </c>
    </row>
    <row r="158" spans="2:19">
      <c r="B158" t="s">
        <v>394</v>
      </c>
      <c r="C158" t="s">
        <v>536</v>
      </c>
      <c r="D158" t="s">
        <v>395</v>
      </c>
      <c r="G158" s="2">
        <v>0.112682740492018</v>
      </c>
      <c r="H158" s="2">
        <v>0.33754965307123902</v>
      </c>
      <c r="I158" s="10">
        <v>3.4933954933954931E-3</v>
      </c>
      <c r="J158">
        <v>0.42819366224905703</v>
      </c>
      <c r="K158">
        <v>2.6515202700506699E-2</v>
      </c>
      <c r="L158" s="10">
        <v>1.0810810810810811E-3</v>
      </c>
      <c r="M158" s="2">
        <v>-0.17822464850324801</v>
      </c>
      <c r="N158" s="2">
        <v>0.54300145778361897</v>
      </c>
      <c r="O158" s="10">
        <v>8.5067873303167421E-4</v>
      </c>
      <c r="P158" s="2">
        <v>-0.176565709283768</v>
      </c>
      <c r="Q158" s="2">
        <v>0.47033853292363198</v>
      </c>
      <c r="R158" s="10">
        <v>3.800904977375566E-4</v>
      </c>
      <c r="S158" t="str">
        <f t="shared" si="2"/>
        <v>keep</v>
      </c>
    </row>
    <row r="159" spans="2:19">
      <c r="B159" t="s">
        <v>179</v>
      </c>
      <c r="C159" t="s">
        <v>536</v>
      </c>
      <c r="D159" t="s">
        <v>166</v>
      </c>
      <c r="G159" s="2">
        <v>0.121206576472943</v>
      </c>
      <c r="H159" s="2">
        <v>0.30555466800828901</v>
      </c>
      <c r="I159" s="10">
        <v>4.9728049728049731E-5</v>
      </c>
      <c r="J159">
        <v>0.41907271322679601</v>
      </c>
      <c r="K159">
        <v>3.0672511117384699E-2</v>
      </c>
      <c r="L159" s="10">
        <v>1.4968814968814969E-4</v>
      </c>
      <c r="M159" s="2">
        <v>-7.9948584850106905E-2</v>
      </c>
      <c r="N159" s="2">
        <v>0.729122043527764</v>
      </c>
      <c r="O159" s="10">
        <v>1.2669683257918551E-4</v>
      </c>
      <c r="P159" s="2">
        <v>-0.33670251367178899</v>
      </c>
      <c r="Q159" s="2">
        <v>0.143914937840911</v>
      </c>
      <c r="R159" s="10">
        <v>3.6199095022624436E-3</v>
      </c>
      <c r="S159" t="str">
        <f t="shared" si="2"/>
        <v>keep</v>
      </c>
    </row>
    <row r="160" spans="2:19">
      <c r="B160" t="s">
        <v>172</v>
      </c>
      <c r="C160" t="s">
        <v>529</v>
      </c>
      <c r="D160" t="s">
        <v>165</v>
      </c>
      <c r="G160" s="2">
        <v>0.13685296881932801</v>
      </c>
      <c r="H160" s="2">
        <v>0.23815983409313601</v>
      </c>
      <c r="I160" s="10">
        <v>1.2432012432012433E-5</v>
      </c>
      <c r="J160">
        <v>0.57304216954153198</v>
      </c>
      <c r="K160">
        <v>1.4997734579104999E-3</v>
      </c>
      <c r="L160" s="10">
        <v>8.3160083160083154E-4</v>
      </c>
      <c r="M160" t="s">
        <v>531</v>
      </c>
      <c r="N160" t="s">
        <v>531</v>
      </c>
      <c r="O160" s="10">
        <v>0</v>
      </c>
      <c r="P160" s="2">
        <v>0.36242934509448699</v>
      </c>
      <c r="Q160" s="2">
        <v>0.120492129071544</v>
      </c>
      <c r="R160" s="10">
        <v>1.2669683257918551E-4</v>
      </c>
      <c r="S160" t="str">
        <f t="shared" si="2"/>
        <v>THROW</v>
      </c>
    </row>
    <row r="161" spans="2:19">
      <c r="B161" t="s">
        <v>400</v>
      </c>
      <c r="C161" t="s">
        <v>536</v>
      </c>
      <c r="D161" t="s">
        <v>302</v>
      </c>
      <c r="G161" s="2">
        <v>0.15546432599933299</v>
      </c>
      <c r="H161" s="2">
        <v>0.17921017970723599</v>
      </c>
      <c r="I161" s="10">
        <v>3.2323232323232324E-4</v>
      </c>
      <c r="J161">
        <v>0.724276463590106</v>
      </c>
      <c r="K161" s="1">
        <v>5.5466597942374597E-5</v>
      </c>
      <c r="L161" s="10">
        <v>1.1642411642411644E-4</v>
      </c>
      <c r="M161" t="s">
        <v>531</v>
      </c>
      <c r="N161" t="s">
        <v>531</v>
      </c>
      <c r="O161" s="10">
        <v>0</v>
      </c>
      <c r="P161" t="s">
        <v>531</v>
      </c>
      <c r="Q161" t="s">
        <v>531</v>
      </c>
      <c r="R161" s="10">
        <v>0</v>
      </c>
      <c r="S161" t="str">
        <f t="shared" si="2"/>
        <v>THROW</v>
      </c>
    </row>
    <row r="162" spans="2:19">
      <c r="B162" t="s">
        <v>487</v>
      </c>
      <c r="C162" t="s">
        <v>536</v>
      </c>
      <c r="D162" t="s">
        <v>302</v>
      </c>
      <c r="G162" s="2">
        <v>0.15546432599933299</v>
      </c>
      <c r="H162" s="2">
        <v>0.17921017970723599</v>
      </c>
      <c r="I162" s="10">
        <v>3.2944832944832944E-4</v>
      </c>
      <c r="J162">
        <v>0.40683312158936502</v>
      </c>
      <c r="K162">
        <v>3.7649985125661103E-2</v>
      </c>
      <c r="L162" s="10">
        <v>9.9792099792099791E-5</v>
      </c>
      <c r="M162" t="s">
        <v>531</v>
      </c>
      <c r="N162" t="s">
        <v>531</v>
      </c>
      <c r="O162" s="10">
        <v>0</v>
      </c>
      <c r="P162" t="s">
        <v>531</v>
      </c>
      <c r="Q162" t="s">
        <v>531</v>
      </c>
      <c r="R162" s="10">
        <v>0</v>
      </c>
      <c r="S162" t="str">
        <f t="shared" si="2"/>
        <v>THROW</v>
      </c>
    </row>
    <row r="163" spans="2:19">
      <c r="B163" t="s">
        <v>220</v>
      </c>
      <c r="C163" t="s">
        <v>536</v>
      </c>
      <c r="D163" t="s">
        <v>537</v>
      </c>
      <c r="G163" s="2">
        <v>0.155515730736796</v>
      </c>
      <c r="H163" s="2">
        <v>0.17921017970723599</v>
      </c>
      <c r="I163" s="10">
        <v>4.5998445998446001E-4</v>
      </c>
      <c r="J163">
        <v>0.55148489815447199</v>
      </c>
      <c r="K163">
        <v>2.2185609383399202E-3</v>
      </c>
      <c r="L163" s="10">
        <v>2.3284823284823287E-4</v>
      </c>
      <c r="M163" t="s">
        <v>531</v>
      </c>
      <c r="N163" t="s">
        <v>531</v>
      </c>
      <c r="O163" s="10">
        <v>0</v>
      </c>
      <c r="P163" s="2">
        <v>-0.23153245998765001</v>
      </c>
      <c r="Q163" s="2">
        <v>0.33069374263145801</v>
      </c>
      <c r="R163" s="10">
        <v>3.6199095022624436E-5</v>
      </c>
      <c r="S163" t="str">
        <f t="shared" si="2"/>
        <v>THROW</v>
      </c>
    </row>
    <row r="164" spans="2:19">
      <c r="B164" t="s">
        <v>248</v>
      </c>
      <c r="C164" t="s">
        <v>536</v>
      </c>
      <c r="D164" t="s">
        <v>537</v>
      </c>
      <c r="G164" s="2">
        <v>0.156790187607384</v>
      </c>
      <c r="H164" s="2">
        <v>0.17921017970723599</v>
      </c>
      <c r="I164" s="10">
        <v>2.1756021756021756E-4</v>
      </c>
      <c r="J164">
        <v>0.42141413981757903</v>
      </c>
      <c r="K164">
        <v>2.9672712886872201E-2</v>
      </c>
      <c r="L164" s="10">
        <v>4.4906444906444903E-4</v>
      </c>
      <c r="M164" s="2">
        <v>-0.13191542822581001</v>
      </c>
      <c r="N164" s="2">
        <v>0.55116004113337702</v>
      </c>
      <c r="O164" s="10">
        <v>1.8099547511312218E-5</v>
      </c>
      <c r="P164" t="s">
        <v>531</v>
      </c>
      <c r="Q164" t="s">
        <v>531</v>
      </c>
      <c r="R164" s="10">
        <v>0</v>
      </c>
      <c r="S164" t="str">
        <f t="shared" si="2"/>
        <v>THROW</v>
      </c>
    </row>
    <row r="165" spans="2:19">
      <c r="B165" t="s">
        <v>275</v>
      </c>
      <c r="C165" t="s">
        <v>536</v>
      </c>
      <c r="D165" t="s">
        <v>302</v>
      </c>
      <c r="G165" s="2">
        <v>0.16482261936032699</v>
      </c>
      <c r="H165" s="2">
        <v>0.15864360247956399</v>
      </c>
      <c r="I165" s="10">
        <v>1.4918414918414918E-4</v>
      </c>
      <c r="J165">
        <v>0.60250762463326102</v>
      </c>
      <c r="K165">
        <v>8.7460202828437803E-4</v>
      </c>
      <c r="L165" s="10">
        <v>8.3160083160083159E-5</v>
      </c>
      <c r="M165" t="s">
        <v>531</v>
      </c>
      <c r="N165" t="s">
        <v>531</v>
      </c>
      <c r="O165" s="10">
        <v>0</v>
      </c>
      <c r="P165" t="s">
        <v>531</v>
      </c>
      <c r="Q165" t="s">
        <v>531</v>
      </c>
      <c r="R165" s="10">
        <v>0</v>
      </c>
      <c r="S165" t="str">
        <f t="shared" si="2"/>
        <v>THROW</v>
      </c>
    </row>
    <row r="166" spans="2:19">
      <c r="B166" t="s">
        <v>258</v>
      </c>
      <c r="C166" t="s">
        <v>536</v>
      </c>
      <c r="D166" t="s">
        <v>537</v>
      </c>
      <c r="G166" s="2">
        <v>0.16897187602091401</v>
      </c>
      <c r="H166" s="2">
        <v>0.150619506080372</v>
      </c>
      <c r="I166" s="10">
        <v>6.2160062160062163E-6</v>
      </c>
      <c r="J166" t="s">
        <v>531</v>
      </c>
      <c r="K166" t="s">
        <v>531</v>
      </c>
      <c r="L166" s="10">
        <v>0</v>
      </c>
      <c r="M166">
        <v>0.62756530088891405</v>
      </c>
      <c r="N166">
        <v>1.1538817147635401E-3</v>
      </c>
      <c r="O166" s="10">
        <v>6.3348416289592756E-4</v>
      </c>
      <c r="P166" s="2">
        <v>-0.16121851164922599</v>
      </c>
      <c r="Q166" s="2">
        <v>0.47033853292363198</v>
      </c>
      <c r="R166" s="10">
        <v>1.8099547511312218E-5</v>
      </c>
      <c r="S166" t="str">
        <f t="shared" si="2"/>
        <v>THROW</v>
      </c>
    </row>
    <row r="167" spans="2:19">
      <c r="B167" t="s">
        <v>458</v>
      </c>
      <c r="C167" t="s">
        <v>536</v>
      </c>
      <c r="D167" t="s">
        <v>537</v>
      </c>
      <c r="G167" s="2">
        <v>0.17235796283370999</v>
      </c>
      <c r="H167" s="2">
        <v>0.147200848289158</v>
      </c>
      <c r="I167" s="10">
        <v>4.2268842268842268E-4</v>
      </c>
      <c r="J167">
        <v>0.46257255784793599</v>
      </c>
      <c r="K167">
        <v>1.3903260718160001E-2</v>
      </c>
      <c r="L167" s="10">
        <v>5.9875259875259875E-4</v>
      </c>
      <c r="M167" s="2">
        <v>-0.13191542822581001</v>
      </c>
      <c r="N167" s="2">
        <v>0.55116004113337702</v>
      </c>
      <c r="O167" s="10">
        <v>1.8099547511312218E-5</v>
      </c>
      <c r="P167" s="2">
        <v>-0.16121851164922599</v>
      </c>
      <c r="Q167" s="2">
        <v>0.47033853292363198</v>
      </c>
      <c r="R167" s="10">
        <v>1.8099547511312218E-5</v>
      </c>
      <c r="S167" t="str">
        <f t="shared" si="2"/>
        <v>THROW</v>
      </c>
    </row>
    <row r="168" spans="2:19">
      <c r="B168" t="s">
        <v>175</v>
      </c>
      <c r="C168" t="s">
        <v>536</v>
      </c>
      <c r="D168" t="s">
        <v>302</v>
      </c>
      <c r="G168" s="2">
        <v>0.17452775206454599</v>
      </c>
      <c r="H168" s="2">
        <v>0.14134683781173299</v>
      </c>
      <c r="I168" s="10">
        <v>2.6107226107226108E-4</v>
      </c>
      <c r="J168" s="2">
        <v>5.1503543339470999E-2</v>
      </c>
      <c r="K168" s="2">
        <v>0.81630699848605304</v>
      </c>
      <c r="L168" s="10">
        <v>4.9896049896049896E-5</v>
      </c>
      <c r="M168">
        <v>0.66681551599574795</v>
      </c>
      <c r="N168">
        <v>3.8940068315552898E-4</v>
      </c>
      <c r="O168" s="10">
        <v>1.918552036199095E-3</v>
      </c>
      <c r="P168" s="2">
        <v>-0.23153245998765001</v>
      </c>
      <c r="Q168" s="2">
        <v>0.33069374263145801</v>
      </c>
      <c r="R168" s="10">
        <v>3.6199095022624436E-5</v>
      </c>
      <c r="S168" t="str">
        <f t="shared" si="2"/>
        <v>keep</v>
      </c>
    </row>
    <row r="169" spans="2:19">
      <c r="B169" t="s">
        <v>506</v>
      </c>
      <c r="C169" t="s">
        <v>489</v>
      </c>
      <c r="D169" t="s">
        <v>507</v>
      </c>
      <c r="G169" s="2">
        <v>0.174973846713641</v>
      </c>
      <c r="H169" s="2">
        <v>0.14081276192680101</v>
      </c>
      <c r="I169" s="10">
        <v>6.216006216006216E-4</v>
      </c>
      <c r="J169">
        <v>0.58162727670512104</v>
      </c>
      <c r="K169">
        <v>1.4997734579104999E-3</v>
      </c>
      <c r="L169" s="10">
        <v>3.1600831600831598E-4</v>
      </c>
      <c r="M169" s="2">
        <v>0.10049779909685801</v>
      </c>
      <c r="N169" s="2">
        <v>0.65920119886008399</v>
      </c>
      <c r="O169" s="10">
        <v>2.5339366515837101E-4</v>
      </c>
      <c r="P169" s="2">
        <v>-8.4656651639643504E-2</v>
      </c>
      <c r="Q169" s="2">
        <v>0.73073205597117596</v>
      </c>
      <c r="R169" s="10">
        <v>7.2398190045248873E-5</v>
      </c>
      <c r="S169" t="str">
        <f t="shared" si="2"/>
        <v>THROW</v>
      </c>
    </row>
    <row r="170" spans="2:19">
      <c r="B170" t="s">
        <v>283</v>
      </c>
      <c r="C170" t="s">
        <v>536</v>
      </c>
      <c r="D170" t="s">
        <v>194</v>
      </c>
      <c r="G170" s="2">
        <v>0.178604561416567</v>
      </c>
      <c r="H170" s="2">
        <v>0.13091845095442101</v>
      </c>
      <c r="I170" s="10">
        <v>3.9782439782439785E-4</v>
      </c>
      <c r="J170">
        <v>0.78111642334265896</v>
      </c>
      <c r="K170" s="1">
        <v>3.21403256454154E-6</v>
      </c>
      <c r="L170" s="10">
        <v>1.1642411642411644E-4</v>
      </c>
      <c r="M170" t="s">
        <v>531</v>
      </c>
      <c r="N170" t="s">
        <v>531</v>
      </c>
      <c r="O170" s="10">
        <v>0</v>
      </c>
      <c r="P170" t="s">
        <v>531</v>
      </c>
      <c r="Q170" t="s">
        <v>531</v>
      </c>
      <c r="R170" s="10">
        <v>0</v>
      </c>
      <c r="S170" t="str">
        <f t="shared" si="2"/>
        <v>THROW</v>
      </c>
    </row>
    <row r="171" spans="2:19">
      <c r="B171" t="s">
        <v>481</v>
      </c>
      <c r="C171" t="s">
        <v>536</v>
      </c>
      <c r="D171" t="s">
        <v>399</v>
      </c>
      <c r="G171" s="2">
        <v>0.19660319475500501</v>
      </c>
      <c r="H171" s="2">
        <v>9.4163996952118606E-2</v>
      </c>
      <c r="I171" s="10">
        <v>3.7296037296037296E-3</v>
      </c>
      <c r="J171">
        <v>0.41106516230053303</v>
      </c>
      <c r="K171">
        <v>3.5109200049845697E-2</v>
      </c>
      <c r="L171" s="10">
        <v>9.9792099792099802E-4</v>
      </c>
      <c r="M171" s="2">
        <v>-2.4510730264468001E-2</v>
      </c>
      <c r="N171" s="2">
        <v>0.92874771450190297</v>
      </c>
      <c r="O171" s="10">
        <v>5.9728506787330314E-4</v>
      </c>
      <c r="P171" s="2">
        <v>0.181333816146657</v>
      </c>
      <c r="Q171" s="2">
        <v>0.47033853292363198</v>
      </c>
      <c r="R171" s="10">
        <v>1.9909502262443441E-4</v>
      </c>
      <c r="S171" t="str">
        <f t="shared" si="2"/>
        <v>keep</v>
      </c>
    </row>
    <row r="172" spans="2:19">
      <c r="B172" t="s">
        <v>398</v>
      </c>
      <c r="C172" t="s">
        <v>536</v>
      </c>
      <c r="D172" t="s">
        <v>399</v>
      </c>
      <c r="G172" s="2">
        <v>0.19996171104093599</v>
      </c>
      <c r="H172" s="2">
        <v>8.8632079603607306E-2</v>
      </c>
      <c r="I172" s="10">
        <v>1.0007770007770009E-3</v>
      </c>
      <c r="J172">
        <v>0.63001418686059996</v>
      </c>
      <c r="K172">
        <v>4.7485275221473202E-4</v>
      </c>
      <c r="L172" s="10">
        <v>1.0810810810810811E-3</v>
      </c>
      <c r="M172" s="2">
        <v>-0.23573949127851801</v>
      </c>
      <c r="N172" s="2">
        <v>0.41760547425850197</v>
      </c>
      <c r="O172" s="10">
        <v>5.4298642533936655E-5</v>
      </c>
      <c r="P172" s="2">
        <v>0.106619967330996</v>
      </c>
      <c r="Q172" s="2">
        <v>0.65859478870943</v>
      </c>
      <c r="R172" s="10">
        <v>9.0497737556561084E-5</v>
      </c>
      <c r="S172" t="str">
        <f t="shared" si="2"/>
        <v>keep</v>
      </c>
    </row>
    <row r="173" spans="2:19">
      <c r="B173" t="s">
        <v>491</v>
      </c>
      <c r="C173" t="s">
        <v>536</v>
      </c>
      <c r="D173" t="s">
        <v>492</v>
      </c>
      <c r="G173" s="2">
        <v>0.203923846394886</v>
      </c>
      <c r="H173" s="2">
        <v>8.2152055407217206E-2</v>
      </c>
      <c r="I173" s="10">
        <v>1.038073038073038E-3</v>
      </c>
      <c r="J173">
        <v>0.618769384981394</v>
      </c>
      <c r="K173">
        <v>6.8167535375833303E-4</v>
      </c>
      <c r="L173" s="10">
        <v>2.8274428274428277E-4</v>
      </c>
      <c r="M173" s="2">
        <v>-0.189362107331664</v>
      </c>
      <c r="N173" s="2">
        <v>0.50258682399427002</v>
      </c>
      <c r="O173" s="10">
        <v>2.7149321266968323E-4</v>
      </c>
      <c r="P173" s="2">
        <v>6.8066508968854002E-3</v>
      </c>
      <c r="Q173" s="2">
        <v>0.98097524190532503</v>
      </c>
      <c r="R173" s="10">
        <v>7.2398190045248873E-5</v>
      </c>
      <c r="S173" t="str">
        <f t="shared" si="2"/>
        <v>keep</v>
      </c>
    </row>
    <row r="174" spans="2:19">
      <c r="B174" t="s">
        <v>401</v>
      </c>
      <c r="C174" t="s">
        <v>478</v>
      </c>
      <c r="D174" t="s">
        <v>479</v>
      </c>
      <c r="G174" s="2">
        <v>0.21583372341620899</v>
      </c>
      <c r="H174" s="2">
        <v>6.4474169804554102E-2</v>
      </c>
      <c r="I174" s="10">
        <v>1.5167055167055166E-3</v>
      </c>
      <c r="J174">
        <v>0.46725024728657899</v>
      </c>
      <c r="K174">
        <v>1.37785714699296E-2</v>
      </c>
      <c r="L174" s="10">
        <v>5.6548856548856554E-4</v>
      </c>
      <c r="M174" s="2">
        <v>-3.5479817677726899E-2</v>
      </c>
      <c r="N174" s="2">
        <v>0.89288210193933204</v>
      </c>
      <c r="O174" s="10">
        <v>4.3438914027149324E-4</v>
      </c>
      <c r="P174" s="2">
        <v>9.5007578604521595E-2</v>
      </c>
      <c r="Q174" s="2">
        <v>0.69539240575754002</v>
      </c>
      <c r="R174" s="10">
        <v>9.0497737556561084E-5</v>
      </c>
      <c r="S174" t="str">
        <f t="shared" si="2"/>
        <v>keep</v>
      </c>
    </row>
    <row r="175" spans="2:19">
      <c r="B175" t="s">
        <v>483</v>
      </c>
      <c r="C175" t="s">
        <v>536</v>
      </c>
      <c r="D175" t="s">
        <v>537</v>
      </c>
      <c r="G175" s="2">
        <v>0.221463231727315</v>
      </c>
      <c r="H175" s="2">
        <v>5.77735508091251E-2</v>
      </c>
      <c r="I175" s="10">
        <v>9.1375291375291371E-4</v>
      </c>
      <c r="J175">
        <v>0.57442699837077704</v>
      </c>
      <c r="K175">
        <v>1.4997734579104999E-3</v>
      </c>
      <c r="L175" s="10">
        <v>1.3139293139293139E-3</v>
      </c>
      <c r="M175" s="2">
        <v>-0.13191542822581001</v>
      </c>
      <c r="N175" s="2">
        <v>0.55116004113337702</v>
      </c>
      <c r="O175" s="10">
        <v>1.8099547511312218E-5</v>
      </c>
      <c r="P175" s="2">
        <v>0.15214866710684999</v>
      </c>
      <c r="Q175" s="2">
        <v>0.50158432948620602</v>
      </c>
      <c r="R175" s="10">
        <v>7.2398190045248873E-5</v>
      </c>
      <c r="S175" t="str">
        <f t="shared" si="2"/>
        <v>keep</v>
      </c>
    </row>
    <row r="176" spans="2:19">
      <c r="B176" t="s">
        <v>265</v>
      </c>
      <c r="C176" t="s">
        <v>489</v>
      </c>
      <c r="D176" t="s">
        <v>192</v>
      </c>
      <c r="G176">
        <v>0.23159455945452201</v>
      </c>
      <c r="H176">
        <v>4.75556035727304E-2</v>
      </c>
      <c r="I176" s="10">
        <v>2.0512820512820512E-4</v>
      </c>
      <c r="J176" t="s">
        <v>531</v>
      </c>
      <c r="K176" t="s">
        <v>531</v>
      </c>
      <c r="L176" s="10">
        <v>0</v>
      </c>
      <c r="M176" t="s">
        <v>531</v>
      </c>
      <c r="N176" t="s">
        <v>531</v>
      </c>
      <c r="O176" s="10">
        <v>0</v>
      </c>
      <c r="P176" t="s">
        <v>531</v>
      </c>
      <c r="Q176" t="s">
        <v>531</v>
      </c>
      <c r="R176" s="10">
        <v>0</v>
      </c>
      <c r="S176" t="str">
        <f t="shared" si="2"/>
        <v>THROW</v>
      </c>
    </row>
    <row r="177" spans="2:19">
      <c r="B177" t="s">
        <v>286</v>
      </c>
      <c r="C177" t="s">
        <v>489</v>
      </c>
      <c r="D177" t="s">
        <v>195</v>
      </c>
      <c r="G177">
        <v>0.24207877997826899</v>
      </c>
      <c r="H177">
        <v>3.6835551181660202E-2</v>
      </c>
      <c r="I177" s="10">
        <v>1.181041181041181E-4</v>
      </c>
      <c r="J177" t="s">
        <v>531</v>
      </c>
      <c r="K177" t="s">
        <v>531</v>
      </c>
      <c r="L177" s="10">
        <v>0</v>
      </c>
      <c r="M177" t="s">
        <v>531</v>
      </c>
      <c r="N177" t="s">
        <v>531</v>
      </c>
      <c r="O177" s="10">
        <v>0</v>
      </c>
      <c r="P177" s="2">
        <v>-0.16121851164922599</v>
      </c>
      <c r="Q177" s="2">
        <v>0.47033853292363198</v>
      </c>
      <c r="R177" s="10">
        <v>1.8099547511312218E-5</v>
      </c>
      <c r="S177" t="str">
        <f t="shared" si="2"/>
        <v>THROW</v>
      </c>
    </row>
    <row r="178" spans="2:19">
      <c r="B178" t="s">
        <v>443</v>
      </c>
      <c r="C178" t="s">
        <v>536</v>
      </c>
      <c r="D178" t="s">
        <v>505</v>
      </c>
      <c r="G178">
        <v>0.244736618936397</v>
      </c>
      <c r="H178">
        <v>3.6700001901839599E-2</v>
      </c>
      <c r="I178" s="10">
        <v>1.4918414918414918E-4</v>
      </c>
      <c r="J178" s="2">
        <v>0.30342683600841103</v>
      </c>
      <c r="K178" s="2">
        <v>0.15182079055522199</v>
      </c>
      <c r="L178" s="10">
        <v>1.6632016632016632E-5</v>
      </c>
      <c r="M178" s="2">
        <v>-0.13191542822581001</v>
      </c>
      <c r="N178" s="2">
        <v>0.55116004113337702</v>
      </c>
      <c r="O178" s="10">
        <v>5.4298642533936655E-5</v>
      </c>
      <c r="P178" t="s">
        <v>531</v>
      </c>
      <c r="Q178" t="s">
        <v>531</v>
      </c>
      <c r="R178" s="10">
        <v>0</v>
      </c>
      <c r="S178" t="str">
        <f t="shared" si="2"/>
        <v>THROW</v>
      </c>
    </row>
    <row r="179" spans="2:19">
      <c r="B179" t="s">
        <v>493</v>
      </c>
      <c r="C179" t="s">
        <v>529</v>
      </c>
      <c r="D179" t="s">
        <v>419</v>
      </c>
      <c r="G179">
        <v>0.24542139186341799</v>
      </c>
      <c r="H179">
        <v>3.6302779090415002E-2</v>
      </c>
      <c r="I179" s="10">
        <v>8.5159285159285166E-4</v>
      </c>
      <c r="J179">
        <v>0.60528690048307299</v>
      </c>
      <c r="K179">
        <v>8.6320166744842397E-4</v>
      </c>
      <c r="L179" s="10">
        <v>3.9085239085239086E-3</v>
      </c>
      <c r="M179" s="2">
        <v>-0.13191542822581001</v>
      </c>
      <c r="N179" s="2">
        <v>0.55116004113337702</v>
      </c>
      <c r="O179" s="10">
        <v>1.8099547511312218E-5</v>
      </c>
      <c r="P179" s="2">
        <v>0.29306316054730103</v>
      </c>
      <c r="Q179" s="2">
        <v>0.22104251082589299</v>
      </c>
      <c r="R179" s="10">
        <v>1.9909502262443441E-4</v>
      </c>
      <c r="S179" t="str">
        <f t="shared" si="2"/>
        <v>keep</v>
      </c>
    </row>
    <row r="180" spans="2:19">
      <c r="B180" t="s">
        <v>415</v>
      </c>
      <c r="C180" t="s">
        <v>536</v>
      </c>
      <c r="D180" t="s">
        <v>505</v>
      </c>
      <c r="G180">
        <v>0.255322672924511</v>
      </c>
      <c r="H180">
        <v>2.7941566555825699E-2</v>
      </c>
      <c r="I180" s="10">
        <v>4.3512043512043512E-4</v>
      </c>
      <c r="J180" s="2">
        <v>0.27429111613791002</v>
      </c>
      <c r="K180" s="2">
        <v>0.21078686431652199</v>
      </c>
      <c r="L180" s="10">
        <v>1.8295218295218295E-4</v>
      </c>
      <c r="M180" s="2">
        <v>0.21879126228222201</v>
      </c>
      <c r="N180" s="2">
        <v>0.46992537427825098</v>
      </c>
      <c r="O180" s="10">
        <v>1.9909502262443441E-4</v>
      </c>
      <c r="P180" s="2">
        <v>6.8066508968854002E-3</v>
      </c>
      <c r="Q180" s="2">
        <v>0.98097524190532503</v>
      </c>
      <c r="R180" s="10">
        <v>9.0497737556561084E-5</v>
      </c>
      <c r="S180" t="str">
        <f t="shared" si="2"/>
        <v>THROW</v>
      </c>
    </row>
    <row r="181" spans="2:19">
      <c r="B181" t="s">
        <v>324</v>
      </c>
      <c r="C181" t="s">
        <v>536</v>
      </c>
      <c r="D181" t="s">
        <v>537</v>
      </c>
      <c r="G181">
        <v>0.25532492814468</v>
      </c>
      <c r="H181">
        <v>2.7941566555825699E-2</v>
      </c>
      <c r="I181" s="10">
        <v>3.9782439782439785E-4</v>
      </c>
      <c r="J181" s="2">
        <v>0.33580928908552499</v>
      </c>
      <c r="K181" s="2">
        <v>0.107343093680697</v>
      </c>
      <c r="L181" s="10">
        <v>9.9792099792099791E-5</v>
      </c>
      <c r="M181" t="s">
        <v>531</v>
      </c>
      <c r="N181" t="s">
        <v>531</v>
      </c>
      <c r="O181" s="10">
        <v>0</v>
      </c>
      <c r="P181" t="s">
        <v>531</v>
      </c>
      <c r="Q181" t="s">
        <v>531</v>
      </c>
      <c r="R181" s="10">
        <v>0</v>
      </c>
      <c r="S181" t="str">
        <f t="shared" si="2"/>
        <v>THROW</v>
      </c>
    </row>
    <row r="182" spans="2:19">
      <c r="B182" t="s">
        <v>480</v>
      </c>
      <c r="C182" t="s">
        <v>536</v>
      </c>
      <c r="D182" t="s">
        <v>423</v>
      </c>
      <c r="G182">
        <v>0.26199668407775101</v>
      </c>
      <c r="H182">
        <v>2.4163620594548501E-2</v>
      </c>
      <c r="I182" s="10">
        <v>1.5042735042735044E-3</v>
      </c>
      <c r="J182" s="2">
        <v>7.0935005815581501E-2</v>
      </c>
      <c r="K182" s="2">
        <v>0.73828106882559796</v>
      </c>
      <c r="L182" s="10">
        <v>1.1642411642411644E-4</v>
      </c>
      <c r="M182" s="2">
        <v>-0.13191542822581001</v>
      </c>
      <c r="N182" s="2">
        <v>0.55116004113337702</v>
      </c>
      <c r="O182" s="10">
        <v>5.4298642533936655E-5</v>
      </c>
      <c r="P182" s="2">
        <v>0.41507000997143201</v>
      </c>
      <c r="Q182" s="2">
        <v>6.4903279112493703E-2</v>
      </c>
      <c r="R182" s="10">
        <v>5.2488687782805429E-4</v>
      </c>
      <c r="S182" t="str">
        <f t="shared" si="2"/>
        <v>keep</v>
      </c>
    </row>
    <row r="183" spans="2:19">
      <c r="B183" t="s">
        <v>414</v>
      </c>
      <c r="C183" t="s">
        <v>536</v>
      </c>
      <c r="D183" t="s">
        <v>505</v>
      </c>
      <c r="G183">
        <v>0.26525474264974003</v>
      </c>
      <c r="H183">
        <v>2.20814373291509E-2</v>
      </c>
      <c r="I183" s="10">
        <v>6.5889665889665887E-4</v>
      </c>
      <c r="J183" s="2">
        <v>0.22977497211228501</v>
      </c>
      <c r="K183" s="2">
        <v>0.30764765791996601</v>
      </c>
      <c r="L183" s="10">
        <v>3.1600831600831598E-4</v>
      </c>
      <c r="M183" s="2">
        <v>8.6003078050810006E-2</v>
      </c>
      <c r="N183" s="2">
        <v>0.709338609162808</v>
      </c>
      <c r="O183" s="10">
        <v>3.076923076923077E-4</v>
      </c>
      <c r="P183" s="2">
        <v>-8.1717338819170704E-2</v>
      </c>
      <c r="Q183" s="2">
        <v>0.74107843967654097</v>
      </c>
      <c r="R183" s="10">
        <v>3.6199095022624436E-5</v>
      </c>
      <c r="S183" t="str">
        <f t="shared" si="2"/>
        <v>THROW</v>
      </c>
    </row>
    <row r="184" spans="2:19">
      <c r="B184" t="s">
        <v>494</v>
      </c>
      <c r="C184" t="s">
        <v>536</v>
      </c>
      <c r="D184" t="s">
        <v>495</v>
      </c>
      <c r="G184">
        <v>0.26765346809164198</v>
      </c>
      <c r="H184">
        <v>2.11078092321683E-2</v>
      </c>
      <c r="I184" s="10">
        <v>1.2618492618492619E-3</v>
      </c>
      <c r="J184">
        <v>0.49543999310072101</v>
      </c>
      <c r="K184">
        <v>7.8270498580531502E-3</v>
      </c>
      <c r="L184" s="10">
        <v>3.659043659043659E-4</v>
      </c>
      <c r="M184" s="2">
        <v>2.23793624153838E-2</v>
      </c>
      <c r="N184" s="2">
        <v>0.92874771450190297</v>
      </c>
      <c r="O184" s="10">
        <v>2.1719457013574662E-4</v>
      </c>
      <c r="P184" s="2">
        <v>0.118702658606494</v>
      </c>
      <c r="Q184" s="2">
        <v>0.61647123831985295</v>
      </c>
      <c r="R184" s="10">
        <v>1.6289592760180996E-4</v>
      </c>
      <c r="S184" t="str">
        <f t="shared" si="2"/>
        <v>keep</v>
      </c>
    </row>
    <row r="185" spans="2:19">
      <c r="B185" t="s">
        <v>496</v>
      </c>
      <c r="C185" t="s">
        <v>529</v>
      </c>
      <c r="D185" t="s">
        <v>497</v>
      </c>
      <c r="G185">
        <v>0.290738382833232</v>
      </c>
      <c r="H185">
        <v>1.13390308569497E-2</v>
      </c>
      <c r="I185" s="10">
        <v>3.9782439782439785E-4</v>
      </c>
      <c r="J185" s="2">
        <v>0.30251693656645101</v>
      </c>
      <c r="K185" s="2">
        <v>0.152527668622322</v>
      </c>
      <c r="L185" s="10">
        <v>6.6528066528066527E-5</v>
      </c>
      <c r="M185" s="2">
        <v>-0.13191542822581001</v>
      </c>
      <c r="N185" s="2">
        <v>0.55116004113337702</v>
      </c>
      <c r="O185" s="10">
        <v>7.2398190045248873E-5</v>
      </c>
      <c r="P185" s="2">
        <v>0.16121851164922599</v>
      </c>
      <c r="Q185" s="2">
        <v>0.47033853292363198</v>
      </c>
      <c r="R185" s="10">
        <v>1.8099547511312218E-5</v>
      </c>
      <c r="S185" t="str">
        <f t="shared" si="2"/>
        <v>THROW</v>
      </c>
    </row>
    <row r="186" spans="2:19">
      <c r="B186" t="s">
        <v>468</v>
      </c>
      <c r="C186" t="s">
        <v>529</v>
      </c>
      <c r="D186" t="s">
        <v>533</v>
      </c>
      <c r="G186">
        <v>0.29217142493061798</v>
      </c>
      <c r="H186">
        <v>1.09247862902409E-2</v>
      </c>
      <c r="I186" s="10">
        <v>8.0808080808080811E-5</v>
      </c>
      <c r="J186">
        <v>0.57156141700312801</v>
      </c>
      <c r="K186">
        <v>1.4997734579104999E-3</v>
      </c>
      <c r="L186" s="10">
        <v>6.9854469854469848E-4</v>
      </c>
      <c r="M186" t="s">
        <v>531</v>
      </c>
      <c r="N186" t="s">
        <v>531</v>
      </c>
      <c r="O186" s="10">
        <v>0</v>
      </c>
      <c r="P186" s="2">
        <v>0.16121851164922599</v>
      </c>
      <c r="Q186" s="2">
        <v>0.47033853292363198</v>
      </c>
      <c r="R186" s="10">
        <v>1.8099547511312218E-5</v>
      </c>
      <c r="S186" t="str">
        <f t="shared" si="2"/>
        <v>THROW</v>
      </c>
    </row>
    <row r="187" spans="2:19">
      <c r="B187" t="s">
        <v>503</v>
      </c>
      <c r="C187" t="s">
        <v>536</v>
      </c>
      <c r="D187" t="s">
        <v>536</v>
      </c>
      <c r="G187">
        <v>0.30947345139133298</v>
      </c>
      <c r="H187">
        <v>6.3290521049794504E-3</v>
      </c>
      <c r="I187" s="10">
        <v>1.1250971250971252E-3</v>
      </c>
      <c r="J187" s="2">
        <v>0.143956335331621</v>
      </c>
      <c r="K187" s="2">
        <v>0.53816138772274402</v>
      </c>
      <c r="L187" s="10">
        <v>9.9792099792099791E-5</v>
      </c>
      <c r="M187" s="2">
        <v>2.1879126228222202E-3</v>
      </c>
      <c r="N187" s="2">
        <v>0.99020189124117597</v>
      </c>
      <c r="O187" s="10">
        <v>9.0497737556561084E-5</v>
      </c>
      <c r="P187">
        <v>0.83135989830340795</v>
      </c>
      <c r="Q187" s="1">
        <v>3.9489847396436499E-8</v>
      </c>
      <c r="R187" s="8">
        <v>2.2895927601809953E-2</v>
      </c>
      <c r="S187" t="str">
        <f t="shared" si="2"/>
        <v>keep</v>
      </c>
    </row>
    <row r="188" spans="2:19">
      <c r="B188" t="s">
        <v>501</v>
      </c>
      <c r="C188" t="s">
        <v>489</v>
      </c>
      <c r="D188" t="s">
        <v>502</v>
      </c>
      <c r="G188">
        <v>0.31292503605437899</v>
      </c>
      <c r="H188">
        <v>5.7933633232319101E-3</v>
      </c>
      <c r="I188" s="10">
        <v>7.5213675213675222E-4</v>
      </c>
      <c r="J188" s="2">
        <v>0.103705828177055</v>
      </c>
      <c r="K188" s="2">
        <v>0.65495691157644698</v>
      </c>
      <c r="L188" s="10">
        <v>1.4968814968814969E-4</v>
      </c>
      <c r="M188" s="2">
        <v>5.0982105820063302E-2</v>
      </c>
      <c r="N188" s="2">
        <v>0.84686097052826403</v>
      </c>
      <c r="O188" s="10">
        <v>1.4479638009049775E-4</v>
      </c>
      <c r="P188" s="2">
        <v>-0.16121851164922599</v>
      </c>
      <c r="Q188" s="2">
        <v>0.47033853292363198</v>
      </c>
      <c r="R188" s="10">
        <v>1.8099547511312218E-5</v>
      </c>
      <c r="S188" t="str">
        <f t="shared" si="2"/>
        <v>THROW</v>
      </c>
    </row>
    <row r="189" spans="2:19">
      <c r="B189" t="s">
        <v>499</v>
      </c>
      <c r="C189" t="s">
        <v>489</v>
      </c>
      <c r="D189" t="s">
        <v>500</v>
      </c>
      <c r="G189">
        <v>0.31451523626278899</v>
      </c>
      <c r="H189">
        <v>5.5352579328352396E-3</v>
      </c>
      <c r="I189" s="9">
        <v>4.5625485625485629E-3</v>
      </c>
      <c r="J189">
        <v>0.71426813524874699</v>
      </c>
      <c r="K189" s="1">
        <v>6.3118738645434505E-5</v>
      </c>
      <c r="L189" s="10">
        <v>1.3139293139293139E-3</v>
      </c>
      <c r="M189" s="2">
        <v>0.18738267255471899</v>
      </c>
      <c r="N189" s="2">
        <v>0.50746438998208598</v>
      </c>
      <c r="O189" s="10">
        <v>5.4298642533936655E-5</v>
      </c>
      <c r="P189" s="2">
        <v>-6.8799629959055295E-2</v>
      </c>
      <c r="Q189" s="2">
        <v>0.78097565269004598</v>
      </c>
      <c r="R189" s="10">
        <v>1.2669683257918551E-4</v>
      </c>
      <c r="S189" t="str">
        <f t="shared" si="2"/>
        <v>keep</v>
      </c>
    </row>
    <row r="190" spans="2:19">
      <c r="B190" t="s">
        <v>498</v>
      </c>
      <c r="C190" t="s">
        <v>529</v>
      </c>
      <c r="D190" t="s">
        <v>419</v>
      </c>
      <c r="G190">
        <v>0.33524507911094398</v>
      </c>
      <c r="H190">
        <v>2.88440300829821E-3</v>
      </c>
      <c r="I190" s="10">
        <v>2.6231546231546233E-3</v>
      </c>
      <c r="J190">
        <v>0.56982063805286098</v>
      </c>
      <c r="K190">
        <v>1.5191404371308599E-3</v>
      </c>
      <c r="L190" s="10">
        <v>4.0415800415800418E-3</v>
      </c>
      <c r="M190" s="2">
        <v>-1.8110910791306601E-2</v>
      </c>
      <c r="N190" s="2">
        <v>0.93678390784946897</v>
      </c>
      <c r="O190" s="10">
        <v>2.1719457013574662E-4</v>
      </c>
      <c r="P190" s="2">
        <v>0.13504341920747201</v>
      </c>
      <c r="Q190" s="2">
        <v>0.56234176167736205</v>
      </c>
      <c r="R190" s="10">
        <v>4.7058823529411761E-4</v>
      </c>
      <c r="S190" t="str">
        <f t="shared" si="2"/>
        <v>keep</v>
      </c>
    </row>
    <row r="191" spans="2:19">
      <c r="B191" t="s">
        <v>403</v>
      </c>
      <c r="C191" t="s">
        <v>536</v>
      </c>
      <c r="D191" t="s">
        <v>345</v>
      </c>
      <c r="G191">
        <v>0.35209083107010403</v>
      </c>
      <c r="H191">
        <v>1.5274113004278E-3</v>
      </c>
      <c r="I191" s="10">
        <v>2.4242424242424242E-4</v>
      </c>
      <c r="J191">
        <v>0.464499943505636</v>
      </c>
      <c r="K191">
        <v>1.37785714699296E-2</v>
      </c>
      <c r="L191" s="10">
        <v>5.3222453222453222E-4</v>
      </c>
      <c r="M191" s="2">
        <v>-9.0642094374063606E-2</v>
      </c>
      <c r="N191" s="2">
        <v>0.69269075955227399</v>
      </c>
      <c r="O191" s="10">
        <v>9.0497737556561084E-5</v>
      </c>
      <c r="P191" s="2">
        <v>-0.23153245998765001</v>
      </c>
      <c r="Q191" s="2">
        <v>0.33069374263145801</v>
      </c>
      <c r="R191" s="10">
        <v>3.6199095022624436E-5</v>
      </c>
      <c r="S191" t="str">
        <f t="shared" si="2"/>
        <v>THROW</v>
      </c>
    </row>
    <row r="192" spans="2:19">
      <c r="B192" t="s">
        <v>504</v>
      </c>
      <c r="C192" t="s">
        <v>536</v>
      </c>
      <c r="D192" t="s">
        <v>505</v>
      </c>
      <c r="G192">
        <v>0.36237248981057402</v>
      </c>
      <c r="H192">
        <v>1.0527866947208999E-3</v>
      </c>
      <c r="I192" s="10">
        <v>1.7031857031857033E-3</v>
      </c>
      <c r="J192">
        <v>0.42141413981757903</v>
      </c>
      <c r="K192">
        <v>2.9672712886872201E-2</v>
      </c>
      <c r="L192" s="10">
        <v>7.8170478170478167E-4</v>
      </c>
      <c r="M192" t="s">
        <v>531</v>
      </c>
      <c r="N192" t="s">
        <v>531</v>
      </c>
      <c r="O192" s="10">
        <v>0</v>
      </c>
      <c r="P192" s="2">
        <v>0.16121851164922599</v>
      </c>
      <c r="Q192" s="2">
        <v>0.47033853292363198</v>
      </c>
      <c r="R192" s="10">
        <v>3.6199095022624436E-5</v>
      </c>
      <c r="S192" t="str">
        <f t="shared" si="2"/>
        <v>keep</v>
      </c>
    </row>
    <row r="193" spans="2:19">
      <c r="B193" t="s">
        <v>508</v>
      </c>
      <c r="C193" t="s">
        <v>489</v>
      </c>
      <c r="D193" t="s">
        <v>509</v>
      </c>
      <c r="G193">
        <v>0.56194013879285598</v>
      </c>
      <c r="H193" s="1">
        <v>1.9836753275409601E-8</v>
      </c>
      <c r="I193" s="9">
        <v>0.17670240870240869</v>
      </c>
      <c r="J193">
        <v>0.67786381461622303</v>
      </c>
      <c r="K193">
        <v>1.9846915746637601E-4</v>
      </c>
      <c r="L193" s="10">
        <v>3.3596673596673599E-3</v>
      </c>
      <c r="M193" s="2">
        <v>-0.20175584444653899</v>
      </c>
      <c r="N193" s="2">
        <v>0.50258682399427002</v>
      </c>
      <c r="O193" s="10">
        <v>9.5927601809954748E-4</v>
      </c>
      <c r="P193">
        <v>0.84085559738183202</v>
      </c>
      <c r="Q193" s="1">
        <v>2.4890993735952599E-8</v>
      </c>
      <c r="R193" s="8">
        <v>7.7719457013574661E-2</v>
      </c>
      <c r="S193" t="str">
        <f t="shared" si="2"/>
        <v>keep</v>
      </c>
    </row>
    <row r="194" spans="2:19">
      <c r="B194" t="s">
        <v>471</v>
      </c>
      <c r="C194" t="s">
        <v>529</v>
      </c>
      <c r="D194" t="s">
        <v>529</v>
      </c>
      <c r="G194" t="s">
        <v>531</v>
      </c>
      <c r="H194" t="s">
        <v>531</v>
      </c>
      <c r="I194" s="10">
        <v>0</v>
      </c>
      <c r="J194">
        <v>0.55865357834236995</v>
      </c>
      <c r="K194">
        <v>1.95000254752052E-3</v>
      </c>
      <c r="L194" s="10">
        <v>1.3305613305613305E-4</v>
      </c>
      <c r="M194" t="s">
        <v>531</v>
      </c>
      <c r="N194" t="s">
        <v>531</v>
      </c>
      <c r="O194" s="10">
        <v>0</v>
      </c>
      <c r="P194" s="2">
        <v>0.20082415782524199</v>
      </c>
      <c r="Q194" s="2">
        <v>0.427943326565979</v>
      </c>
      <c r="R194" s="10">
        <v>1.4479638009049775E-4</v>
      </c>
      <c r="S194" t="str">
        <f t="shared" si="2"/>
        <v>THROW</v>
      </c>
    </row>
    <row r="195" spans="2:19">
      <c r="B195" t="s">
        <v>99</v>
      </c>
      <c r="C195" t="s">
        <v>429</v>
      </c>
      <c r="D195" t="s">
        <v>429</v>
      </c>
      <c r="G195" t="s">
        <v>531</v>
      </c>
      <c r="H195" t="s">
        <v>531</v>
      </c>
      <c r="I195" s="10">
        <v>0</v>
      </c>
      <c r="J195">
        <v>0.46694274259338397</v>
      </c>
      <c r="K195">
        <v>1.37785714699296E-2</v>
      </c>
      <c r="L195" s="10">
        <v>1.4968814968814969E-4</v>
      </c>
      <c r="M195" t="s">
        <v>531</v>
      </c>
      <c r="N195" t="s">
        <v>531</v>
      </c>
      <c r="O195" s="10">
        <v>0</v>
      </c>
      <c r="P195" s="2">
        <v>-8.4656651639643504E-2</v>
      </c>
      <c r="Q195" s="2">
        <v>0.73073205597117596</v>
      </c>
      <c r="R195" s="10">
        <v>1.2669683257918551E-4</v>
      </c>
      <c r="S195" t="str">
        <f t="shared" ref="S195:S203" si="3">IF(AND(R195&lt;0.001, O195&lt;0.001, L195&lt;0.001, I195&lt;0.001), "THROW", "keep")</f>
        <v>THROW</v>
      </c>
    </row>
    <row r="196" spans="2:19">
      <c r="B196" t="s">
        <v>96</v>
      </c>
      <c r="C196" t="s">
        <v>529</v>
      </c>
      <c r="D196" t="s">
        <v>530</v>
      </c>
      <c r="G196" t="s">
        <v>531</v>
      </c>
      <c r="H196" t="s">
        <v>531</v>
      </c>
      <c r="I196" s="10">
        <v>0</v>
      </c>
      <c r="J196">
        <v>0.46694274259338397</v>
      </c>
      <c r="K196">
        <v>1.37785714699296E-2</v>
      </c>
      <c r="L196" s="10">
        <v>1.8295218295218295E-4</v>
      </c>
      <c r="M196" t="s">
        <v>531</v>
      </c>
      <c r="N196" t="s">
        <v>531</v>
      </c>
      <c r="O196" s="10">
        <v>0</v>
      </c>
      <c r="P196" s="2">
        <v>0.25496591552645598</v>
      </c>
      <c r="Q196" s="2">
        <v>0.30670799113429198</v>
      </c>
      <c r="R196" s="10">
        <v>1.0859728506787331E-4</v>
      </c>
      <c r="S196" t="str">
        <f t="shared" si="3"/>
        <v>THROW</v>
      </c>
    </row>
    <row r="197" spans="2:19">
      <c r="B197" t="s">
        <v>332</v>
      </c>
      <c r="C197" t="s">
        <v>529</v>
      </c>
      <c r="D197" t="s">
        <v>530</v>
      </c>
      <c r="G197" t="s">
        <v>531</v>
      </c>
      <c r="H197" t="s">
        <v>531</v>
      </c>
      <c r="I197" s="10">
        <v>0</v>
      </c>
      <c r="J197">
        <v>0.56663472174886798</v>
      </c>
      <c r="K197">
        <v>1.60007942434834E-3</v>
      </c>
      <c r="L197" s="10">
        <v>2.494802494802495E-4</v>
      </c>
      <c r="M197" t="s">
        <v>531</v>
      </c>
      <c r="N197" t="s">
        <v>531</v>
      </c>
      <c r="O197" s="10">
        <v>0</v>
      </c>
      <c r="P197" s="2">
        <v>5.4478225879447201E-2</v>
      </c>
      <c r="Q197" s="2">
        <v>0.82370186478135898</v>
      </c>
      <c r="R197" s="10">
        <v>3.6199095022624436E-5</v>
      </c>
      <c r="S197" t="str">
        <f t="shared" si="3"/>
        <v>THROW</v>
      </c>
    </row>
    <row r="198" spans="2:19">
      <c r="B198" t="s">
        <v>255</v>
      </c>
      <c r="C198" t="s">
        <v>529</v>
      </c>
      <c r="D198" t="s">
        <v>529</v>
      </c>
      <c r="G198" t="s">
        <v>531</v>
      </c>
      <c r="H198" t="s">
        <v>531</v>
      </c>
      <c r="I198" s="10">
        <v>0</v>
      </c>
      <c r="J198">
        <v>0.48112433470903299</v>
      </c>
      <c r="K198">
        <v>1.0724456059394301E-2</v>
      </c>
      <c r="L198" s="10">
        <v>2.6611226611226611E-4</v>
      </c>
      <c r="M198" t="s">
        <v>531</v>
      </c>
      <c r="N198" t="s">
        <v>531</v>
      </c>
      <c r="O198" s="10">
        <v>0</v>
      </c>
      <c r="P198" s="2">
        <v>0.129929963898679</v>
      </c>
      <c r="Q198" s="2">
        <v>0.57878669726575904</v>
      </c>
      <c r="R198" s="10">
        <v>5.4298642533936655E-5</v>
      </c>
      <c r="S198" t="str">
        <f t="shared" si="3"/>
        <v>THROW</v>
      </c>
    </row>
    <row r="199" spans="2:19">
      <c r="B199" t="s">
        <v>251</v>
      </c>
      <c r="C199" t="s">
        <v>529</v>
      </c>
      <c r="D199" t="s">
        <v>530</v>
      </c>
      <c r="G199" t="s">
        <v>531</v>
      </c>
      <c r="H199" t="s">
        <v>531</v>
      </c>
      <c r="I199" s="10">
        <v>0</v>
      </c>
      <c r="J199">
        <v>0.57949698230390301</v>
      </c>
      <c r="K199">
        <v>1.4997734579104999E-3</v>
      </c>
      <c r="L199" s="10">
        <v>2.9937629937629937E-4</v>
      </c>
      <c r="M199" t="s">
        <v>531</v>
      </c>
      <c r="N199" t="s">
        <v>531</v>
      </c>
      <c r="O199" s="10">
        <v>0</v>
      </c>
      <c r="P199" s="2">
        <v>9.5913934105437401E-2</v>
      </c>
      <c r="Q199" s="2">
        <v>0.69493140139963205</v>
      </c>
      <c r="R199" s="10">
        <v>1.4479638009049775E-4</v>
      </c>
      <c r="S199" t="str">
        <f t="shared" si="3"/>
        <v>THROW</v>
      </c>
    </row>
    <row r="200" spans="2:19">
      <c r="B200" t="s">
        <v>322</v>
      </c>
      <c r="C200" t="s">
        <v>536</v>
      </c>
      <c r="D200" t="s">
        <v>302</v>
      </c>
      <c r="G200" t="s">
        <v>531</v>
      </c>
      <c r="H200" t="s">
        <v>531</v>
      </c>
      <c r="I200" s="10">
        <v>0</v>
      </c>
      <c r="J200">
        <v>0.65757729502744799</v>
      </c>
      <c r="K200">
        <v>1.9846915746637601E-4</v>
      </c>
      <c r="L200" s="10">
        <v>3.659043659043659E-4</v>
      </c>
      <c r="M200" t="s">
        <v>531</v>
      </c>
      <c r="N200" t="s">
        <v>531</v>
      </c>
      <c r="O200" s="10">
        <v>0</v>
      </c>
      <c r="P200" s="2">
        <v>0.12328474420235</v>
      </c>
      <c r="Q200" s="2">
        <v>0.59919563709316004</v>
      </c>
      <c r="R200" s="10">
        <v>1.8099547511312218E-5</v>
      </c>
      <c r="S200" t="str">
        <f t="shared" si="3"/>
        <v>THROW</v>
      </c>
    </row>
    <row r="201" spans="2:19">
      <c r="B201" t="s">
        <v>310</v>
      </c>
      <c r="C201" t="s">
        <v>529</v>
      </c>
      <c r="D201" t="s">
        <v>530</v>
      </c>
      <c r="G201" t="s">
        <v>531</v>
      </c>
      <c r="H201" t="s">
        <v>531</v>
      </c>
      <c r="I201" s="10">
        <v>0</v>
      </c>
      <c r="J201">
        <v>0.434189564605719</v>
      </c>
      <c r="K201">
        <v>2.4320382887549799E-2</v>
      </c>
      <c r="L201" s="10">
        <v>3.659043659043659E-4</v>
      </c>
      <c r="M201" t="s">
        <v>531</v>
      </c>
      <c r="N201" t="s">
        <v>531</v>
      </c>
      <c r="O201" s="10">
        <v>0</v>
      </c>
      <c r="P201" s="2">
        <v>0.193084379193941</v>
      </c>
      <c r="Q201" s="2">
        <v>0.45417007683647698</v>
      </c>
      <c r="R201" s="10">
        <v>1.2669683257918551E-4</v>
      </c>
      <c r="S201" t="str">
        <f t="shared" si="3"/>
        <v>THROW</v>
      </c>
    </row>
    <row r="202" spans="2:19">
      <c r="B202" t="s">
        <v>244</v>
      </c>
      <c r="C202" t="s">
        <v>489</v>
      </c>
      <c r="D202" t="s">
        <v>22</v>
      </c>
      <c r="G202" t="s">
        <v>531</v>
      </c>
      <c r="H202" t="s">
        <v>531</v>
      </c>
      <c r="I202" s="10">
        <v>0</v>
      </c>
      <c r="J202">
        <v>0.465286395621199</v>
      </c>
      <c r="K202">
        <v>1.37785714699296E-2</v>
      </c>
      <c r="L202" s="10">
        <v>6.1538461538461541E-4</v>
      </c>
      <c r="M202" s="2">
        <v>-0.13191542822581001</v>
      </c>
      <c r="N202" s="2">
        <v>0.55116004113337702</v>
      </c>
      <c r="O202" s="10">
        <v>1.8099547511312218E-5</v>
      </c>
      <c r="P202" s="2">
        <v>-5.2584037286723E-2</v>
      </c>
      <c r="Q202" s="2">
        <v>0.82901509901775905</v>
      </c>
      <c r="R202" s="10">
        <v>4.8868778280542987E-4</v>
      </c>
      <c r="S202" t="str">
        <f t="shared" si="3"/>
        <v>THROW</v>
      </c>
    </row>
    <row r="203" spans="2:19">
      <c r="B203" t="s">
        <v>253</v>
      </c>
      <c r="C203" t="s">
        <v>489</v>
      </c>
      <c r="D203" t="s">
        <v>25</v>
      </c>
      <c r="G203" t="s">
        <v>531</v>
      </c>
      <c r="H203" t="s">
        <v>531</v>
      </c>
      <c r="I203" s="10">
        <v>0</v>
      </c>
      <c r="J203">
        <v>0.51423403007964996</v>
      </c>
      <c r="K203">
        <v>5.66100991366956E-3</v>
      </c>
      <c r="L203" s="10">
        <v>1.2806652806652808E-3</v>
      </c>
      <c r="M203" s="2">
        <v>-0.13191542822581001</v>
      </c>
      <c r="N203" s="2">
        <v>0.55116004113337702</v>
      </c>
      <c r="O203" s="10">
        <v>1.8099547511312218E-5</v>
      </c>
      <c r="P203" s="2">
        <v>-2.31972797987554E-2</v>
      </c>
      <c r="Q203" s="2">
        <v>0.92582260173775</v>
      </c>
      <c r="R203" s="10">
        <v>5.4298642533936645E-4</v>
      </c>
      <c r="S203" t="str">
        <f t="shared" si="3"/>
        <v>keep</v>
      </c>
    </row>
  </sheetData>
  <sortState ref="A2:XFD1048576">
    <sortCondition ref="G3:G1048576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113"/>
  <sheetViews>
    <sheetView tabSelected="1" workbookViewId="0">
      <selection activeCell="G2" sqref="A2:XFD6"/>
    </sheetView>
  </sheetViews>
  <sheetFormatPr baseColWidth="10" defaultRowHeight="13"/>
  <cols>
    <col min="5" max="5" width="16.85546875" bestFit="1" customWidth="1"/>
    <col min="6" max="6" width="23.42578125" bestFit="1" customWidth="1"/>
    <col min="7" max="8" width="23.42578125" customWidth="1"/>
    <col min="16" max="16" width="10.7109375" style="5"/>
    <col min="22" max="22" width="10.7109375" style="8"/>
    <col min="24" max="24" width="10.7109375" style="11"/>
  </cols>
  <sheetData>
    <row r="1" spans="1:26">
      <c r="A1" t="s">
        <v>116</v>
      </c>
      <c r="B1" t="s">
        <v>117</v>
      </c>
      <c r="C1" t="s">
        <v>510</v>
      </c>
      <c r="D1" t="s">
        <v>108</v>
      </c>
      <c r="E1" t="s">
        <v>511</v>
      </c>
      <c r="F1" t="s">
        <v>512</v>
      </c>
      <c r="G1" t="s">
        <v>120</v>
      </c>
      <c r="H1" t="s">
        <v>119</v>
      </c>
      <c r="I1" t="s">
        <v>513</v>
      </c>
      <c r="J1" t="s">
        <v>520</v>
      </c>
      <c r="K1" t="s">
        <v>514</v>
      </c>
      <c r="L1" t="s">
        <v>204</v>
      </c>
      <c r="M1" t="s">
        <v>207</v>
      </c>
      <c r="N1" t="s">
        <v>515</v>
      </c>
      <c r="O1" t="s">
        <v>203</v>
      </c>
      <c r="P1" s="5" t="s">
        <v>207</v>
      </c>
      <c r="Q1" t="s">
        <v>516</v>
      </c>
      <c r="R1" t="s">
        <v>205</v>
      </c>
      <c r="S1" t="s">
        <v>207</v>
      </c>
      <c r="T1" t="s">
        <v>517</v>
      </c>
      <c r="U1" t="s">
        <v>206</v>
      </c>
      <c r="V1" s="8" t="s">
        <v>207</v>
      </c>
      <c r="W1" t="s">
        <v>209</v>
      </c>
      <c r="X1" s="11" t="s">
        <v>210</v>
      </c>
      <c r="Y1" t="s">
        <v>208</v>
      </c>
      <c r="Z1" t="s">
        <v>118</v>
      </c>
    </row>
    <row r="2" spans="1:26">
      <c r="A2">
        <v>6</v>
      </c>
      <c r="B2">
        <v>6</v>
      </c>
      <c r="C2" t="s">
        <v>290</v>
      </c>
      <c r="D2" t="str">
        <f>CONCATENATE($C$1, MID(C2, 8, 1))</f>
        <v>OTU6</v>
      </c>
      <c r="E2" t="s">
        <v>529</v>
      </c>
      <c r="F2" t="s">
        <v>530</v>
      </c>
      <c r="G2" t="str">
        <f t="shared" ref="G2:G33" si="0">CONCATENATE(F2, " (",D2, ")")</f>
        <v>Porphyromonadaceae (OTU6)</v>
      </c>
      <c r="H2" t="s">
        <v>126</v>
      </c>
      <c r="I2" t="s">
        <v>214</v>
      </c>
      <c r="J2" t="s">
        <v>525</v>
      </c>
      <c r="K2" s="11">
        <v>-0.76131644105317697</v>
      </c>
      <c r="L2" s="12">
        <v>2.8575211848448999E-18</v>
      </c>
      <c r="M2" s="9">
        <v>7.2963480963480959E-2</v>
      </c>
      <c r="N2" s="11">
        <v>-0.65937085188658895</v>
      </c>
      <c r="O2" s="11">
        <v>1.9846915746637601E-4</v>
      </c>
      <c r="P2" s="9">
        <v>8.5787941787941802E-2</v>
      </c>
      <c r="Q2" s="11">
        <v>-0.77804132739837095</v>
      </c>
      <c r="R2" s="12">
        <v>1.2903071507899901E-5</v>
      </c>
      <c r="S2" s="9">
        <v>8.6733031674208136E-2</v>
      </c>
      <c r="T2" s="11">
        <v>-0.68391907264691598</v>
      </c>
      <c r="U2" s="12">
        <v>8.8117727118147902E-5</v>
      </c>
      <c r="V2" s="8">
        <v>7.3737556561085979E-2</v>
      </c>
      <c r="W2" t="str">
        <f t="shared" ref="W2:W33" si="1">IF(AND($V2&lt;0.0001,$S2&lt;0.0001, $P2&lt;0.0001, $M2&lt;0.0001), "THROW", "keep")</f>
        <v>keep</v>
      </c>
      <c r="X2" s="11" t="str">
        <f t="shared" ref="X2:X33" si="2">IF(AND($V2&lt;0.0005,$S2&lt;0.0005, $P2&lt;0.0005, $M2&lt;0.0005), "THROW", "keep")</f>
        <v>keep</v>
      </c>
      <c r="Y2" t="str">
        <f t="shared" ref="Y2:Y33" si="3">IF(AND($V2&lt;0.001,$S2&lt;0.001, $P2&lt;0.001, $M2&lt;0.001), "THROW", "keep")</f>
        <v>keep</v>
      </c>
    </row>
    <row r="3" spans="1:26">
      <c r="A3">
        <v>19</v>
      </c>
      <c r="B3">
        <v>19</v>
      </c>
      <c r="C3" t="s">
        <v>426</v>
      </c>
      <c r="D3" t="str">
        <f>CONCATENATE($C$1, MID(C3, 7, 2))</f>
        <v>OTU18</v>
      </c>
      <c r="E3" t="s">
        <v>529</v>
      </c>
      <c r="F3" t="s">
        <v>530</v>
      </c>
      <c r="G3" t="str">
        <f t="shared" si="0"/>
        <v>Porphyromonadaceae (OTU18)</v>
      </c>
      <c r="H3" t="s">
        <v>137</v>
      </c>
      <c r="I3" t="s">
        <v>214</v>
      </c>
      <c r="J3" t="s">
        <v>525</v>
      </c>
      <c r="K3" s="11">
        <v>-0.560682964582215</v>
      </c>
      <c r="L3" s="12">
        <v>2.09693698898655E-8</v>
      </c>
      <c r="M3" s="9">
        <v>1.6416472416472417E-2</v>
      </c>
      <c r="N3">
        <v>-0.39194720606984801</v>
      </c>
      <c r="O3">
        <v>4.7567187008245901E-2</v>
      </c>
      <c r="P3" s="9">
        <v>1.9592515592515593E-2</v>
      </c>
      <c r="Q3" s="11">
        <v>-0.75638313765590703</v>
      </c>
      <c r="R3" s="12">
        <v>1.55279173231952E-5</v>
      </c>
      <c r="S3" s="9">
        <v>9.9004524886877835E-3</v>
      </c>
      <c r="T3" s="2">
        <v>-0.38552362340920898</v>
      </c>
      <c r="U3" s="2">
        <v>8.9305122955670502E-2</v>
      </c>
      <c r="V3" s="10">
        <v>3.7285067873303167E-3</v>
      </c>
      <c r="W3" t="str">
        <f t="shared" si="1"/>
        <v>keep</v>
      </c>
      <c r="X3" s="11" t="str">
        <f t="shared" si="2"/>
        <v>keep</v>
      </c>
      <c r="Y3" t="str">
        <f t="shared" si="3"/>
        <v>keep</v>
      </c>
    </row>
    <row r="4" spans="1:26">
      <c r="A4">
        <v>8</v>
      </c>
      <c r="B4">
        <v>8</v>
      </c>
      <c r="C4" t="s">
        <v>291</v>
      </c>
      <c r="D4" t="str">
        <f>CONCATENATE($C$1, MID(C4, 7, 2))</f>
        <v>OTU13</v>
      </c>
      <c r="E4" t="s">
        <v>529</v>
      </c>
      <c r="F4" t="s">
        <v>530</v>
      </c>
      <c r="G4" t="str">
        <f t="shared" si="0"/>
        <v>Porphyromonadaceae (OTU13)</v>
      </c>
      <c r="H4" t="s">
        <v>132</v>
      </c>
      <c r="I4" t="s">
        <v>214</v>
      </c>
      <c r="J4" t="s">
        <v>525</v>
      </c>
      <c r="K4" s="11">
        <v>-0.72523814174978596</v>
      </c>
      <c r="L4" s="12">
        <v>7.5937184350746098E-16</v>
      </c>
      <c r="M4" s="9">
        <v>3.6432012432012433E-2</v>
      </c>
      <c r="N4" s="11">
        <v>-0.615624857335202</v>
      </c>
      <c r="O4" s="11">
        <v>6.8773832952593195E-4</v>
      </c>
      <c r="P4" s="9">
        <v>8.1363825363825373E-2</v>
      </c>
      <c r="Q4" s="11">
        <v>-0.71197379471127997</v>
      </c>
      <c r="R4" s="12">
        <v>8.2190424086136594E-5</v>
      </c>
      <c r="S4" s="9">
        <v>5.3158371040723976E-2</v>
      </c>
      <c r="T4" s="11">
        <v>-0.81700998607778597</v>
      </c>
      <c r="U4" s="12">
        <v>7.4495918069862405E-8</v>
      </c>
      <c r="V4" s="8">
        <v>4.2334841628959279E-2</v>
      </c>
      <c r="W4" t="str">
        <f t="shared" si="1"/>
        <v>keep</v>
      </c>
      <c r="X4" s="11" t="str">
        <f t="shared" si="2"/>
        <v>keep</v>
      </c>
      <c r="Y4" t="str">
        <f t="shared" si="3"/>
        <v>keep</v>
      </c>
    </row>
    <row r="5" spans="1:26">
      <c r="A5">
        <v>69</v>
      </c>
      <c r="B5">
        <v>49</v>
      </c>
      <c r="C5" t="s">
        <v>382</v>
      </c>
      <c r="D5" t="str">
        <f>CONCATENATE($C$1, MID(C5, 7, 2))</f>
        <v>OTU17</v>
      </c>
      <c r="E5" t="s">
        <v>536</v>
      </c>
      <c r="F5" t="s">
        <v>383</v>
      </c>
      <c r="G5" t="str">
        <f t="shared" si="0"/>
        <v>Turicibacter (OTU17)</v>
      </c>
      <c r="H5" t="s">
        <v>136</v>
      </c>
      <c r="I5" t="s">
        <v>536</v>
      </c>
      <c r="J5" t="s">
        <v>113</v>
      </c>
      <c r="K5" s="2">
        <v>-0.100217087108061</v>
      </c>
      <c r="L5" s="2">
        <v>0.39573177321541098</v>
      </c>
      <c r="M5" s="9">
        <v>9.3115773115773123E-3</v>
      </c>
      <c r="N5" s="2">
        <v>0.16283319618243899</v>
      </c>
      <c r="O5" s="2">
        <v>0.49088095550656202</v>
      </c>
      <c r="P5" s="10">
        <v>2.8274428274428277E-3</v>
      </c>
      <c r="Q5" s="11">
        <v>-0.70243132074938897</v>
      </c>
      <c r="R5" s="11">
        <v>1.09841967953985E-4</v>
      </c>
      <c r="S5" s="9">
        <v>9.9547511312217188E-3</v>
      </c>
      <c r="T5" s="11">
        <v>-0.66896662927670103</v>
      </c>
      <c r="U5" s="11">
        <v>1.4509092556448501E-4</v>
      </c>
      <c r="V5" s="8">
        <v>1.1819004524886878E-2</v>
      </c>
      <c r="W5" t="str">
        <f t="shared" si="1"/>
        <v>keep</v>
      </c>
      <c r="X5" s="11" t="str">
        <f t="shared" si="2"/>
        <v>keep</v>
      </c>
      <c r="Y5" t="str">
        <f t="shared" si="3"/>
        <v>keep</v>
      </c>
    </row>
    <row r="6" spans="1:26">
      <c r="A6">
        <v>2</v>
      </c>
      <c r="B6">
        <v>2</v>
      </c>
      <c r="C6" t="s">
        <v>532</v>
      </c>
      <c r="D6" t="str">
        <f>CONCATENATE($C$1, MID(C6, 7, 2))</f>
        <v>OTU20</v>
      </c>
      <c r="E6" t="s">
        <v>529</v>
      </c>
      <c r="F6" t="s">
        <v>533</v>
      </c>
      <c r="G6" t="str">
        <f t="shared" si="0"/>
        <v>Alistipes (OTU20)</v>
      </c>
      <c r="H6" t="s">
        <v>139</v>
      </c>
      <c r="I6" t="s">
        <v>534</v>
      </c>
      <c r="J6" t="s">
        <v>115</v>
      </c>
      <c r="K6" s="11">
        <v>-0.78142163870855497</v>
      </c>
      <c r="L6" s="12">
        <v>2.0313809932641801E-19</v>
      </c>
      <c r="M6" s="9">
        <v>2.6635586635586635E-2</v>
      </c>
      <c r="N6" s="11">
        <v>-0.572435408211036</v>
      </c>
      <c r="O6" s="11">
        <v>1.4997734579104999E-3</v>
      </c>
      <c r="P6" s="9">
        <v>5.4153846153846157E-2</v>
      </c>
      <c r="Q6" s="11">
        <v>-0.690867716058297</v>
      </c>
      <c r="R6" s="11">
        <v>1.6098026406988301E-4</v>
      </c>
      <c r="S6" s="9">
        <v>3.3140271493212671E-2</v>
      </c>
      <c r="T6" s="11">
        <v>-0.80552363611286104</v>
      </c>
      <c r="U6" s="12">
        <v>1.5652528934717501E-7</v>
      </c>
      <c r="V6" s="8">
        <v>2.1574660633484163E-2</v>
      </c>
      <c r="W6" t="str">
        <f t="shared" si="1"/>
        <v>keep</v>
      </c>
      <c r="X6" s="11" t="str">
        <f t="shared" si="2"/>
        <v>keep</v>
      </c>
      <c r="Y6" t="str">
        <f t="shared" si="3"/>
        <v>keep</v>
      </c>
    </row>
    <row r="7" spans="1:26">
      <c r="A7">
        <v>4</v>
      </c>
      <c r="B7">
        <v>4</v>
      </c>
      <c r="C7" t="s">
        <v>535</v>
      </c>
      <c r="D7" t="str">
        <f>CONCATENATE($C$1, MID(C7, 7, 2))</f>
        <v>OTU39</v>
      </c>
      <c r="E7" t="s">
        <v>536</v>
      </c>
      <c r="F7" t="s">
        <v>537</v>
      </c>
      <c r="G7" t="str">
        <f t="shared" si="0"/>
        <v>Lachnospiraceae (OTU39)</v>
      </c>
      <c r="H7" t="s">
        <v>156</v>
      </c>
      <c r="I7" t="s">
        <v>219</v>
      </c>
      <c r="J7" t="s">
        <v>521</v>
      </c>
      <c r="K7" s="11">
        <v>-0.76919188199197697</v>
      </c>
      <c r="L7" s="12">
        <v>1.0351834172411901E-18</v>
      </c>
      <c r="M7" s="10">
        <v>3.5928515928515927E-3</v>
      </c>
      <c r="N7">
        <v>-0.40309011020949898</v>
      </c>
      <c r="O7">
        <v>3.9540843679331902E-2</v>
      </c>
      <c r="P7" s="10">
        <v>3.808731808731809E-3</v>
      </c>
      <c r="Q7" s="11">
        <v>-0.63789888228606695</v>
      </c>
      <c r="R7" s="11">
        <v>8.6927827093394598E-4</v>
      </c>
      <c r="S7" s="10">
        <v>2.334841628959276E-3</v>
      </c>
      <c r="T7" s="11">
        <v>-0.81833822651701604</v>
      </c>
      <c r="U7" s="12">
        <v>7.4495918069862405E-8</v>
      </c>
      <c r="V7" s="8">
        <v>7.2036199095022622E-3</v>
      </c>
      <c r="W7" t="str">
        <f t="shared" si="1"/>
        <v>keep</v>
      </c>
      <c r="X7" s="11" t="str">
        <f t="shared" si="2"/>
        <v>keep</v>
      </c>
      <c r="Y7" t="str">
        <f t="shared" si="3"/>
        <v>keep</v>
      </c>
    </row>
    <row r="8" spans="1:26">
      <c r="A8">
        <v>1</v>
      </c>
      <c r="B8">
        <v>1</v>
      </c>
      <c r="C8" t="s">
        <v>528</v>
      </c>
      <c r="D8" t="str">
        <f>CONCATENATE($C$1, MID(C8, 8, 1))</f>
        <v>OTU3</v>
      </c>
      <c r="E8" t="s">
        <v>529</v>
      </c>
      <c r="F8" t="s">
        <v>530</v>
      </c>
      <c r="G8" t="str">
        <f t="shared" si="0"/>
        <v>Porphyromonadaceae (OTU3)</v>
      </c>
      <c r="H8" t="s">
        <v>123</v>
      </c>
      <c r="I8" t="s">
        <v>214</v>
      </c>
      <c r="J8" t="s">
        <v>525</v>
      </c>
      <c r="K8" s="11">
        <v>-0.80252450821051202</v>
      </c>
      <c r="L8" s="12">
        <v>5.0945379194273202E-21</v>
      </c>
      <c r="M8" s="9">
        <v>1.595027195027195E-2</v>
      </c>
      <c r="N8" s="11">
        <v>-0.66256926856022202</v>
      </c>
      <c r="O8" s="11">
        <v>1.9846915746637601E-4</v>
      </c>
      <c r="P8" s="9">
        <v>2.3434511434511435E-2</v>
      </c>
      <c r="Q8" s="11">
        <v>-0.62052799364642597</v>
      </c>
      <c r="R8" s="11">
        <v>1.36213978025712E-3</v>
      </c>
      <c r="S8" s="9">
        <v>2.3837104072398189E-2</v>
      </c>
      <c r="T8" s="11">
        <v>-0.84771189792000001</v>
      </c>
      <c r="U8" s="12">
        <v>1.6200473535673901E-8</v>
      </c>
      <c r="V8" s="8">
        <v>1.2977375565610861E-2</v>
      </c>
      <c r="W8" t="str">
        <f t="shared" si="1"/>
        <v>keep</v>
      </c>
      <c r="X8" s="11" t="str">
        <f t="shared" si="2"/>
        <v>keep</v>
      </c>
      <c r="Y8" t="str">
        <f t="shared" si="3"/>
        <v>keep</v>
      </c>
    </row>
    <row r="9" spans="1:26">
      <c r="A9">
        <v>52</v>
      </c>
      <c r="B9">
        <v>43</v>
      </c>
      <c r="C9" t="s">
        <v>357</v>
      </c>
      <c r="D9" t="str">
        <f>CONCATENATE($C$1, MID(C9, 7, 2))</f>
        <v>OTU22</v>
      </c>
      <c r="E9" t="s">
        <v>295</v>
      </c>
      <c r="F9" t="s">
        <v>358</v>
      </c>
      <c r="G9" t="str">
        <f t="shared" si="0"/>
        <v>Bifidobacterium (OTU22)</v>
      </c>
      <c r="H9" t="s">
        <v>141</v>
      </c>
      <c r="I9" t="s">
        <v>213</v>
      </c>
      <c r="J9" t="s">
        <v>522</v>
      </c>
      <c r="K9">
        <v>-0.34324684083037799</v>
      </c>
      <c r="L9">
        <v>2.1289956048732598E-3</v>
      </c>
      <c r="M9" s="9">
        <v>1.0368298368298367E-2</v>
      </c>
      <c r="N9" s="2">
        <v>-0.24733147773926301</v>
      </c>
      <c r="O9" s="2">
        <v>0.27301235951314101</v>
      </c>
      <c r="P9" s="9">
        <v>7.9501039501039504E-3</v>
      </c>
      <c r="Q9" s="11">
        <v>-0.61482247618506602</v>
      </c>
      <c r="R9" s="11">
        <v>1.5379734734607101E-3</v>
      </c>
      <c r="S9" s="9">
        <v>7.9457013574660632E-3</v>
      </c>
      <c r="T9" s="11">
        <v>-0.83882747577785999</v>
      </c>
      <c r="U9" s="12">
        <v>2.5012745565805298E-8</v>
      </c>
      <c r="V9" s="8">
        <v>1.6380090497737556E-2</v>
      </c>
      <c r="W9" t="str">
        <f t="shared" si="1"/>
        <v>keep</v>
      </c>
      <c r="X9" s="11" t="str">
        <f t="shared" si="2"/>
        <v>keep</v>
      </c>
      <c r="Y9" t="str">
        <f t="shared" si="3"/>
        <v>keep</v>
      </c>
    </row>
    <row r="10" spans="1:26">
      <c r="A10">
        <v>12</v>
      </c>
      <c r="B10">
        <v>12</v>
      </c>
      <c r="C10" t="s">
        <v>299</v>
      </c>
      <c r="D10" t="str">
        <f>CONCATENATE($C$1, MID(C10, 8, 1))</f>
        <v>OTU1</v>
      </c>
      <c r="E10" t="s">
        <v>529</v>
      </c>
      <c r="F10" t="s">
        <v>530</v>
      </c>
      <c r="G10" t="str">
        <f t="shared" si="0"/>
        <v>Porphyromonadaceae (OTU1)</v>
      </c>
      <c r="H10" t="s">
        <v>121</v>
      </c>
      <c r="I10" t="s">
        <v>214</v>
      </c>
      <c r="J10" t="s">
        <v>525</v>
      </c>
      <c r="K10" s="11">
        <v>-0.62730606153998303</v>
      </c>
      <c r="L10" s="12">
        <v>8.3220439784883106E-11</v>
      </c>
      <c r="M10" s="9">
        <v>3.901165501165501E-2</v>
      </c>
      <c r="N10">
        <v>-0.46885227683812802</v>
      </c>
      <c r="O10">
        <v>1.37785714699296E-2</v>
      </c>
      <c r="P10" s="9">
        <v>5.9110187110187104E-2</v>
      </c>
      <c r="Q10" s="11">
        <v>-0.60849031222709804</v>
      </c>
      <c r="R10" s="11">
        <v>1.66920073743939E-3</v>
      </c>
      <c r="S10" s="9">
        <v>3.9511312217194568E-2</v>
      </c>
      <c r="T10" s="11">
        <v>-0.81739132362339295</v>
      </c>
      <c r="U10" s="12">
        <v>7.4495918069862405E-8</v>
      </c>
      <c r="V10" s="8">
        <v>3.5022624434389145E-2</v>
      </c>
      <c r="W10" t="str">
        <f t="shared" si="1"/>
        <v>keep</v>
      </c>
      <c r="X10" s="11" t="str">
        <f t="shared" si="2"/>
        <v>keep</v>
      </c>
      <c r="Y10" t="str">
        <f t="shared" si="3"/>
        <v>keep</v>
      </c>
    </row>
    <row r="11" spans="1:26">
      <c r="A11">
        <v>44</v>
      </c>
      <c r="B11">
        <v>40</v>
      </c>
      <c r="C11" t="s">
        <v>365</v>
      </c>
      <c r="D11" t="str">
        <f t="shared" ref="D11:D18" si="4">CONCATENATE($C$1, MID(C11, 7, 2))</f>
        <v>OTU21</v>
      </c>
      <c r="E11" t="s">
        <v>536</v>
      </c>
      <c r="F11" t="s">
        <v>293</v>
      </c>
      <c r="G11" t="str">
        <f t="shared" si="0"/>
        <v>Lactobacillus (OTU21)</v>
      </c>
      <c r="H11" t="s">
        <v>140</v>
      </c>
      <c r="I11" t="s">
        <v>112</v>
      </c>
      <c r="J11" t="s">
        <v>114</v>
      </c>
      <c r="K11">
        <v>-0.40442268548710902</v>
      </c>
      <c r="L11">
        <v>1.9210598374686601E-4</v>
      </c>
      <c r="M11" s="9">
        <v>1.9294483294483293E-2</v>
      </c>
      <c r="N11" s="2">
        <v>-0.13654875255114199</v>
      </c>
      <c r="O11" s="2">
        <v>0.561103381885244</v>
      </c>
      <c r="P11" s="9">
        <v>1.066112266112266E-2</v>
      </c>
      <c r="Q11" s="11">
        <v>-0.60522816483926101</v>
      </c>
      <c r="R11" s="11">
        <v>1.7509149425293999E-3</v>
      </c>
      <c r="S11" s="9">
        <v>1.029864253393665E-2</v>
      </c>
      <c r="T11" s="11">
        <v>-0.79535508129675903</v>
      </c>
      <c r="U11" s="12">
        <v>2.8851862402295701E-7</v>
      </c>
      <c r="V11" s="8">
        <v>1.4171945701357467E-2</v>
      </c>
      <c r="W11" t="str">
        <f t="shared" si="1"/>
        <v>keep</v>
      </c>
      <c r="X11" s="11" t="str">
        <f t="shared" si="2"/>
        <v>keep</v>
      </c>
      <c r="Y11" t="str">
        <f t="shared" si="3"/>
        <v>keep</v>
      </c>
    </row>
    <row r="12" spans="1:26">
      <c r="A12">
        <v>22</v>
      </c>
      <c r="B12">
        <v>22</v>
      </c>
      <c r="C12" t="s">
        <v>305</v>
      </c>
      <c r="D12" t="str">
        <f t="shared" si="4"/>
        <v>OTU12</v>
      </c>
      <c r="E12" t="s">
        <v>529</v>
      </c>
      <c r="F12" t="s">
        <v>530</v>
      </c>
      <c r="G12" t="str">
        <f t="shared" si="0"/>
        <v>Porphyromonadaceae (OTU12)</v>
      </c>
      <c r="H12" t="s">
        <v>131</v>
      </c>
      <c r="I12" t="s">
        <v>214</v>
      </c>
      <c r="J12" t="s">
        <v>525</v>
      </c>
      <c r="K12" s="11">
        <v>-0.55172532091891902</v>
      </c>
      <c r="L12" s="12">
        <v>3.7719492985284103E-8</v>
      </c>
      <c r="M12" s="9">
        <v>7.1484071484071484E-3</v>
      </c>
      <c r="N12" s="11">
        <v>-0.60398319794812205</v>
      </c>
      <c r="O12" s="11">
        <v>8.6563903280648504E-4</v>
      </c>
      <c r="P12" s="9">
        <v>6.5696465696465697E-3</v>
      </c>
      <c r="Q12" s="11">
        <v>-0.58855639259595605</v>
      </c>
      <c r="R12" s="11">
        <v>2.7871875717013798E-3</v>
      </c>
      <c r="S12" s="9">
        <v>8.7782805429864261E-3</v>
      </c>
      <c r="T12" s="11">
        <v>-0.854015439099302</v>
      </c>
      <c r="U12" s="12">
        <v>1.15190956381587E-8</v>
      </c>
      <c r="V12" s="8">
        <v>5.6108597285067872E-3</v>
      </c>
      <c r="W12" t="str">
        <f t="shared" si="1"/>
        <v>keep</v>
      </c>
      <c r="X12" s="11" t="str">
        <f t="shared" si="2"/>
        <v>keep</v>
      </c>
      <c r="Y12" t="str">
        <f t="shared" si="3"/>
        <v>keep</v>
      </c>
    </row>
    <row r="13" spans="1:26">
      <c r="A13">
        <v>23</v>
      </c>
      <c r="B13">
        <v>23</v>
      </c>
      <c r="C13" t="s">
        <v>307</v>
      </c>
      <c r="D13" t="str">
        <f t="shared" si="4"/>
        <v>OTU42</v>
      </c>
      <c r="E13" t="s">
        <v>536</v>
      </c>
      <c r="F13" t="s">
        <v>537</v>
      </c>
      <c r="G13" t="str">
        <f t="shared" si="0"/>
        <v>Lachnospiraceae (OTU42)</v>
      </c>
      <c r="H13" t="s">
        <v>157</v>
      </c>
      <c r="I13" t="s">
        <v>219</v>
      </c>
      <c r="J13" t="s">
        <v>521</v>
      </c>
      <c r="K13" s="11">
        <v>-0.54622065303771095</v>
      </c>
      <c r="L13" s="12">
        <v>5.5698750767435701E-8</v>
      </c>
      <c r="M13" s="10">
        <v>1.6285936285936288E-3</v>
      </c>
      <c r="N13" s="11">
        <v>-0.59853605465144</v>
      </c>
      <c r="O13" s="11">
        <v>9.6381724260787601E-4</v>
      </c>
      <c r="P13" s="10">
        <v>2.9272349272349272E-3</v>
      </c>
      <c r="Q13" s="11">
        <v>-0.56911485802941897</v>
      </c>
      <c r="R13" s="11">
        <v>4.6847069550853002E-3</v>
      </c>
      <c r="S13" s="10">
        <v>2.3891402714932126E-3</v>
      </c>
      <c r="T13" s="11">
        <v>-0.66449929380843697</v>
      </c>
      <c r="U13" s="11">
        <v>1.5091863342502E-4</v>
      </c>
      <c r="V13" s="10">
        <v>9.2307692307692305E-4</v>
      </c>
      <c r="W13" t="str">
        <f t="shared" si="1"/>
        <v>keep</v>
      </c>
      <c r="X13" s="11" t="str">
        <f t="shared" si="2"/>
        <v>keep</v>
      </c>
      <c r="Y13" t="str">
        <f t="shared" si="3"/>
        <v>keep</v>
      </c>
    </row>
    <row r="14" spans="1:26">
      <c r="A14">
        <v>27</v>
      </c>
      <c r="B14">
        <v>27</v>
      </c>
      <c r="C14" t="s">
        <v>420</v>
      </c>
      <c r="D14" t="str">
        <f t="shared" si="4"/>
        <v>OTU50</v>
      </c>
      <c r="E14" t="s">
        <v>295</v>
      </c>
      <c r="F14" t="s">
        <v>421</v>
      </c>
      <c r="G14" t="str">
        <f t="shared" si="0"/>
        <v>Coriobacteriaceae (OTU50)</v>
      </c>
      <c r="H14" t="s">
        <v>33</v>
      </c>
      <c r="I14" t="s">
        <v>213</v>
      </c>
      <c r="J14" t="s">
        <v>522</v>
      </c>
      <c r="K14" s="11">
        <v>-0.50154276003387599</v>
      </c>
      <c r="L14" s="12">
        <v>1.1600624557794101E-6</v>
      </c>
      <c r="M14" s="10">
        <v>7.2727272727272734E-4</v>
      </c>
      <c r="N14" s="2">
        <v>-0.368081978412586</v>
      </c>
      <c r="O14" s="2">
        <v>6.6096770232375396E-2</v>
      </c>
      <c r="P14" s="10">
        <v>2.0956340956340956E-3</v>
      </c>
      <c r="Q14" s="11">
        <v>-0.555094747460389</v>
      </c>
      <c r="R14" s="11">
        <v>6.5897701949687703E-3</v>
      </c>
      <c r="S14" s="10">
        <v>1.0316742081447963E-3</v>
      </c>
      <c r="T14" s="11">
        <v>-0.779887799098262</v>
      </c>
      <c r="U14" s="12">
        <v>7.3420434918930498E-7</v>
      </c>
      <c r="V14" s="10">
        <v>1.3755656108597285E-3</v>
      </c>
      <c r="W14" t="str">
        <f t="shared" si="1"/>
        <v>keep</v>
      </c>
      <c r="X14" s="11" t="str">
        <f t="shared" si="2"/>
        <v>keep</v>
      </c>
      <c r="Y14" t="str">
        <f t="shared" si="3"/>
        <v>keep</v>
      </c>
    </row>
    <row r="15" spans="1:26">
      <c r="A15">
        <v>7</v>
      </c>
      <c r="B15">
        <v>7</v>
      </c>
      <c r="C15" t="s">
        <v>292</v>
      </c>
      <c r="D15" t="str">
        <f t="shared" si="4"/>
        <v>OTU23</v>
      </c>
      <c r="E15" t="s">
        <v>536</v>
      </c>
      <c r="F15" t="s">
        <v>293</v>
      </c>
      <c r="G15" t="str">
        <f t="shared" si="0"/>
        <v>Lactobacillus (OTU23)</v>
      </c>
      <c r="H15" t="s">
        <v>142</v>
      </c>
      <c r="I15" t="s">
        <v>112</v>
      </c>
      <c r="J15" t="s">
        <v>114</v>
      </c>
      <c r="K15" s="11">
        <v>-0.72941687405392097</v>
      </c>
      <c r="L15" s="12">
        <v>4.61525345717304E-16</v>
      </c>
      <c r="M15" s="9">
        <v>7.7575757575757574E-3</v>
      </c>
      <c r="N15" s="2">
        <v>-0.25197138522587398</v>
      </c>
      <c r="O15" s="2">
        <v>0.26396067558060798</v>
      </c>
      <c r="P15" s="9">
        <v>5.1392931392931392E-3</v>
      </c>
      <c r="Q15" s="11">
        <v>-0.52688925595376102</v>
      </c>
      <c r="R15" s="11">
        <v>1.31144411646356E-2</v>
      </c>
      <c r="S15" s="9">
        <v>4.8506787330316742E-3</v>
      </c>
      <c r="T15" s="11">
        <v>-0.66003626935753501</v>
      </c>
      <c r="U15" s="11">
        <v>1.7406615549408501E-4</v>
      </c>
      <c r="V15" s="10">
        <v>2.751131221719457E-3</v>
      </c>
      <c r="W15" t="str">
        <f t="shared" si="1"/>
        <v>keep</v>
      </c>
      <c r="X15" s="11" t="str">
        <f t="shared" si="2"/>
        <v>keep</v>
      </c>
      <c r="Y15" t="str">
        <f t="shared" si="3"/>
        <v>keep</v>
      </c>
    </row>
    <row r="16" spans="1:26">
      <c r="A16">
        <v>37</v>
      </c>
      <c r="B16">
        <v>34</v>
      </c>
      <c r="C16" t="s">
        <v>436</v>
      </c>
      <c r="D16" t="str">
        <f t="shared" si="4"/>
        <v>OTU76</v>
      </c>
      <c r="E16" t="s">
        <v>536</v>
      </c>
      <c r="F16" t="s">
        <v>537</v>
      </c>
      <c r="G16" t="str">
        <f t="shared" si="0"/>
        <v>Lachnospiraceae (OTU76)</v>
      </c>
      <c r="H16" t="s">
        <v>47</v>
      </c>
      <c r="I16" t="s">
        <v>219</v>
      </c>
      <c r="J16" t="s">
        <v>521</v>
      </c>
      <c r="K16">
        <v>-0.46675754760192101</v>
      </c>
      <c r="L16" s="1">
        <v>7.9274177034265506E-6</v>
      </c>
      <c r="M16" s="10">
        <v>1.4669774669774668E-3</v>
      </c>
      <c r="N16" s="4">
        <v>-0.49378540940082999</v>
      </c>
      <c r="O16" s="4">
        <v>8.0269097161940507E-3</v>
      </c>
      <c r="P16" s="10">
        <v>1.1476091476091477E-3</v>
      </c>
      <c r="Q16">
        <v>-0.479408699303014</v>
      </c>
      <c r="R16">
        <v>3.3427056430003099E-2</v>
      </c>
      <c r="S16" s="10">
        <v>1.2126696832579185E-3</v>
      </c>
      <c r="T16" s="11">
        <v>-0.586495426489967</v>
      </c>
      <c r="U16" s="11">
        <v>1.80494544433444E-3</v>
      </c>
      <c r="V16" s="10">
        <v>7.4208144796380083E-4</v>
      </c>
      <c r="W16" t="str">
        <f t="shared" si="1"/>
        <v>keep</v>
      </c>
      <c r="X16" s="11" t="str">
        <f t="shared" si="2"/>
        <v>keep</v>
      </c>
      <c r="Y16" t="str">
        <f t="shared" si="3"/>
        <v>keep</v>
      </c>
    </row>
    <row r="17" spans="1:25">
      <c r="A17">
        <v>29</v>
      </c>
      <c r="B17">
        <v>29</v>
      </c>
      <c r="C17" t="s">
        <v>308</v>
      </c>
      <c r="D17" t="str">
        <f t="shared" si="4"/>
        <v>OTU24</v>
      </c>
      <c r="E17" t="s">
        <v>309</v>
      </c>
      <c r="F17" t="s">
        <v>416</v>
      </c>
      <c r="G17" t="str">
        <f t="shared" si="0"/>
        <v>Anaeroplasma (OTU24)</v>
      </c>
      <c r="H17" t="s">
        <v>143</v>
      </c>
      <c r="I17" t="s">
        <v>519</v>
      </c>
      <c r="J17" t="s">
        <v>212</v>
      </c>
      <c r="K17">
        <v>-0.49016787063216599</v>
      </c>
      <c r="L17" s="1">
        <v>2.2996930816537599E-6</v>
      </c>
      <c r="M17" s="10">
        <v>1.2245532245532245E-3</v>
      </c>
      <c r="N17" s="11">
        <v>-0.532530326744456</v>
      </c>
      <c r="O17" s="11">
        <v>3.5886479621261799E-3</v>
      </c>
      <c r="P17" s="10">
        <v>3.343035343035343E-3</v>
      </c>
      <c r="Q17">
        <v>-0.47767407832259501</v>
      </c>
      <c r="R17">
        <v>3.3427056430003099E-2</v>
      </c>
      <c r="S17" s="9">
        <v>5.1402714932126704E-3</v>
      </c>
      <c r="T17" s="2">
        <v>0.27876668230607698</v>
      </c>
      <c r="U17" s="2">
        <v>0.24075327033128399</v>
      </c>
      <c r="V17" s="8">
        <v>1.174660633484163E-2</v>
      </c>
      <c r="W17" t="str">
        <f t="shared" si="1"/>
        <v>keep</v>
      </c>
      <c r="X17" s="11" t="str">
        <f t="shared" si="2"/>
        <v>keep</v>
      </c>
      <c r="Y17" t="str">
        <f t="shared" si="3"/>
        <v>keep</v>
      </c>
    </row>
    <row r="18" spans="1:25">
      <c r="A18">
        <v>32</v>
      </c>
      <c r="B18">
        <v>31</v>
      </c>
      <c r="C18" t="s">
        <v>424</v>
      </c>
      <c r="D18" t="str">
        <f t="shared" si="4"/>
        <v>OTU34</v>
      </c>
      <c r="E18" t="s">
        <v>536</v>
      </c>
      <c r="F18" t="s">
        <v>423</v>
      </c>
      <c r="G18" t="str">
        <f t="shared" si="0"/>
        <v>Clostridiales (OTU34)</v>
      </c>
      <c r="H18" t="s">
        <v>151</v>
      </c>
      <c r="I18" t="s">
        <v>110</v>
      </c>
      <c r="J18" t="s">
        <v>111</v>
      </c>
      <c r="K18">
        <v>-0.484582092364026</v>
      </c>
      <c r="L18" s="1">
        <v>3.0123447416562802E-6</v>
      </c>
      <c r="M18" s="10">
        <v>3.2323232323232323E-3</v>
      </c>
      <c r="N18" s="2">
        <v>-0.197808336859251</v>
      </c>
      <c r="O18" s="2">
        <v>0.39378999890914301</v>
      </c>
      <c r="P18" s="9">
        <v>9.0145530145530148E-3</v>
      </c>
      <c r="Q18" s="2">
        <v>-0.45346433384901902</v>
      </c>
      <c r="R18" s="2">
        <v>5.32922516660852E-2</v>
      </c>
      <c r="S18" s="10">
        <v>2.8054298642533936E-3</v>
      </c>
      <c r="T18" s="11">
        <v>-0.64902677268272302</v>
      </c>
      <c r="U18" s="11">
        <v>2.5646286724899701E-4</v>
      </c>
      <c r="V18" s="10">
        <v>2.4253393665158371E-3</v>
      </c>
      <c r="W18" t="str">
        <f t="shared" si="1"/>
        <v>keep</v>
      </c>
      <c r="X18" s="11" t="str">
        <f t="shared" si="2"/>
        <v>keep</v>
      </c>
      <c r="Y18" t="str">
        <f t="shared" si="3"/>
        <v>keep</v>
      </c>
    </row>
    <row r="19" spans="1:25">
      <c r="A19">
        <v>30</v>
      </c>
      <c r="B19">
        <v>30</v>
      </c>
      <c r="C19" t="s">
        <v>433</v>
      </c>
      <c r="D19" t="str">
        <f>CONCATENATE($C$1, MID(C19, 6, 3))</f>
        <v>OTU125</v>
      </c>
      <c r="E19" t="s">
        <v>536</v>
      </c>
      <c r="F19" t="s">
        <v>537</v>
      </c>
      <c r="G19" t="str">
        <f t="shared" si="0"/>
        <v>Lachnospiraceae (OTU125)</v>
      </c>
      <c r="H19" t="s">
        <v>66</v>
      </c>
      <c r="I19" t="s">
        <v>219</v>
      </c>
      <c r="J19" t="s">
        <v>521</v>
      </c>
      <c r="K19">
        <v>-0.48796022881588902</v>
      </c>
      <c r="L19" s="1">
        <v>2.5721910594991701E-6</v>
      </c>
      <c r="M19" s="10">
        <v>8.8267288267288263E-4</v>
      </c>
      <c r="N19" s="2">
        <v>-0.23481204025729199</v>
      </c>
      <c r="O19" s="2">
        <v>0.30764765791996601</v>
      </c>
      <c r="P19" s="10">
        <v>1.4137214137214138E-3</v>
      </c>
      <c r="Q19" s="2">
        <v>-0.41665450883065902</v>
      </c>
      <c r="R19" s="2">
        <v>8.9549383116219794E-2</v>
      </c>
      <c r="S19" s="10">
        <v>2.1719457013574662E-4</v>
      </c>
      <c r="T19" s="11">
        <v>-0.66458111411864595</v>
      </c>
      <c r="U19" s="11">
        <v>1.5091863342502E-4</v>
      </c>
      <c r="V19" s="10">
        <v>5.9728506787330314E-4</v>
      </c>
      <c r="W19" t="str">
        <f t="shared" si="1"/>
        <v>keep</v>
      </c>
      <c r="X19" s="11" t="str">
        <f t="shared" si="2"/>
        <v>keep</v>
      </c>
      <c r="Y19" t="str">
        <f t="shared" si="3"/>
        <v>keep</v>
      </c>
    </row>
    <row r="20" spans="1:25">
      <c r="A20">
        <v>67</v>
      </c>
      <c r="B20">
        <v>47</v>
      </c>
      <c r="C20" t="s">
        <v>374</v>
      </c>
      <c r="D20" t="str">
        <f t="shared" ref="D20:D25" si="5">CONCATENATE($C$1, MID(C20, 7, 2))</f>
        <v>OTU31</v>
      </c>
      <c r="E20" t="s">
        <v>536</v>
      </c>
      <c r="F20" t="s">
        <v>537</v>
      </c>
      <c r="G20" t="str">
        <f t="shared" si="0"/>
        <v>Lachnospiraceae (OTU31)</v>
      </c>
      <c r="H20" t="s">
        <v>148</v>
      </c>
      <c r="I20" t="s">
        <v>219</v>
      </c>
      <c r="J20" t="s">
        <v>521</v>
      </c>
      <c r="K20" s="2">
        <v>-0.168723987847648</v>
      </c>
      <c r="L20" s="2">
        <v>0.150619506080372</v>
      </c>
      <c r="M20" s="10">
        <v>2.9215229215229216E-4</v>
      </c>
      <c r="N20" s="2">
        <v>-7.7364200024785307E-2</v>
      </c>
      <c r="O20" s="2">
        <v>0.71108129429421196</v>
      </c>
      <c r="P20" s="10">
        <v>1.0478170478170478E-3</v>
      </c>
      <c r="Q20" s="2">
        <v>-0.39078870553412998</v>
      </c>
      <c r="R20" s="2">
        <v>0.13072325525738199</v>
      </c>
      <c r="S20" s="10">
        <v>8.6877828054298647E-4</v>
      </c>
      <c r="T20" s="11">
        <v>-0.50808008721855102</v>
      </c>
      <c r="U20" s="11">
        <v>1.20513215878958E-2</v>
      </c>
      <c r="V20" s="10">
        <v>5.9728506787330314E-4</v>
      </c>
      <c r="W20" t="str">
        <f t="shared" si="1"/>
        <v>keep</v>
      </c>
      <c r="X20" s="11" t="str">
        <f t="shared" si="2"/>
        <v>keep</v>
      </c>
      <c r="Y20" t="str">
        <f t="shared" si="3"/>
        <v>keep</v>
      </c>
    </row>
    <row r="21" spans="1:25">
      <c r="A21">
        <v>66</v>
      </c>
      <c r="B21">
        <v>46</v>
      </c>
      <c r="C21" t="s">
        <v>392</v>
      </c>
      <c r="D21" t="str">
        <f t="shared" si="5"/>
        <v>OTU71</v>
      </c>
      <c r="E21" t="s">
        <v>536</v>
      </c>
      <c r="F21" t="s">
        <v>537</v>
      </c>
      <c r="G21" t="str">
        <f t="shared" si="0"/>
        <v>Lachnospiraceae (OTU71)</v>
      </c>
      <c r="H21" t="s">
        <v>44</v>
      </c>
      <c r="I21" t="s">
        <v>219</v>
      </c>
      <c r="J21" t="s">
        <v>521</v>
      </c>
      <c r="K21" s="2">
        <v>-0.206925590933007</v>
      </c>
      <c r="L21" s="2">
        <v>7.7358959435726501E-2</v>
      </c>
      <c r="M21" s="10">
        <v>4.5376845376845376E-4</v>
      </c>
      <c r="N21" s="2">
        <v>2.7959622782171099E-2</v>
      </c>
      <c r="O21" s="2">
        <v>0.89894132383204595</v>
      </c>
      <c r="P21" s="10">
        <v>1.1309771309771311E-3</v>
      </c>
      <c r="Q21" s="2">
        <v>-0.38335361749354002</v>
      </c>
      <c r="R21" s="2">
        <v>0.13777528368799699</v>
      </c>
      <c r="S21" s="10">
        <v>1.8099547511312217E-4</v>
      </c>
      <c r="T21">
        <v>-0.46786364835002198</v>
      </c>
      <c r="U21">
        <v>2.6029543307282701E-2</v>
      </c>
      <c r="V21" s="10">
        <v>3.4389140271493213E-4</v>
      </c>
      <c r="W21" t="str">
        <f t="shared" si="1"/>
        <v>keep</v>
      </c>
      <c r="X21" s="11" t="str">
        <f t="shared" si="2"/>
        <v>keep</v>
      </c>
      <c r="Y21" t="str">
        <f t="shared" si="3"/>
        <v>keep</v>
      </c>
    </row>
    <row r="22" spans="1:25">
      <c r="A22">
        <v>18</v>
      </c>
      <c r="B22">
        <v>18</v>
      </c>
      <c r="C22" t="s">
        <v>417</v>
      </c>
      <c r="D22" t="str">
        <f t="shared" si="5"/>
        <v>OTU26</v>
      </c>
      <c r="E22" t="s">
        <v>536</v>
      </c>
      <c r="F22" t="s">
        <v>537</v>
      </c>
      <c r="G22" t="str">
        <f t="shared" si="0"/>
        <v>Lachnospiraceae (OTU26)</v>
      </c>
      <c r="H22" t="s">
        <v>145</v>
      </c>
      <c r="I22" t="s">
        <v>219</v>
      </c>
      <c r="J22" t="s">
        <v>521</v>
      </c>
      <c r="K22" s="11">
        <v>-0.57602798245480202</v>
      </c>
      <c r="L22" s="12">
        <v>6.4435586788493901E-9</v>
      </c>
      <c r="M22" s="10">
        <v>1.4918414918414918E-3</v>
      </c>
      <c r="N22" s="2">
        <v>-0.35788554520469601</v>
      </c>
      <c r="O22" s="2">
        <v>7.6905344942876E-2</v>
      </c>
      <c r="P22" s="10">
        <v>1.2806652806652808E-3</v>
      </c>
      <c r="Q22" s="2">
        <v>-0.36977511519732598</v>
      </c>
      <c r="R22" s="2">
        <v>0.165439030217754</v>
      </c>
      <c r="S22" s="10">
        <v>1.6832579185520362E-3</v>
      </c>
      <c r="T22" s="11">
        <v>-0.66465102219374705</v>
      </c>
      <c r="U22" s="11">
        <v>1.5091863342502E-4</v>
      </c>
      <c r="V22" s="10">
        <v>9.049773755656109E-4</v>
      </c>
      <c r="W22" t="str">
        <f t="shared" si="1"/>
        <v>keep</v>
      </c>
      <c r="X22" s="11" t="str">
        <f t="shared" si="2"/>
        <v>keep</v>
      </c>
      <c r="Y22" t="str">
        <f t="shared" si="3"/>
        <v>keep</v>
      </c>
    </row>
    <row r="23" spans="1:25">
      <c r="A23">
        <v>9</v>
      </c>
      <c r="B23">
        <v>9</v>
      </c>
      <c r="C23" t="s">
        <v>294</v>
      </c>
      <c r="D23" t="str">
        <f t="shared" si="5"/>
        <v>OTU29</v>
      </c>
      <c r="E23" t="s">
        <v>295</v>
      </c>
      <c r="F23" t="s">
        <v>296</v>
      </c>
      <c r="G23" t="str">
        <f t="shared" si="0"/>
        <v>Enterorhabdus (OTU29)</v>
      </c>
      <c r="H23" t="s">
        <v>147</v>
      </c>
      <c r="I23" t="s">
        <v>213</v>
      </c>
      <c r="J23" t="s">
        <v>522</v>
      </c>
      <c r="K23" s="11">
        <v>-0.70057803305041</v>
      </c>
      <c r="L23" s="12">
        <v>2.2432600885838701E-14</v>
      </c>
      <c r="M23" s="10">
        <v>1.0940170940170939E-3</v>
      </c>
      <c r="N23">
        <v>-0.43094677734041897</v>
      </c>
      <c r="O23">
        <v>2.53720109127741E-2</v>
      </c>
      <c r="P23" s="10">
        <v>2.1288981288981289E-3</v>
      </c>
      <c r="Q23" s="2">
        <v>-0.36079668878385801</v>
      </c>
      <c r="R23" s="2">
        <v>0.18555937154388399</v>
      </c>
      <c r="S23" s="10">
        <v>1.4841628959276017E-3</v>
      </c>
      <c r="T23" s="11">
        <v>-0.78090186372158599</v>
      </c>
      <c r="U23" s="12">
        <v>7.2552905048116798E-7</v>
      </c>
      <c r="V23" s="10">
        <v>9.5927601809954748E-4</v>
      </c>
      <c r="W23" t="str">
        <f t="shared" si="1"/>
        <v>keep</v>
      </c>
      <c r="X23" s="11" t="str">
        <f t="shared" si="2"/>
        <v>keep</v>
      </c>
      <c r="Y23" t="str">
        <f t="shared" si="3"/>
        <v>keep</v>
      </c>
    </row>
    <row r="24" spans="1:25">
      <c r="A24">
        <v>16</v>
      </c>
      <c r="B24">
        <v>16</v>
      </c>
      <c r="C24" t="s">
        <v>431</v>
      </c>
      <c r="D24" t="str">
        <f t="shared" si="5"/>
        <v>OTU86</v>
      </c>
      <c r="E24" t="s">
        <v>536</v>
      </c>
      <c r="F24" t="s">
        <v>432</v>
      </c>
      <c r="G24" t="str">
        <f t="shared" si="0"/>
        <v>Ruminococcus (OTU86)</v>
      </c>
      <c r="H24" t="s">
        <v>53</v>
      </c>
      <c r="I24" t="s">
        <v>217</v>
      </c>
      <c r="J24" t="s">
        <v>109</v>
      </c>
      <c r="K24" s="11">
        <v>-0.58461145886863497</v>
      </c>
      <c r="L24" s="12">
        <v>3.4072736120638401E-9</v>
      </c>
      <c r="M24" s="10">
        <v>2.536130536130536E-3</v>
      </c>
      <c r="N24" s="2">
        <v>9.0407985075881603E-2</v>
      </c>
      <c r="O24" s="2">
        <v>0.679052579324123</v>
      </c>
      <c r="P24" s="10">
        <v>3.2099792099792098E-3</v>
      </c>
      <c r="Q24" s="2">
        <v>-0.34896358448793702</v>
      </c>
      <c r="R24" s="2">
        <v>0.19365169994548101</v>
      </c>
      <c r="S24" s="10">
        <v>3.2579185520361991E-4</v>
      </c>
      <c r="T24" s="2">
        <v>-0.38761861378463203</v>
      </c>
      <c r="U24" s="2">
        <v>8.9305122955670502E-2</v>
      </c>
      <c r="V24" s="10">
        <v>2.6606334841628959E-3</v>
      </c>
      <c r="W24" t="str">
        <f t="shared" si="1"/>
        <v>keep</v>
      </c>
      <c r="X24" s="11" t="str">
        <f t="shared" si="2"/>
        <v>keep</v>
      </c>
      <c r="Y24" t="str">
        <f t="shared" si="3"/>
        <v>keep</v>
      </c>
    </row>
    <row r="25" spans="1:25">
      <c r="A25">
        <v>20</v>
      </c>
      <c r="B25">
        <v>20</v>
      </c>
      <c r="C25" t="s">
        <v>301</v>
      </c>
      <c r="D25" t="str">
        <f t="shared" si="5"/>
        <v>OTU38</v>
      </c>
      <c r="E25" t="s">
        <v>536</v>
      </c>
      <c r="F25" t="s">
        <v>302</v>
      </c>
      <c r="G25" t="str">
        <f t="shared" si="0"/>
        <v>Ruminococcaceae (OTU38)</v>
      </c>
      <c r="H25" t="s">
        <v>155</v>
      </c>
      <c r="I25" t="s">
        <v>218</v>
      </c>
      <c r="J25" t="s">
        <v>109</v>
      </c>
      <c r="K25" s="11">
        <v>-0.55818769337937801</v>
      </c>
      <c r="L25" s="12">
        <v>2.4530082470993301E-8</v>
      </c>
      <c r="M25" s="10">
        <v>1.6099456099456101E-3</v>
      </c>
      <c r="N25" s="2">
        <v>-0.36544343653604699</v>
      </c>
      <c r="O25" s="2">
        <v>6.8453908329537697E-2</v>
      </c>
      <c r="P25" s="10">
        <v>2.7775467775467775E-3</v>
      </c>
      <c r="Q25" s="2">
        <v>-0.319727283731572</v>
      </c>
      <c r="R25" s="2">
        <v>0.25006904504509597</v>
      </c>
      <c r="S25" s="10">
        <v>2.2805429864253394E-3</v>
      </c>
      <c r="T25" s="11">
        <v>-0.745606222621498</v>
      </c>
      <c r="U25" s="12">
        <v>4.9036962067102602E-6</v>
      </c>
      <c r="V25" s="10">
        <v>1.0859728506787329E-3</v>
      </c>
      <c r="W25" t="str">
        <f t="shared" si="1"/>
        <v>keep</v>
      </c>
      <c r="X25" s="11" t="str">
        <f t="shared" si="2"/>
        <v>keep</v>
      </c>
      <c r="Y25" t="str">
        <f t="shared" si="3"/>
        <v>keep</v>
      </c>
    </row>
    <row r="26" spans="1:25">
      <c r="A26">
        <v>33</v>
      </c>
      <c r="B26">
        <v>32</v>
      </c>
      <c r="C26" t="s">
        <v>356</v>
      </c>
      <c r="D26" t="str">
        <f>CONCATENATE($C$1, MID(C26, 6, 3))</f>
        <v>OTU286</v>
      </c>
      <c r="E26" t="s">
        <v>536</v>
      </c>
      <c r="F26" t="s">
        <v>354</v>
      </c>
      <c r="G26" t="str">
        <f t="shared" si="0"/>
        <v>Clostridia (OTU286)</v>
      </c>
      <c r="H26" t="s">
        <v>8</v>
      </c>
      <c r="I26" t="s">
        <v>536</v>
      </c>
      <c r="J26" t="s">
        <v>526</v>
      </c>
      <c r="K26">
        <v>-0.47705247659506</v>
      </c>
      <c r="L26" s="1">
        <v>4.6121693784990601E-6</v>
      </c>
      <c r="M26" s="10">
        <v>2.4739704739704738E-3</v>
      </c>
      <c r="N26" s="2">
        <v>-9.5166794961885695E-2</v>
      </c>
      <c r="O26" s="2">
        <v>0.679052579324123</v>
      </c>
      <c r="P26" s="10">
        <v>9.6465696465696459E-4</v>
      </c>
      <c r="Q26" s="2">
        <v>-0.31091587181735603</v>
      </c>
      <c r="R26" s="2">
        <v>0.25010118453217201</v>
      </c>
      <c r="S26" s="10">
        <v>6.3348416289592756E-4</v>
      </c>
      <c r="T26" s="11">
        <v>-0.70216885868517898</v>
      </c>
      <c r="U26" s="12">
        <v>4.1208734025265201E-5</v>
      </c>
      <c r="V26" s="10">
        <v>1.7556561085972852E-3</v>
      </c>
      <c r="W26" t="str">
        <f t="shared" si="1"/>
        <v>keep</v>
      </c>
      <c r="X26" s="11" t="str">
        <f t="shared" si="2"/>
        <v>keep</v>
      </c>
      <c r="Y26" t="str">
        <f t="shared" si="3"/>
        <v>keep</v>
      </c>
    </row>
    <row r="27" spans="1:25">
      <c r="A27">
        <v>14</v>
      </c>
      <c r="B27">
        <v>14</v>
      </c>
      <c r="C27" t="s">
        <v>298</v>
      </c>
      <c r="D27" t="str">
        <f>CONCATENATE($C$1, MID(C27, 8, 1))</f>
        <v>OTU4</v>
      </c>
      <c r="E27" t="s">
        <v>529</v>
      </c>
      <c r="F27" t="s">
        <v>530</v>
      </c>
      <c r="G27" t="str">
        <f t="shared" si="0"/>
        <v>Porphyromonadaceae (OTU4)</v>
      </c>
      <c r="H27" t="s">
        <v>124</v>
      </c>
      <c r="I27" t="s">
        <v>214</v>
      </c>
      <c r="J27" t="s">
        <v>525</v>
      </c>
      <c r="K27" s="11">
        <v>-0.62048909673570196</v>
      </c>
      <c r="L27" s="12">
        <v>1.43207274669444E-10</v>
      </c>
      <c r="M27" s="9">
        <v>4.5202797202797199E-2</v>
      </c>
      <c r="N27" s="11">
        <v>-0.65973915192499699</v>
      </c>
      <c r="O27" s="11">
        <v>1.9846915746637601E-4</v>
      </c>
      <c r="P27" s="9">
        <v>4.7517671517671514E-2</v>
      </c>
      <c r="Q27" s="2">
        <v>-0.29346337582382098</v>
      </c>
      <c r="R27" s="2">
        <v>0.29946926199456297</v>
      </c>
      <c r="S27" s="9">
        <v>5.1601809954751138E-2</v>
      </c>
      <c r="T27" s="11">
        <v>-0.83047992478576504</v>
      </c>
      <c r="U27" s="12">
        <v>3.9489847396436499E-8</v>
      </c>
      <c r="V27" s="8">
        <v>3.1004524886877827E-2</v>
      </c>
      <c r="W27" t="str">
        <f t="shared" si="1"/>
        <v>keep</v>
      </c>
      <c r="X27" s="11" t="str">
        <f t="shared" si="2"/>
        <v>keep</v>
      </c>
      <c r="Y27" t="str">
        <f t="shared" si="3"/>
        <v>keep</v>
      </c>
    </row>
    <row r="28" spans="1:25">
      <c r="A28">
        <v>28</v>
      </c>
      <c r="B28">
        <v>28</v>
      </c>
      <c r="C28" t="s">
        <v>351</v>
      </c>
      <c r="D28" t="str">
        <f>CONCATENATE($C$1, MID(C28, 6, 3))</f>
        <v>OTU181</v>
      </c>
      <c r="E28" t="s">
        <v>536</v>
      </c>
      <c r="F28" t="s">
        <v>423</v>
      </c>
      <c r="G28" t="str">
        <f t="shared" si="0"/>
        <v>Clostridiales (OTU181)</v>
      </c>
      <c r="H28" t="s">
        <v>76</v>
      </c>
      <c r="I28" t="s">
        <v>110</v>
      </c>
      <c r="J28" t="s">
        <v>111</v>
      </c>
      <c r="K28" s="11">
        <v>-0.496305748724508</v>
      </c>
      <c r="L28" s="12">
        <v>1.59030750817611E-6</v>
      </c>
      <c r="M28" s="10">
        <v>3.8974358974358972E-3</v>
      </c>
      <c r="N28" s="2">
        <v>-0.21941127600066301</v>
      </c>
      <c r="O28" s="2">
        <v>0.33411795197778699</v>
      </c>
      <c r="P28" s="10">
        <v>1.862785862785863E-3</v>
      </c>
      <c r="Q28" s="2">
        <v>-0.29332095493341498</v>
      </c>
      <c r="R28" s="2">
        <v>0.29946926199456297</v>
      </c>
      <c r="S28" s="10">
        <v>6.3348416289592756E-4</v>
      </c>
      <c r="T28" s="11">
        <v>-0.60380680565615397</v>
      </c>
      <c r="U28" s="11">
        <v>1.1476905718382901E-3</v>
      </c>
      <c r="V28" s="10">
        <v>3.6742081447963802E-3</v>
      </c>
      <c r="W28" t="str">
        <f t="shared" si="1"/>
        <v>keep</v>
      </c>
      <c r="X28" s="11" t="str">
        <f t="shared" si="2"/>
        <v>keep</v>
      </c>
      <c r="Y28" t="str">
        <f t="shared" si="3"/>
        <v>keep</v>
      </c>
    </row>
    <row r="29" spans="1:25">
      <c r="A29">
        <v>42</v>
      </c>
      <c r="B29">
        <v>38</v>
      </c>
      <c r="C29" t="s">
        <v>355</v>
      </c>
      <c r="D29" t="str">
        <f>CONCATENATE($C$1, MID(C29, 7, 2))</f>
        <v>OTU95</v>
      </c>
      <c r="E29" t="s">
        <v>536</v>
      </c>
      <c r="F29" t="s">
        <v>537</v>
      </c>
      <c r="G29" t="str">
        <f t="shared" si="0"/>
        <v>Lachnospiraceae (OTU95)</v>
      </c>
      <c r="H29" t="s">
        <v>58</v>
      </c>
      <c r="I29" t="s">
        <v>219</v>
      </c>
      <c r="J29" t="s">
        <v>521</v>
      </c>
      <c r="K29">
        <v>-0.432224947432513</v>
      </c>
      <c r="L29" s="1">
        <v>4.7983728210218801E-5</v>
      </c>
      <c r="M29" s="10">
        <v>1.0878010878010878E-3</v>
      </c>
      <c r="N29" s="2">
        <v>-0.291514968758599</v>
      </c>
      <c r="O29" s="2">
        <v>0.17325947537217201</v>
      </c>
      <c r="P29" s="10">
        <v>4.823284823284823E-4</v>
      </c>
      <c r="Q29" s="2">
        <v>-0.28333519579039401</v>
      </c>
      <c r="R29" s="2">
        <v>0.32884734954925499</v>
      </c>
      <c r="S29" s="10">
        <v>5.7918552036199098E-4</v>
      </c>
      <c r="T29" s="11">
        <v>-0.58746633125426295</v>
      </c>
      <c r="U29" s="11">
        <v>1.8016848437162199E-3</v>
      </c>
      <c r="V29" s="10">
        <v>6.1538461538461541E-4</v>
      </c>
      <c r="W29" t="str">
        <f t="shared" si="1"/>
        <v>keep</v>
      </c>
      <c r="X29" s="11" t="str">
        <f t="shared" si="2"/>
        <v>keep</v>
      </c>
      <c r="Y29" t="str">
        <f t="shared" si="3"/>
        <v>keep</v>
      </c>
    </row>
    <row r="30" spans="1:25">
      <c r="A30">
        <v>38</v>
      </c>
      <c r="B30">
        <v>35</v>
      </c>
      <c r="C30" t="s">
        <v>364</v>
      </c>
      <c r="D30" t="str">
        <f>CONCATENATE($C$1, MID(C30, 5, 4))</f>
        <v>OTU2109</v>
      </c>
      <c r="E30" t="s">
        <v>536</v>
      </c>
      <c r="F30" t="s">
        <v>536</v>
      </c>
      <c r="G30" t="str">
        <f t="shared" si="0"/>
        <v>Firmicutes (OTU2109)</v>
      </c>
      <c r="H30" t="s">
        <v>107</v>
      </c>
      <c r="I30" t="s">
        <v>536</v>
      </c>
      <c r="J30" t="s">
        <v>526</v>
      </c>
      <c r="K30">
        <v>-0.46474316319248998</v>
      </c>
      <c r="L30" s="1">
        <v>8.7270295538511195E-6</v>
      </c>
      <c r="M30" s="10">
        <v>2.5050505050505053E-3</v>
      </c>
      <c r="N30" s="2">
        <v>-0.22775053302280801</v>
      </c>
      <c r="O30" s="2">
        <v>0.30764765791996601</v>
      </c>
      <c r="P30" s="10">
        <v>1.9625779625779623E-3</v>
      </c>
      <c r="Q30" s="2">
        <v>-0.27603241371267501</v>
      </c>
      <c r="R30" s="2">
        <v>0.33425900666090402</v>
      </c>
      <c r="S30" s="10">
        <v>1.1040723981900454E-3</v>
      </c>
      <c r="T30">
        <v>-0.46538349412983399</v>
      </c>
      <c r="U30">
        <v>2.6892283142208599E-2</v>
      </c>
      <c r="V30" s="10">
        <v>1.7013574660633484E-3</v>
      </c>
      <c r="W30" t="str">
        <f t="shared" si="1"/>
        <v>keep</v>
      </c>
      <c r="X30" s="11" t="str">
        <f t="shared" si="2"/>
        <v>keep</v>
      </c>
      <c r="Y30" t="str">
        <f t="shared" si="3"/>
        <v>keep</v>
      </c>
    </row>
    <row r="31" spans="1:25">
      <c r="A31">
        <v>24</v>
      </c>
      <c r="B31">
        <v>24</v>
      </c>
      <c r="C31" t="s">
        <v>303</v>
      </c>
      <c r="D31" t="str">
        <f t="shared" ref="D31:D38" si="6">CONCATENATE($C$1, MID(C31, 7, 2))</f>
        <v>OTU33</v>
      </c>
      <c r="E31" t="s">
        <v>536</v>
      </c>
      <c r="F31" t="s">
        <v>302</v>
      </c>
      <c r="G31" t="str">
        <f t="shared" si="0"/>
        <v>Ruminococcaceae (OTU33)</v>
      </c>
      <c r="H31" t="s">
        <v>150</v>
      </c>
      <c r="I31" t="s">
        <v>217</v>
      </c>
      <c r="J31" t="s">
        <v>109</v>
      </c>
      <c r="K31" s="11">
        <v>-0.53215242792609996</v>
      </c>
      <c r="L31" s="12">
        <v>1.5511480954107601E-7</v>
      </c>
      <c r="M31" s="10">
        <v>1.5229215229215229E-3</v>
      </c>
      <c r="N31" s="2">
        <v>-0.22752275262854599</v>
      </c>
      <c r="O31" s="2">
        <v>0.30764765791996601</v>
      </c>
      <c r="P31" s="10">
        <v>2.1621621621621622E-3</v>
      </c>
      <c r="Q31" s="2">
        <v>-0.26809093025297798</v>
      </c>
      <c r="R31" s="2">
        <v>0.362119380043185</v>
      </c>
      <c r="S31" s="10">
        <v>2.8959276018099547E-3</v>
      </c>
      <c r="T31" s="11">
        <v>-0.77720235965413798</v>
      </c>
      <c r="U31" s="12">
        <v>8.2923259306184696E-7</v>
      </c>
      <c r="V31" s="10">
        <v>7.7828054298642525E-4</v>
      </c>
      <c r="W31" t="str">
        <f t="shared" si="1"/>
        <v>keep</v>
      </c>
      <c r="X31" s="11" t="str">
        <f t="shared" si="2"/>
        <v>keep</v>
      </c>
      <c r="Y31" t="str">
        <f t="shared" si="3"/>
        <v>keep</v>
      </c>
    </row>
    <row r="32" spans="1:25">
      <c r="A32">
        <v>43</v>
      </c>
      <c r="B32">
        <v>39</v>
      </c>
      <c r="C32" t="s">
        <v>435</v>
      </c>
      <c r="D32" t="str">
        <f t="shared" si="6"/>
        <v>OTU53</v>
      </c>
      <c r="E32" t="s">
        <v>536</v>
      </c>
      <c r="F32" t="s">
        <v>537</v>
      </c>
      <c r="G32" t="str">
        <f t="shared" si="0"/>
        <v>Lachnospiraceae (OTU53)</v>
      </c>
      <c r="H32" t="s">
        <v>35</v>
      </c>
      <c r="I32" t="s">
        <v>219</v>
      </c>
      <c r="J32" t="s">
        <v>521</v>
      </c>
      <c r="K32">
        <v>-0.42739072790824001</v>
      </c>
      <c r="L32" s="1">
        <v>6.0805672582854799E-5</v>
      </c>
      <c r="M32" s="10">
        <v>6.216006216006216E-4</v>
      </c>
      <c r="N32" s="2">
        <v>-0.37096528607689899</v>
      </c>
      <c r="O32" s="2">
        <v>6.4160936716403605E-2</v>
      </c>
      <c r="P32" s="10">
        <v>1.5467775467775469E-3</v>
      </c>
      <c r="Q32" s="2">
        <v>-0.24315244915537201</v>
      </c>
      <c r="R32" s="2">
        <v>0.41760547425850197</v>
      </c>
      <c r="S32" s="10">
        <v>5.7918552036199098E-4</v>
      </c>
      <c r="T32" s="11">
        <v>-0.58565641247103795</v>
      </c>
      <c r="U32" s="11">
        <v>1.80494544433444E-3</v>
      </c>
      <c r="V32" s="10">
        <v>7.0588235294117641E-4</v>
      </c>
      <c r="W32" t="str">
        <f t="shared" si="1"/>
        <v>keep</v>
      </c>
      <c r="X32" s="11" t="str">
        <f t="shared" si="2"/>
        <v>keep</v>
      </c>
      <c r="Y32" t="str">
        <f t="shared" si="3"/>
        <v>keep</v>
      </c>
    </row>
    <row r="33" spans="1:25">
      <c r="A33">
        <v>96</v>
      </c>
      <c r="B33">
        <v>62</v>
      </c>
      <c r="C33" t="s">
        <v>398</v>
      </c>
      <c r="D33" t="str">
        <f t="shared" si="6"/>
        <v>OTU61</v>
      </c>
      <c r="E33" t="s">
        <v>536</v>
      </c>
      <c r="F33" t="s">
        <v>399</v>
      </c>
      <c r="G33" t="str">
        <f t="shared" si="0"/>
        <v>Clostridium_sensu_stricto (OTU61)</v>
      </c>
      <c r="H33" t="s">
        <v>30</v>
      </c>
      <c r="I33" t="s">
        <v>110</v>
      </c>
      <c r="J33" t="s">
        <v>527</v>
      </c>
      <c r="K33" s="2">
        <v>0.19996171104093599</v>
      </c>
      <c r="L33" s="2">
        <v>8.8632079603607306E-2</v>
      </c>
      <c r="M33" s="10">
        <v>1.0007770007770009E-3</v>
      </c>
      <c r="N33" s="11">
        <v>0.63001418686059996</v>
      </c>
      <c r="O33" s="11">
        <v>4.7485275221473202E-4</v>
      </c>
      <c r="P33" s="10">
        <v>1.0810810810810811E-3</v>
      </c>
      <c r="Q33" s="2">
        <v>-0.23573949127851801</v>
      </c>
      <c r="R33" s="2">
        <v>0.41760547425850197</v>
      </c>
      <c r="S33" s="10">
        <v>5.4298642533936655E-5</v>
      </c>
      <c r="T33" s="2">
        <v>0.106619967330996</v>
      </c>
      <c r="U33" s="2">
        <v>0.65859478870943</v>
      </c>
      <c r="V33" s="10">
        <v>9.0497737556561084E-5</v>
      </c>
      <c r="W33" t="str">
        <f t="shared" si="1"/>
        <v>keep</v>
      </c>
      <c r="X33" s="11" t="str">
        <f t="shared" si="2"/>
        <v>keep</v>
      </c>
      <c r="Y33" t="str">
        <f t="shared" si="3"/>
        <v>keep</v>
      </c>
    </row>
    <row r="34" spans="1:25">
      <c r="A34">
        <v>84</v>
      </c>
      <c r="B34">
        <v>56</v>
      </c>
      <c r="C34" t="s">
        <v>482</v>
      </c>
      <c r="D34" t="str">
        <f t="shared" si="6"/>
        <v>OTU14</v>
      </c>
      <c r="E34" t="s">
        <v>536</v>
      </c>
      <c r="F34" t="s">
        <v>293</v>
      </c>
      <c r="G34" t="str">
        <f t="shared" ref="G34:G65" si="7">CONCATENATE(F34, " (",D34, ")")</f>
        <v>Lactobacillus (OTU14)</v>
      </c>
      <c r="H34" t="s">
        <v>133</v>
      </c>
      <c r="I34" t="s">
        <v>112</v>
      </c>
      <c r="J34" t="s">
        <v>114</v>
      </c>
      <c r="K34" s="2">
        <v>9.8526900175753607E-2</v>
      </c>
      <c r="L34" s="2">
        <v>0.40414337634268199</v>
      </c>
      <c r="M34" s="9">
        <v>4.9106449106449103E-2</v>
      </c>
      <c r="N34" s="11">
        <v>0.54905725809140205</v>
      </c>
      <c r="O34" s="11">
        <v>2.3347567437775199E-3</v>
      </c>
      <c r="P34" s="9">
        <v>8.5937629937629934E-2</v>
      </c>
      <c r="Q34" s="2">
        <v>-0.229663705450112</v>
      </c>
      <c r="R34" s="2">
        <v>0.43412423293940999</v>
      </c>
      <c r="S34" s="9">
        <v>2.4253393665158371E-2</v>
      </c>
      <c r="T34" s="11">
        <v>0.64144572704466096</v>
      </c>
      <c r="U34" s="11">
        <v>3.2887232495356998E-4</v>
      </c>
      <c r="V34" s="8">
        <v>3.9601809954751134E-2</v>
      </c>
      <c r="W34" t="str">
        <f t="shared" ref="W34:W65" si="8">IF(AND($V34&lt;0.0001,$S34&lt;0.0001, $P34&lt;0.0001, $M34&lt;0.0001), "THROW", "keep")</f>
        <v>keep</v>
      </c>
      <c r="X34" s="11" t="str">
        <f t="shared" ref="X34:X65" si="9">IF(AND($V34&lt;0.0005,$S34&lt;0.0005, $P34&lt;0.0005, $M34&lt;0.0005), "THROW", "keep")</f>
        <v>keep</v>
      </c>
      <c r="Y34" t="str">
        <f t="shared" ref="Y34:Y65" si="10">IF(AND($V34&lt;0.001,$S34&lt;0.001, $P34&lt;0.001, $M34&lt;0.001), "THROW", "keep")</f>
        <v>keep</v>
      </c>
    </row>
    <row r="35" spans="1:25">
      <c r="A35">
        <v>15</v>
      </c>
      <c r="B35">
        <v>15</v>
      </c>
      <c r="C35" t="s">
        <v>304</v>
      </c>
      <c r="D35" t="str">
        <f t="shared" si="6"/>
        <v>OTU81</v>
      </c>
      <c r="E35" t="s">
        <v>529</v>
      </c>
      <c r="F35" t="s">
        <v>530</v>
      </c>
      <c r="G35" t="str">
        <f t="shared" si="7"/>
        <v>Porphyromonadaceae (OTU81)</v>
      </c>
      <c r="H35" t="s">
        <v>51</v>
      </c>
      <c r="I35" t="s">
        <v>214</v>
      </c>
      <c r="J35" t="s">
        <v>525</v>
      </c>
      <c r="K35" s="11">
        <v>-0.61834182123088299</v>
      </c>
      <c r="L35" s="12">
        <v>1.6606556005146901E-10</v>
      </c>
      <c r="M35" s="10">
        <v>1.7715617715617716E-3</v>
      </c>
      <c r="N35">
        <v>-0.465334038921768</v>
      </c>
      <c r="O35">
        <v>1.37785714699296E-2</v>
      </c>
      <c r="P35" s="10">
        <v>1.4636174636174636E-3</v>
      </c>
      <c r="Q35" s="2">
        <v>-0.209511981176978</v>
      </c>
      <c r="R35" s="2">
        <v>0.49948545129217697</v>
      </c>
      <c r="S35" s="10">
        <v>3.5656108597285066E-3</v>
      </c>
      <c r="T35">
        <v>-0.47295747022988099</v>
      </c>
      <c r="U35">
        <v>2.48132410530604E-2</v>
      </c>
      <c r="V35" s="10">
        <v>3.0769230769230769E-3</v>
      </c>
      <c r="W35" t="str">
        <f t="shared" si="8"/>
        <v>keep</v>
      </c>
      <c r="X35" s="11" t="str">
        <f t="shared" si="9"/>
        <v>keep</v>
      </c>
      <c r="Y35" t="str">
        <f t="shared" si="10"/>
        <v>keep</v>
      </c>
    </row>
    <row r="36" spans="1:25">
      <c r="A36">
        <v>111</v>
      </c>
      <c r="B36">
        <v>73</v>
      </c>
      <c r="C36" s="4" t="s">
        <v>508</v>
      </c>
      <c r="D36" t="str">
        <f t="shared" si="6"/>
        <v>OTU11</v>
      </c>
      <c r="E36" s="4" t="s">
        <v>489</v>
      </c>
      <c r="F36" s="4" t="s">
        <v>509</v>
      </c>
      <c r="G36" t="str">
        <f t="shared" si="7"/>
        <v>Escherichia_Shigella (OTU11)</v>
      </c>
      <c r="H36" t="s">
        <v>29</v>
      </c>
      <c r="I36" t="s">
        <v>215</v>
      </c>
      <c r="J36" t="s">
        <v>216</v>
      </c>
      <c r="K36" s="11">
        <v>0.56194013879285598</v>
      </c>
      <c r="L36" s="12">
        <v>1.9836753275409601E-8</v>
      </c>
      <c r="M36" s="9">
        <v>0.17670240870240869</v>
      </c>
      <c r="N36" s="11">
        <v>0.67786381461622303</v>
      </c>
      <c r="O36" s="11">
        <v>1.9846915746637601E-4</v>
      </c>
      <c r="P36" s="10">
        <v>3.3596673596673599E-3</v>
      </c>
      <c r="Q36" s="2">
        <v>-0.20175584444653899</v>
      </c>
      <c r="R36" s="2">
        <v>0.50258682399427002</v>
      </c>
      <c r="S36" s="10">
        <v>9.5927601809954748E-4</v>
      </c>
      <c r="T36" s="11">
        <v>0.84085559738183202</v>
      </c>
      <c r="U36" s="12">
        <v>2.4890993735952599E-8</v>
      </c>
      <c r="V36" s="8">
        <v>7.7719457013574661E-2</v>
      </c>
      <c r="W36" t="str">
        <f t="shared" si="8"/>
        <v>keep</v>
      </c>
      <c r="X36" s="11" t="str">
        <f t="shared" si="9"/>
        <v>keep</v>
      </c>
      <c r="Y36" t="str">
        <f t="shared" si="10"/>
        <v>keep</v>
      </c>
    </row>
    <row r="37" spans="1:25">
      <c r="A37">
        <v>97</v>
      </c>
      <c r="B37">
        <v>63</v>
      </c>
      <c r="C37" t="s">
        <v>491</v>
      </c>
      <c r="D37" t="str">
        <f t="shared" si="6"/>
        <v>OTU68</v>
      </c>
      <c r="E37" t="s">
        <v>536</v>
      </c>
      <c r="F37" t="s">
        <v>492</v>
      </c>
      <c r="G37" t="str">
        <f t="shared" si="7"/>
        <v>Listeria (OTU68)</v>
      </c>
      <c r="H37" t="s">
        <v>41</v>
      </c>
      <c r="I37" t="s">
        <v>112</v>
      </c>
      <c r="J37" t="s">
        <v>114</v>
      </c>
      <c r="K37" s="2">
        <v>0.203923846394886</v>
      </c>
      <c r="L37" s="2">
        <v>8.2152055407217206E-2</v>
      </c>
      <c r="M37" s="10">
        <v>1.038073038073038E-3</v>
      </c>
      <c r="N37" s="11">
        <v>0.618769384981394</v>
      </c>
      <c r="O37" s="11">
        <v>6.8167535375833303E-4</v>
      </c>
      <c r="P37" s="10">
        <v>2.8274428274428277E-4</v>
      </c>
      <c r="Q37" s="2">
        <v>-0.189362107331664</v>
      </c>
      <c r="R37" s="2">
        <v>0.50258682399427002</v>
      </c>
      <c r="S37" s="10">
        <v>2.7149321266968323E-4</v>
      </c>
      <c r="T37" s="2">
        <v>6.8066508968854002E-3</v>
      </c>
      <c r="U37" s="2">
        <v>0.98097524190532503</v>
      </c>
      <c r="V37" s="10">
        <v>7.2398190045248873E-5</v>
      </c>
      <c r="W37" t="str">
        <f t="shared" si="8"/>
        <v>keep</v>
      </c>
      <c r="X37" s="11" t="str">
        <f t="shared" si="9"/>
        <v>keep</v>
      </c>
      <c r="Y37" t="str">
        <f t="shared" si="10"/>
        <v>keep</v>
      </c>
    </row>
    <row r="38" spans="1:25">
      <c r="A38">
        <v>88</v>
      </c>
      <c r="B38">
        <v>58</v>
      </c>
      <c r="C38" t="s">
        <v>394</v>
      </c>
      <c r="D38" t="str">
        <f t="shared" si="6"/>
        <v>OTU25</v>
      </c>
      <c r="E38" t="s">
        <v>536</v>
      </c>
      <c r="F38" t="s">
        <v>395</v>
      </c>
      <c r="G38" t="str">
        <f t="shared" si="7"/>
        <v>Staphylococcus (OTU25)</v>
      </c>
      <c r="H38" t="s">
        <v>144</v>
      </c>
      <c r="I38" t="s">
        <v>112</v>
      </c>
      <c r="J38" t="s">
        <v>114</v>
      </c>
      <c r="K38" s="2">
        <v>0.112682740492018</v>
      </c>
      <c r="L38" s="2">
        <v>0.33754965307123902</v>
      </c>
      <c r="M38" s="10">
        <v>3.4933954933954931E-3</v>
      </c>
      <c r="N38">
        <v>0.42819366224905703</v>
      </c>
      <c r="O38">
        <v>2.6515202700506699E-2</v>
      </c>
      <c r="P38" s="10">
        <v>1.0810810810810811E-3</v>
      </c>
      <c r="Q38" s="2">
        <v>-0.17822464850324801</v>
      </c>
      <c r="R38" s="2">
        <v>0.54300145778361897</v>
      </c>
      <c r="S38" s="10">
        <v>8.5067873303167421E-4</v>
      </c>
      <c r="T38" s="2">
        <v>-0.176565709283768</v>
      </c>
      <c r="U38" s="2">
        <v>0.47033853292363198</v>
      </c>
      <c r="V38" s="10">
        <v>3.800904977375566E-4</v>
      </c>
      <c r="W38" t="str">
        <f t="shared" si="8"/>
        <v>keep</v>
      </c>
      <c r="X38" s="11" t="str">
        <f t="shared" si="9"/>
        <v>keep</v>
      </c>
      <c r="Y38" t="str">
        <f t="shared" si="10"/>
        <v>keep</v>
      </c>
    </row>
    <row r="39" spans="1:25">
      <c r="A39">
        <v>77</v>
      </c>
      <c r="B39">
        <v>52</v>
      </c>
      <c r="C39" t="s">
        <v>253</v>
      </c>
      <c r="D39" t="str">
        <f>CONCATENATE($C$1, MID(C39, 6, 3))</f>
        <v>OTU251</v>
      </c>
      <c r="E39" t="s">
        <v>489</v>
      </c>
      <c r="F39" t="s">
        <v>25</v>
      </c>
      <c r="G39" t="str">
        <f t="shared" si="7"/>
        <v>Burkholderiales (OTU251)</v>
      </c>
      <c r="H39" t="s">
        <v>5</v>
      </c>
      <c r="I39" t="s">
        <v>215</v>
      </c>
      <c r="J39" t="s">
        <v>216</v>
      </c>
      <c r="K39">
        <v>0</v>
      </c>
      <c r="L39">
        <v>0</v>
      </c>
      <c r="M39" s="10">
        <v>0</v>
      </c>
      <c r="N39" s="11">
        <v>0.51423403007964996</v>
      </c>
      <c r="O39" s="11">
        <v>5.66100991366956E-3</v>
      </c>
      <c r="P39" s="10">
        <v>1.2806652806652808E-3</v>
      </c>
      <c r="Q39" s="2">
        <v>-0.13191542822581001</v>
      </c>
      <c r="R39" s="2">
        <v>0.55116004113337702</v>
      </c>
      <c r="S39" s="10">
        <v>1.8099547511312218E-5</v>
      </c>
      <c r="T39" s="2">
        <v>-2.31972797987554E-2</v>
      </c>
      <c r="U39" s="2">
        <v>0.92582260173775</v>
      </c>
      <c r="V39" s="10">
        <v>5.4298642533936645E-4</v>
      </c>
      <c r="W39" t="str">
        <f t="shared" si="8"/>
        <v>keep</v>
      </c>
      <c r="X39" s="11" t="str">
        <f t="shared" si="9"/>
        <v>keep</v>
      </c>
      <c r="Y39" t="str">
        <f t="shared" si="10"/>
        <v>keep</v>
      </c>
    </row>
    <row r="40" spans="1:25">
      <c r="A40">
        <v>99</v>
      </c>
      <c r="B40">
        <v>65</v>
      </c>
      <c r="C40" t="s">
        <v>483</v>
      </c>
      <c r="D40" t="str">
        <f>CONCATENATE($C$1, MID(C40, 6, 3))</f>
        <v>OTU174</v>
      </c>
      <c r="E40" t="s">
        <v>536</v>
      </c>
      <c r="F40" t="s">
        <v>537</v>
      </c>
      <c r="G40" t="str">
        <f t="shared" si="7"/>
        <v>Lachnospiraceae (OTU174)</v>
      </c>
      <c r="H40" t="s">
        <v>75</v>
      </c>
      <c r="I40" t="s">
        <v>219</v>
      </c>
      <c r="J40" t="s">
        <v>521</v>
      </c>
      <c r="K40" s="2">
        <v>0.221463231727315</v>
      </c>
      <c r="L40" s="2">
        <v>5.77735508091251E-2</v>
      </c>
      <c r="M40" s="10">
        <v>9.1375291375291371E-4</v>
      </c>
      <c r="N40" s="11">
        <v>0.57442699837077704</v>
      </c>
      <c r="O40" s="11">
        <v>1.4997734579104999E-3</v>
      </c>
      <c r="P40" s="10">
        <v>1.3139293139293139E-3</v>
      </c>
      <c r="Q40" s="2">
        <v>-0.13191542822581001</v>
      </c>
      <c r="R40" s="2">
        <v>0.55116004113337702</v>
      </c>
      <c r="S40" s="10">
        <v>1.8099547511312218E-5</v>
      </c>
      <c r="T40" s="2">
        <v>0.15214866710684999</v>
      </c>
      <c r="U40" s="2">
        <v>0.50158432948620602</v>
      </c>
      <c r="V40" s="10">
        <v>7.2398190045248873E-5</v>
      </c>
      <c r="W40" t="str">
        <f t="shared" si="8"/>
        <v>keep</v>
      </c>
      <c r="X40" s="11" t="str">
        <f t="shared" si="9"/>
        <v>keep</v>
      </c>
      <c r="Y40" t="str">
        <f t="shared" si="10"/>
        <v>keep</v>
      </c>
    </row>
    <row r="41" spans="1:25">
      <c r="A41">
        <v>100</v>
      </c>
      <c r="B41">
        <v>66</v>
      </c>
      <c r="C41" t="s">
        <v>493</v>
      </c>
      <c r="D41" t="str">
        <f>CONCATENATE($C$1, MID(C41, 7, 2))</f>
        <v>OTU70</v>
      </c>
      <c r="E41" t="s">
        <v>529</v>
      </c>
      <c r="F41" t="s">
        <v>419</v>
      </c>
      <c r="G41" t="str">
        <f t="shared" si="7"/>
        <v>Bacteroides (OTU70)</v>
      </c>
      <c r="H41" t="s">
        <v>43</v>
      </c>
      <c r="I41" t="s">
        <v>534</v>
      </c>
      <c r="J41" t="s">
        <v>115</v>
      </c>
      <c r="K41">
        <v>0.24542139186341799</v>
      </c>
      <c r="L41">
        <v>3.6302779090415002E-2</v>
      </c>
      <c r="M41" s="10">
        <v>8.5159285159285166E-4</v>
      </c>
      <c r="N41" s="11">
        <v>0.60528690048307299</v>
      </c>
      <c r="O41" s="11">
        <v>8.6320166744842397E-4</v>
      </c>
      <c r="P41" s="10">
        <v>3.9085239085239086E-3</v>
      </c>
      <c r="Q41" s="2">
        <v>-0.13191542822581001</v>
      </c>
      <c r="R41" s="2">
        <v>0.55116004113337702</v>
      </c>
      <c r="S41" s="10">
        <v>1.8099547511312218E-5</v>
      </c>
      <c r="T41" s="2">
        <v>0.29306316054730103</v>
      </c>
      <c r="U41" s="2">
        <v>0.22104251082589299</v>
      </c>
      <c r="V41" s="10">
        <v>1.9909502262443441E-4</v>
      </c>
      <c r="W41" t="str">
        <f t="shared" si="8"/>
        <v>keep</v>
      </c>
      <c r="X41" s="11" t="str">
        <f t="shared" si="9"/>
        <v>keep</v>
      </c>
      <c r="Y41" t="str">
        <f t="shared" si="10"/>
        <v>keep</v>
      </c>
    </row>
    <row r="42" spans="1:25">
      <c r="A42">
        <v>101</v>
      </c>
      <c r="B42">
        <v>67</v>
      </c>
      <c r="C42" t="s">
        <v>480</v>
      </c>
      <c r="D42" t="str">
        <f>CONCATENATE($C$1, MID(C42, 6, 3))</f>
        <v>OTU154</v>
      </c>
      <c r="E42" t="s">
        <v>536</v>
      </c>
      <c r="F42" t="s">
        <v>423</v>
      </c>
      <c r="G42" t="str">
        <f t="shared" si="7"/>
        <v>Clostridiales (OTU154)</v>
      </c>
      <c r="H42" t="s">
        <v>72</v>
      </c>
      <c r="I42" t="s">
        <v>110</v>
      </c>
      <c r="J42" t="s">
        <v>111</v>
      </c>
      <c r="K42">
        <v>0.26199668407775101</v>
      </c>
      <c r="L42">
        <v>2.4163620594548501E-2</v>
      </c>
      <c r="M42" s="10">
        <v>1.5042735042735044E-3</v>
      </c>
      <c r="N42" s="2">
        <v>7.0935005815581501E-2</v>
      </c>
      <c r="O42" s="2">
        <v>0.73828106882559796</v>
      </c>
      <c r="P42" s="10">
        <v>1.1642411642411644E-4</v>
      </c>
      <c r="Q42" s="2">
        <v>-0.13191542822581001</v>
      </c>
      <c r="R42" s="2">
        <v>0.55116004113337702</v>
      </c>
      <c r="S42" s="10">
        <v>5.4298642533936655E-5</v>
      </c>
      <c r="T42" s="2">
        <v>0.41507000997143201</v>
      </c>
      <c r="U42" s="2">
        <v>6.4903279112493703E-2</v>
      </c>
      <c r="V42" s="10">
        <v>5.2488687782805429E-4</v>
      </c>
      <c r="W42" t="str">
        <f t="shared" si="8"/>
        <v>keep</v>
      </c>
      <c r="X42" s="11" t="str">
        <f t="shared" si="9"/>
        <v>keep</v>
      </c>
      <c r="Y42" t="str">
        <f t="shared" si="10"/>
        <v>keep</v>
      </c>
    </row>
    <row r="43" spans="1:25">
      <c r="A43">
        <v>48</v>
      </c>
      <c r="B43">
        <v>41</v>
      </c>
      <c r="C43" t="s">
        <v>359</v>
      </c>
      <c r="D43" t="str">
        <f>CONCATENATE($C$1, MID(C43, 7, 2))</f>
        <v>OTU36</v>
      </c>
      <c r="E43" t="s">
        <v>536</v>
      </c>
      <c r="F43" t="s">
        <v>537</v>
      </c>
      <c r="G43" t="str">
        <f t="shared" si="7"/>
        <v>Lachnospiraceae (OTU36)</v>
      </c>
      <c r="H43" t="s">
        <v>153</v>
      </c>
      <c r="I43" t="s">
        <v>219</v>
      </c>
      <c r="J43" t="s">
        <v>521</v>
      </c>
      <c r="K43">
        <v>-0.38187095943149801</v>
      </c>
      <c r="L43">
        <v>4.9068889457255403E-4</v>
      </c>
      <c r="M43" s="10">
        <v>1.1437451437451437E-3</v>
      </c>
      <c r="N43" s="2">
        <v>2.6493845946959499E-3</v>
      </c>
      <c r="O43" s="2">
        <v>0.99118777774682199</v>
      </c>
      <c r="P43" s="10">
        <v>5.8212058212058209E-4</v>
      </c>
      <c r="Q43" s="2">
        <v>-9.1611050376615794E-2</v>
      </c>
      <c r="R43" s="2">
        <v>0.69269075955227399</v>
      </c>
      <c r="S43" s="10">
        <v>7.7828054298642525E-4</v>
      </c>
      <c r="T43">
        <v>-0.456288759103534</v>
      </c>
      <c r="U43">
        <v>3.17975845869184E-2</v>
      </c>
      <c r="V43" s="10">
        <v>4.3438914027149324E-4</v>
      </c>
      <c r="W43" t="str">
        <f t="shared" si="8"/>
        <v>keep</v>
      </c>
      <c r="X43" s="11" t="str">
        <f t="shared" si="9"/>
        <v>keep</v>
      </c>
      <c r="Y43" t="str">
        <f t="shared" si="10"/>
        <v>keep</v>
      </c>
    </row>
    <row r="44" spans="1:25">
      <c r="A44">
        <v>89</v>
      </c>
      <c r="B44">
        <v>59</v>
      </c>
      <c r="C44" t="s">
        <v>179</v>
      </c>
      <c r="D44" t="str">
        <f>CONCATENATE($C$1, MID(C44, 6, 3))</f>
        <v>OTU102</v>
      </c>
      <c r="E44" t="s">
        <v>536</v>
      </c>
      <c r="F44" t="s">
        <v>166</v>
      </c>
      <c r="G44" t="str">
        <f t="shared" si="7"/>
        <v>Peptostreptococcaceae (OTU102)</v>
      </c>
      <c r="H44" t="s">
        <v>61</v>
      </c>
      <c r="I44" t="s">
        <v>110</v>
      </c>
      <c r="J44" t="s">
        <v>527</v>
      </c>
      <c r="K44" s="2">
        <v>0.121206576472943</v>
      </c>
      <c r="L44" s="2">
        <v>0.30555466800828901</v>
      </c>
      <c r="M44" s="10">
        <v>4.9728049728049731E-5</v>
      </c>
      <c r="N44">
        <v>0.41907271322679601</v>
      </c>
      <c r="O44">
        <v>3.0672511117384699E-2</v>
      </c>
      <c r="P44" s="10">
        <v>1.4968814968814969E-4</v>
      </c>
      <c r="Q44" s="2">
        <v>-7.9948584850106905E-2</v>
      </c>
      <c r="R44" s="2">
        <v>0.729122043527764</v>
      </c>
      <c r="S44" s="10">
        <v>1.2669683257918551E-4</v>
      </c>
      <c r="T44" s="2">
        <v>-0.33670251367178899</v>
      </c>
      <c r="U44" s="2">
        <v>0.143914937840911</v>
      </c>
      <c r="V44" s="10">
        <v>3.6199095022624436E-3</v>
      </c>
      <c r="W44" t="str">
        <f t="shared" si="8"/>
        <v>keep</v>
      </c>
      <c r="X44" s="11" t="str">
        <f t="shared" si="9"/>
        <v>keep</v>
      </c>
      <c r="Y44" t="str">
        <f t="shared" si="10"/>
        <v>keep</v>
      </c>
    </row>
    <row r="45" spans="1:25">
      <c r="A45">
        <v>36</v>
      </c>
      <c r="B45">
        <v>33</v>
      </c>
      <c r="C45" t="s">
        <v>434</v>
      </c>
      <c r="D45" t="str">
        <f>CONCATENATE($C$1, MID(C45, 7, 2))</f>
        <v>OTU92</v>
      </c>
      <c r="E45" t="s">
        <v>536</v>
      </c>
      <c r="F45" t="s">
        <v>302</v>
      </c>
      <c r="G45" t="str">
        <f t="shared" si="7"/>
        <v>Ruminococcaceae (OTU92)</v>
      </c>
      <c r="H45" t="s">
        <v>56</v>
      </c>
      <c r="I45" t="s">
        <v>217</v>
      </c>
      <c r="J45" t="s">
        <v>109</v>
      </c>
      <c r="K45">
        <v>-0.46753322899500399</v>
      </c>
      <c r="L45" s="1">
        <v>7.7565019893039202E-6</v>
      </c>
      <c r="M45" s="10">
        <v>5.2836052836052836E-4</v>
      </c>
      <c r="N45" s="2">
        <v>-0.34651809032264402</v>
      </c>
      <c r="O45" s="2">
        <v>9.1593796303741704E-2</v>
      </c>
      <c r="P45" s="10">
        <v>1.1476091476091477E-3</v>
      </c>
      <c r="Q45" s="2">
        <v>-4.06579773341086E-2</v>
      </c>
      <c r="R45" s="2">
        <v>0.877644305430484</v>
      </c>
      <c r="S45" s="10">
        <v>2.0814479638009051E-3</v>
      </c>
      <c r="T45" s="11">
        <v>-0.50920821536229999</v>
      </c>
      <c r="U45" s="11">
        <v>1.20513215878958E-2</v>
      </c>
      <c r="V45" s="10">
        <v>2.1719457013574662E-4</v>
      </c>
      <c r="W45" t="str">
        <f t="shared" si="8"/>
        <v>keep</v>
      </c>
      <c r="X45" s="11" t="str">
        <f t="shared" si="9"/>
        <v>keep</v>
      </c>
      <c r="Y45" t="str">
        <f t="shared" si="10"/>
        <v>keep</v>
      </c>
    </row>
    <row r="46" spans="1:25">
      <c r="A46">
        <v>98</v>
      </c>
      <c r="B46">
        <v>64</v>
      </c>
      <c r="C46" t="s">
        <v>401</v>
      </c>
      <c r="D46" t="str">
        <f>CONCATENATE($C$1, MID(C46, 7, 2))</f>
        <v>OTU45</v>
      </c>
      <c r="E46" t="s">
        <v>478</v>
      </c>
      <c r="F46" t="s">
        <v>479</v>
      </c>
      <c r="G46" t="str">
        <f t="shared" si="7"/>
        <v>Deinococcus (OTU45)</v>
      </c>
      <c r="H46" t="s">
        <v>160</v>
      </c>
      <c r="I46" t="s">
        <v>519</v>
      </c>
      <c r="J46" t="s">
        <v>212</v>
      </c>
      <c r="K46" s="2">
        <v>0.21583372341620899</v>
      </c>
      <c r="L46" s="2">
        <v>6.4474169804554102E-2</v>
      </c>
      <c r="M46" s="10">
        <v>1.5167055167055166E-3</v>
      </c>
      <c r="N46">
        <v>0.46725024728657899</v>
      </c>
      <c r="O46">
        <v>1.37785714699296E-2</v>
      </c>
      <c r="P46" s="10">
        <v>5.6548856548856554E-4</v>
      </c>
      <c r="Q46" s="2">
        <v>-3.5479817677726899E-2</v>
      </c>
      <c r="R46" s="2">
        <v>0.89288210193933204</v>
      </c>
      <c r="S46" s="10">
        <v>4.3438914027149324E-4</v>
      </c>
      <c r="T46" s="2">
        <v>9.5007578604521595E-2</v>
      </c>
      <c r="U46" s="2">
        <v>0.69539240575754002</v>
      </c>
      <c r="V46" s="10">
        <v>9.0497737556561084E-5</v>
      </c>
      <c r="W46" t="str">
        <f t="shared" si="8"/>
        <v>keep</v>
      </c>
      <c r="X46" s="11" t="str">
        <f t="shared" si="9"/>
        <v>keep</v>
      </c>
      <c r="Y46" t="str">
        <f t="shared" si="10"/>
        <v>keep</v>
      </c>
    </row>
    <row r="47" spans="1:25">
      <c r="A47">
        <v>26</v>
      </c>
      <c r="B47">
        <v>26</v>
      </c>
      <c r="C47" t="s">
        <v>430</v>
      </c>
      <c r="D47" t="str">
        <f>CONCATENATE($C$1, MID(C47, 8, 1))</f>
        <v>OTU9</v>
      </c>
      <c r="E47" t="s">
        <v>529</v>
      </c>
      <c r="F47" t="s">
        <v>530</v>
      </c>
      <c r="G47" t="str">
        <f t="shared" si="7"/>
        <v>Porphyromonadaceae (OTU9)</v>
      </c>
      <c r="H47" t="s">
        <v>129</v>
      </c>
      <c r="I47" t="s">
        <v>214</v>
      </c>
      <c r="J47" t="s">
        <v>525</v>
      </c>
      <c r="K47" s="11">
        <v>-0.50230339850246797</v>
      </c>
      <c r="L47" s="12">
        <v>1.1392277530317E-6</v>
      </c>
      <c r="M47" s="10">
        <v>1.6783216783216781E-3</v>
      </c>
      <c r="N47" s="2">
        <v>-0.245068101826075</v>
      </c>
      <c r="O47" s="2">
        <v>0.27841126157281598</v>
      </c>
      <c r="P47" s="10">
        <v>1.9293139293139292E-3</v>
      </c>
      <c r="Q47" s="2">
        <v>-2.5640951464591399E-2</v>
      </c>
      <c r="R47" s="2">
        <v>0.92874771450190297</v>
      </c>
      <c r="S47" s="10">
        <v>2.1900452488687783E-3</v>
      </c>
      <c r="T47" s="2">
        <v>-0.33477227877486099</v>
      </c>
      <c r="U47" s="2">
        <v>0.146340315411015</v>
      </c>
      <c r="V47" s="10">
        <v>3.4751131221719459E-3</v>
      </c>
      <c r="W47" t="str">
        <f t="shared" si="8"/>
        <v>keep</v>
      </c>
      <c r="X47" s="11" t="str">
        <f t="shared" si="9"/>
        <v>keep</v>
      </c>
      <c r="Y47" t="str">
        <f t="shared" si="10"/>
        <v>keep</v>
      </c>
    </row>
    <row r="48" spans="1:25">
      <c r="A48">
        <v>95</v>
      </c>
      <c r="B48">
        <v>61</v>
      </c>
      <c r="C48" t="s">
        <v>481</v>
      </c>
      <c r="D48" t="str">
        <f>CONCATENATE($C$1, MID(C48, 7, 2))</f>
        <v>OTU40</v>
      </c>
      <c r="E48" t="s">
        <v>536</v>
      </c>
      <c r="F48" t="s">
        <v>399</v>
      </c>
      <c r="G48" t="str">
        <f t="shared" si="7"/>
        <v>Clostridium_sensu_stricto (OTU40)</v>
      </c>
      <c r="H48" t="s">
        <v>31</v>
      </c>
      <c r="I48" t="s">
        <v>110</v>
      </c>
      <c r="J48" t="s">
        <v>527</v>
      </c>
      <c r="K48" s="2">
        <v>0.19660319475500501</v>
      </c>
      <c r="L48" s="2">
        <v>9.4163996952118606E-2</v>
      </c>
      <c r="M48" s="10">
        <v>3.7296037296037296E-3</v>
      </c>
      <c r="N48">
        <v>0.41106516230053303</v>
      </c>
      <c r="O48">
        <v>3.5109200049845697E-2</v>
      </c>
      <c r="P48" s="10">
        <v>9.9792099792099802E-4</v>
      </c>
      <c r="Q48" s="2">
        <v>-2.4510730264468001E-2</v>
      </c>
      <c r="R48" s="2">
        <v>0.92874771450190297</v>
      </c>
      <c r="S48" s="10">
        <v>5.9728506787330314E-4</v>
      </c>
      <c r="T48" s="2">
        <v>0.181333816146657</v>
      </c>
      <c r="U48" s="2">
        <v>0.47033853292363198</v>
      </c>
      <c r="V48" s="10">
        <v>1.9909502262443441E-4</v>
      </c>
      <c r="W48" t="str">
        <f t="shared" si="8"/>
        <v>keep</v>
      </c>
      <c r="X48" s="11" t="str">
        <f t="shared" si="9"/>
        <v>keep</v>
      </c>
      <c r="Y48" t="str">
        <f t="shared" si="10"/>
        <v>keep</v>
      </c>
    </row>
    <row r="49" spans="1:25">
      <c r="A49">
        <v>108</v>
      </c>
      <c r="B49">
        <v>71</v>
      </c>
      <c r="C49" t="s">
        <v>498</v>
      </c>
      <c r="D49" t="str">
        <f>CONCATENATE($C$1, MID(C49, 7, 2))</f>
        <v>OTU44</v>
      </c>
      <c r="E49" t="s">
        <v>529</v>
      </c>
      <c r="F49" t="s">
        <v>419</v>
      </c>
      <c r="G49" t="str">
        <f t="shared" si="7"/>
        <v>Bacteroides (OTU44)</v>
      </c>
      <c r="H49" t="s">
        <v>159</v>
      </c>
      <c r="I49" t="s">
        <v>534</v>
      </c>
      <c r="J49" t="s">
        <v>115</v>
      </c>
      <c r="K49">
        <v>0.33524507911094398</v>
      </c>
      <c r="L49">
        <v>2.88440300829821E-3</v>
      </c>
      <c r="M49" s="10">
        <v>2.6231546231546233E-3</v>
      </c>
      <c r="N49" s="11">
        <v>0.56982063805286098</v>
      </c>
      <c r="O49" s="11">
        <v>1.5191404371308599E-3</v>
      </c>
      <c r="P49" s="10">
        <v>4.0415800415800418E-3</v>
      </c>
      <c r="Q49" s="2">
        <v>-1.8110910791306601E-2</v>
      </c>
      <c r="R49" s="2">
        <v>0.93678390784946897</v>
      </c>
      <c r="S49" s="10">
        <v>2.1719457013574662E-4</v>
      </c>
      <c r="T49" s="2">
        <v>0.13504341920747201</v>
      </c>
      <c r="U49" s="2">
        <v>0.56234176167736205</v>
      </c>
      <c r="V49" s="10">
        <v>4.7058823529411761E-4</v>
      </c>
      <c r="W49" t="str">
        <f t="shared" si="8"/>
        <v>keep</v>
      </c>
      <c r="X49" s="11" t="str">
        <f t="shared" si="9"/>
        <v>keep</v>
      </c>
      <c r="Y49" t="str">
        <f t="shared" si="10"/>
        <v>keep</v>
      </c>
    </row>
    <row r="50" spans="1:25">
      <c r="A50">
        <v>83</v>
      </c>
      <c r="B50">
        <v>55</v>
      </c>
      <c r="C50" t="s">
        <v>263</v>
      </c>
      <c r="D50" t="str">
        <f>CONCATENATE($C$1, MID(C50, 6, 3))</f>
        <v>OTU277</v>
      </c>
      <c r="E50" t="s">
        <v>536</v>
      </c>
      <c r="F50" t="s">
        <v>190</v>
      </c>
      <c r="G50" t="str">
        <f t="shared" si="7"/>
        <v>Lachnospiracea_incertae_sedis (OTU277)</v>
      </c>
      <c r="H50" t="s">
        <v>32</v>
      </c>
      <c r="I50" t="s">
        <v>219</v>
      </c>
      <c r="J50" t="s">
        <v>521</v>
      </c>
      <c r="K50" s="2">
        <v>9.04833765336545E-2</v>
      </c>
      <c r="L50" s="2">
        <v>0.44863760650461099</v>
      </c>
      <c r="M50" s="10">
        <v>9.9456099456099461E-5</v>
      </c>
      <c r="N50" s="11">
        <v>0.57507745990061998</v>
      </c>
      <c r="O50" s="11">
        <v>1.4997734579104999E-3</v>
      </c>
      <c r="P50" s="10">
        <v>1.0478170478170478E-3</v>
      </c>
      <c r="Q50">
        <v>0</v>
      </c>
      <c r="R50">
        <v>0</v>
      </c>
      <c r="S50" s="10">
        <v>0</v>
      </c>
      <c r="T50" s="2">
        <v>-6.2140417516759597E-2</v>
      </c>
      <c r="U50" s="2">
        <v>0.799187512639981</v>
      </c>
      <c r="V50" s="10">
        <v>5.4298642533936655E-5</v>
      </c>
      <c r="W50" t="str">
        <f t="shared" si="8"/>
        <v>keep</v>
      </c>
      <c r="X50" s="11" t="str">
        <f t="shared" si="9"/>
        <v>keep</v>
      </c>
      <c r="Y50" t="str">
        <f t="shared" si="10"/>
        <v>keep</v>
      </c>
    </row>
    <row r="51" spans="1:25">
      <c r="A51">
        <v>72</v>
      </c>
      <c r="B51">
        <v>50</v>
      </c>
      <c r="C51" t="s">
        <v>167</v>
      </c>
      <c r="D51" t="str">
        <f>CONCATENATE($C$1, MID(C51, 7, 2))</f>
        <v>OTU83</v>
      </c>
      <c r="E51" t="s">
        <v>529</v>
      </c>
      <c r="F51" t="s">
        <v>530</v>
      </c>
      <c r="G51" t="str">
        <f t="shared" si="7"/>
        <v>Porphyromonadaceae (OTU83)</v>
      </c>
      <c r="H51" t="s">
        <v>52</v>
      </c>
      <c r="I51" t="s">
        <v>214</v>
      </c>
      <c r="J51" t="s">
        <v>525</v>
      </c>
      <c r="K51" s="2">
        <v>-8.3787531930200696E-3</v>
      </c>
      <c r="L51" s="2">
        <v>0.96081418812233699</v>
      </c>
      <c r="M51" s="10">
        <v>2.4864024864024865E-5</v>
      </c>
      <c r="N51" s="11">
        <v>0.51082632829018404</v>
      </c>
      <c r="O51" s="11">
        <v>5.66100991366956E-3</v>
      </c>
      <c r="P51" s="10">
        <v>1.3139293139293139E-3</v>
      </c>
      <c r="Q51">
        <v>0</v>
      </c>
      <c r="R51">
        <v>0</v>
      </c>
      <c r="S51" s="10">
        <v>0</v>
      </c>
      <c r="T51" s="2">
        <v>2.5991601399291499E-2</v>
      </c>
      <c r="U51" s="2">
        <v>0.91978045702704503</v>
      </c>
      <c r="V51" s="10">
        <v>5.9728506787330314E-4</v>
      </c>
      <c r="W51" t="str">
        <f t="shared" si="8"/>
        <v>keep</v>
      </c>
      <c r="X51" s="11" t="str">
        <f t="shared" si="9"/>
        <v>keep</v>
      </c>
      <c r="Y51" t="str">
        <f t="shared" si="10"/>
        <v>keep</v>
      </c>
    </row>
    <row r="52" spans="1:25">
      <c r="A52">
        <v>74</v>
      </c>
      <c r="B52">
        <v>51</v>
      </c>
      <c r="C52" t="s">
        <v>239</v>
      </c>
      <c r="D52" t="str">
        <f>CONCATENATE($C$1, MID(C52, 6, 3))</f>
        <v>OTU222</v>
      </c>
      <c r="E52" t="s">
        <v>536</v>
      </c>
      <c r="F52" t="s">
        <v>302</v>
      </c>
      <c r="G52" t="str">
        <f t="shared" si="7"/>
        <v>Ruminococcaceae (OTU222)</v>
      </c>
      <c r="H52" t="s">
        <v>82</v>
      </c>
      <c r="I52" t="s">
        <v>217</v>
      </c>
      <c r="J52" t="s">
        <v>109</v>
      </c>
      <c r="K52" s="2">
        <v>-6.1063586629605399E-3</v>
      </c>
      <c r="L52" s="2">
        <v>0.96881271835569904</v>
      </c>
      <c r="M52" s="10">
        <v>3.7296037296037295E-5</v>
      </c>
      <c r="N52">
        <v>0.39106637262864802</v>
      </c>
      <c r="O52">
        <v>4.7831247943829598E-2</v>
      </c>
      <c r="P52" s="10">
        <v>1.3638253638253639E-3</v>
      </c>
      <c r="Q52">
        <v>0</v>
      </c>
      <c r="R52">
        <v>0</v>
      </c>
      <c r="S52" s="10">
        <v>0</v>
      </c>
      <c r="T52" s="2">
        <v>0.12328474420235</v>
      </c>
      <c r="U52" s="2">
        <v>0.59919563709316004</v>
      </c>
      <c r="V52" s="10">
        <v>1.8099547511312218E-5</v>
      </c>
      <c r="W52" t="str">
        <f t="shared" si="8"/>
        <v>keep</v>
      </c>
      <c r="X52" s="11" t="str">
        <f t="shared" si="9"/>
        <v>keep</v>
      </c>
      <c r="Y52" t="str">
        <f t="shared" si="10"/>
        <v>keep</v>
      </c>
    </row>
    <row r="53" spans="1:25">
      <c r="A53">
        <v>110</v>
      </c>
      <c r="B53">
        <v>72</v>
      </c>
      <c r="C53" t="s">
        <v>504</v>
      </c>
      <c r="D53" t="str">
        <f>CONCATENATE($C$1, MID(C53, 7, 2))</f>
        <v>OTU78</v>
      </c>
      <c r="E53" t="s">
        <v>536</v>
      </c>
      <c r="F53" t="s">
        <v>505</v>
      </c>
      <c r="G53" t="str">
        <f t="shared" si="7"/>
        <v>Streptococcus (OTU78)</v>
      </c>
      <c r="H53" t="s">
        <v>48</v>
      </c>
      <c r="I53" t="s">
        <v>112</v>
      </c>
      <c r="J53" t="s">
        <v>114</v>
      </c>
      <c r="K53">
        <v>0.36237248981057402</v>
      </c>
      <c r="L53">
        <v>1.0527866947208999E-3</v>
      </c>
      <c r="M53" s="10">
        <v>1.7031857031857033E-3</v>
      </c>
      <c r="N53">
        <v>0.42141413981757903</v>
      </c>
      <c r="O53">
        <v>2.9672712886872201E-2</v>
      </c>
      <c r="P53" s="10">
        <v>7.8170478170478167E-4</v>
      </c>
      <c r="Q53">
        <v>0</v>
      </c>
      <c r="R53">
        <v>0</v>
      </c>
      <c r="S53" s="10">
        <v>0</v>
      </c>
      <c r="T53" s="2">
        <v>0.16121851164922599</v>
      </c>
      <c r="U53" s="2">
        <v>0.47033853292363198</v>
      </c>
      <c r="V53" s="10">
        <v>3.6199095022624436E-5</v>
      </c>
      <c r="W53" t="str">
        <f t="shared" si="8"/>
        <v>keep</v>
      </c>
      <c r="X53" s="11" t="str">
        <f t="shared" si="9"/>
        <v>keep</v>
      </c>
      <c r="Y53" t="str">
        <f t="shared" si="10"/>
        <v>keep</v>
      </c>
    </row>
    <row r="54" spans="1:25">
      <c r="A54">
        <v>87</v>
      </c>
      <c r="B54">
        <v>57</v>
      </c>
      <c r="C54" t="s">
        <v>188</v>
      </c>
      <c r="D54" t="str">
        <f>CONCATENATE($C$1, MID(C54, 6, 3))</f>
        <v>OTU119</v>
      </c>
      <c r="E54" t="s">
        <v>529</v>
      </c>
      <c r="F54" t="s">
        <v>530</v>
      </c>
      <c r="G54" t="str">
        <f t="shared" si="7"/>
        <v>Porphyromonadaceae (OTU119)</v>
      </c>
      <c r="H54" t="s">
        <v>64</v>
      </c>
      <c r="I54" t="s">
        <v>214</v>
      </c>
      <c r="J54" t="s">
        <v>525</v>
      </c>
      <c r="K54" s="2">
        <v>0.109002750074655</v>
      </c>
      <c r="L54" s="2">
        <v>0.35115435012549601</v>
      </c>
      <c r="M54" s="10">
        <v>3.108003108003108E-5</v>
      </c>
      <c r="N54" s="11">
        <v>0.51185208396948201</v>
      </c>
      <c r="O54" s="11">
        <v>5.66100991366956E-3</v>
      </c>
      <c r="P54" s="10">
        <v>1.1309771309771311E-3</v>
      </c>
      <c r="Q54">
        <v>0</v>
      </c>
      <c r="R54">
        <v>0</v>
      </c>
      <c r="S54" s="10">
        <v>0</v>
      </c>
      <c r="T54" s="2">
        <v>0.168399334716166</v>
      </c>
      <c r="U54" s="2">
        <v>0.47033853292363198</v>
      </c>
      <c r="V54" s="10">
        <v>5.0678733031674203E-4</v>
      </c>
      <c r="W54" t="str">
        <f t="shared" si="8"/>
        <v>keep</v>
      </c>
      <c r="X54" s="11" t="str">
        <f t="shared" si="9"/>
        <v>keep</v>
      </c>
      <c r="Y54" t="str">
        <f t="shared" si="10"/>
        <v>keep</v>
      </c>
    </row>
    <row r="55" spans="1:25">
      <c r="A55">
        <v>80</v>
      </c>
      <c r="B55">
        <v>53</v>
      </c>
      <c r="C55" t="s">
        <v>242</v>
      </c>
      <c r="D55" t="str">
        <f>CONCATENATE($C$1, MID(C55, 6, 3))</f>
        <v>OTU228</v>
      </c>
      <c r="E55" t="s">
        <v>529</v>
      </c>
      <c r="F55" t="s">
        <v>165</v>
      </c>
      <c r="G55" t="str">
        <f t="shared" si="7"/>
        <v>Parabacteroides (OTU228)</v>
      </c>
      <c r="H55" t="s">
        <v>0</v>
      </c>
      <c r="I55" t="s">
        <v>214</v>
      </c>
      <c r="J55" t="s">
        <v>525</v>
      </c>
      <c r="K55" s="2">
        <v>7.4128972060918799E-2</v>
      </c>
      <c r="L55" s="2">
        <v>0.51743882795470297</v>
      </c>
      <c r="M55" s="10">
        <v>1.4296814296814296E-4</v>
      </c>
      <c r="N55">
        <v>0.387373494521562</v>
      </c>
      <c r="O55">
        <v>4.9579239247225598E-2</v>
      </c>
      <c r="P55" s="10">
        <v>1.8295218295218294E-3</v>
      </c>
      <c r="Q55">
        <v>0</v>
      </c>
      <c r="R55">
        <v>0</v>
      </c>
      <c r="S55" s="10">
        <v>0</v>
      </c>
      <c r="T55" s="2">
        <v>0.18599046186766899</v>
      </c>
      <c r="U55" s="2">
        <v>0.47033853292363198</v>
      </c>
      <c r="V55" s="10">
        <v>1.2669683257918551E-4</v>
      </c>
      <c r="W55" t="str">
        <f t="shared" si="8"/>
        <v>keep</v>
      </c>
      <c r="X55" s="11" t="str">
        <f t="shared" si="9"/>
        <v>keep</v>
      </c>
      <c r="Y55" t="str">
        <f t="shared" si="10"/>
        <v>keep</v>
      </c>
    </row>
    <row r="56" spans="1:25">
      <c r="A56">
        <v>105</v>
      </c>
      <c r="B56">
        <v>69</v>
      </c>
      <c r="C56" t="s">
        <v>503</v>
      </c>
      <c r="D56" t="str">
        <f>CONCATENATE($C$1, MID(C56, 7, 2))</f>
        <v>OTU57</v>
      </c>
      <c r="E56" t="s">
        <v>536</v>
      </c>
      <c r="F56" t="s">
        <v>536</v>
      </c>
      <c r="G56" t="str">
        <f t="shared" si="7"/>
        <v>Firmicutes (OTU57)</v>
      </c>
      <c r="H56" t="s">
        <v>37</v>
      </c>
      <c r="I56" t="s">
        <v>536</v>
      </c>
      <c r="J56" t="s">
        <v>526</v>
      </c>
      <c r="K56">
        <v>0.30947345139133298</v>
      </c>
      <c r="L56">
        <v>6.3290521049794504E-3</v>
      </c>
      <c r="M56" s="10">
        <v>1.1250971250971252E-3</v>
      </c>
      <c r="N56" s="2">
        <v>0.143956335331621</v>
      </c>
      <c r="O56" s="2">
        <v>0.53816138772274402</v>
      </c>
      <c r="P56" s="10">
        <v>9.9792099792099791E-5</v>
      </c>
      <c r="Q56" s="2">
        <v>2.1879126228222202E-3</v>
      </c>
      <c r="R56" s="2">
        <v>0.99020189124117597</v>
      </c>
      <c r="S56" s="10">
        <v>9.0497737556561084E-5</v>
      </c>
      <c r="T56" s="11">
        <v>0.83135989830340795</v>
      </c>
      <c r="U56" s="12">
        <v>3.9489847396436499E-8</v>
      </c>
      <c r="V56" s="8">
        <v>2.2895927601809953E-2</v>
      </c>
      <c r="W56" t="str">
        <f t="shared" si="8"/>
        <v>keep</v>
      </c>
      <c r="X56" s="11" t="str">
        <f t="shared" si="9"/>
        <v>keep</v>
      </c>
      <c r="Y56" t="str">
        <f t="shared" si="10"/>
        <v>keep</v>
      </c>
    </row>
    <row r="57" spans="1:25">
      <c r="A57">
        <v>55</v>
      </c>
      <c r="B57">
        <v>44</v>
      </c>
      <c r="C57" t="s">
        <v>350</v>
      </c>
      <c r="D57" t="str">
        <f>CONCATENATE($C$1, MID(C57, 7, 2))</f>
        <v>OTU32</v>
      </c>
      <c r="E57" t="s">
        <v>536</v>
      </c>
      <c r="F57" t="s">
        <v>537</v>
      </c>
      <c r="G57" t="str">
        <f t="shared" si="7"/>
        <v>Lachnospiraceae (OTU32)</v>
      </c>
      <c r="H57" t="s">
        <v>149</v>
      </c>
      <c r="I57" t="s">
        <v>219</v>
      </c>
      <c r="J57" t="s">
        <v>521</v>
      </c>
      <c r="K57">
        <v>-0.31798992916630098</v>
      </c>
      <c r="L57">
        <v>5.0608364514844496E-3</v>
      </c>
      <c r="M57" s="10">
        <v>1.1561771561771563E-3</v>
      </c>
      <c r="N57" s="2">
        <v>-0.27267471192329401</v>
      </c>
      <c r="O57" s="2">
        <v>0.21217360263151899</v>
      </c>
      <c r="P57" s="9">
        <v>4.5239085239085243E-3</v>
      </c>
      <c r="Q57" s="2">
        <v>3.4662738521622901E-3</v>
      </c>
      <c r="R57" s="2">
        <v>0.98916556748522799</v>
      </c>
      <c r="S57" s="10">
        <v>1.7556561085972852E-3</v>
      </c>
      <c r="T57" s="11">
        <v>-0.53461137360516697</v>
      </c>
      <c r="U57" s="11">
        <v>7.0538126911103803E-3</v>
      </c>
      <c r="V57" s="10">
        <v>9.9547511312217201E-4</v>
      </c>
      <c r="W57" t="str">
        <f t="shared" si="8"/>
        <v>keep</v>
      </c>
      <c r="X57" s="11" t="str">
        <f t="shared" si="9"/>
        <v>keep</v>
      </c>
      <c r="Y57" t="str">
        <f t="shared" si="10"/>
        <v>keep</v>
      </c>
    </row>
    <row r="58" spans="1:25">
      <c r="A58">
        <v>103</v>
      </c>
      <c r="B58">
        <v>68</v>
      </c>
      <c r="C58" t="s">
        <v>494</v>
      </c>
      <c r="D58" t="str">
        <f>CONCATENATE($C$1, MID(C58, 7, 2))</f>
        <v>OTU46</v>
      </c>
      <c r="E58" t="s">
        <v>536</v>
      </c>
      <c r="F58" t="s">
        <v>495</v>
      </c>
      <c r="G58" t="str">
        <f t="shared" si="7"/>
        <v>Bacillales (OTU46)</v>
      </c>
      <c r="H58" t="s">
        <v>161</v>
      </c>
      <c r="I58" t="s">
        <v>112</v>
      </c>
      <c r="J58" t="s">
        <v>114</v>
      </c>
      <c r="K58">
        <v>0.26765346809164198</v>
      </c>
      <c r="L58">
        <v>2.11078092321683E-2</v>
      </c>
      <c r="M58" s="10">
        <v>1.2618492618492619E-3</v>
      </c>
      <c r="N58" s="11">
        <v>0.49543999310072101</v>
      </c>
      <c r="O58" s="11">
        <v>7.8270498580531502E-3</v>
      </c>
      <c r="P58" s="10">
        <v>3.659043659043659E-4</v>
      </c>
      <c r="Q58" s="2">
        <v>2.23793624153838E-2</v>
      </c>
      <c r="R58" s="2">
        <v>0.92874771450190297</v>
      </c>
      <c r="S58" s="10">
        <v>2.1719457013574662E-4</v>
      </c>
      <c r="T58" s="2">
        <v>0.118702658606494</v>
      </c>
      <c r="U58" s="2">
        <v>0.61647123831985295</v>
      </c>
      <c r="V58" s="10">
        <v>1.6289592760180996E-4</v>
      </c>
      <c r="W58" t="str">
        <f t="shared" si="8"/>
        <v>keep</v>
      </c>
      <c r="X58" s="11" t="str">
        <f t="shared" si="9"/>
        <v>keep</v>
      </c>
      <c r="Y58" t="str">
        <f t="shared" si="10"/>
        <v>keep</v>
      </c>
    </row>
    <row r="59" spans="1:25">
      <c r="A59">
        <v>41</v>
      </c>
      <c r="B59">
        <v>37</v>
      </c>
      <c r="C59" t="s">
        <v>348</v>
      </c>
      <c r="D59" t="str">
        <f>CONCATENATE($C$1, MID(C59, 7, 2))</f>
        <v>OTU60</v>
      </c>
      <c r="E59" t="s">
        <v>536</v>
      </c>
      <c r="F59" t="s">
        <v>349</v>
      </c>
      <c r="G59" t="str">
        <f t="shared" si="7"/>
        <v>Oscillibacter (OTU60)</v>
      </c>
      <c r="H59" t="s">
        <v>38</v>
      </c>
      <c r="I59" t="s">
        <v>110</v>
      </c>
      <c r="J59" t="s">
        <v>527</v>
      </c>
      <c r="K59">
        <v>-0.43798174652203098</v>
      </c>
      <c r="L59" s="1">
        <v>3.5879156769075802E-5</v>
      </c>
      <c r="M59" s="10">
        <v>1.1623931623931623E-3</v>
      </c>
      <c r="N59" s="2">
        <v>-0.30049773448782702</v>
      </c>
      <c r="O59" s="2">
        <v>0.1556278103133</v>
      </c>
      <c r="P59" s="10">
        <v>1.9293139293139292E-3</v>
      </c>
      <c r="Q59" s="2">
        <v>0.116766596589647</v>
      </c>
      <c r="R59" s="2">
        <v>0.60545603961059302</v>
      </c>
      <c r="S59" s="10">
        <v>2.4434389140271496E-3</v>
      </c>
      <c r="T59">
        <v>-0.46786364835002198</v>
      </c>
      <c r="U59">
        <v>2.6029543307282701E-2</v>
      </c>
      <c r="V59" s="10">
        <v>2.8959276018099549E-4</v>
      </c>
      <c r="W59" t="str">
        <f t="shared" si="8"/>
        <v>keep</v>
      </c>
      <c r="X59" s="11" t="str">
        <f t="shared" si="9"/>
        <v>keep</v>
      </c>
      <c r="Y59" t="str">
        <f t="shared" si="10"/>
        <v>keep</v>
      </c>
    </row>
    <row r="60" spans="1:25">
      <c r="A60">
        <v>5</v>
      </c>
      <c r="B60">
        <v>5</v>
      </c>
      <c r="C60" t="s">
        <v>538</v>
      </c>
      <c r="D60" t="str">
        <f>CONCATENATE($C$1, MID(C60, 7, 2))</f>
        <v>OTU15</v>
      </c>
      <c r="E60" t="s">
        <v>529</v>
      </c>
      <c r="F60" t="s">
        <v>530</v>
      </c>
      <c r="G60" t="str">
        <f t="shared" si="7"/>
        <v>Porphyromonadaceae (OTU15)</v>
      </c>
      <c r="H60" t="s">
        <v>134</v>
      </c>
      <c r="I60" t="s">
        <v>214</v>
      </c>
      <c r="J60" t="s">
        <v>525</v>
      </c>
      <c r="K60" s="11">
        <v>-0.762147998163208</v>
      </c>
      <c r="L60" s="12">
        <v>2.8575211848448999E-18</v>
      </c>
      <c r="M60" s="9">
        <v>4.6371406371406368E-3</v>
      </c>
      <c r="N60" s="11">
        <v>-0.57729153063918504</v>
      </c>
      <c r="O60" s="11">
        <v>1.4997734579104999E-3</v>
      </c>
      <c r="P60" s="9">
        <v>1.1426195426195426E-2</v>
      </c>
      <c r="Q60" s="2">
        <v>0.14890632149893401</v>
      </c>
      <c r="R60" s="2">
        <v>0.55116004113337702</v>
      </c>
      <c r="S60" s="9">
        <v>1.4461538461538461E-2</v>
      </c>
      <c r="T60" s="11">
        <v>-0.67202795991600905</v>
      </c>
      <c r="U60" s="11">
        <v>1.3318229600916499E-4</v>
      </c>
      <c r="V60" s="8">
        <v>5.7013574660633492E-3</v>
      </c>
      <c r="W60" t="str">
        <f t="shared" si="8"/>
        <v>keep</v>
      </c>
      <c r="X60" s="11" t="str">
        <f t="shared" si="9"/>
        <v>keep</v>
      </c>
      <c r="Y60" t="str">
        <f t="shared" si="10"/>
        <v>keep</v>
      </c>
    </row>
    <row r="61" spans="1:25">
      <c r="A61">
        <v>10</v>
      </c>
      <c r="B61">
        <v>10</v>
      </c>
      <c r="C61" t="s">
        <v>297</v>
      </c>
      <c r="D61" t="str">
        <f>CONCATENATE($C$1, MID(C61, 8, 1))</f>
        <v>OTU2</v>
      </c>
      <c r="E61" t="s">
        <v>529</v>
      </c>
      <c r="F61" t="s">
        <v>530</v>
      </c>
      <c r="G61" t="str">
        <f t="shared" si="7"/>
        <v>Porphyromonadaceae (OTU2)</v>
      </c>
      <c r="H61" t="s">
        <v>122</v>
      </c>
      <c r="I61" t="s">
        <v>214</v>
      </c>
      <c r="J61" t="s">
        <v>525</v>
      </c>
      <c r="K61" s="11">
        <v>-0.63126108261136304</v>
      </c>
      <c r="L61" s="12">
        <v>6.5553156085292204E-11</v>
      </c>
      <c r="M61" s="9">
        <v>8.9075369075369074E-3</v>
      </c>
      <c r="N61" s="11">
        <v>-0.60892394327694799</v>
      </c>
      <c r="O61" s="11">
        <v>8.3211010678737197E-4</v>
      </c>
      <c r="P61" s="9">
        <v>1.4187110187110186E-2</v>
      </c>
      <c r="Q61" s="2">
        <v>0.149780782139882</v>
      </c>
      <c r="R61" s="2">
        <v>0.55116004113337702</v>
      </c>
      <c r="S61" s="9">
        <v>1.7303167420814478E-2</v>
      </c>
      <c r="T61" s="11">
        <v>-0.825853300677442</v>
      </c>
      <c r="U61" s="12">
        <v>5.2129488232842098E-8</v>
      </c>
      <c r="V61" s="8">
        <v>1.2217194570135747E-2</v>
      </c>
      <c r="W61" t="str">
        <f t="shared" si="8"/>
        <v>keep</v>
      </c>
      <c r="X61" s="11" t="str">
        <f t="shared" si="9"/>
        <v>keep</v>
      </c>
      <c r="Y61" t="str">
        <f t="shared" si="10"/>
        <v>keep</v>
      </c>
    </row>
    <row r="62" spans="1:25">
      <c r="A62">
        <v>13</v>
      </c>
      <c r="B62">
        <v>13</v>
      </c>
      <c r="C62" t="s">
        <v>306</v>
      </c>
      <c r="D62" t="str">
        <f t="shared" ref="D62:D67" si="11">CONCATENATE($C$1, MID(C62, 7, 2))</f>
        <v>OTU27</v>
      </c>
      <c r="E62" t="s">
        <v>536</v>
      </c>
      <c r="F62" t="s">
        <v>537</v>
      </c>
      <c r="G62" t="str">
        <f t="shared" si="7"/>
        <v>Lachnospiraceae (OTU27)</v>
      </c>
      <c r="H62" t="s">
        <v>146</v>
      </c>
      <c r="I62" t="s">
        <v>219</v>
      </c>
      <c r="J62" t="s">
        <v>521</v>
      </c>
      <c r="K62" s="11">
        <v>-0.62451203237091102</v>
      </c>
      <c r="L62" s="12">
        <v>1.02568530445954E-10</v>
      </c>
      <c r="M62" s="10">
        <v>2.5112665112665112E-3</v>
      </c>
      <c r="N62" s="11">
        <v>-0.50605715607659496</v>
      </c>
      <c r="O62" s="11">
        <v>6.2929865949385797E-3</v>
      </c>
      <c r="P62" s="10">
        <v>1.9126819126819125E-3</v>
      </c>
      <c r="Q62" s="2">
        <v>0.158176145100554</v>
      </c>
      <c r="R62" s="2">
        <v>0.55116004113337702</v>
      </c>
      <c r="S62" s="10">
        <v>2.2986425339366514E-3</v>
      </c>
      <c r="T62" s="2">
        <v>-3.3824237284104497E-2</v>
      </c>
      <c r="U62" s="2">
        <v>0.89224622794087205</v>
      </c>
      <c r="V62" s="8">
        <v>6.4796380090497733E-3</v>
      </c>
      <c r="W62" t="str">
        <f t="shared" si="8"/>
        <v>keep</v>
      </c>
      <c r="X62" s="11" t="str">
        <f t="shared" si="9"/>
        <v>keep</v>
      </c>
      <c r="Y62" t="str">
        <f t="shared" si="10"/>
        <v>keep</v>
      </c>
    </row>
    <row r="63" spans="1:25">
      <c r="A63">
        <v>107</v>
      </c>
      <c r="B63">
        <v>70</v>
      </c>
      <c r="C63" t="s">
        <v>499</v>
      </c>
      <c r="D63" t="str">
        <f t="shared" si="11"/>
        <v>OTU65</v>
      </c>
      <c r="E63" t="s">
        <v>489</v>
      </c>
      <c r="F63" t="s">
        <v>500</v>
      </c>
      <c r="G63" t="str">
        <f t="shared" si="7"/>
        <v>Pseudomonas (OTU65)</v>
      </c>
      <c r="H63" t="s">
        <v>40</v>
      </c>
      <c r="I63" t="s">
        <v>215</v>
      </c>
      <c r="J63" t="s">
        <v>216</v>
      </c>
      <c r="K63">
        <v>0.31451523626278899</v>
      </c>
      <c r="L63">
        <v>5.5352579328352396E-3</v>
      </c>
      <c r="M63" s="9">
        <v>4.5625485625485629E-3</v>
      </c>
      <c r="N63" s="11">
        <v>0.71426813524874699</v>
      </c>
      <c r="O63" s="12">
        <v>6.3118738645434505E-5</v>
      </c>
      <c r="P63" s="10">
        <v>1.3139293139293139E-3</v>
      </c>
      <c r="Q63" s="2">
        <v>0.18738267255471899</v>
      </c>
      <c r="R63" s="2">
        <v>0.50746438998208598</v>
      </c>
      <c r="S63" s="10">
        <v>5.4298642533936655E-5</v>
      </c>
      <c r="T63" s="2">
        <v>-6.8799629959055295E-2</v>
      </c>
      <c r="U63" s="2">
        <v>0.78097565269004598</v>
      </c>
      <c r="V63" s="10">
        <v>1.2669683257918551E-4</v>
      </c>
      <c r="W63" t="str">
        <f t="shared" si="8"/>
        <v>keep</v>
      </c>
      <c r="X63" s="11" t="str">
        <f t="shared" si="9"/>
        <v>keep</v>
      </c>
      <c r="Y63" t="str">
        <f t="shared" si="10"/>
        <v>keep</v>
      </c>
    </row>
    <row r="64" spans="1:25">
      <c r="A64">
        <v>17</v>
      </c>
      <c r="B64">
        <v>17</v>
      </c>
      <c r="C64" t="s">
        <v>428</v>
      </c>
      <c r="D64" t="str">
        <f t="shared" si="11"/>
        <v>OTU64</v>
      </c>
      <c r="E64" t="s">
        <v>429</v>
      </c>
      <c r="F64" t="s">
        <v>429</v>
      </c>
      <c r="G64" t="str">
        <f t="shared" si="7"/>
        <v>unclassified (OTU64)</v>
      </c>
      <c r="H64" t="s">
        <v>39</v>
      </c>
      <c r="I64" t="s">
        <v>519</v>
      </c>
      <c r="J64" t="s">
        <v>212</v>
      </c>
      <c r="K64" s="11">
        <v>-0.58309034816847605</v>
      </c>
      <c r="L64" s="12">
        <v>3.6877185989295498E-9</v>
      </c>
      <c r="M64" s="10">
        <v>1.0505050505050504E-3</v>
      </c>
      <c r="N64">
        <v>-0.418584957817565</v>
      </c>
      <c r="O64">
        <v>3.0672511117384699E-2</v>
      </c>
      <c r="P64" s="10">
        <v>1.6465696465696466E-3</v>
      </c>
      <c r="Q64" s="2">
        <v>0.21993636502390701</v>
      </c>
      <c r="R64" s="2">
        <v>0.46943625044018999</v>
      </c>
      <c r="S64" s="10">
        <v>9.5927601809954748E-4</v>
      </c>
      <c r="T64" s="2">
        <v>-0.203626011317799</v>
      </c>
      <c r="U64" s="2">
        <v>0.41941775430096401</v>
      </c>
      <c r="V64" s="10">
        <v>1.6470588235294116E-3</v>
      </c>
      <c r="W64" t="str">
        <f t="shared" si="8"/>
        <v>keep</v>
      </c>
      <c r="X64" s="11" t="str">
        <f t="shared" si="9"/>
        <v>keep</v>
      </c>
      <c r="Y64" t="str">
        <f t="shared" si="10"/>
        <v>keep</v>
      </c>
    </row>
    <row r="65" spans="1:25">
      <c r="A65">
        <v>39</v>
      </c>
      <c r="B65">
        <v>36</v>
      </c>
      <c r="C65" t="s">
        <v>427</v>
      </c>
      <c r="D65" t="str">
        <f t="shared" si="11"/>
        <v>OTU35</v>
      </c>
      <c r="E65" t="s">
        <v>536</v>
      </c>
      <c r="F65" t="s">
        <v>302</v>
      </c>
      <c r="G65" t="str">
        <f t="shared" si="7"/>
        <v>Ruminococcaceae (OTU35)</v>
      </c>
      <c r="H65" t="s">
        <v>152</v>
      </c>
      <c r="I65" t="s">
        <v>217</v>
      </c>
      <c r="J65" t="s">
        <v>109</v>
      </c>
      <c r="K65">
        <v>-0.45690084228885303</v>
      </c>
      <c r="L65" s="1">
        <v>1.3296576660346E-5</v>
      </c>
      <c r="M65" s="10">
        <v>7.4592074592074592E-4</v>
      </c>
      <c r="N65" s="11">
        <v>-0.580748913635458</v>
      </c>
      <c r="O65" s="11">
        <v>1.4997734579104999E-3</v>
      </c>
      <c r="P65" s="10">
        <v>1.4968814968814969E-3</v>
      </c>
      <c r="Q65" s="2">
        <v>0.24132057624028</v>
      </c>
      <c r="R65" s="2">
        <v>0.41760547425850197</v>
      </c>
      <c r="S65" s="10">
        <v>3.4932126696832579E-3</v>
      </c>
      <c r="T65" s="11">
        <v>-0.51784151086515495</v>
      </c>
      <c r="U65" s="11">
        <v>1.04522801079473E-2</v>
      </c>
      <c r="V65" s="10">
        <v>4.8868778280542987E-4</v>
      </c>
      <c r="W65" t="str">
        <f t="shared" si="8"/>
        <v>keep</v>
      </c>
      <c r="X65" s="11" t="str">
        <f t="shared" si="9"/>
        <v>keep</v>
      </c>
      <c r="Y65" t="str">
        <f t="shared" si="10"/>
        <v>keep</v>
      </c>
    </row>
    <row r="66" spans="1:25">
      <c r="A66">
        <v>57</v>
      </c>
      <c r="B66">
        <v>45</v>
      </c>
      <c r="C66" t="s">
        <v>378</v>
      </c>
      <c r="D66" t="str">
        <f t="shared" si="11"/>
        <v>OTU56</v>
      </c>
      <c r="E66" t="s">
        <v>536</v>
      </c>
      <c r="F66" t="s">
        <v>349</v>
      </c>
      <c r="G66" t="str">
        <f t="shared" ref="G66:G97" si="12">CONCATENATE(F66, " (",D66, ")")</f>
        <v>Oscillibacter (OTU56)</v>
      </c>
      <c r="H66" t="s">
        <v>36</v>
      </c>
      <c r="I66" t="s">
        <v>110</v>
      </c>
      <c r="J66" t="s">
        <v>527</v>
      </c>
      <c r="K66">
        <v>-0.29509062925129997</v>
      </c>
      <c r="L66">
        <v>1.0117988474105799E-2</v>
      </c>
      <c r="M66" s="10">
        <v>5.5944055944055944E-4</v>
      </c>
      <c r="N66" s="2">
        <v>-6.3370744970567897E-3</v>
      </c>
      <c r="O66" s="2">
        <v>0.977414703435323</v>
      </c>
      <c r="P66" s="10">
        <v>1.1143451143451142E-3</v>
      </c>
      <c r="Q66" s="2">
        <v>0.2771425679774</v>
      </c>
      <c r="R66" s="2">
        <v>0.33425900666090402</v>
      </c>
      <c r="S66" s="10">
        <v>2.7149321266968329E-3</v>
      </c>
      <c r="T66" s="2">
        <v>-0.16908740150653101</v>
      </c>
      <c r="U66" s="2">
        <v>0.47033853292363198</v>
      </c>
      <c r="V66" s="10">
        <v>7.2398190045248873E-5</v>
      </c>
      <c r="W66" t="str">
        <f t="shared" ref="W66:W74" si="13">IF(AND($V66&lt;0.0001,$S66&lt;0.0001, $P66&lt;0.0001, $M66&lt;0.0001), "THROW", "keep")</f>
        <v>keep</v>
      </c>
      <c r="X66" s="11" t="str">
        <f t="shared" ref="X66:X74" si="14">IF(AND($V66&lt;0.0005,$S66&lt;0.0005, $P66&lt;0.0005, $M66&lt;0.0005), "THROW", "keep")</f>
        <v>keep</v>
      </c>
      <c r="Y66" t="str">
        <f t="shared" ref="Y66:Y74" si="15">IF(AND($V66&lt;0.001,$S66&lt;0.001, $P66&lt;0.001, $M66&lt;0.001), "THROW", "keep")</f>
        <v>keep</v>
      </c>
    </row>
    <row r="67" spans="1:25">
      <c r="A67">
        <v>25</v>
      </c>
      <c r="B67">
        <v>25</v>
      </c>
      <c r="C67" t="s">
        <v>425</v>
      </c>
      <c r="D67" t="str">
        <f t="shared" si="11"/>
        <v>OTU19</v>
      </c>
      <c r="E67" t="s">
        <v>529</v>
      </c>
      <c r="F67" t="s">
        <v>530</v>
      </c>
      <c r="G67" t="str">
        <f t="shared" si="12"/>
        <v>Porphyromonadaceae (OTU19)</v>
      </c>
      <c r="H67" t="s">
        <v>138</v>
      </c>
      <c r="I67" t="s">
        <v>214</v>
      </c>
      <c r="J67" t="s">
        <v>525</v>
      </c>
      <c r="K67" s="11">
        <v>-0.51319346812652999</v>
      </c>
      <c r="L67" s="12">
        <v>5.8081249560090002E-7</v>
      </c>
      <c r="M67" s="9">
        <v>1.304118104118104E-2</v>
      </c>
      <c r="N67" s="11">
        <v>-0.53558317501779595</v>
      </c>
      <c r="O67" s="11">
        <v>3.3605800795587001E-3</v>
      </c>
      <c r="P67" s="9">
        <v>2.0141372141372141E-2</v>
      </c>
      <c r="Q67" s="2">
        <v>0.28100183073215501</v>
      </c>
      <c r="R67" s="2">
        <v>0.33335245116896001</v>
      </c>
      <c r="S67" s="9">
        <v>2.2135746606334841E-2</v>
      </c>
      <c r="T67" s="11">
        <v>-0.85764161974589503</v>
      </c>
      <c r="U67" s="12">
        <v>1.15190956381587E-8</v>
      </c>
      <c r="V67" s="8">
        <v>7.855203619909502E-3</v>
      </c>
      <c r="W67" t="str">
        <f t="shared" si="13"/>
        <v>keep</v>
      </c>
      <c r="X67" s="11" t="str">
        <f t="shared" si="14"/>
        <v>keep</v>
      </c>
      <c r="Y67" t="str">
        <f t="shared" si="15"/>
        <v>keep</v>
      </c>
    </row>
    <row r="68" spans="1:25">
      <c r="A68">
        <v>3</v>
      </c>
      <c r="B68">
        <v>3</v>
      </c>
      <c r="C68" t="s">
        <v>289</v>
      </c>
      <c r="D68" t="str">
        <f>CONCATENATE($C$1, MID(C68, 8, 1))</f>
        <v>OTU7</v>
      </c>
      <c r="E68" t="s">
        <v>529</v>
      </c>
      <c r="F68" t="s">
        <v>530</v>
      </c>
      <c r="G68" t="str">
        <f t="shared" si="12"/>
        <v>Porphyromonadaceae (OTU7)</v>
      </c>
      <c r="H68" t="s">
        <v>127</v>
      </c>
      <c r="I68" t="s">
        <v>214</v>
      </c>
      <c r="J68" t="s">
        <v>525</v>
      </c>
      <c r="K68" s="11">
        <v>-0.77247061770775705</v>
      </c>
      <c r="L68" s="12">
        <v>7.51293300639572E-19</v>
      </c>
      <c r="M68" s="9">
        <v>8.4941724941724944E-2</v>
      </c>
      <c r="N68" s="11">
        <v>-0.606350189370505</v>
      </c>
      <c r="O68" s="11">
        <v>8.6320166744842397E-4</v>
      </c>
      <c r="P68" s="9">
        <v>8.4174636174636164E-2</v>
      </c>
      <c r="Q68" s="2">
        <v>0.33568374260825101</v>
      </c>
      <c r="R68" s="2">
        <v>0.22978359985934799</v>
      </c>
      <c r="S68" s="9">
        <v>0.11276018099547512</v>
      </c>
      <c r="T68" s="11">
        <v>-0.67751961822223505</v>
      </c>
      <c r="U68" s="11">
        <v>1.10608710120012E-4</v>
      </c>
      <c r="V68" s="8">
        <v>6.8995475113122179E-2</v>
      </c>
      <c r="W68" t="str">
        <f t="shared" si="13"/>
        <v>keep</v>
      </c>
      <c r="X68" s="11" t="str">
        <f t="shared" si="14"/>
        <v>keep</v>
      </c>
      <c r="Y68" t="str">
        <f t="shared" si="15"/>
        <v>keep</v>
      </c>
    </row>
    <row r="69" spans="1:25">
      <c r="A69">
        <v>82</v>
      </c>
      <c r="B69">
        <v>54</v>
      </c>
      <c r="C69" t="s">
        <v>368</v>
      </c>
      <c r="D69" t="str">
        <f>CONCATENATE($C$1, MID(C69, 7, 2))</f>
        <v>OTU43</v>
      </c>
      <c r="E69" t="s">
        <v>295</v>
      </c>
      <c r="F69" t="s">
        <v>369</v>
      </c>
      <c r="G69" t="str">
        <f t="shared" si="12"/>
        <v>Olsenella (OTU43)</v>
      </c>
      <c r="H69" t="s">
        <v>158</v>
      </c>
      <c r="I69" t="s">
        <v>213</v>
      </c>
      <c r="J69" t="s">
        <v>522</v>
      </c>
      <c r="K69" s="2">
        <v>8.3989581585527703E-2</v>
      </c>
      <c r="L69" s="2">
        <v>0.47008051374590598</v>
      </c>
      <c r="M69" s="10">
        <v>1.3177933177933177E-3</v>
      </c>
      <c r="N69" s="2">
        <v>-0.18076377168859301</v>
      </c>
      <c r="O69" s="2">
        <v>0.42741403240169301</v>
      </c>
      <c r="P69" s="10">
        <v>1.4968814968814969E-4</v>
      </c>
      <c r="Q69" s="2">
        <v>0.39751459841507097</v>
      </c>
      <c r="R69" s="2">
        <v>0.120026526321394</v>
      </c>
      <c r="S69" s="10">
        <v>1.5203619909502264E-3</v>
      </c>
      <c r="T69" s="11">
        <v>-0.664930875268125</v>
      </c>
      <c r="U69" s="11">
        <v>1.5091863342502E-4</v>
      </c>
      <c r="V69" s="10">
        <v>9.2307692307692305E-4</v>
      </c>
      <c r="W69" t="str">
        <f t="shared" si="13"/>
        <v>keep</v>
      </c>
      <c r="X69" s="11" t="str">
        <f t="shared" si="14"/>
        <v>keep</v>
      </c>
      <c r="Y69" t="str">
        <f t="shared" si="15"/>
        <v>keep</v>
      </c>
    </row>
    <row r="70" spans="1:25">
      <c r="A70">
        <v>50</v>
      </c>
      <c r="B70">
        <v>42</v>
      </c>
      <c r="C70" t="s">
        <v>371</v>
      </c>
      <c r="D70" t="str">
        <f>CONCATENATE($C$1, MID(C70, 8, 1))</f>
        <v>OTU8</v>
      </c>
      <c r="E70" t="s">
        <v>529</v>
      </c>
      <c r="F70" t="s">
        <v>530</v>
      </c>
      <c r="G70" t="str">
        <f t="shared" si="12"/>
        <v>Porphyromonadaceae (OTU8)</v>
      </c>
      <c r="H70" t="s">
        <v>128</v>
      </c>
      <c r="I70" t="s">
        <v>214</v>
      </c>
      <c r="J70" t="s">
        <v>525</v>
      </c>
      <c r="K70">
        <v>-0.359565052014308</v>
      </c>
      <c r="L70">
        <v>1.1683198309179099E-3</v>
      </c>
      <c r="M70" s="9">
        <v>3.6643356643356641E-2</v>
      </c>
      <c r="N70" s="11">
        <v>-0.63898578779140203</v>
      </c>
      <c r="O70" s="11">
        <v>3.56944531745417E-4</v>
      </c>
      <c r="P70" s="9">
        <v>2.7309771309771309E-2</v>
      </c>
      <c r="Q70" s="2">
        <v>0.42455502175689802</v>
      </c>
      <c r="R70" s="2">
        <v>8.1285464046825406E-2</v>
      </c>
      <c r="S70" s="9">
        <v>4.5357466063348416E-2</v>
      </c>
      <c r="T70" s="2">
        <v>-0.31336035187560102</v>
      </c>
      <c r="U70" s="2">
        <v>0.19449145995321401</v>
      </c>
      <c r="V70" s="8">
        <v>5.0316742081447964E-2</v>
      </c>
      <c r="W70" t="str">
        <f t="shared" si="13"/>
        <v>keep</v>
      </c>
      <c r="X70" s="11" t="str">
        <f t="shared" si="14"/>
        <v>keep</v>
      </c>
      <c r="Y70" t="str">
        <f t="shared" si="15"/>
        <v>keep</v>
      </c>
    </row>
    <row r="71" spans="1:25">
      <c r="A71">
        <v>11</v>
      </c>
      <c r="B71">
        <v>11</v>
      </c>
      <c r="C71" t="s">
        <v>300</v>
      </c>
      <c r="D71" t="str">
        <f>CONCATENATE($C$1, MID(C71, 7, 2))</f>
        <v>OTU16</v>
      </c>
      <c r="E71" t="s">
        <v>529</v>
      </c>
      <c r="F71" t="s">
        <v>529</v>
      </c>
      <c r="G71" t="str">
        <f t="shared" si="12"/>
        <v>Bacteroidetes (OTU16)</v>
      </c>
      <c r="H71" t="s">
        <v>135</v>
      </c>
      <c r="I71" t="s">
        <v>529</v>
      </c>
      <c r="J71" t="s">
        <v>524</v>
      </c>
      <c r="K71" s="11">
        <v>-0.62844027499235</v>
      </c>
      <c r="L71" s="12">
        <v>8.0301101568827103E-11</v>
      </c>
      <c r="M71" s="9">
        <v>1.2158508158508158E-2</v>
      </c>
      <c r="N71" s="11">
        <v>-0.56342145908408603</v>
      </c>
      <c r="O71" s="11">
        <v>1.72606455347123E-3</v>
      </c>
      <c r="P71" s="9">
        <v>1.1841995841995842E-2</v>
      </c>
      <c r="Q71" s="11">
        <v>0.60922507132436299</v>
      </c>
      <c r="R71" s="11">
        <v>1.66920073743939E-3</v>
      </c>
      <c r="S71" s="9">
        <v>1.7502262443438915E-2</v>
      </c>
      <c r="T71" s="11">
        <v>-0.82373215125891897</v>
      </c>
      <c r="U71" s="12">
        <v>5.60274029316072E-8</v>
      </c>
      <c r="V71" s="8">
        <v>7.8371040723981891E-3</v>
      </c>
      <c r="W71" t="str">
        <f t="shared" si="13"/>
        <v>keep</v>
      </c>
      <c r="X71" s="11" t="str">
        <f t="shared" si="14"/>
        <v>keep</v>
      </c>
      <c r="Y71" t="str">
        <f t="shared" si="15"/>
        <v>keep</v>
      </c>
    </row>
    <row r="72" spans="1:25">
      <c r="A72">
        <v>68</v>
      </c>
      <c r="B72">
        <v>48</v>
      </c>
      <c r="C72" t="s">
        <v>539</v>
      </c>
      <c r="D72" t="str">
        <f>CONCATENATE($C$1, MID(C72, 7, 2))</f>
        <v>OTU10</v>
      </c>
      <c r="E72" t="s">
        <v>540</v>
      </c>
      <c r="F72" t="s">
        <v>541</v>
      </c>
      <c r="G72" t="str">
        <f t="shared" si="12"/>
        <v>Akkermansia (OTU10)</v>
      </c>
      <c r="H72" t="s">
        <v>130</v>
      </c>
      <c r="I72" t="s">
        <v>519</v>
      </c>
      <c r="J72" t="s">
        <v>212</v>
      </c>
      <c r="K72" s="2">
        <v>-0.14045634818699801</v>
      </c>
      <c r="L72" s="2">
        <v>0.22511144188319701</v>
      </c>
      <c r="M72" s="9">
        <v>6.0301476301476302E-2</v>
      </c>
      <c r="N72" s="2">
        <v>2.1073262079669999E-2</v>
      </c>
      <c r="O72" s="2">
        <v>0.92502148285895203</v>
      </c>
      <c r="P72" s="9">
        <v>5.5351351351351358E-2</v>
      </c>
      <c r="Q72" s="11">
        <v>0.63790494337759795</v>
      </c>
      <c r="R72" s="11">
        <v>8.6927827093394598E-4</v>
      </c>
      <c r="S72" s="9">
        <v>0.1063710407239819</v>
      </c>
      <c r="T72" s="11">
        <v>0.77349117599374895</v>
      </c>
      <c r="U72" s="12">
        <v>9.9918499882475694E-7</v>
      </c>
      <c r="V72" s="8">
        <v>0.16099547511312218</v>
      </c>
      <c r="W72" t="str">
        <f t="shared" si="13"/>
        <v>keep</v>
      </c>
      <c r="X72" s="11" t="str">
        <f t="shared" si="14"/>
        <v>keep</v>
      </c>
      <c r="Y72" t="str">
        <f t="shared" si="15"/>
        <v>keep</v>
      </c>
    </row>
    <row r="73" spans="1:25">
      <c r="A73">
        <v>93</v>
      </c>
      <c r="B73">
        <v>60</v>
      </c>
      <c r="C73" t="s">
        <v>175</v>
      </c>
      <c r="D73" t="str">
        <f>CONCATENATE($C$1, MID(C73, 7, 2))</f>
        <v>OTU97</v>
      </c>
      <c r="E73" t="s">
        <v>536</v>
      </c>
      <c r="F73" t="s">
        <v>302</v>
      </c>
      <c r="G73" t="str">
        <f t="shared" si="12"/>
        <v>Ruminococcaceae (OTU97)</v>
      </c>
      <c r="H73" t="s">
        <v>59</v>
      </c>
      <c r="I73" t="s">
        <v>217</v>
      </c>
      <c r="J73" t="s">
        <v>109</v>
      </c>
      <c r="K73" s="2">
        <v>0.17452775206454599</v>
      </c>
      <c r="L73" s="2">
        <v>0.14134683781173299</v>
      </c>
      <c r="M73" s="10">
        <v>2.6107226107226108E-4</v>
      </c>
      <c r="N73" s="2">
        <v>5.1503543339470999E-2</v>
      </c>
      <c r="O73" s="2">
        <v>0.81630699848605304</v>
      </c>
      <c r="P73" s="10">
        <v>4.9896049896049896E-5</v>
      </c>
      <c r="Q73" s="11">
        <v>0.66681551599574795</v>
      </c>
      <c r="R73" s="11">
        <v>3.8940068315552898E-4</v>
      </c>
      <c r="S73" s="10">
        <v>1.918552036199095E-3</v>
      </c>
      <c r="T73" s="2">
        <v>-0.23153245998765001</v>
      </c>
      <c r="U73" s="2">
        <v>0.33069374263145801</v>
      </c>
      <c r="V73" s="10">
        <v>3.6199095022624436E-5</v>
      </c>
      <c r="W73" t="str">
        <f t="shared" si="13"/>
        <v>keep</v>
      </c>
      <c r="X73" s="11" t="str">
        <f t="shared" si="14"/>
        <v>keep</v>
      </c>
      <c r="Y73" t="str">
        <f t="shared" si="15"/>
        <v>keep</v>
      </c>
    </row>
    <row r="74" spans="1:25">
      <c r="A74">
        <v>21</v>
      </c>
      <c r="B74">
        <v>21</v>
      </c>
      <c r="C74" t="s">
        <v>418</v>
      </c>
      <c r="D74" t="str">
        <f>CONCATENATE($C$1, MID(C74, 8, 1))</f>
        <v>OTU5</v>
      </c>
      <c r="E74" t="s">
        <v>529</v>
      </c>
      <c r="F74" t="s">
        <v>419</v>
      </c>
      <c r="G74" t="str">
        <f t="shared" si="12"/>
        <v>Bacteroides (OTU5)</v>
      </c>
      <c r="H74" t="s">
        <v>125</v>
      </c>
      <c r="I74" t="s">
        <v>534</v>
      </c>
      <c r="J74" t="s">
        <v>115</v>
      </c>
      <c r="K74" s="11">
        <v>-0.55658991312276895</v>
      </c>
      <c r="L74" s="12">
        <v>2.6718619976730599E-8</v>
      </c>
      <c r="M74" s="9">
        <v>0.11316239316239315</v>
      </c>
      <c r="N74" s="2">
        <v>-0.24231377480979899</v>
      </c>
      <c r="O74" s="2">
        <v>0.28550464210383703</v>
      </c>
      <c r="P74" s="9">
        <v>0.12088149688149688</v>
      </c>
      <c r="Q74" s="11">
        <v>0.71975158625777602</v>
      </c>
      <c r="R74" s="12">
        <v>6.7770651090991597E-5</v>
      </c>
      <c r="S74" s="9">
        <v>0.21531221719457014</v>
      </c>
      <c r="T74" s="2">
        <v>-9.4428754011800994E-2</v>
      </c>
      <c r="U74" s="2">
        <v>0.69539240575754002</v>
      </c>
      <c r="V74" s="8">
        <v>0.14798190045248868</v>
      </c>
      <c r="W74" t="str">
        <f t="shared" si="13"/>
        <v>keep</v>
      </c>
      <c r="X74" s="11" t="str">
        <f t="shared" si="14"/>
        <v>keep</v>
      </c>
      <c r="Y74" t="str">
        <f t="shared" si="15"/>
        <v>keep</v>
      </c>
    </row>
    <row r="75" spans="1:25">
      <c r="M75" s="9"/>
      <c r="N75" s="11"/>
      <c r="O75" s="12"/>
      <c r="P75" s="10"/>
      <c r="Q75" s="2"/>
      <c r="R75" s="2"/>
      <c r="S75" s="10"/>
      <c r="T75" s="2"/>
      <c r="U75" s="2"/>
      <c r="V75" s="10"/>
    </row>
    <row r="76" spans="1:25">
      <c r="A76">
        <v>31</v>
      </c>
      <c r="B76" t="s">
        <v>211</v>
      </c>
      <c r="C76" t="s">
        <v>366</v>
      </c>
      <c r="D76" t="str">
        <f>CONCATENATE($C$1, MID(C76, 5, 4))</f>
        <v>OTU1113</v>
      </c>
      <c r="E76" t="s">
        <v>536</v>
      </c>
      <c r="F76" t="s">
        <v>354</v>
      </c>
      <c r="G76" t="str">
        <f t="shared" ref="G76:G113" si="16">CONCATENATE(F76, " (",D76, ")")</f>
        <v>Clostridia (OTU1113)</v>
      </c>
      <c r="H76" t="s">
        <v>106</v>
      </c>
      <c r="I76" t="s">
        <v>536</v>
      </c>
      <c r="J76" t="s">
        <v>526</v>
      </c>
      <c r="K76">
        <v>-0.48637200386141199</v>
      </c>
      <c r="L76" s="1">
        <v>2.7654297497044299E-6</v>
      </c>
      <c r="M76" s="10">
        <v>7.2105672105672103E-4</v>
      </c>
      <c r="N76" s="2">
        <v>-0.14048746966834899</v>
      </c>
      <c r="O76" s="2">
        <v>0.55123074668178595</v>
      </c>
      <c r="P76" s="10">
        <v>4.6569646569646575E-4</v>
      </c>
      <c r="Q76" s="2">
        <v>-0.128665482704128</v>
      </c>
      <c r="R76" s="2">
        <v>0.561461050072947</v>
      </c>
      <c r="S76" s="10">
        <v>2.7149321266968323E-4</v>
      </c>
      <c r="T76" s="2">
        <v>-0.38331248082530101</v>
      </c>
      <c r="U76" s="2">
        <v>8.9305122955670502E-2</v>
      </c>
      <c r="V76" s="10">
        <v>1.4479638009049775E-4</v>
      </c>
      <c r="W76" t="str">
        <f t="shared" ref="W76:W113" si="17">IF(AND($V76&lt;0.0001,$S76&lt;0.0001, $P76&lt;0.0001, $M76&lt;0.0001), "THROW", "keep")</f>
        <v>keep</v>
      </c>
      <c r="X76" s="11" t="str">
        <f t="shared" ref="X76:X113" si="18">IF(AND($V76&lt;0.0005,$S76&lt;0.0005, $P76&lt;0.0005, $M76&lt;0.0005), "THROW", "keep")</f>
        <v>keep</v>
      </c>
      <c r="Y76" t="str">
        <f t="shared" ref="Y76:Y113" si="19">IF(AND($V76&lt;0.001,$S76&lt;0.001, $P76&lt;0.001, $M76&lt;0.001), "THROW", "keep")</f>
        <v>THROW</v>
      </c>
    </row>
    <row r="77" spans="1:25">
      <c r="A77">
        <v>34</v>
      </c>
      <c r="B77" t="s">
        <v>211</v>
      </c>
      <c r="C77" t="s">
        <v>367</v>
      </c>
      <c r="D77" t="str">
        <f>CONCATENATE($C$1, MID(C77, 6, 3))</f>
        <v>OTU110</v>
      </c>
      <c r="E77" t="s">
        <v>536</v>
      </c>
      <c r="F77" t="s">
        <v>423</v>
      </c>
      <c r="G77" t="str">
        <f t="shared" si="16"/>
        <v>Clostridiales (OTU110)</v>
      </c>
      <c r="H77" t="s">
        <v>62</v>
      </c>
      <c r="I77" t="s">
        <v>110</v>
      </c>
      <c r="J77" t="s">
        <v>527</v>
      </c>
      <c r="K77">
        <v>-0.47691039810270403</v>
      </c>
      <c r="L77" s="1">
        <v>4.6121693784990601E-6</v>
      </c>
      <c r="M77" s="10">
        <v>9.324009324009324E-4</v>
      </c>
      <c r="N77" s="2">
        <v>-6.8057274491458694E-2</v>
      </c>
      <c r="O77" s="2">
        <v>0.74889732125071395</v>
      </c>
      <c r="P77" s="10">
        <v>5.6548856548856554E-4</v>
      </c>
      <c r="Q77" s="2">
        <v>-0.189362107331664</v>
      </c>
      <c r="R77" s="2">
        <v>0.50258682399427002</v>
      </c>
      <c r="S77" s="10">
        <v>7.2398190045248873E-5</v>
      </c>
      <c r="T77">
        <v>-0.44413661781765901</v>
      </c>
      <c r="U77">
        <v>3.8343514431234203E-2</v>
      </c>
      <c r="V77" s="10">
        <v>4.8868778280542987E-4</v>
      </c>
      <c r="W77" t="str">
        <f t="shared" si="17"/>
        <v>keep</v>
      </c>
      <c r="X77" s="11" t="str">
        <f t="shared" si="18"/>
        <v>keep</v>
      </c>
      <c r="Y77" t="str">
        <f t="shared" si="19"/>
        <v>THROW</v>
      </c>
    </row>
    <row r="78" spans="1:25">
      <c r="A78">
        <v>35</v>
      </c>
      <c r="B78" t="s">
        <v>211</v>
      </c>
      <c r="C78" t="s">
        <v>362</v>
      </c>
      <c r="D78" t="str">
        <f>CONCATENATE($C$1, MID(C78, 6, 3))</f>
        <v>OTU431</v>
      </c>
      <c r="E78" t="s">
        <v>536</v>
      </c>
      <c r="F78" t="s">
        <v>302</v>
      </c>
      <c r="G78" t="str">
        <f t="shared" si="16"/>
        <v>Ruminococcaceae (OTU431)</v>
      </c>
      <c r="H78" t="s">
        <v>10</v>
      </c>
      <c r="I78" t="s">
        <v>217</v>
      </c>
      <c r="J78" t="s">
        <v>109</v>
      </c>
      <c r="K78">
        <v>-0.468791202360753</v>
      </c>
      <c r="L78" s="1">
        <v>7.3758613345036099E-6</v>
      </c>
      <c r="M78" s="10">
        <v>5.5944055944055944E-4</v>
      </c>
      <c r="N78" s="2">
        <v>-4.1420079550996303E-2</v>
      </c>
      <c r="O78" s="2">
        <v>0.84776768866503305</v>
      </c>
      <c r="P78" s="10">
        <v>2.494802494802495E-4</v>
      </c>
      <c r="Q78" s="2">
        <v>-0.382766102025696</v>
      </c>
      <c r="R78" s="2">
        <v>0.13777528368799699</v>
      </c>
      <c r="S78" s="10">
        <v>3.800904977375566E-4</v>
      </c>
      <c r="T78" s="2">
        <v>-0.34991482943825197</v>
      </c>
      <c r="U78" s="2">
        <v>0.14182755076233999</v>
      </c>
      <c r="V78" s="10">
        <v>2.8959276018099549E-4</v>
      </c>
      <c r="W78" t="str">
        <f t="shared" si="17"/>
        <v>keep</v>
      </c>
      <c r="X78" s="11" t="str">
        <f t="shared" si="18"/>
        <v>keep</v>
      </c>
      <c r="Y78" t="str">
        <f t="shared" si="19"/>
        <v>THROW</v>
      </c>
    </row>
    <row r="79" spans="1:25">
      <c r="A79">
        <v>40</v>
      </c>
      <c r="B79" t="s">
        <v>211</v>
      </c>
      <c r="C79" t="s">
        <v>353</v>
      </c>
      <c r="D79" t="str">
        <f>CONCATENATE($C$1, MID(C79, 6, 3))</f>
        <v>OTU127</v>
      </c>
      <c r="E79" t="s">
        <v>536</v>
      </c>
      <c r="F79" t="s">
        <v>354</v>
      </c>
      <c r="G79" t="str">
        <f t="shared" si="16"/>
        <v>Clostridia (OTU127)</v>
      </c>
      <c r="H79" t="s">
        <v>68</v>
      </c>
      <c r="I79" t="s">
        <v>536</v>
      </c>
      <c r="J79" t="s">
        <v>526</v>
      </c>
      <c r="K79">
        <v>-0.45279999199509402</v>
      </c>
      <c r="L79" s="1">
        <v>1.6355097484945601E-5</v>
      </c>
      <c r="M79" s="10">
        <v>4.3512043512043512E-4</v>
      </c>
      <c r="N79" s="2">
        <v>-0.13105613189634699</v>
      </c>
      <c r="O79" s="2">
        <v>0.57686291917086996</v>
      </c>
      <c r="P79" s="10">
        <v>6.9854469854469848E-4</v>
      </c>
      <c r="Q79" s="2">
        <v>-0.38311828682833399</v>
      </c>
      <c r="R79" s="2">
        <v>0.13777528368799699</v>
      </c>
      <c r="S79" s="10">
        <v>3.4389140271493213E-4</v>
      </c>
      <c r="T79" s="2">
        <v>-0.337431288438924</v>
      </c>
      <c r="U79" s="2">
        <v>0.143914937840911</v>
      </c>
      <c r="V79" s="10">
        <v>1.6289592760180996E-4</v>
      </c>
      <c r="W79" t="str">
        <f t="shared" si="17"/>
        <v>keep</v>
      </c>
      <c r="X79" s="11" t="str">
        <f t="shared" si="18"/>
        <v>keep</v>
      </c>
      <c r="Y79" t="str">
        <f t="shared" si="19"/>
        <v>THROW</v>
      </c>
    </row>
    <row r="80" spans="1:25">
      <c r="A80">
        <v>45</v>
      </c>
      <c r="B80" t="s">
        <v>211</v>
      </c>
      <c r="C80" t="s">
        <v>361</v>
      </c>
      <c r="D80" t="str">
        <f>CONCATENATE($C$1, MID(C80, 7, 2))</f>
        <v>OTU80</v>
      </c>
      <c r="E80" t="s">
        <v>536</v>
      </c>
      <c r="F80" t="s">
        <v>537</v>
      </c>
      <c r="G80" t="str">
        <f t="shared" si="16"/>
        <v>Lachnospiraceae (OTU80)</v>
      </c>
      <c r="H80" t="s">
        <v>50</v>
      </c>
      <c r="I80" t="s">
        <v>219</v>
      </c>
      <c r="J80" t="s">
        <v>521</v>
      </c>
      <c r="K80">
        <v>-0.39526364577949702</v>
      </c>
      <c r="L80">
        <v>2.8779229684018398E-4</v>
      </c>
      <c r="M80" s="10">
        <v>5.0349650349650347E-4</v>
      </c>
      <c r="N80" s="2">
        <v>-0.31206243952352802</v>
      </c>
      <c r="O80" s="2">
        <v>0.14239693597335501</v>
      </c>
      <c r="P80" s="10">
        <v>5.1559251559251556E-4</v>
      </c>
      <c r="Q80" s="2">
        <v>-0.44805006150666199</v>
      </c>
      <c r="R80" s="2">
        <v>5.36062651570842E-2</v>
      </c>
      <c r="S80" s="10">
        <v>5.7918552036199098E-4</v>
      </c>
      <c r="T80" s="11">
        <v>-0.508431821485129</v>
      </c>
      <c r="U80" s="11">
        <v>1.20513215878958E-2</v>
      </c>
      <c r="V80" s="10">
        <v>3.4389140271493213E-4</v>
      </c>
      <c r="W80" t="str">
        <f t="shared" si="17"/>
        <v>keep</v>
      </c>
      <c r="X80" s="11" t="str">
        <f t="shared" si="18"/>
        <v>keep</v>
      </c>
      <c r="Y80" t="str">
        <f t="shared" si="19"/>
        <v>THROW</v>
      </c>
    </row>
    <row r="81" spans="1:25">
      <c r="A81">
        <v>46</v>
      </c>
      <c r="B81" t="s">
        <v>211</v>
      </c>
      <c r="C81" t="s">
        <v>372</v>
      </c>
      <c r="D81" t="str">
        <f>CONCATENATE($C$1, MID(C81, 7, 2))</f>
        <v>OTU37</v>
      </c>
      <c r="E81" t="s">
        <v>536</v>
      </c>
      <c r="F81" t="s">
        <v>302</v>
      </c>
      <c r="G81" t="str">
        <f t="shared" si="16"/>
        <v>Ruminococcaceae (OTU37)</v>
      </c>
      <c r="H81" t="s">
        <v>154</v>
      </c>
      <c r="I81" t="s">
        <v>217</v>
      </c>
      <c r="J81" t="s">
        <v>109</v>
      </c>
      <c r="K81">
        <v>-0.39044154832383698</v>
      </c>
      <c r="L81">
        <v>3.48199537966545E-4</v>
      </c>
      <c r="M81" s="10">
        <v>6.6511266511266518E-4</v>
      </c>
      <c r="N81" s="2">
        <v>-3.80065198023566E-2</v>
      </c>
      <c r="O81" s="2">
        <v>0.85895616275293996</v>
      </c>
      <c r="P81" s="10">
        <v>6.6528066528066527E-4</v>
      </c>
      <c r="Q81" s="2">
        <v>-0.19267421211449701</v>
      </c>
      <c r="R81" s="2">
        <v>0.50258682399427002</v>
      </c>
      <c r="S81" s="10">
        <v>7.9638009049773763E-4</v>
      </c>
      <c r="T81" s="2">
        <v>-7.7780930631948797E-2</v>
      </c>
      <c r="U81" s="2">
        <v>0.75273723043263496</v>
      </c>
      <c r="V81" s="10">
        <v>5.7918552036199098E-4</v>
      </c>
      <c r="W81" t="str">
        <f t="shared" si="17"/>
        <v>keep</v>
      </c>
      <c r="X81" s="11" t="str">
        <f t="shared" si="18"/>
        <v>keep</v>
      </c>
      <c r="Y81" t="str">
        <f t="shared" si="19"/>
        <v>THROW</v>
      </c>
    </row>
    <row r="82" spans="1:25">
      <c r="A82">
        <v>47</v>
      </c>
      <c r="B82" t="s">
        <v>211</v>
      </c>
      <c r="C82" t="s">
        <v>373</v>
      </c>
      <c r="D82" t="str">
        <f>CONCATENATE($C$1, MID(C82, 7, 2))</f>
        <v>OTU51</v>
      </c>
      <c r="E82" t="s">
        <v>536</v>
      </c>
      <c r="F82" t="s">
        <v>537</v>
      </c>
      <c r="G82" t="str">
        <f t="shared" si="16"/>
        <v>Lachnospiraceae (OTU51)</v>
      </c>
      <c r="H82" t="s">
        <v>34</v>
      </c>
      <c r="I82" t="s">
        <v>219</v>
      </c>
      <c r="J82" t="s">
        <v>521</v>
      </c>
      <c r="K82">
        <v>-0.38466482124641399</v>
      </c>
      <c r="L82">
        <v>4.4732336105081898E-4</v>
      </c>
      <c r="M82" s="10">
        <v>5.9052059052059052E-4</v>
      </c>
      <c r="N82" s="2">
        <v>-0.14441238533727299</v>
      </c>
      <c r="O82" s="2">
        <v>0.53816138772274402</v>
      </c>
      <c r="P82" s="10">
        <v>2.494802494802495E-4</v>
      </c>
      <c r="Q82" s="2">
        <v>-0.313641588271106</v>
      </c>
      <c r="R82" s="2">
        <v>0.25006904504509597</v>
      </c>
      <c r="S82" s="10">
        <v>3.6199095022624434E-4</v>
      </c>
      <c r="T82" s="2">
        <v>-0.337513659070796</v>
      </c>
      <c r="U82" s="2">
        <v>0.143914937840911</v>
      </c>
      <c r="V82" s="10">
        <v>1.0859728506787331E-4</v>
      </c>
      <c r="W82" t="str">
        <f t="shared" si="17"/>
        <v>keep</v>
      </c>
      <c r="X82" s="11" t="str">
        <f t="shared" si="18"/>
        <v>keep</v>
      </c>
      <c r="Y82" t="str">
        <f t="shared" si="19"/>
        <v>THROW</v>
      </c>
    </row>
    <row r="83" spans="1:25">
      <c r="A83">
        <v>49</v>
      </c>
      <c r="B83" t="s">
        <v>211</v>
      </c>
      <c r="C83" t="s">
        <v>376</v>
      </c>
      <c r="D83" t="str">
        <f>CONCATENATE($C$1, MID(C83, 6, 3))</f>
        <v>OTU113</v>
      </c>
      <c r="E83" t="s">
        <v>536</v>
      </c>
      <c r="F83" t="s">
        <v>537</v>
      </c>
      <c r="G83" t="str">
        <f t="shared" si="16"/>
        <v>Lachnospiraceae (OTU113)</v>
      </c>
      <c r="H83" t="s">
        <v>63</v>
      </c>
      <c r="I83" t="s">
        <v>219</v>
      </c>
      <c r="J83" t="s">
        <v>521</v>
      </c>
      <c r="K83">
        <v>-0.37022268661291102</v>
      </c>
      <c r="L83">
        <v>7.8596019179438695E-4</v>
      </c>
      <c r="M83" s="10">
        <v>7.9564879564879569E-4</v>
      </c>
      <c r="N83" s="2">
        <v>-0.18076377168859301</v>
      </c>
      <c r="O83" s="2">
        <v>0.42741403240169301</v>
      </c>
      <c r="P83" s="10">
        <v>2.1621621621621624E-4</v>
      </c>
      <c r="Q83" s="2">
        <v>-0.222929707773208</v>
      </c>
      <c r="R83" s="2">
        <v>0.46027490659549902</v>
      </c>
      <c r="S83" s="10">
        <v>3.076923076923077E-4</v>
      </c>
      <c r="T83" s="2">
        <v>-0.23153245998765001</v>
      </c>
      <c r="U83" s="2">
        <v>0.33069374263145801</v>
      </c>
      <c r="V83" s="10">
        <v>3.6199095022624436E-5</v>
      </c>
      <c r="W83" t="str">
        <f t="shared" si="17"/>
        <v>keep</v>
      </c>
      <c r="X83" s="11" t="str">
        <f t="shared" si="18"/>
        <v>keep</v>
      </c>
      <c r="Y83" t="str">
        <f t="shared" si="19"/>
        <v>THROW</v>
      </c>
    </row>
    <row r="84" spans="1:25">
      <c r="A84">
        <v>51</v>
      </c>
      <c r="B84" t="s">
        <v>211</v>
      </c>
      <c r="C84" t="s">
        <v>375</v>
      </c>
      <c r="D84" t="str">
        <f>CONCATENATE($C$1, MID(C84, 7, 2))</f>
        <v>OTU72</v>
      </c>
      <c r="E84" t="s">
        <v>536</v>
      </c>
      <c r="F84" t="s">
        <v>537</v>
      </c>
      <c r="G84" t="str">
        <f t="shared" si="16"/>
        <v>Lachnospiraceae (OTU72)</v>
      </c>
      <c r="H84" t="s">
        <v>45</v>
      </c>
      <c r="I84" t="s">
        <v>219</v>
      </c>
      <c r="J84" t="s">
        <v>521</v>
      </c>
      <c r="K84">
        <v>-0.345038271797934</v>
      </c>
      <c r="L84">
        <v>2.0094822861143401E-3</v>
      </c>
      <c r="M84" s="10">
        <v>7.6456876456876461E-4</v>
      </c>
      <c r="N84" s="2">
        <v>-0.173498605795077</v>
      </c>
      <c r="O84" s="2">
        <v>0.44771661236826199</v>
      </c>
      <c r="P84" s="10">
        <v>3.9916839916839916E-4</v>
      </c>
      <c r="Q84" s="2">
        <v>-0.19475311190835001</v>
      </c>
      <c r="R84" s="2">
        <v>0.50258682399427002</v>
      </c>
      <c r="S84" s="10">
        <v>5.6108597285067872E-4</v>
      </c>
      <c r="T84">
        <v>-0.446709309174805</v>
      </c>
      <c r="U84">
        <v>3.7785913680682702E-2</v>
      </c>
      <c r="V84" s="10">
        <v>2.1719457013574662E-4</v>
      </c>
      <c r="W84" t="str">
        <f t="shared" si="17"/>
        <v>keep</v>
      </c>
      <c r="X84" s="11" t="str">
        <f t="shared" si="18"/>
        <v>keep</v>
      </c>
      <c r="Y84" t="str">
        <f t="shared" si="19"/>
        <v>THROW</v>
      </c>
    </row>
    <row r="85" spans="1:25">
      <c r="A85">
        <v>53</v>
      </c>
      <c r="B85" t="s">
        <v>211</v>
      </c>
      <c r="C85" t="s">
        <v>411</v>
      </c>
      <c r="D85" t="str">
        <f>CONCATENATE($C$1, MID(C85, 7, 2))</f>
        <v>OTU73</v>
      </c>
      <c r="E85" t="s">
        <v>536</v>
      </c>
      <c r="F85" t="s">
        <v>537</v>
      </c>
      <c r="G85" t="str">
        <f t="shared" si="16"/>
        <v>Lachnospiraceae (OTU73)</v>
      </c>
      <c r="H85" t="s">
        <v>46</v>
      </c>
      <c r="I85" t="s">
        <v>219</v>
      </c>
      <c r="J85" t="s">
        <v>521</v>
      </c>
      <c r="K85">
        <v>-0.33318113013277501</v>
      </c>
      <c r="L85">
        <v>3.0826959651440102E-3</v>
      </c>
      <c r="M85" s="10">
        <v>5.2214452214452217E-4</v>
      </c>
      <c r="N85" s="2">
        <v>-0.271218285372129</v>
      </c>
      <c r="O85" s="2">
        <v>0.21217360263151899</v>
      </c>
      <c r="P85" s="10">
        <v>2.1621621621621624E-4</v>
      </c>
      <c r="Q85" s="2">
        <v>0.17205330760860499</v>
      </c>
      <c r="R85" s="2">
        <v>0.55116004113337702</v>
      </c>
      <c r="S85" s="10">
        <v>7.4208144796380083E-4</v>
      </c>
      <c r="T85" s="2">
        <v>-0.28810557212315802</v>
      </c>
      <c r="U85" s="2">
        <v>0.22104251082589299</v>
      </c>
      <c r="V85" s="10">
        <v>5.4298642533936655E-5</v>
      </c>
      <c r="W85" t="str">
        <f t="shared" si="17"/>
        <v>keep</v>
      </c>
      <c r="X85" s="11" t="str">
        <f t="shared" si="18"/>
        <v>keep</v>
      </c>
      <c r="Y85" t="str">
        <f t="shared" si="19"/>
        <v>THROW</v>
      </c>
    </row>
    <row r="86" spans="1:25">
      <c r="A86">
        <v>54</v>
      </c>
      <c r="B86" t="s">
        <v>211</v>
      </c>
      <c r="C86" t="s">
        <v>381</v>
      </c>
      <c r="D86" t="str">
        <f>CONCATENATE($C$1, MID(C86, 6, 3))</f>
        <v>OTU233</v>
      </c>
      <c r="E86" t="s">
        <v>536</v>
      </c>
      <c r="F86" t="s">
        <v>423</v>
      </c>
      <c r="G86" t="str">
        <f t="shared" si="16"/>
        <v>Clostridiales (OTU233)</v>
      </c>
      <c r="H86" t="s">
        <v>2</v>
      </c>
      <c r="I86" t="s">
        <v>110</v>
      </c>
      <c r="J86" t="s">
        <v>527</v>
      </c>
      <c r="K86">
        <v>-0.33027292035084599</v>
      </c>
      <c r="L86">
        <v>3.31065941445447E-3</v>
      </c>
      <c r="M86" s="10">
        <v>6.0916860916860921E-4</v>
      </c>
      <c r="N86" s="2">
        <v>0.103273023172685</v>
      </c>
      <c r="O86" s="2">
        <v>0.65495691157644698</v>
      </c>
      <c r="P86" s="10">
        <v>9.9792099792099791E-5</v>
      </c>
      <c r="Q86">
        <v>0</v>
      </c>
      <c r="R86">
        <v>0</v>
      </c>
      <c r="S86" s="10">
        <v>0</v>
      </c>
      <c r="T86" s="2">
        <v>-0.34696308402229598</v>
      </c>
      <c r="U86" s="2">
        <v>0.143914937840911</v>
      </c>
      <c r="V86" s="10">
        <v>7.6018099547511321E-4</v>
      </c>
      <c r="W86" t="str">
        <f t="shared" si="17"/>
        <v>keep</v>
      </c>
      <c r="X86" s="11" t="str">
        <f t="shared" si="18"/>
        <v>keep</v>
      </c>
      <c r="Y86" t="str">
        <f t="shared" si="19"/>
        <v>THROW</v>
      </c>
    </row>
    <row r="87" spans="1:25">
      <c r="A87">
        <v>56</v>
      </c>
      <c r="B87" t="s">
        <v>211</v>
      </c>
      <c r="C87" t="s">
        <v>422</v>
      </c>
      <c r="D87" t="str">
        <f>CONCATENATE($C$1, MID(C87, 7, 2))</f>
        <v>OTU88</v>
      </c>
      <c r="E87" t="s">
        <v>536</v>
      </c>
      <c r="F87" t="s">
        <v>423</v>
      </c>
      <c r="G87" t="str">
        <f t="shared" si="16"/>
        <v>Clostridiales (OTU88)</v>
      </c>
      <c r="H87" t="s">
        <v>54</v>
      </c>
      <c r="I87" t="s">
        <v>110</v>
      </c>
      <c r="J87" t="s">
        <v>527</v>
      </c>
      <c r="K87">
        <v>-0.31613203385840699</v>
      </c>
      <c r="L87">
        <v>5.2826404069374203E-3</v>
      </c>
      <c r="M87" s="10">
        <v>2.4864024864024864E-4</v>
      </c>
      <c r="N87" s="2">
        <v>-0.12933715326381701</v>
      </c>
      <c r="O87" s="2">
        <v>0.57686291917086996</v>
      </c>
      <c r="P87" s="10">
        <v>8.3160083160083154E-4</v>
      </c>
      <c r="Q87" s="2">
        <v>-5.9456168031489003E-2</v>
      </c>
      <c r="R87" s="2">
        <v>0.81568495598568602</v>
      </c>
      <c r="S87" s="10">
        <v>8.8687782805429863E-4</v>
      </c>
      <c r="T87" s="2">
        <v>0.22133202187940801</v>
      </c>
      <c r="U87" s="2">
        <v>0.36434709730675502</v>
      </c>
      <c r="V87" s="10">
        <v>5.2488687782805429E-4</v>
      </c>
      <c r="W87" t="str">
        <f t="shared" si="17"/>
        <v>keep</v>
      </c>
      <c r="X87" s="11" t="str">
        <f t="shared" si="18"/>
        <v>keep</v>
      </c>
      <c r="Y87" t="str">
        <f t="shared" si="19"/>
        <v>THROW</v>
      </c>
    </row>
    <row r="88" spans="1:25">
      <c r="A88">
        <v>58</v>
      </c>
      <c r="B88" t="s">
        <v>211</v>
      </c>
      <c r="C88" t="s">
        <v>465</v>
      </c>
      <c r="D88" t="str">
        <f>CONCATENATE($C$1, MID(C88, 6, 3))</f>
        <v>OTU164</v>
      </c>
      <c r="E88" t="s">
        <v>536</v>
      </c>
      <c r="F88" t="s">
        <v>537</v>
      </c>
      <c r="G88" t="str">
        <f t="shared" si="16"/>
        <v>Lachnospiraceae (OTU164)</v>
      </c>
      <c r="H88" t="s">
        <v>73</v>
      </c>
      <c r="I88" t="s">
        <v>219</v>
      </c>
      <c r="J88" t="s">
        <v>521</v>
      </c>
      <c r="K88">
        <v>-0.29475975073569699</v>
      </c>
      <c r="L88">
        <v>1.0117988474105799E-2</v>
      </c>
      <c r="M88" s="10">
        <v>2.362082362082362E-4</v>
      </c>
      <c r="N88" s="2">
        <v>0.28482002258049</v>
      </c>
      <c r="O88" s="2">
        <v>0.186575962228852</v>
      </c>
      <c r="P88" s="10">
        <v>2.8274428274428277E-4</v>
      </c>
      <c r="Q88" s="2">
        <v>-0.189362107331664</v>
      </c>
      <c r="R88" s="2">
        <v>0.50258682399427002</v>
      </c>
      <c r="S88" s="10">
        <v>9.0497737556561084E-5</v>
      </c>
      <c r="T88" s="2">
        <v>-0.23447575809687199</v>
      </c>
      <c r="U88" s="2">
        <v>0.33069374263145801</v>
      </c>
      <c r="V88" s="10">
        <v>7.7828054298642525E-4</v>
      </c>
      <c r="W88" t="str">
        <f t="shared" si="17"/>
        <v>keep</v>
      </c>
      <c r="X88" s="11" t="str">
        <f t="shared" si="18"/>
        <v>keep</v>
      </c>
      <c r="Y88" t="str">
        <f t="shared" si="19"/>
        <v>THROW</v>
      </c>
    </row>
    <row r="89" spans="1:25">
      <c r="A89">
        <v>59</v>
      </c>
      <c r="B89" t="s">
        <v>211</v>
      </c>
      <c r="C89" t="s">
        <v>456</v>
      </c>
      <c r="D89" t="str">
        <f>CONCATENATE($C$1, MID(C89, 6, 3))</f>
        <v>OTU150</v>
      </c>
      <c r="E89" t="s">
        <v>536</v>
      </c>
      <c r="F89" t="s">
        <v>423</v>
      </c>
      <c r="G89" t="str">
        <f t="shared" si="16"/>
        <v>Clostridiales (OTU150)</v>
      </c>
      <c r="H89" t="s">
        <v>70</v>
      </c>
      <c r="I89" t="s">
        <v>110</v>
      </c>
      <c r="J89" t="s">
        <v>527</v>
      </c>
      <c r="K89">
        <v>-0.28852310578234303</v>
      </c>
      <c r="L89">
        <v>1.1832043189499999E-2</v>
      </c>
      <c r="M89" s="10">
        <v>9.324009324009324E-5</v>
      </c>
      <c r="N89" s="2">
        <v>-0.227848934640284</v>
      </c>
      <c r="O89" s="2">
        <v>0.30764765791996601</v>
      </c>
      <c r="P89" s="10">
        <v>1.8295218295218295E-4</v>
      </c>
      <c r="Q89" s="2">
        <v>0.118476065317718</v>
      </c>
      <c r="R89" s="2">
        <v>0.60147148667011996</v>
      </c>
      <c r="S89" s="10">
        <v>7.9638009049773763E-4</v>
      </c>
      <c r="T89" s="2">
        <v>-0.23153245998765001</v>
      </c>
      <c r="U89" s="2">
        <v>0.33069374263145801</v>
      </c>
      <c r="V89" s="10">
        <v>3.6199095022624436E-5</v>
      </c>
      <c r="W89" t="str">
        <f t="shared" si="17"/>
        <v>keep</v>
      </c>
      <c r="X89" s="11" t="str">
        <f t="shared" si="18"/>
        <v>keep</v>
      </c>
      <c r="Y89" t="str">
        <f t="shared" si="19"/>
        <v>THROW</v>
      </c>
    </row>
    <row r="90" spans="1:25">
      <c r="A90">
        <v>60</v>
      </c>
      <c r="B90" t="s">
        <v>211</v>
      </c>
      <c r="C90" t="s">
        <v>98</v>
      </c>
      <c r="D90" t="str">
        <f>CONCATENATE($C$1, MID(C90, 6, 3))</f>
        <v>OTU412</v>
      </c>
      <c r="E90" t="s">
        <v>536</v>
      </c>
      <c r="F90" t="s">
        <v>423</v>
      </c>
      <c r="G90" t="str">
        <f t="shared" si="16"/>
        <v>Clostridiales (OTU412)</v>
      </c>
      <c r="H90" t="s">
        <v>9</v>
      </c>
      <c r="I90" t="s">
        <v>110</v>
      </c>
      <c r="J90" t="s">
        <v>527</v>
      </c>
      <c r="K90">
        <v>-0.28817222652796598</v>
      </c>
      <c r="L90">
        <v>1.1832043189499999E-2</v>
      </c>
      <c r="M90" s="10">
        <v>6.5889665889665887E-4</v>
      </c>
      <c r="N90" s="2">
        <v>0.28175349057923899</v>
      </c>
      <c r="O90" s="2">
        <v>0.19278722379482199</v>
      </c>
      <c r="P90" s="10">
        <v>1.6632016632016632E-5</v>
      </c>
      <c r="Q90">
        <v>0</v>
      </c>
      <c r="R90">
        <v>0</v>
      </c>
      <c r="S90" s="10">
        <v>0</v>
      </c>
      <c r="T90" s="2">
        <v>-0.16121851164922599</v>
      </c>
      <c r="U90" s="2">
        <v>0.47033853292363198</v>
      </c>
      <c r="V90" s="10">
        <v>1.8099547511312218E-5</v>
      </c>
      <c r="W90" t="str">
        <f t="shared" si="17"/>
        <v>keep</v>
      </c>
      <c r="X90" s="11" t="str">
        <f t="shared" si="18"/>
        <v>keep</v>
      </c>
      <c r="Y90" t="str">
        <f t="shared" si="19"/>
        <v>THROW</v>
      </c>
    </row>
    <row r="91" spans="1:25">
      <c r="A91">
        <v>61</v>
      </c>
      <c r="B91" t="s">
        <v>211</v>
      </c>
      <c r="C91" t="s">
        <v>360</v>
      </c>
      <c r="D91" t="str">
        <f>CONCATENATE($C$1, MID(C91, 7, 2))</f>
        <v>OTU98</v>
      </c>
      <c r="E91" t="s">
        <v>536</v>
      </c>
      <c r="F91" t="s">
        <v>537</v>
      </c>
      <c r="G91" t="str">
        <f t="shared" si="16"/>
        <v>Lachnospiraceae (OTU98)</v>
      </c>
      <c r="H91" t="s">
        <v>60</v>
      </c>
      <c r="I91" t="s">
        <v>219</v>
      </c>
      <c r="J91" t="s">
        <v>521</v>
      </c>
      <c r="K91">
        <v>-0.286170396119937</v>
      </c>
      <c r="L91">
        <v>1.25135803406715E-2</v>
      </c>
      <c r="M91" s="10">
        <v>2.2999222999223E-4</v>
      </c>
      <c r="N91">
        <v>-0.43346182389780302</v>
      </c>
      <c r="O91">
        <v>2.4389587187597601E-2</v>
      </c>
      <c r="P91" s="10">
        <v>6.8191268191268193E-4</v>
      </c>
      <c r="Q91" s="2">
        <v>-0.44833470041568801</v>
      </c>
      <c r="R91" s="2">
        <v>5.36062651570842E-2</v>
      </c>
      <c r="S91" s="10">
        <v>4.3438914027149324E-4</v>
      </c>
      <c r="T91" s="2">
        <v>-0.40427732617072099</v>
      </c>
      <c r="U91" s="2">
        <v>7.7195282507975596E-2</v>
      </c>
      <c r="V91" s="10">
        <v>1.9909502262443441E-4</v>
      </c>
      <c r="W91" t="str">
        <f t="shared" si="17"/>
        <v>keep</v>
      </c>
      <c r="X91" s="11" t="str">
        <f t="shared" si="18"/>
        <v>keep</v>
      </c>
      <c r="Y91" t="str">
        <f t="shared" si="19"/>
        <v>THROW</v>
      </c>
    </row>
    <row r="92" spans="1:25">
      <c r="A92">
        <v>62</v>
      </c>
      <c r="B92" t="s">
        <v>211</v>
      </c>
      <c r="C92" t="s">
        <v>380</v>
      </c>
      <c r="D92" t="str">
        <f>CONCATENATE($C$1, MID(C92, 7, 2))</f>
        <v>OTU47</v>
      </c>
      <c r="E92" t="s">
        <v>536</v>
      </c>
      <c r="F92" t="s">
        <v>537</v>
      </c>
      <c r="G92" t="str">
        <f t="shared" si="16"/>
        <v>Lachnospiraceae (OTU47)</v>
      </c>
      <c r="H92" t="s">
        <v>162</v>
      </c>
      <c r="I92" t="s">
        <v>219</v>
      </c>
      <c r="J92" t="s">
        <v>521</v>
      </c>
      <c r="K92">
        <v>-0.28433250813692501</v>
      </c>
      <c r="L92">
        <v>1.31584219661522E-2</v>
      </c>
      <c r="M92" s="10">
        <v>5.0971250971250967E-4</v>
      </c>
      <c r="N92" s="2">
        <v>0.30580722405115401</v>
      </c>
      <c r="O92" s="2">
        <v>0.149245790914386</v>
      </c>
      <c r="P92" s="10">
        <v>2.8274428274428277E-4</v>
      </c>
      <c r="Q92" s="2">
        <v>-0.14521719611760101</v>
      </c>
      <c r="R92" s="2">
        <v>0.55116004113337702</v>
      </c>
      <c r="S92" s="10">
        <v>1.4479638009049775E-4</v>
      </c>
      <c r="T92" s="2">
        <v>-0.27864301276804898</v>
      </c>
      <c r="U92" s="2">
        <v>0.24075327033128399</v>
      </c>
      <c r="V92" s="10">
        <v>4.3438914027149324E-4</v>
      </c>
      <c r="W92" t="str">
        <f t="shared" si="17"/>
        <v>keep</v>
      </c>
      <c r="X92" s="11" t="str">
        <f t="shared" si="18"/>
        <v>keep</v>
      </c>
      <c r="Y92" t="str">
        <f t="shared" si="19"/>
        <v>THROW</v>
      </c>
    </row>
    <row r="93" spans="1:25">
      <c r="A93">
        <v>63</v>
      </c>
      <c r="B93" t="s">
        <v>211</v>
      </c>
      <c r="C93" t="s">
        <v>393</v>
      </c>
      <c r="D93" t="str">
        <f t="shared" ref="D93:D103" si="20">CONCATENATE($C$1, MID(C93, 6, 3))</f>
        <v>OTU276</v>
      </c>
      <c r="E93" t="s">
        <v>536</v>
      </c>
      <c r="F93" t="s">
        <v>537</v>
      </c>
      <c r="G93" t="str">
        <f t="shared" si="16"/>
        <v>Lachnospiraceae (OTU276)</v>
      </c>
      <c r="H93" t="s">
        <v>7</v>
      </c>
      <c r="I93" t="s">
        <v>219</v>
      </c>
      <c r="J93" t="s">
        <v>521</v>
      </c>
      <c r="K93">
        <v>-0.270227111924151</v>
      </c>
      <c r="L93">
        <v>1.9870601928855602E-2</v>
      </c>
      <c r="M93" s="10">
        <v>9.6969696969696967E-4</v>
      </c>
      <c r="N93" s="2">
        <v>-0.124342092081281</v>
      </c>
      <c r="O93" s="2">
        <v>0.57686291917086996</v>
      </c>
      <c r="P93" s="10">
        <v>3.3264033264033264E-5</v>
      </c>
      <c r="Q93">
        <v>0</v>
      </c>
      <c r="R93">
        <v>0</v>
      </c>
      <c r="S93" s="10">
        <v>0</v>
      </c>
      <c r="T93" s="2">
        <v>-0.23142613049410399</v>
      </c>
      <c r="U93" s="2">
        <v>0.33069374263145801</v>
      </c>
      <c r="V93" s="10">
        <v>2.1719457013574662E-4</v>
      </c>
      <c r="W93" t="str">
        <f t="shared" si="17"/>
        <v>keep</v>
      </c>
      <c r="X93" s="11" t="str">
        <f t="shared" si="18"/>
        <v>keep</v>
      </c>
      <c r="Y93" t="str">
        <f t="shared" si="19"/>
        <v>THROW</v>
      </c>
    </row>
    <row r="94" spans="1:25">
      <c r="A94">
        <v>64</v>
      </c>
      <c r="B94" t="s">
        <v>211</v>
      </c>
      <c r="C94" t="s">
        <v>439</v>
      </c>
      <c r="D94" t="str">
        <f t="shared" si="20"/>
        <v>OTU126</v>
      </c>
      <c r="E94" t="s">
        <v>536</v>
      </c>
      <c r="F94" t="s">
        <v>537</v>
      </c>
      <c r="G94" t="str">
        <f t="shared" si="16"/>
        <v>Lachnospiraceae (OTU126)</v>
      </c>
      <c r="H94" t="s">
        <v>67</v>
      </c>
      <c r="I94" t="s">
        <v>219</v>
      </c>
      <c r="J94" t="s">
        <v>521</v>
      </c>
      <c r="K94">
        <v>-0.26560245133309801</v>
      </c>
      <c r="L94">
        <v>2.2056519281323201E-2</v>
      </c>
      <c r="M94" s="10">
        <v>1.554001554001554E-4</v>
      </c>
      <c r="N94" s="2">
        <v>-0.15850091956055001</v>
      </c>
      <c r="O94" s="2">
        <v>0.497348428128288</v>
      </c>
      <c r="P94" s="10">
        <v>3.3264033264033264E-4</v>
      </c>
      <c r="Q94" s="2">
        <v>-0.31338905877100698</v>
      </c>
      <c r="R94" s="2">
        <v>0.25006904504509597</v>
      </c>
      <c r="S94" s="10">
        <v>9.2307692307692305E-4</v>
      </c>
      <c r="T94" s="2">
        <v>-0.23478111388061099</v>
      </c>
      <c r="U94" s="2">
        <v>0.33069374263145801</v>
      </c>
      <c r="V94" s="10">
        <v>1.2669683257918551E-4</v>
      </c>
      <c r="W94" t="str">
        <f t="shared" si="17"/>
        <v>keep</v>
      </c>
      <c r="X94" s="11" t="str">
        <f t="shared" si="18"/>
        <v>keep</v>
      </c>
      <c r="Y94" t="str">
        <f t="shared" si="19"/>
        <v>THROW</v>
      </c>
    </row>
    <row r="95" spans="1:25">
      <c r="A95">
        <v>65</v>
      </c>
      <c r="B95" t="s">
        <v>211</v>
      </c>
      <c r="C95" t="s">
        <v>232</v>
      </c>
      <c r="D95" t="str">
        <f t="shared" si="20"/>
        <v>OTU205</v>
      </c>
      <c r="E95" t="s">
        <v>536</v>
      </c>
      <c r="F95" t="s">
        <v>423</v>
      </c>
      <c r="G95" t="str">
        <f t="shared" si="16"/>
        <v>Clostridiales (OTU205)</v>
      </c>
      <c r="H95" t="s">
        <v>80</v>
      </c>
      <c r="I95" t="s">
        <v>110</v>
      </c>
      <c r="J95" t="s">
        <v>527</v>
      </c>
      <c r="K95" s="2">
        <v>-0.218742286936391</v>
      </c>
      <c r="L95" s="2">
        <v>6.0685228465719998E-2</v>
      </c>
      <c r="M95" s="10">
        <v>2.4242424242424242E-4</v>
      </c>
      <c r="N95">
        <v>0.46287226968429102</v>
      </c>
      <c r="O95">
        <v>1.3903260718160001E-2</v>
      </c>
      <c r="P95" s="10">
        <v>3.4927234927234924E-4</v>
      </c>
      <c r="Q95" s="2">
        <v>-0.189362107331664</v>
      </c>
      <c r="R95" s="2">
        <v>0.50258682399427002</v>
      </c>
      <c r="S95" s="10">
        <v>5.4298642533936655E-5</v>
      </c>
      <c r="T95">
        <v>-0.48328133851807598</v>
      </c>
      <c r="U95">
        <v>2.0278756422796199E-2</v>
      </c>
      <c r="V95" s="10">
        <v>8.8687782805429863E-4</v>
      </c>
      <c r="W95" t="str">
        <f t="shared" si="17"/>
        <v>keep</v>
      </c>
      <c r="X95" s="11" t="str">
        <f t="shared" si="18"/>
        <v>keep</v>
      </c>
      <c r="Y95" t="str">
        <f t="shared" si="19"/>
        <v>THROW</v>
      </c>
    </row>
    <row r="96" spans="1:25">
      <c r="A96">
        <v>70</v>
      </c>
      <c r="B96" t="s">
        <v>211</v>
      </c>
      <c r="C96" t="s">
        <v>249</v>
      </c>
      <c r="D96" t="str">
        <f t="shared" si="20"/>
        <v>OTU245</v>
      </c>
      <c r="E96" t="s">
        <v>489</v>
      </c>
      <c r="F96" t="s">
        <v>24</v>
      </c>
      <c r="G96" t="str">
        <f t="shared" si="16"/>
        <v>Helicobacter (OTU245)</v>
      </c>
      <c r="H96" t="s">
        <v>4</v>
      </c>
      <c r="I96" t="s">
        <v>215</v>
      </c>
      <c r="J96" t="s">
        <v>216</v>
      </c>
      <c r="K96" s="2">
        <v>-8.2521148754399698E-2</v>
      </c>
      <c r="L96" s="2">
        <v>0.47008051374590598</v>
      </c>
      <c r="M96" s="10">
        <v>6.2160062160062163E-6</v>
      </c>
      <c r="N96" s="11">
        <v>0.51287783964877898</v>
      </c>
      <c r="O96" s="11">
        <v>5.66100991366956E-3</v>
      </c>
      <c r="P96" s="10">
        <v>7.9833679833679833E-4</v>
      </c>
      <c r="Q96" s="2">
        <v>-0.13191542822581001</v>
      </c>
      <c r="R96" s="2">
        <v>0.55116004113337702</v>
      </c>
      <c r="S96" s="10">
        <v>1.8099547511312218E-5</v>
      </c>
      <c r="T96" s="2">
        <v>0.196795715818569</v>
      </c>
      <c r="U96" s="2">
        <v>0.44160674916784498</v>
      </c>
      <c r="V96" s="10">
        <v>3.6199095022624434E-4</v>
      </c>
      <c r="W96" t="str">
        <f t="shared" si="17"/>
        <v>keep</v>
      </c>
      <c r="X96" s="11" t="str">
        <f t="shared" si="18"/>
        <v>keep</v>
      </c>
      <c r="Y96" t="str">
        <f t="shared" si="19"/>
        <v>THROW</v>
      </c>
    </row>
    <row r="97" spans="1:25">
      <c r="A97">
        <v>71</v>
      </c>
      <c r="B97" t="s">
        <v>211</v>
      </c>
      <c r="C97" t="s">
        <v>221</v>
      </c>
      <c r="D97" t="str">
        <f t="shared" si="20"/>
        <v>OTU187</v>
      </c>
      <c r="E97" t="s">
        <v>536</v>
      </c>
      <c r="F97" t="s">
        <v>18</v>
      </c>
      <c r="G97" t="str">
        <f t="shared" si="16"/>
        <v>Flavonifractor (OTU187)</v>
      </c>
      <c r="H97" t="s">
        <v>78</v>
      </c>
      <c r="I97" t="s">
        <v>110</v>
      </c>
      <c r="J97" t="s">
        <v>527</v>
      </c>
      <c r="K97" s="2">
        <v>-8.7744739403140294E-3</v>
      </c>
      <c r="L97" s="2">
        <v>0.96081418812233699</v>
      </c>
      <c r="M97" s="10">
        <v>1.3675213675213674E-4</v>
      </c>
      <c r="N97" s="11">
        <v>0.50386358056750502</v>
      </c>
      <c r="O97" s="11">
        <v>6.4421705130371897E-3</v>
      </c>
      <c r="P97" s="10">
        <v>5.4885654885654888E-4</v>
      </c>
      <c r="Q97" s="2">
        <v>-0.18944911037201401</v>
      </c>
      <c r="R97" s="2">
        <v>0.50258682399427002</v>
      </c>
      <c r="S97" s="10">
        <v>3.6199095022624436E-5</v>
      </c>
      <c r="T97" s="2">
        <v>-9.9463177356783096E-3</v>
      </c>
      <c r="U97" s="2">
        <v>0.97443636165274605</v>
      </c>
      <c r="V97" s="10">
        <v>7.2398190045248873E-5</v>
      </c>
      <c r="W97" t="str">
        <f t="shared" si="17"/>
        <v>keep</v>
      </c>
      <c r="X97" s="11" t="str">
        <f t="shared" si="18"/>
        <v>keep</v>
      </c>
      <c r="Y97" t="str">
        <f t="shared" si="19"/>
        <v>THROW</v>
      </c>
    </row>
    <row r="98" spans="1:25">
      <c r="A98">
        <v>73</v>
      </c>
      <c r="B98" t="s">
        <v>211</v>
      </c>
      <c r="C98" t="s">
        <v>234</v>
      </c>
      <c r="D98" t="str">
        <f t="shared" si="20"/>
        <v>OTU212</v>
      </c>
      <c r="E98" t="s">
        <v>529</v>
      </c>
      <c r="F98" t="s">
        <v>530</v>
      </c>
      <c r="G98" t="str">
        <f t="shared" si="16"/>
        <v>Porphyromonadaceae (OTU212)</v>
      </c>
      <c r="H98" t="s">
        <v>81</v>
      </c>
      <c r="I98" t="s">
        <v>214</v>
      </c>
      <c r="J98" t="s">
        <v>525</v>
      </c>
      <c r="K98" s="2">
        <v>-7.27813393355613E-3</v>
      </c>
      <c r="L98" s="2">
        <v>0.96285428133984596</v>
      </c>
      <c r="M98" s="10">
        <v>1.8648018648018647E-5</v>
      </c>
      <c r="N98" s="11">
        <v>0.65710073762474996</v>
      </c>
      <c r="O98" s="11">
        <v>1.9846915746637601E-4</v>
      </c>
      <c r="P98" s="10">
        <v>3.3264033264033264E-4</v>
      </c>
      <c r="Q98">
        <v>0</v>
      </c>
      <c r="R98">
        <v>0</v>
      </c>
      <c r="S98" s="10">
        <v>0</v>
      </c>
      <c r="T98" s="2">
        <v>0.12924648939465799</v>
      </c>
      <c r="U98" s="2">
        <v>0.57893831313981003</v>
      </c>
      <c r="V98" s="10">
        <v>5.0678733031674203E-4</v>
      </c>
      <c r="W98" t="str">
        <f t="shared" si="17"/>
        <v>keep</v>
      </c>
      <c r="X98" s="11" t="str">
        <f t="shared" si="18"/>
        <v>keep</v>
      </c>
      <c r="Y98" t="str">
        <f t="shared" si="19"/>
        <v>THROW</v>
      </c>
    </row>
    <row r="99" spans="1:25">
      <c r="A99">
        <v>75</v>
      </c>
      <c r="B99" t="s">
        <v>211</v>
      </c>
      <c r="C99" t="s">
        <v>477</v>
      </c>
      <c r="D99" t="str">
        <f t="shared" si="20"/>
        <v>OTU185</v>
      </c>
      <c r="E99" t="s">
        <v>529</v>
      </c>
      <c r="F99" t="s">
        <v>533</v>
      </c>
      <c r="G99" t="str">
        <f t="shared" si="16"/>
        <v>Alistipes (OTU185)</v>
      </c>
      <c r="H99" t="s">
        <v>77</v>
      </c>
      <c r="I99" t="s">
        <v>534</v>
      </c>
      <c r="J99" t="s">
        <v>115</v>
      </c>
      <c r="K99" s="2">
        <v>-1.1848125008114599E-3</v>
      </c>
      <c r="L99" s="2">
        <v>0.99071361665082702</v>
      </c>
      <c r="M99" s="10">
        <v>1.8648018648018647E-5</v>
      </c>
      <c r="N99" s="11">
        <v>0.51133920612983297</v>
      </c>
      <c r="O99" s="11">
        <v>5.66100991366956E-3</v>
      </c>
      <c r="P99" s="10">
        <v>6.8191268191268193E-4</v>
      </c>
      <c r="Q99">
        <v>0</v>
      </c>
      <c r="R99">
        <v>0</v>
      </c>
      <c r="S99" s="10">
        <v>0</v>
      </c>
      <c r="T99" s="2">
        <v>0.116717106206651</v>
      </c>
      <c r="U99" s="2">
        <v>0.62233496206039896</v>
      </c>
      <c r="V99" s="10">
        <v>4.5248868778280545E-4</v>
      </c>
      <c r="W99" t="str">
        <f t="shared" si="17"/>
        <v>keep</v>
      </c>
      <c r="X99" s="11" t="str">
        <f t="shared" si="18"/>
        <v>keep</v>
      </c>
      <c r="Y99" t="str">
        <f t="shared" si="19"/>
        <v>THROW</v>
      </c>
    </row>
    <row r="100" spans="1:25">
      <c r="A100">
        <v>76</v>
      </c>
      <c r="B100" t="s">
        <v>211</v>
      </c>
      <c r="C100" t="s">
        <v>244</v>
      </c>
      <c r="D100" t="str">
        <f t="shared" si="20"/>
        <v>OTU236</v>
      </c>
      <c r="E100" t="s">
        <v>489</v>
      </c>
      <c r="F100" t="s">
        <v>22</v>
      </c>
      <c r="G100" t="str">
        <f t="shared" si="16"/>
        <v>Betaproteobacteria (OTU236)</v>
      </c>
      <c r="H100" t="s">
        <v>3</v>
      </c>
      <c r="I100" t="s">
        <v>215</v>
      </c>
      <c r="J100" t="s">
        <v>216</v>
      </c>
      <c r="K100">
        <v>0</v>
      </c>
      <c r="L100">
        <v>0</v>
      </c>
      <c r="M100" s="10">
        <v>0</v>
      </c>
      <c r="N100">
        <v>0.465286395621199</v>
      </c>
      <c r="O100">
        <v>1.37785714699296E-2</v>
      </c>
      <c r="P100" s="10">
        <v>6.1538461538461541E-4</v>
      </c>
      <c r="Q100" s="2">
        <v>-0.13191542822581001</v>
      </c>
      <c r="R100" s="2">
        <v>0.55116004113337702</v>
      </c>
      <c r="S100" s="10">
        <v>1.8099547511312218E-5</v>
      </c>
      <c r="T100" s="2">
        <v>-5.2584037286723E-2</v>
      </c>
      <c r="U100" s="2">
        <v>0.82901509901775905</v>
      </c>
      <c r="V100" s="10">
        <v>4.8868778280542987E-4</v>
      </c>
      <c r="W100" t="str">
        <f t="shared" si="17"/>
        <v>keep</v>
      </c>
      <c r="X100" s="11" t="str">
        <f t="shared" si="18"/>
        <v>keep</v>
      </c>
      <c r="Y100" t="str">
        <f t="shared" si="19"/>
        <v>THROW</v>
      </c>
    </row>
    <row r="101" spans="1:25">
      <c r="A101">
        <v>78</v>
      </c>
      <c r="B101" t="s">
        <v>211</v>
      </c>
      <c r="C101" t="s">
        <v>243</v>
      </c>
      <c r="D101" t="str">
        <f t="shared" si="20"/>
        <v>OTU229</v>
      </c>
      <c r="E101" t="s">
        <v>529</v>
      </c>
      <c r="F101" t="s">
        <v>530</v>
      </c>
      <c r="G101" t="str">
        <f t="shared" si="16"/>
        <v>Porphyromonadaceae (OTU229)</v>
      </c>
      <c r="H101" t="s">
        <v>1</v>
      </c>
      <c r="I101" t="s">
        <v>214</v>
      </c>
      <c r="J101" t="s">
        <v>525</v>
      </c>
      <c r="K101" s="2">
        <v>1.1848125008114599E-3</v>
      </c>
      <c r="L101" s="2">
        <v>0.99071361665082702</v>
      </c>
      <c r="M101" s="10">
        <v>3.108003108003108E-5</v>
      </c>
      <c r="N101" s="11">
        <v>0.51236496180913005</v>
      </c>
      <c r="O101" s="11">
        <v>5.66100991366956E-3</v>
      </c>
      <c r="P101" s="10">
        <v>8.6486486486486496E-4</v>
      </c>
      <c r="Q101" s="2">
        <v>-0.18944911037201401</v>
      </c>
      <c r="R101" s="2">
        <v>0.50258682399427002</v>
      </c>
      <c r="S101" s="10">
        <v>3.6199095022624436E-5</v>
      </c>
      <c r="T101" s="2">
        <v>0.17169980377098201</v>
      </c>
      <c r="U101" s="2">
        <v>0.47033853292363198</v>
      </c>
      <c r="V101" s="10">
        <v>3.4389140271493213E-4</v>
      </c>
      <c r="W101" t="str">
        <f t="shared" si="17"/>
        <v>keep</v>
      </c>
      <c r="X101" s="11" t="str">
        <f t="shared" si="18"/>
        <v>keep</v>
      </c>
      <c r="Y101" t="str">
        <f t="shared" si="19"/>
        <v>THROW</v>
      </c>
    </row>
    <row r="102" spans="1:25">
      <c r="A102">
        <v>79</v>
      </c>
      <c r="B102" t="s">
        <v>211</v>
      </c>
      <c r="C102" t="s">
        <v>441</v>
      </c>
      <c r="D102" t="str">
        <f t="shared" si="20"/>
        <v>OTU130</v>
      </c>
      <c r="E102" t="s">
        <v>309</v>
      </c>
      <c r="F102" t="s">
        <v>416</v>
      </c>
      <c r="G102" t="str">
        <f t="shared" si="16"/>
        <v>Anaeroplasma (OTU130)</v>
      </c>
      <c r="H102" t="s">
        <v>69</v>
      </c>
      <c r="I102" t="s">
        <v>519</v>
      </c>
      <c r="J102" t="s">
        <v>212</v>
      </c>
      <c r="K102" s="2">
        <v>4.1260574377199898E-2</v>
      </c>
      <c r="L102" s="2">
        <v>0.72761967732703203</v>
      </c>
      <c r="M102" s="10">
        <v>1.8648018648018647E-5</v>
      </c>
      <c r="N102">
        <v>0.38908356141920097</v>
      </c>
      <c r="O102">
        <v>4.9067638433541297E-2</v>
      </c>
      <c r="P102" s="10">
        <v>9.9792099792099802E-4</v>
      </c>
      <c r="Q102" s="2">
        <v>-0.13191542822581001</v>
      </c>
      <c r="R102" s="2">
        <v>0.55116004113337702</v>
      </c>
      <c r="S102" s="10">
        <v>1.8099547511312218E-5</v>
      </c>
      <c r="T102" s="2">
        <v>-8.8577250280800005E-2</v>
      </c>
      <c r="U102" s="2">
        <v>0.71910813196369905</v>
      </c>
      <c r="V102" s="10">
        <v>3.076923076923077E-4</v>
      </c>
      <c r="W102" t="str">
        <f t="shared" si="17"/>
        <v>keep</v>
      </c>
      <c r="X102" s="11" t="str">
        <f t="shared" si="18"/>
        <v>keep</v>
      </c>
      <c r="Y102" t="str">
        <f t="shared" si="19"/>
        <v>THROW</v>
      </c>
    </row>
    <row r="103" spans="1:25">
      <c r="A103">
        <v>81</v>
      </c>
      <c r="B103" t="s">
        <v>211</v>
      </c>
      <c r="C103" t="s">
        <v>228</v>
      </c>
      <c r="D103" t="str">
        <f t="shared" si="20"/>
        <v>OTU199</v>
      </c>
      <c r="E103" t="s">
        <v>536</v>
      </c>
      <c r="F103" t="s">
        <v>20</v>
      </c>
      <c r="G103" t="str">
        <f t="shared" si="16"/>
        <v>Clostridium_XVIII (OTU199)</v>
      </c>
      <c r="H103" t="s">
        <v>28</v>
      </c>
      <c r="I103" t="s">
        <v>110</v>
      </c>
      <c r="J103" t="s">
        <v>527</v>
      </c>
      <c r="K103" s="2">
        <v>7.50344855951392E-2</v>
      </c>
      <c r="L103" s="2">
        <v>0.51334999667286896</v>
      </c>
      <c r="M103" s="10">
        <v>2.6107226107226108E-4</v>
      </c>
      <c r="N103" s="11">
        <v>0.57193430647813603</v>
      </c>
      <c r="O103" s="11">
        <v>1.4997734579104999E-3</v>
      </c>
      <c r="P103" s="10">
        <v>8.3160083160083154E-4</v>
      </c>
      <c r="Q103">
        <v>0</v>
      </c>
      <c r="R103">
        <v>0</v>
      </c>
      <c r="S103" s="10">
        <v>0</v>
      </c>
      <c r="T103" s="2">
        <v>-7.9570541885426505E-2</v>
      </c>
      <c r="U103" s="2">
        <v>0.74774242643282496</v>
      </c>
      <c r="V103" s="10">
        <v>7.2398190045248873E-5</v>
      </c>
      <c r="W103" t="str">
        <f t="shared" si="17"/>
        <v>keep</v>
      </c>
      <c r="X103" s="11" t="str">
        <f t="shared" si="18"/>
        <v>keep</v>
      </c>
      <c r="Y103" t="str">
        <f t="shared" si="19"/>
        <v>THROW</v>
      </c>
    </row>
    <row r="104" spans="1:25">
      <c r="A104">
        <v>85</v>
      </c>
      <c r="B104" t="s">
        <v>211</v>
      </c>
      <c r="C104" t="s">
        <v>410</v>
      </c>
      <c r="D104" t="str">
        <f>CONCATENATE($C$1, MID(C104, 7, 2))</f>
        <v>OTU69</v>
      </c>
      <c r="E104" t="s">
        <v>529</v>
      </c>
      <c r="F104" t="s">
        <v>529</v>
      </c>
      <c r="G104" t="str">
        <f t="shared" si="16"/>
        <v>Bacteroidetes (OTU69)</v>
      </c>
      <c r="H104" t="s">
        <v>42</v>
      </c>
      <c r="I104" t="s">
        <v>529</v>
      </c>
      <c r="J104" t="s">
        <v>524</v>
      </c>
      <c r="K104" s="2">
        <v>0.10883349114596701</v>
      </c>
      <c r="L104" s="2">
        <v>0.35115435012549601</v>
      </c>
      <c r="M104" s="10">
        <v>1.8648018648018647E-5</v>
      </c>
      <c r="N104" s="11">
        <v>0.57442699837077704</v>
      </c>
      <c r="O104" s="11">
        <v>1.4997734579104999E-3</v>
      </c>
      <c r="P104" s="10">
        <v>8.8149688149688152E-4</v>
      </c>
      <c r="Q104">
        <v>0</v>
      </c>
      <c r="R104">
        <v>0</v>
      </c>
      <c r="S104" s="10">
        <v>0</v>
      </c>
      <c r="T104" s="2">
        <v>0.17988634514482499</v>
      </c>
      <c r="U104" s="2">
        <v>0.47033853292363198</v>
      </c>
      <c r="V104" s="10">
        <v>5.2488687782805429E-4</v>
      </c>
      <c r="W104" t="str">
        <f t="shared" si="17"/>
        <v>keep</v>
      </c>
      <c r="X104" s="11" t="str">
        <f t="shared" si="18"/>
        <v>keep</v>
      </c>
      <c r="Y104" t="str">
        <f t="shared" si="19"/>
        <v>THROW</v>
      </c>
    </row>
    <row r="105" spans="1:25">
      <c r="A105">
        <v>86</v>
      </c>
      <c r="B105" t="s">
        <v>211</v>
      </c>
      <c r="C105" t="s">
        <v>227</v>
      </c>
      <c r="D105" t="str">
        <f>CONCATENATE($C$1, MID(C105, 6, 3))</f>
        <v>OTU194</v>
      </c>
      <c r="E105" t="s">
        <v>529</v>
      </c>
      <c r="F105" t="s">
        <v>419</v>
      </c>
      <c r="G105" t="str">
        <f t="shared" si="16"/>
        <v>Bacteroides (OTU194)</v>
      </c>
      <c r="H105" t="s">
        <v>79</v>
      </c>
      <c r="I105" t="s">
        <v>534</v>
      </c>
      <c r="J105" t="s">
        <v>115</v>
      </c>
      <c r="K105" s="2">
        <v>0.109002750074655</v>
      </c>
      <c r="L105" s="2">
        <v>0.35115435012549601</v>
      </c>
      <c r="M105" s="10">
        <v>1.8648018648018647E-5</v>
      </c>
      <c r="N105" s="11">
        <v>0.51082632829018404</v>
      </c>
      <c r="O105" s="11">
        <v>5.66100991366956E-3</v>
      </c>
      <c r="P105" s="10">
        <v>6.1538461538461541E-4</v>
      </c>
      <c r="Q105">
        <v>0</v>
      </c>
      <c r="R105">
        <v>0</v>
      </c>
      <c r="S105" s="10">
        <v>0</v>
      </c>
      <c r="T105" s="2">
        <v>0.10214667352396301</v>
      </c>
      <c r="U105" s="2">
        <v>0.67584892049006295</v>
      </c>
      <c r="V105" s="10">
        <v>3.6199095022624436E-5</v>
      </c>
      <c r="W105" t="str">
        <f t="shared" si="17"/>
        <v>keep</v>
      </c>
      <c r="X105" s="11" t="str">
        <f t="shared" si="18"/>
        <v>keep</v>
      </c>
      <c r="Y105" t="str">
        <f t="shared" si="19"/>
        <v>THROW</v>
      </c>
    </row>
    <row r="106" spans="1:25">
      <c r="A106">
        <v>90</v>
      </c>
      <c r="B106" t="s">
        <v>211</v>
      </c>
      <c r="C106" t="s">
        <v>172</v>
      </c>
      <c r="D106" t="str">
        <f>CONCATENATE($C$1, MID(C106, 7, 2))</f>
        <v>OTU93</v>
      </c>
      <c r="E106" t="s">
        <v>529</v>
      </c>
      <c r="F106" t="s">
        <v>165</v>
      </c>
      <c r="G106" t="str">
        <f t="shared" si="16"/>
        <v>Parabacteroides (OTU93)</v>
      </c>
      <c r="H106" t="s">
        <v>57</v>
      </c>
      <c r="I106" t="s">
        <v>214</v>
      </c>
      <c r="J106" t="s">
        <v>525</v>
      </c>
      <c r="K106" s="2">
        <v>0.13685296881932801</v>
      </c>
      <c r="L106" s="2">
        <v>0.23815983409313601</v>
      </c>
      <c r="M106" s="10">
        <v>1.2432012432012433E-5</v>
      </c>
      <c r="N106" s="11">
        <v>0.57304216954153198</v>
      </c>
      <c r="O106" s="11">
        <v>1.4997734579104999E-3</v>
      </c>
      <c r="P106" s="10">
        <v>8.3160083160083154E-4</v>
      </c>
      <c r="Q106">
        <v>0</v>
      </c>
      <c r="R106">
        <v>0</v>
      </c>
      <c r="S106" s="10">
        <v>0</v>
      </c>
      <c r="T106" s="2">
        <v>0.36242934509448699</v>
      </c>
      <c r="U106" s="2">
        <v>0.120492129071544</v>
      </c>
      <c r="V106" s="10">
        <v>1.2669683257918551E-4</v>
      </c>
      <c r="W106" t="str">
        <f t="shared" si="17"/>
        <v>keep</v>
      </c>
      <c r="X106" s="11" t="str">
        <f t="shared" si="18"/>
        <v>keep</v>
      </c>
      <c r="Y106" t="str">
        <f t="shared" si="19"/>
        <v>THROW</v>
      </c>
    </row>
    <row r="107" spans="1:25">
      <c r="A107">
        <v>91</v>
      </c>
      <c r="B107" t="s">
        <v>211</v>
      </c>
      <c r="C107" t="s">
        <v>258</v>
      </c>
      <c r="D107" t="str">
        <f>CONCATENATE($C$1, MID(C107, 6, 3))</f>
        <v>OTU265</v>
      </c>
      <c r="E107" t="s">
        <v>536</v>
      </c>
      <c r="F107" t="s">
        <v>537</v>
      </c>
      <c r="G107" t="str">
        <f t="shared" si="16"/>
        <v>Lachnospiraceae (OTU265)</v>
      </c>
      <c r="H107" t="s">
        <v>6</v>
      </c>
      <c r="I107" t="s">
        <v>219</v>
      </c>
      <c r="J107" t="s">
        <v>521</v>
      </c>
      <c r="K107" s="2">
        <v>0.16897187602091401</v>
      </c>
      <c r="L107" s="2">
        <v>0.150619506080372</v>
      </c>
      <c r="M107" s="10">
        <v>6.2160062160062163E-6</v>
      </c>
      <c r="N107">
        <v>0</v>
      </c>
      <c r="O107">
        <v>0</v>
      </c>
      <c r="P107" s="10">
        <v>0</v>
      </c>
      <c r="Q107" s="11">
        <v>0.62756530088891405</v>
      </c>
      <c r="R107" s="11">
        <v>1.1538817147635401E-3</v>
      </c>
      <c r="S107" s="10">
        <v>6.3348416289592756E-4</v>
      </c>
      <c r="T107" s="2">
        <v>-0.16121851164922599</v>
      </c>
      <c r="U107" s="2">
        <v>0.47033853292363198</v>
      </c>
      <c r="V107" s="10">
        <v>1.8099547511312218E-5</v>
      </c>
      <c r="W107" t="str">
        <f t="shared" si="17"/>
        <v>keep</v>
      </c>
      <c r="X107" s="11" t="str">
        <f t="shared" si="18"/>
        <v>keep</v>
      </c>
      <c r="Y107" t="str">
        <f t="shared" si="19"/>
        <v>THROW</v>
      </c>
    </row>
    <row r="108" spans="1:25">
      <c r="A108">
        <v>92</v>
      </c>
      <c r="B108" t="s">
        <v>211</v>
      </c>
      <c r="C108" t="s">
        <v>458</v>
      </c>
      <c r="D108" t="str">
        <f>CONCATENATE($C$1, MID(C108, 6, 3))</f>
        <v>OTU152</v>
      </c>
      <c r="E108" t="s">
        <v>536</v>
      </c>
      <c r="F108" t="s">
        <v>537</v>
      </c>
      <c r="G108" t="str">
        <f t="shared" si="16"/>
        <v>Lachnospiraceae (OTU152)</v>
      </c>
      <c r="H108" t="s">
        <v>71</v>
      </c>
      <c r="I108" t="s">
        <v>219</v>
      </c>
      <c r="J108" t="s">
        <v>521</v>
      </c>
      <c r="K108" s="2">
        <v>0.17235796283370999</v>
      </c>
      <c r="L108" s="2">
        <v>0.147200848289158</v>
      </c>
      <c r="M108" s="10">
        <v>4.2268842268842268E-4</v>
      </c>
      <c r="N108">
        <v>0.46257255784793599</v>
      </c>
      <c r="O108">
        <v>1.3903260718160001E-2</v>
      </c>
      <c r="P108" s="10">
        <v>5.9875259875259875E-4</v>
      </c>
      <c r="Q108" s="2">
        <v>-0.13191542822581001</v>
      </c>
      <c r="R108" s="2">
        <v>0.55116004113337702</v>
      </c>
      <c r="S108" s="10">
        <v>1.8099547511312218E-5</v>
      </c>
      <c r="T108" s="2">
        <v>-0.16121851164922599</v>
      </c>
      <c r="U108" s="2">
        <v>0.47033853292363198</v>
      </c>
      <c r="V108" s="10">
        <v>1.8099547511312218E-5</v>
      </c>
      <c r="W108" t="str">
        <f t="shared" si="17"/>
        <v>keep</v>
      </c>
      <c r="X108" s="11" t="str">
        <f t="shared" si="18"/>
        <v>keep</v>
      </c>
      <c r="Y108" t="str">
        <f t="shared" si="19"/>
        <v>THROW</v>
      </c>
    </row>
    <row r="109" spans="1:25">
      <c r="A109">
        <v>94</v>
      </c>
      <c r="B109" t="s">
        <v>211</v>
      </c>
      <c r="C109" t="s">
        <v>506</v>
      </c>
      <c r="D109" t="str">
        <f>CONCATENATE($C$1, MID(C109, 7, 2))</f>
        <v>OTU89</v>
      </c>
      <c r="E109" t="s">
        <v>489</v>
      </c>
      <c r="F109" t="s">
        <v>507</v>
      </c>
      <c r="G109" t="str">
        <f t="shared" si="16"/>
        <v>Acinetobacter (OTU89)</v>
      </c>
      <c r="H109" t="s">
        <v>55</v>
      </c>
      <c r="I109" t="s">
        <v>215</v>
      </c>
      <c r="J109" t="s">
        <v>523</v>
      </c>
      <c r="K109" s="2">
        <v>0.174973846713641</v>
      </c>
      <c r="L109" s="2">
        <v>0.14081276192680101</v>
      </c>
      <c r="M109" s="10">
        <v>6.216006216006216E-4</v>
      </c>
      <c r="N109" s="11">
        <v>0.58162727670512104</v>
      </c>
      <c r="O109" s="11">
        <v>1.4997734579104999E-3</v>
      </c>
      <c r="P109" s="10">
        <v>3.1600831600831598E-4</v>
      </c>
      <c r="Q109" s="2">
        <v>0.10049779909685801</v>
      </c>
      <c r="R109" s="2">
        <v>0.65920119886008399</v>
      </c>
      <c r="S109" s="10">
        <v>2.5339366515837101E-4</v>
      </c>
      <c r="T109" s="2">
        <v>-8.4656651639643504E-2</v>
      </c>
      <c r="U109" s="2">
        <v>0.73073205597117596</v>
      </c>
      <c r="V109" s="10">
        <v>7.2398190045248873E-5</v>
      </c>
      <c r="W109" t="str">
        <f t="shared" si="17"/>
        <v>keep</v>
      </c>
      <c r="X109" s="11" t="str">
        <f t="shared" si="18"/>
        <v>keep</v>
      </c>
      <c r="Y109" t="str">
        <f t="shared" si="19"/>
        <v>THROW</v>
      </c>
    </row>
    <row r="110" spans="1:25">
      <c r="A110">
        <v>102</v>
      </c>
      <c r="B110" t="s">
        <v>211</v>
      </c>
      <c r="C110" t="s">
        <v>414</v>
      </c>
      <c r="D110" t="str">
        <f>CONCATENATE($C$1, MID(C110, 7, 2))</f>
        <v>OTU79</v>
      </c>
      <c r="E110" t="s">
        <v>536</v>
      </c>
      <c r="F110" t="s">
        <v>505</v>
      </c>
      <c r="G110" t="str">
        <f t="shared" si="16"/>
        <v>Streptococcus (OTU79)</v>
      </c>
      <c r="H110" t="s">
        <v>49</v>
      </c>
      <c r="I110" t="s">
        <v>112</v>
      </c>
      <c r="J110" t="s">
        <v>114</v>
      </c>
      <c r="K110">
        <v>0.26525474264974003</v>
      </c>
      <c r="L110">
        <v>2.20814373291509E-2</v>
      </c>
      <c r="M110" s="10">
        <v>6.5889665889665887E-4</v>
      </c>
      <c r="N110" s="2">
        <v>0.22977497211228501</v>
      </c>
      <c r="O110" s="2">
        <v>0.30764765791996601</v>
      </c>
      <c r="P110" s="10">
        <v>3.1600831600831598E-4</v>
      </c>
      <c r="Q110" s="2">
        <v>8.6003078050810006E-2</v>
      </c>
      <c r="R110" s="2">
        <v>0.709338609162808</v>
      </c>
      <c r="S110" s="10">
        <v>3.076923076923077E-4</v>
      </c>
      <c r="T110" s="2">
        <v>-8.1717338819170704E-2</v>
      </c>
      <c r="U110" s="2">
        <v>0.74107843967654097</v>
      </c>
      <c r="V110" s="10">
        <v>3.6199095022624436E-5</v>
      </c>
      <c r="W110" t="str">
        <f t="shared" si="17"/>
        <v>keep</v>
      </c>
      <c r="X110" s="11" t="str">
        <f t="shared" si="18"/>
        <v>keep</v>
      </c>
      <c r="Y110" t="str">
        <f t="shared" si="19"/>
        <v>THROW</v>
      </c>
    </row>
    <row r="111" spans="1:25">
      <c r="A111">
        <v>104</v>
      </c>
      <c r="B111" t="s">
        <v>211</v>
      </c>
      <c r="C111" t="s">
        <v>468</v>
      </c>
      <c r="D111" t="str">
        <f>CONCATENATE($C$1, MID(C111, 6, 3))</f>
        <v>OTU167</v>
      </c>
      <c r="E111" t="s">
        <v>529</v>
      </c>
      <c r="F111" t="s">
        <v>533</v>
      </c>
      <c r="G111" t="str">
        <f t="shared" si="16"/>
        <v>Alistipes (OTU167)</v>
      </c>
      <c r="H111" t="s">
        <v>74</v>
      </c>
      <c r="I111" t="s">
        <v>534</v>
      </c>
      <c r="J111" t="s">
        <v>115</v>
      </c>
      <c r="K111">
        <v>0.29217142493061798</v>
      </c>
      <c r="L111">
        <v>1.09247862902409E-2</v>
      </c>
      <c r="M111" s="10">
        <v>8.0808080808080811E-5</v>
      </c>
      <c r="N111" s="11">
        <v>0.57156141700312801</v>
      </c>
      <c r="O111" s="11">
        <v>1.4997734579104999E-3</v>
      </c>
      <c r="P111" s="10">
        <v>6.9854469854469848E-4</v>
      </c>
      <c r="Q111">
        <v>0</v>
      </c>
      <c r="R111">
        <v>0</v>
      </c>
      <c r="S111" s="10">
        <v>0</v>
      </c>
      <c r="T111" s="2">
        <v>0.16121851164922599</v>
      </c>
      <c r="U111" s="2">
        <v>0.47033853292363198</v>
      </c>
      <c r="V111" s="10">
        <v>1.8099547511312218E-5</v>
      </c>
      <c r="W111" t="str">
        <f t="shared" si="17"/>
        <v>keep</v>
      </c>
      <c r="X111" s="11" t="str">
        <f t="shared" si="18"/>
        <v>keep</v>
      </c>
      <c r="Y111" t="str">
        <f t="shared" si="19"/>
        <v>THROW</v>
      </c>
    </row>
    <row r="112" spans="1:25">
      <c r="A112">
        <v>106</v>
      </c>
      <c r="B112" t="s">
        <v>211</v>
      </c>
      <c r="C112" t="s">
        <v>501</v>
      </c>
      <c r="D112" t="str">
        <f>CONCATENATE($C$1, MID(C112, 6, 3))</f>
        <v>OTU120</v>
      </c>
      <c r="E112" t="s">
        <v>489</v>
      </c>
      <c r="F112" t="s">
        <v>502</v>
      </c>
      <c r="G112" t="str">
        <f t="shared" si="16"/>
        <v>Rhodobacter (OTU120)</v>
      </c>
      <c r="H112" t="s">
        <v>65</v>
      </c>
      <c r="I112" t="s">
        <v>215</v>
      </c>
      <c r="J112" t="s">
        <v>216</v>
      </c>
      <c r="K112">
        <v>0.31292503605437899</v>
      </c>
      <c r="L112">
        <v>5.7933633232319101E-3</v>
      </c>
      <c r="M112" s="10">
        <v>7.5213675213675222E-4</v>
      </c>
      <c r="N112" s="2">
        <v>0.103705828177055</v>
      </c>
      <c r="O112" s="2">
        <v>0.65495691157644698</v>
      </c>
      <c r="P112" s="10">
        <v>1.4968814968814969E-4</v>
      </c>
      <c r="Q112" s="2">
        <v>5.0982105820063302E-2</v>
      </c>
      <c r="R112" s="2">
        <v>0.84686097052826403</v>
      </c>
      <c r="S112" s="10">
        <v>1.4479638009049775E-4</v>
      </c>
      <c r="T112" s="2">
        <v>-0.16121851164922599</v>
      </c>
      <c r="U112" s="2">
        <v>0.47033853292363198</v>
      </c>
      <c r="V112" s="10">
        <v>1.8099547511312218E-5</v>
      </c>
      <c r="W112" t="str">
        <f t="shared" si="17"/>
        <v>keep</v>
      </c>
      <c r="X112" s="11" t="str">
        <f t="shared" si="18"/>
        <v>keep</v>
      </c>
      <c r="Y112" t="str">
        <f t="shared" si="19"/>
        <v>THROW</v>
      </c>
    </row>
    <row r="113" spans="1:25">
      <c r="A113">
        <v>109</v>
      </c>
      <c r="B113" t="s">
        <v>211</v>
      </c>
      <c r="C113" t="s">
        <v>403</v>
      </c>
      <c r="D113" t="str">
        <f>CONCATENATE($C$1, MID(C113, 7, 2))</f>
        <v>OTU41</v>
      </c>
      <c r="E113" t="s">
        <v>536</v>
      </c>
      <c r="F113" t="s">
        <v>345</v>
      </c>
      <c r="G113" t="str">
        <f t="shared" si="16"/>
        <v>Clostridium_XI (OTU41)</v>
      </c>
      <c r="H113" t="s">
        <v>27</v>
      </c>
      <c r="I113" t="s">
        <v>110</v>
      </c>
      <c r="J113" t="s">
        <v>527</v>
      </c>
      <c r="K113">
        <v>0.35209083107010403</v>
      </c>
      <c r="L113">
        <v>1.5274113004278E-3</v>
      </c>
      <c r="M113" s="10">
        <v>2.4242424242424242E-4</v>
      </c>
      <c r="N113">
        <v>0.464499943505636</v>
      </c>
      <c r="O113">
        <v>1.37785714699296E-2</v>
      </c>
      <c r="P113" s="10">
        <v>5.3222453222453222E-4</v>
      </c>
      <c r="Q113" s="2">
        <v>-9.0642094374063606E-2</v>
      </c>
      <c r="R113" s="2">
        <v>0.69269075955227399</v>
      </c>
      <c r="S113" s="10">
        <v>9.0497737556561084E-5</v>
      </c>
      <c r="T113" s="2">
        <v>-0.23153245998765001</v>
      </c>
      <c r="U113" s="2">
        <v>0.33069374263145801</v>
      </c>
      <c r="V113" s="10">
        <v>3.6199095022624436E-5</v>
      </c>
      <c r="W113" t="str">
        <f t="shared" si="17"/>
        <v>keep</v>
      </c>
      <c r="X113" s="11" t="str">
        <f t="shared" si="18"/>
        <v>keep</v>
      </c>
      <c r="Y113" t="str">
        <f t="shared" si="19"/>
        <v>THROW</v>
      </c>
    </row>
  </sheetData>
  <sortState ref="A2:XFD74">
    <sortCondition ref="Q3:Q74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in filter16</vt:lpstr>
      <vt:lpstr>cut</vt:lpstr>
      <vt:lpstr>cut by abund</vt:lpstr>
    </vt:vector>
  </TitlesOfParts>
  <Company>University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Alyx Schubert</dc:creator>
  <cp:lastModifiedBy>Alyx Schubert</cp:lastModifiedBy>
  <dcterms:created xsi:type="dcterms:W3CDTF">2014-06-17T00:26:59Z</dcterms:created>
  <dcterms:modified xsi:type="dcterms:W3CDTF">2015-01-22T18:46:35Z</dcterms:modified>
</cp:coreProperties>
</file>