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60" yWindow="0" windowWidth="25480" windowHeight="17680" tabRatio="500" activeTab="1"/>
  </bookViews>
  <sheets>
    <sheet name="W 2016 Data" sheetId="1" r:id="rId1"/>
    <sheet name="W 2016 Calculalations" sheetId="2" r:id="rId2"/>
    <sheet name="Butyrate(mM&amp;mmolkg)" sheetId="3" r:id="rId3"/>
  </sheets>
  <externalReferences>
    <externalReference r:id="rId4"/>
    <externalReference r:id="rId5"/>
    <externalReference r:id="rId6"/>
  </externalReferenc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448" i="3" l="1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444" i="3"/>
  <c r="H445" i="3"/>
  <c r="H446" i="3"/>
  <c r="H447" i="3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590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58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81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582" i="2"/>
  <c r="K583" i="2"/>
  <c r="K584" i="2"/>
  <c r="K585" i="2"/>
  <c r="K586" i="2"/>
  <c r="K587" i="2"/>
  <c r="K588" i="2"/>
  <c r="K581" i="2"/>
  <c r="P342" i="2"/>
  <c r="P343" i="2"/>
  <c r="P344" i="2"/>
  <c r="P345" i="2"/>
  <c r="P346" i="2"/>
  <c r="P347" i="2"/>
  <c r="P348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239" i="2"/>
  <c r="H3" i="3"/>
  <c r="H140" i="3"/>
  <c r="H141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K410" i="2"/>
  <c r="L409" i="2"/>
  <c r="L410" i="2"/>
  <c r="J410" i="2"/>
  <c r="M410" i="2"/>
  <c r="K411" i="2"/>
  <c r="L411" i="2"/>
  <c r="J411" i="2"/>
  <c r="M411" i="2"/>
  <c r="K412" i="2"/>
  <c r="L412" i="2"/>
  <c r="J412" i="2"/>
  <c r="M412" i="2"/>
  <c r="K413" i="2"/>
  <c r="L413" i="2"/>
  <c r="J413" i="2"/>
  <c r="M413" i="2"/>
  <c r="K414" i="2"/>
  <c r="L414" i="2"/>
  <c r="J414" i="2"/>
  <c r="M414" i="2"/>
  <c r="K415" i="2"/>
  <c r="L415" i="2"/>
  <c r="J415" i="2"/>
  <c r="M415" i="2"/>
  <c r="K416" i="2"/>
  <c r="L416" i="2"/>
  <c r="J416" i="2"/>
  <c r="M416" i="2"/>
  <c r="K417" i="2"/>
  <c r="L417" i="2"/>
  <c r="J417" i="2"/>
  <c r="M417" i="2"/>
  <c r="K418" i="2"/>
  <c r="L418" i="2"/>
  <c r="J418" i="2"/>
  <c r="M418" i="2"/>
  <c r="K419" i="2"/>
  <c r="L419" i="2"/>
  <c r="J419" i="2"/>
  <c r="M419" i="2"/>
  <c r="K420" i="2"/>
  <c r="L420" i="2"/>
  <c r="J420" i="2"/>
  <c r="M420" i="2"/>
  <c r="K421" i="2"/>
  <c r="L421" i="2"/>
  <c r="J421" i="2"/>
  <c r="M421" i="2"/>
  <c r="K422" i="2"/>
  <c r="L422" i="2"/>
  <c r="J422" i="2"/>
  <c r="M422" i="2"/>
  <c r="K423" i="2"/>
  <c r="L423" i="2"/>
  <c r="J423" i="2"/>
  <c r="M423" i="2"/>
  <c r="K424" i="2"/>
  <c r="L424" i="2"/>
  <c r="J424" i="2"/>
  <c r="M424" i="2"/>
  <c r="K425" i="2"/>
  <c r="L425" i="2"/>
  <c r="J425" i="2"/>
  <c r="M425" i="2"/>
  <c r="K426" i="2"/>
  <c r="L426" i="2"/>
  <c r="J426" i="2"/>
  <c r="M426" i="2"/>
  <c r="K427" i="2"/>
  <c r="L427" i="2"/>
  <c r="J427" i="2"/>
  <c r="M427" i="2"/>
  <c r="K428" i="2"/>
  <c r="L428" i="2"/>
  <c r="J428" i="2"/>
  <c r="M428" i="2"/>
  <c r="K429" i="2"/>
  <c r="L429" i="2"/>
  <c r="J429" i="2"/>
  <c r="M429" i="2"/>
  <c r="K430" i="2"/>
  <c r="L430" i="2"/>
  <c r="J430" i="2"/>
  <c r="M430" i="2"/>
  <c r="K431" i="2"/>
  <c r="L431" i="2"/>
  <c r="J431" i="2"/>
  <c r="M431" i="2"/>
  <c r="K432" i="2"/>
  <c r="L432" i="2"/>
  <c r="J432" i="2"/>
  <c r="M432" i="2"/>
  <c r="K433" i="2"/>
  <c r="L433" i="2"/>
  <c r="J433" i="2"/>
  <c r="M433" i="2"/>
  <c r="K434" i="2"/>
  <c r="L434" i="2"/>
  <c r="J434" i="2"/>
  <c r="M434" i="2"/>
  <c r="K435" i="2"/>
  <c r="L435" i="2"/>
  <c r="J435" i="2"/>
  <c r="M435" i="2"/>
  <c r="K436" i="2"/>
  <c r="L436" i="2"/>
  <c r="J436" i="2"/>
  <c r="M436" i="2"/>
  <c r="K437" i="2"/>
  <c r="L437" i="2"/>
  <c r="J437" i="2"/>
  <c r="M437" i="2"/>
  <c r="K438" i="2"/>
  <c r="L438" i="2"/>
  <c r="J438" i="2"/>
  <c r="M438" i="2"/>
  <c r="K439" i="2"/>
  <c r="L439" i="2"/>
  <c r="J439" i="2"/>
  <c r="M439" i="2"/>
  <c r="K440" i="2"/>
  <c r="L440" i="2"/>
  <c r="J440" i="2"/>
  <c r="M440" i="2"/>
  <c r="K441" i="2"/>
  <c r="L441" i="2"/>
  <c r="J441" i="2"/>
  <c r="M441" i="2"/>
  <c r="K442" i="2"/>
  <c r="L442" i="2"/>
  <c r="J442" i="2"/>
  <c r="M442" i="2"/>
  <c r="K443" i="2"/>
  <c r="L443" i="2"/>
  <c r="J443" i="2"/>
  <c r="M443" i="2"/>
  <c r="K444" i="2"/>
  <c r="L444" i="2"/>
  <c r="J444" i="2"/>
  <c r="M444" i="2"/>
  <c r="K445" i="2"/>
  <c r="L445" i="2"/>
  <c r="J445" i="2"/>
  <c r="M445" i="2"/>
  <c r="K446" i="2"/>
  <c r="L446" i="2"/>
  <c r="J446" i="2"/>
  <c r="M446" i="2"/>
  <c r="K447" i="2"/>
  <c r="L447" i="2"/>
  <c r="J447" i="2"/>
  <c r="M447" i="2"/>
  <c r="K448" i="2"/>
  <c r="L448" i="2"/>
  <c r="J448" i="2"/>
  <c r="M448" i="2"/>
  <c r="K449" i="2"/>
  <c r="L449" i="2"/>
  <c r="J449" i="2"/>
  <c r="M449" i="2"/>
  <c r="K450" i="2"/>
  <c r="L450" i="2"/>
  <c r="J450" i="2"/>
  <c r="M450" i="2"/>
  <c r="K451" i="2"/>
  <c r="L451" i="2"/>
  <c r="J451" i="2"/>
  <c r="M451" i="2"/>
  <c r="K452" i="2"/>
  <c r="L452" i="2"/>
  <c r="J452" i="2"/>
  <c r="M452" i="2"/>
  <c r="K453" i="2"/>
  <c r="L453" i="2"/>
  <c r="J453" i="2"/>
  <c r="M453" i="2"/>
  <c r="K454" i="2"/>
  <c r="L454" i="2"/>
  <c r="J454" i="2"/>
  <c r="M454" i="2"/>
  <c r="K455" i="2"/>
  <c r="L455" i="2"/>
  <c r="J455" i="2"/>
  <c r="M455" i="2"/>
  <c r="K456" i="2"/>
  <c r="L456" i="2"/>
  <c r="J456" i="2"/>
  <c r="M456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J409" i="2"/>
  <c r="M409" i="2"/>
  <c r="K83" i="2"/>
  <c r="M82" i="2"/>
  <c r="M83" i="2"/>
  <c r="L83" i="2"/>
  <c r="N83" i="2"/>
  <c r="K84" i="2"/>
  <c r="M84" i="2"/>
  <c r="L84" i="2"/>
  <c r="N84" i="2"/>
  <c r="K85" i="2"/>
  <c r="M85" i="2"/>
  <c r="L85" i="2"/>
  <c r="N85" i="2"/>
  <c r="K86" i="2"/>
  <c r="M86" i="2"/>
  <c r="L86" i="2"/>
  <c r="N86" i="2"/>
  <c r="K87" i="2"/>
  <c r="M87" i="2"/>
  <c r="L87" i="2"/>
  <c r="N87" i="2"/>
  <c r="K88" i="2"/>
  <c r="M88" i="2"/>
  <c r="L88" i="2"/>
  <c r="N88" i="2"/>
  <c r="K89" i="2"/>
  <c r="M89" i="2"/>
  <c r="L89" i="2"/>
  <c r="N89" i="2"/>
  <c r="K90" i="2"/>
  <c r="M90" i="2"/>
  <c r="L90" i="2"/>
  <c r="N90" i="2"/>
  <c r="K91" i="2"/>
  <c r="M91" i="2"/>
  <c r="L91" i="2"/>
  <c r="N91" i="2"/>
  <c r="K92" i="2"/>
  <c r="M92" i="2"/>
  <c r="L92" i="2"/>
  <c r="N92" i="2"/>
  <c r="K93" i="2"/>
  <c r="M93" i="2"/>
  <c r="L93" i="2"/>
  <c r="N93" i="2"/>
  <c r="K94" i="2"/>
  <c r="M94" i="2"/>
  <c r="L94" i="2"/>
  <c r="N94" i="2"/>
  <c r="K95" i="2"/>
  <c r="M95" i="2"/>
  <c r="L95" i="2"/>
  <c r="N95" i="2"/>
  <c r="K96" i="2"/>
  <c r="M96" i="2"/>
  <c r="L96" i="2"/>
  <c r="N96" i="2"/>
  <c r="K97" i="2"/>
  <c r="M97" i="2"/>
  <c r="L97" i="2"/>
  <c r="N97" i="2"/>
  <c r="K98" i="2"/>
  <c r="M98" i="2"/>
  <c r="L98" i="2"/>
  <c r="N98" i="2"/>
  <c r="K99" i="2"/>
  <c r="M99" i="2"/>
  <c r="L99" i="2"/>
  <c r="N99" i="2"/>
  <c r="K100" i="2"/>
  <c r="M100" i="2"/>
  <c r="L100" i="2"/>
  <c r="N100" i="2"/>
  <c r="K101" i="2"/>
  <c r="M101" i="2"/>
  <c r="L101" i="2"/>
  <c r="N101" i="2"/>
  <c r="K102" i="2"/>
  <c r="M102" i="2"/>
  <c r="L102" i="2"/>
  <c r="N102" i="2"/>
  <c r="K103" i="2"/>
  <c r="M103" i="2"/>
  <c r="L103" i="2"/>
  <c r="N103" i="2"/>
  <c r="K104" i="2"/>
  <c r="M104" i="2"/>
  <c r="L104" i="2"/>
  <c r="N104" i="2"/>
  <c r="K105" i="2"/>
  <c r="M105" i="2"/>
  <c r="L105" i="2"/>
  <c r="N105" i="2"/>
  <c r="K106" i="2"/>
  <c r="M106" i="2"/>
  <c r="L106" i="2"/>
  <c r="N106" i="2"/>
  <c r="K107" i="2"/>
  <c r="M107" i="2"/>
  <c r="L107" i="2"/>
  <c r="N107" i="2"/>
  <c r="K108" i="2"/>
  <c r="M108" i="2"/>
  <c r="L108" i="2"/>
  <c r="N108" i="2"/>
  <c r="K109" i="2"/>
  <c r="M109" i="2"/>
  <c r="L109" i="2"/>
  <c r="N109" i="2"/>
  <c r="K110" i="2"/>
  <c r="M110" i="2"/>
  <c r="L110" i="2"/>
  <c r="N110" i="2"/>
  <c r="K111" i="2"/>
  <c r="M111" i="2"/>
  <c r="L111" i="2"/>
  <c r="N111" i="2"/>
  <c r="K112" i="2"/>
  <c r="M112" i="2"/>
  <c r="L112" i="2"/>
  <c r="N112" i="2"/>
  <c r="K113" i="2"/>
  <c r="M113" i="2"/>
  <c r="L113" i="2"/>
  <c r="N113" i="2"/>
  <c r="K114" i="2"/>
  <c r="M114" i="2"/>
  <c r="L114" i="2"/>
  <c r="N114" i="2"/>
  <c r="K115" i="2"/>
  <c r="M115" i="2"/>
  <c r="L115" i="2"/>
  <c r="N115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254" i="2"/>
  <c r="O253" i="2"/>
  <c r="O254" i="2"/>
  <c r="L254" i="2"/>
  <c r="J255" i="2"/>
  <c r="O255" i="2"/>
  <c r="L255" i="2"/>
  <c r="J256" i="2"/>
  <c r="O256" i="2"/>
  <c r="L256" i="2"/>
  <c r="J257" i="2"/>
  <c r="O257" i="2"/>
  <c r="L257" i="2"/>
  <c r="J258" i="2"/>
  <c r="O258" i="2"/>
  <c r="L258" i="2"/>
  <c r="J259" i="2"/>
  <c r="O259" i="2"/>
  <c r="L259" i="2"/>
  <c r="J260" i="2"/>
  <c r="O260" i="2"/>
  <c r="L260" i="2"/>
  <c r="J261" i="2"/>
  <c r="O261" i="2"/>
  <c r="L261" i="2"/>
  <c r="J262" i="2"/>
  <c r="O262" i="2"/>
  <c r="L262" i="2"/>
  <c r="J263" i="2"/>
  <c r="O263" i="2"/>
  <c r="L263" i="2"/>
  <c r="J264" i="2"/>
  <c r="O264" i="2"/>
  <c r="L264" i="2"/>
  <c r="J265" i="2"/>
  <c r="O265" i="2"/>
  <c r="L265" i="2"/>
  <c r="J266" i="2"/>
  <c r="O266" i="2"/>
  <c r="L266" i="2"/>
  <c r="J267" i="2"/>
  <c r="O267" i="2"/>
  <c r="L267" i="2"/>
  <c r="J268" i="2"/>
  <c r="O268" i="2"/>
  <c r="L268" i="2"/>
  <c r="J269" i="2"/>
  <c r="O269" i="2"/>
  <c r="L269" i="2"/>
  <c r="J270" i="2"/>
  <c r="O270" i="2"/>
  <c r="L270" i="2"/>
  <c r="J271" i="2"/>
  <c r="O271" i="2"/>
  <c r="L271" i="2"/>
  <c r="J272" i="2"/>
  <c r="O272" i="2"/>
  <c r="L272" i="2"/>
  <c r="J273" i="2"/>
  <c r="O273" i="2"/>
  <c r="L273" i="2"/>
  <c r="J274" i="2"/>
  <c r="O274" i="2"/>
  <c r="L274" i="2"/>
  <c r="J275" i="2"/>
  <c r="O275" i="2"/>
  <c r="L275" i="2"/>
  <c r="J276" i="2"/>
  <c r="O276" i="2"/>
  <c r="L276" i="2"/>
  <c r="J277" i="2"/>
  <c r="O277" i="2"/>
  <c r="L277" i="2"/>
  <c r="J278" i="2"/>
  <c r="O278" i="2"/>
  <c r="L278" i="2"/>
  <c r="J279" i="2"/>
  <c r="O279" i="2"/>
  <c r="L279" i="2"/>
  <c r="J280" i="2"/>
  <c r="O280" i="2"/>
  <c r="L280" i="2"/>
  <c r="J281" i="2"/>
  <c r="O281" i="2"/>
  <c r="L281" i="2"/>
  <c r="J282" i="2"/>
  <c r="O282" i="2"/>
  <c r="L282" i="2"/>
  <c r="J283" i="2"/>
  <c r="O283" i="2"/>
  <c r="L283" i="2"/>
  <c r="J284" i="2"/>
  <c r="O284" i="2"/>
  <c r="L284" i="2"/>
  <c r="J285" i="2"/>
  <c r="O285" i="2"/>
  <c r="L285" i="2"/>
  <c r="J286" i="2"/>
  <c r="O286" i="2"/>
  <c r="L286" i="2"/>
  <c r="J287" i="2"/>
  <c r="O287" i="2"/>
  <c r="L287" i="2"/>
  <c r="J288" i="2"/>
  <c r="O288" i="2"/>
  <c r="L288" i="2"/>
  <c r="J289" i="2"/>
  <c r="O289" i="2"/>
  <c r="L289" i="2"/>
  <c r="J253" i="2"/>
  <c r="L253" i="2"/>
  <c r="P253" i="2"/>
  <c r="L213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M213" i="2"/>
  <c r="O213" i="2"/>
  <c r="L214" i="2"/>
  <c r="M214" i="2"/>
  <c r="O214" i="2"/>
  <c r="L215" i="2"/>
  <c r="M215" i="2"/>
  <c r="O215" i="2"/>
  <c r="L216" i="2"/>
  <c r="M216" i="2"/>
  <c r="O216" i="2"/>
  <c r="L217" i="2"/>
  <c r="M217" i="2"/>
  <c r="O217" i="2"/>
  <c r="L218" i="2"/>
  <c r="M218" i="2"/>
  <c r="O218" i="2"/>
  <c r="L219" i="2"/>
  <c r="M219" i="2"/>
  <c r="O219" i="2"/>
  <c r="L220" i="2"/>
  <c r="M220" i="2"/>
  <c r="O220" i="2"/>
  <c r="L221" i="2"/>
  <c r="M221" i="2"/>
  <c r="O221" i="2"/>
  <c r="L222" i="2"/>
  <c r="M222" i="2"/>
  <c r="O222" i="2"/>
  <c r="L223" i="2"/>
  <c r="M223" i="2"/>
  <c r="O223" i="2"/>
  <c r="L224" i="2"/>
  <c r="M224" i="2"/>
  <c r="O224" i="2"/>
  <c r="L225" i="2"/>
  <c r="M225" i="2"/>
  <c r="O225" i="2"/>
  <c r="L226" i="2"/>
  <c r="M226" i="2"/>
  <c r="O226" i="2"/>
  <c r="L227" i="2"/>
  <c r="M227" i="2"/>
  <c r="O227" i="2"/>
  <c r="L228" i="2"/>
  <c r="M228" i="2"/>
  <c r="O228" i="2"/>
  <c r="L229" i="2"/>
  <c r="M229" i="2"/>
  <c r="O229" i="2"/>
  <c r="L230" i="2"/>
  <c r="M230" i="2"/>
  <c r="O230" i="2"/>
  <c r="L231" i="2"/>
  <c r="M231" i="2"/>
  <c r="O231" i="2"/>
  <c r="L232" i="2"/>
  <c r="M232" i="2"/>
  <c r="O232" i="2"/>
  <c r="L233" i="2"/>
  <c r="M233" i="2"/>
  <c r="O233" i="2"/>
  <c r="L234" i="2"/>
  <c r="M234" i="2"/>
  <c r="O234" i="2"/>
  <c r="L235" i="2"/>
  <c r="M235" i="2"/>
  <c r="O235" i="2"/>
  <c r="L236" i="2"/>
  <c r="M236" i="2"/>
  <c r="O236" i="2"/>
  <c r="K178" i="2"/>
  <c r="N177" i="2"/>
  <c r="N178" i="2"/>
  <c r="L178" i="2"/>
  <c r="O178" i="2"/>
  <c r="K179" i="2"/>
  <c r="N179" i="2"/>
  <c r="L179" i="2"/>
  <c r="O179" i="2"/>
  <c r="K180" i="2"/>
  <c r="N180" i="2"/>
  <c r="L180" i="2"/>
  <c r="O180" i="2"/>
  <c r="K181" i="2"/>
  <c r="N181" i="2"/>
  <c r="L181" i="2"/>
  <c r="O181" i="2"/>
  <c r="K182" i="2"/>
  <c r="N182" i="2"/>
  <c r="L182" i="2"/>
  <c r="O182" i="2"/>
  <c r="K183" i="2"/>
  <c r="N183" i="2"/>
  <c r="L183" i="2"/>
  <c r="O183" i="2"/>
  <c r="K184" i="2"/>
  <c r="N184" i="2"/>
  <c r="L184" i="2"/>
  <c r="O184" i="2"/>
  <c r="K185" i="2"/>
  <c r="N185" i="2"/>
  <c r="L185" i="2"/>
  <c r="O185" i="2"/>
  <c r="K186" i="2"/>
  <c r="N186" i="2"/>
  <c r="L186" i="2"/>
  <c r="O186" i="2"/>
  <c r="K187" i="2"/>
  <c r="N187" i="2"/>
  <c r="L187" i="2"/>
  <c r="O187" i="2"/>
  <c r="K188" i="2"/>
  <c r="N188" i="2"/>
  <c r="L188" i="2"/>
  <c r="O188" i="2"/>
  <c r="K189" i="2"/>
  <c r="N189" i="2"/>
  <c r="L189" i="2"/>
  <c r="O189" i="2"/>
  <c r="K190" i="2"/>
  <c r="N190" i="2"/>
  <c r="L190" i="2"/>
  <c r="O190" i="2"/>
  <c r="K191" i="2"/>
  <c r="N191" i="2"/>
  <c r="L191" i="2"/>
  <c r="O191" i="2"/>
  <c r="K192" i="2"/>
  <c r="N192" i="2"/>
  <c r="L192" i="2"/>
  <c r="O192" i="2"/>
  <c r="K193" i="2"/>
  <c r="N193" i="2"/>
  <c r="L193" i="2"/>
  <c r="O193" i="2"/>
  <c r="K194" i="2"/>
  <c r="N194" i="2"/>
  <c r="L194" i="2"/>
  <c r="O194" i="2"/>
  <c r="K195" i="2"/>
  <c r="N195" i="2"/>
  <c r="L195" i="2"/>
  <c r="O195" i="2"/>
  <c r="K196" i="2"/>
  <c r="N196" i="2"/>
  <c r="L196" i="2"/>
  <c r="O196" i="2"/>
  <c r="K197" i="2"/>
  <c r="N197" i="2"/>
  <c r="L197" i="2"/>
  <c r="O197" i="2"/>
  <c r="K198" i="2"/>
  <c r="N198" i="2"/>
  <c r="L198" i="2"/>
  <c r="O198" i="2"/>
  <c r="K199" i="2"/>
  <c r="N199" i="2"/>
  <c r="L199" i="2"/>
  <c r="O199" i="2"/>
  <c r="K200" i="2"/>
  <c r="N200" i="2"/>
  <c r="L200" i="2"/>
  <c r="O200" i="2"/>
  <c r="K201" i="2"/>
  <c r="N201" i="2"/>
  <c r="L201" i="2"/>
  <c r="O201" i="2"/>
  <c r="K202" i="2"/>
  <c r="N202" i="2"/>
  <c r="L202" i="2"/>
  <c r="O202" i="2"/>
  <c r="K203" i="2"/>
  <c r="N203" i="2"/>
  <c r="L203" i="2"/>
  <c r="O203" i="2"/>
  <c r="K204" i="2"/>
  <c r="N204" i="2"/>
  <c r="L204" i="2"/>
  <c r="O204" i="2"/>
  <c r="K525" i="2"/>
  <c r="M524" i="2"/>
  <c r="M525" i="2"/>
  <c r="L525" i="2"/>
  <c r="N525" i="2"/>
  <c r="K526" i="2"/>
  <c r="M526" i="2"/>
  <c r="L526" i="2"/>
  <c r="N526" i="2"/>
  <c r="K527" i="2"/>
  <c r="M527" i="2"/>
  <c r="L527" i="2"/>
  <c r="N527" i="2"/>
  <c r="K528" i="2"/>
  <c r="M528" i="2"/>
  <c r="L528" i="2"/>
  <c r="N528" i="2"/>
  <c r="K529" i="2"/>
  <c r="M529" i="2"/>
  <c r="L529" i="2"/>
  <c r="N529" i="2"/>
  <c r="K530" i="2"/>
  <c r="M530" i="2"/>
  <c r="L530" i="2"/>
  <c r="N530" i="2"/>
  <c r="K531" i="2"/>
  <c r="M531" i="2"/>
  <c r="L531" i="2"/>
  <c r="N531" i="2"/>
  <c r="K532" i="2"/>
  <c r="M532" i="2"/>
  <c r="L532" i="2"/>
  <c r="N532" i="2"/>
  <c r="K533" i="2"/>
  <c r="M533" i="2"/>
  <c r="L533" i="2"/>
  <c r="N533" i="2"/>
  <c r="K534" i="2"/>
  <c r="M534" i="2"/>
  <c r="L534" i="2"/>
  <c r="N534" i="2"/>
  <c r="K535" i="2"/>
  <c r="M535" i="2"/>
  <c r="L535" i="2"/>
  <c r="N535" i="2"/>
  <c r="K536" i="2"/>
  <c r="M536" i="2"/>
  <c r="L536" i="2"/>
  <c r="N536" i="2"/>
  <c r="K537" i="2"/>
  <c r="M537" i="2"/>
  <c r="L537" i="2"/>
  <c r="N537" i="2"/>
  <c r="K538" i="2"/>
  <c r="M538" i="2"/>
  <c r="L538" i="2"/>
  <c r="N538" i="2"/>
  <c r="K539" i="2"/>
  <c r="M539" i="2"/>
  <c r="L539" i="2"/>
  <c r="N539" i="2"/>
  <c r="K540" i="2"/>
  <c r="M540" i="2"/>
  <c r="L540" i="2"/>
  <c r="N540" i="2"/>
  <c r="K541" i="2"/>
  <c r="M541" i="2"/>
  <c r="L541" i="2"/>
  <c r="N541" i="2"/>
  <c r="K542" i="2"/>
  <c r="M542" i="2"/>
  <c r="L542" i="2"/>
  <c r="N542" i="2"/>
  <c r="K543" i="2"/>
  <c r="M543" i="2"/>
  <c r="L543" i="2"/>
  <c r="N543" i="2"/>
  <c r="K544" i="2"/>
  <c r="M544" i="2"/>
  <c r="L544" i="2"/>
  <c r="N544" i="2"/>
  <c r="K545" i="2"/>
  <c r="M545" i="2"/>
  <c r="L545" i="2"/>
  <c r="N545" i="2"/>
  <c r="K546" i="2"/>
  <c r="M546" i="2"/>
  <c r="L546" i="2"/>
  <c r="N546" i="2"/>
  <c r="K547" i="2"/>
  <c r="M547" i="2"/>
  <c r="L547" i="2"/>
  <c r="N547" i="2"/>
  <c r="K548" i="2"/>
  <c r="M548" i="2"/>
  <c r="L548" i="2"/>
  <c r="N548" i="2"/>
  <c r="K549" i="2"/>
  <c r="M549" i="2"/>
  <c r="L549" i="2"/>
  <c r="N549" i="2"/>
  <c r="K550" i="2"/>
  <c r="M550" i="2"/>
  <c r="L550" i="2"/>
  <c r="N550" i="2"/>
  <c r="K551" i="2"/>
  <c r="M551" i="2"/>
  <c r="L551" i="2"/>
  <c r="N551" i="2"/>
  <c r="K552" i="2"/>
  <c r="M552" i="2"/>
  <c r="L552" i="2"/>
  <c r="N552" i="2"/>
  <c r="K553" i="2"/>
  <c r="M553" i="2"/>
  <c r="L553" i="2"/>
  <c r="N553" i="2"/>
  <c r="K554" i="2"/>
  <c r="M554" i="2"/>
  <c r="L554" i="2"/>
  <c r="N554" i="2"/>
  <c r="K555" i="2"/>
  <c r="M555" i="2"/>
  <c r="L555" i="2"/>
  <c r="N555" i="2"/>
  <c r="K556" i="2"/>
  <c r="M556" i="2"/>
  <c r="L556" i="2"/>
  <c r="N556" i="2"/>
  <c r="K557" i="2"/>
  <c r="M557" i="2"/>
  <c r="L557" i="2"/>
  <c r="N557" i="2"/>
  <c r="K558" i="2"/>
  <c r="M558" i="2"/>
  <c r="L558" i="2"/>
  <c r="N558" i="2"/>
  <c r="K559" i="2"/>
  <c r="M559" i="2"/>
  <c r="L559" i="2"/>
  <c r="N559" i="2"/>
  <c r="K560" i="2"/>
  <c r="M560" i="2"/>
  <c r="L560" i="2"/>
  <c r="N560" i="2"/>
  <c r="K561" i="2"/>
  <c r="M561" i="2"/>
  <c r="L561" i="2"/>
  <c r="N561" i="2"/>
  <c r="K562" i="2"/>
  <c r="M562" i="2"/>
  <c r="L562" i="2"/>
  <c r="N562" i="2"/>
  <c r="K563" i="2"/>
  <c r="M563" i="2"/>
  <c r="L563" i="2"/>
  <c r="N563" i="2"/>
  <c r="K564" i="2"/>
  <c r="M564" i="2"/>
  <c r="L564" i="2"/>
  <c r="N564" i="2"/>
  <c r="K565" i="2"/>
  <c r="M565" i="2"/>
  <c r="L565" i="2"/>
  <c r="N565" i="2"/>
  <c r="K566" i="2"/>
  <c r="M566" i="2"/>
  <c r="L566" i="2"/>
  <c r="N566" i="2"/>
  <c r="K567" i="2"/>
  <c r="M567" i="2"/>
  <c r="L567" i="2"/>
  <c r="N567" i="2"/>
  <c r="K568" i="2"/>
  <c r="M568" i="2"/>
  <c r="L568" i="2"/>
  <c r="N568" i="2"/>
  <c r="K569" i="2"/>
  <c r="M569" i="2"/>
  <c r="L569" i="2"/>
  <c r="N569" i="2"/>
  <c r="K570" i="2"/>
  <c r="M570" i="2"/>
  <c r="L570" i="2"/>
  <c r="N570" i="2"/>
  <c r="K571" i="2"/>
  <c r="M571" i="2"/>
  <c r="L571" i="2"/>
  <c r="N571" i="2"/>
  <c r="J474" i="2"/>
  <c r="M473" i="2"/>
  <c r="M474" i="2"/>
  <c r="K474" i="2"/>
  <c r="N474" i="2"/>
  <c r="J475" i="2"/>
  <c r="M475" i="2"/>
  <c r="K475" i="2"/>
  <c r="N475" i="2"/>
  <c r="J476" i="2"/>
  <c r="M476" i="2"/>
  <c r="K476" i="2"/>
  <c r="N476" i="2"/>
  <c r="J477" i="2"/>
  <c r="M477" i="2"/>
  <c r="K477" i="2"/>
  <c r="N477" i="2"/>
  <c r="J478" i="2"/>
  <c r="M478" i="2"/>
  <c r="K478" i="2"/>
  <c r="N478" i="2"/>
  <c r="J479" i="2"/>
  <c r="M479" i="2"/>
  <c r="K479" i="2"/>
  <c r="N479" i="2"/>
  <c r="J480" i="2"/>
  <c r="M480" i="2"/>
  <c r="K480" i="2"/>
  <c r="N480" i="2"/>
  <c r="J481" i="2"/>
  <c r="M481" i="2"/>
  <c r="K481" i="2"/>
  <c r="N481" i="2"/>
  <c r="J482" i="2"/>
  <c r="M482" i="2"/>
  <c r="K482" i="2"/>
  <c r="N482" i="2"/>
  <c r="J483" i="2"/>
  <c r="M483" i="2"/>
  <c r="K483" i="2"/>
  <c r="N483" i="2"/>
  <c r="J484" i="2"/>
  <c r="M484" i="2"/>
  <c r="K484" i="2"/>
  <c r="N484" i="2"/>
  <c r="J485" i="2"/>
  <c r="M485" i="2"/>
  <c r="K485" i="2"/>
  <c r="N485" i="2"/>
  <c r="J486" i="2"/>
  <c r="M486" i="2"/>
  <c r="K486" i="2"/>
  <c r="N486" i="2"/>
  <c r="J487" i="2"/>
  <c r="M487" i="2"/>
  <c r="K487" i="2"/>
  <c r="N487" i="2"/>
  <c r="J488" i="2"/>
  <c r="M488" i="2"/>
  <c r="K488" i="2"/>
  <c r="N488" i="2"/>
  <c r="J489" i="2"/>
  <c r="M489" i="2"/>
  <c r="K489" i="2"/>
  <c r="N489" i="2"/>
  <c r="J490" i="2"/>
  <c r="M490" i="2"/>
  <c r="K490" i="2"/>
  <c r="N490" i="2"/>
  <c r="J491" i="2"/>
  <c r="M491" i="2"/>
  <c r="K491" i="2"/>
  <c r="N491" i="2"/>
  <c r="J492" i="2"/>
  <c r="M492" i="2"/>
  <c r="K492" i="2"/>
  <c r="N492" i="2"/>
  <c r="J493" i="2"/>
  <c r="M493" i="2"/>
  <c r="K493" i="2"/>
  <c r="N493" i="2"/>
  <c r="J494" i="2"/>
  <c r="M494" i="2"/>
  <c r="K494" i="2"/>
  <c r="N494" i="2"/>
  <c r="J495" i="2"/>
  <c r="M495" i="2"/>
  <c r="K495" i="2"/>
  <c r="N495" i="2"/>
  <c r="J496" i="2"/>
  <c r="M496" i="2"/>
  <c r="K496" i="2"/>
  <c r="N496" i="2"/>
  <c r="J497" i="2"/>
  <c r="M497" i="2"/>
  <c r="K497" i="2"/>
  <c r="N497" i="2"/>
  <c r="J498" i="2"/>
  <c r="M498" i="2"/>
  <c r="K498" i="2"/>
  <c r="N498" i="2"/>
  <c r="J499" i="2"/>
  <c r="M499" i="2"/>
  <c r="K499" i="2"/>
  <c r="N499" i="2"/>
  <c r="J500" i="2"/>
  <c r="M500" i="2"/>
  <c r="K500" i="2"/>
  <c r="N500" i="2"/>
  <c r="J501" i="2"/>
  <c r="M501" i="2"/>
  <c r="K501" i="2"/>
  <c r="N501" i="2"/>
  <c r="J502" i="2"/>
  <c r="M502" i="2"/>
  <c r="K502" i="2"/>
  <c r="N502" i="2"/>
  <c r="J503" i="2"/>
  <c r="M503" i="2"/>
  <c r="K503" i="2"/>
  <c r="N503" i="2"/>
  <c r="J504" i="2"/>
  <c r="M504" i="2"/>
  <c r="K504" i="2"/>
  <c r="N504" i="2"/>
  <c r="J505" i="2"/>
  <c r="M505" i="2"/>
  <c r="K505" i="2"/>
  <c r="N505" i="2"/>
  <c r="J506" i="2"/>
  <c r="M506" i="2"/>
  <c r="K506" i="2"/>
  <c r="N506" i="2"/>
  <c r="J507" i="2"/>
  <c r="M507" i="2"/>
  <c r="K507" i="2"/>
  <c r="N507" i="2"/>
  <c r="J508" i="2"/>
  <c r="M508" i="2"/>
  <c r="K508" i="2"/>
  <c r="N508" i="2"/>
  <c r="J509" i="2"/>
  <c r="M509" i="2"/>
  <c r="K509" i="2"/>
  <c r="N509" i="2"/>
  <c r="J510" i="2"/>
  <c r="M510" i="2"/>
  <c r="K510" i="2"/>
  <c r="N510" i="2"/>
  <c r="J511" i="2"/>
  <c r="M511" i="2"/>
  <c r="K511" i="2"/>
  <c r="N511" i="2"/>
  <c r="J512" i="2"/>
  <c r="M512" i="2"/>
  <c r="K512" i="2"/>
  <c r="N512" i="2"/>
  <c r="J513" i="2"/>
  <c r="M513" i="2"/>
  <c r="K513" i="2"/>
  <c r="N513" i="2"/>
  <c r="J514" i="2"/>
  <c r="M514" i="2"/>
  <c r="K514" i="2"/>
  <c r="N514" i="2"/>
  <c r="J515" i="2"/>
  <c r="M515" i="2"/>
  <c r="K515" i="2"/>
  <c r="N515" i="2"/>
  <c r="J516" i="2"/>
  <c r="M516" i="2"/>
  <c r="K516" i="2"/>
  <c r="N516" i="2"/>
  <c r="J517" i="2"/>
  <c r="M517" i="2"/>
  <c r="K517" i="2"/>
  <c r="N517" i="2"/>
  <c r="J518" i="2"/>
  <c r="M518" i="2"/>
  <c r="K518" i="2"/>
  <c r="N518" i="2"/>
  <c r="J519" i="2"/>
  <c r="M519" i="2"/>
  <c r="K519" i="2"/>
  <c r="N519" i="2"/>
  <c r="J520" i="2"/>
  <c r="M520" i="2"/>
  <c r="K520" i="2"/>
  <c r="N520" i="2"/>
  <c r="J473" i="2"/>
  <c r="K473" i="2"/>
  <c r="N473" i="2"/>
  <c r="K524" i="2"/>
  <c r="L524" i="2"/>
  <c r="N524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72" i="2"/>
  <c r="L573" i="2"/>
  <c r="L574" i="2"/>
  <c r="L575" i="2"/>
  <c r="L576" i="2"/>
  <c r="L577" i="2"/>
  <c r="L578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67" i="2"/>
  <c r="K578" i="2"/>
  <c r="K577" i="2"/>
  <c r="K576" i="2"/>
  <c r="K575" i="2"/>
  <c r="K574" i="2"/>
  <c r="K573" i="2"/>
  <c r="K572" i="2"/>
  <c r="K523" i="2"/>
  <c r="K522" i="2"/>
  <c r="K521" i="2"/>
  <c r="K472" i="2"/>
  <c r="K471" i="2"/>
  <c r="K470" i="2"/>
  <c r="K469" i="2"/>
  <c r="K468" i="2"/>
  <c r="J468" i="2"/>
  <c r="J469" i="2"/>
  <c r="J470" i="2"/>
  <c r="J471" i="2"/>
  <c r="J472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K467" i="2"/>
  <c r="J467" i="2"/>
  <c r="N666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30" i="2"/>
  <c r="N631" i="2"/>
  <c r="N632" i="2"/>
  <c r="N633" i="2"/>
  <c r="N634" i="2"/>
  <c r="N646" i="2"/>
  <c r="N647" i="2"/>
  <c r="N648" i="2"/>
  <c r="N649" i="2"/>
  <c r="N650" i="2"/>
  <c r="N651" i="2"/>
  <c r="N652" i="2"/>
  <c r="N653" i="2"/>
  <c r="N654" i="2"/>
  <c r="N655" i="2"/>
  <c r="N667" i="2"/>
  <c r="J667" i="2"/>
  <c r="N668" i="2"/>
  <c r="J668" i="2"/>
  <c r="N669" i="2"/>
  <c r="J669" i="2"/>
  <c r="N670" i="2"/>
  <c r="J670" i="2"/>
  <c r="N671" i="2"/>
  <c r="J671" i="2"/>
  <c r="N672" i="2"/>
  <c r="J672" i="2"/>
  <c r="N673" i="2"/>
  <c r="J673" i="2"/>
  <c r="N674" i="2"/>
  <c r="J674" i="2"/>
  <c r="N675" i="2"/>
  <c r="J675" i="2"/>
  <c r="N676" i="2"/>
  <c r="J676" i="2"/>
  <c r="N677" i="2"/>
  <c r="J677" i="2"/>
  <c r="N678" i="2"/>
  <c r="J678" i="2"/>
  <c r="N679" i="2"/>
  <c r="J679" i="2"/>
  <c r="N680" i="2"/>
  <c r="J680" i="2"/>
  <c r="N681" i="2"/>
  <c r="J681" i="2"/>
  <c r="N682" i="2"/>
  <c r="J682" i="2"/>
  <c r="N683" i="2"/>
  <c r="J683" i="2"/>
  <c r="N684" i="2"/>
  <c r="J684" i="2"/>
  <c r="N685" i="2"/>
  <c r="J685" i="2"/>
  <c r="N686" i="2"/>
  <c r="J686" i="2"/>
  <c r="N687" i="2"/>
  <c r="J687" i="2"/>
  <c r="N688" i="2"/>
  <c r="J688" i="2"/>
  <c r="N689" i="2"/>
  <c r="J689" i="2"/>
  <c r="N690" i="2"/>
  <c r="J690" i="2"/>
  <c r="N691" i="2"/>
  <c r="J691" i="2"/>
  <c r="N692" i="2"/>
  <c r="J692" i="2"/>
  <c r="N693" i="2"/>
  <c r="J693" i="2"/>
  <c r="N694" i="2"/>
  <c r="J694" i="2"/>
  <c r="N695" i="2"/>
  <c r="J695" i="2"/>
  <c r="N696" i="2"/>
  <c r="J696" i="2"/>
  <c r="N697" i="2"/>
  <c r="J697" i="2"/>
  <c r="N698" i="2"/>
  <c r="J698" i="2"/>
  <c r="N699" i="2"/>
  <c r="J699" i="2"/>
  <c r="N656" i="2"/>
  <c r="N657" i="2"/>
  <c r="N658" i="2"/>
  <c r="N700" i="2"/>
  <c r="J700" i="2"/>
  <c r="N701" i="2"/>
  <c r="J701" i="2"/>
  <c r="N645" i="2"/>
  <c r="N629" i="2"/>
  <c r="N635" i="2"/>
  <c r="N636" i="2"/>
  <c r="N637" i="2"/>
  <c r="N638" i="2"/>
  <c r="N639" i="2"/>
  <c r="N640" i="2"/>
  <c r="N641" i="2"/>
  <c r="N642" i="2"/>
  <c r="N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N612" i="2"/>
  <c r="J612" i="2"/>
  <c r="N613" i="2"/>
  <c r="J613" i="2"/>
  <c r="N614" i="2"/>
  <c r="J614" i="2"/>
  <c r="N615" i="2"/>
  <c r="J615" i="2"/>
  <c r="N616" i="2"/>
  <c r="J616" i="2"/>
  <c r="N617" i="2"/>
  <c r="J617" i="2"/>
  <c r="N618" i="2"/>
  <c r="J618" i="2"/>
  <c r="N619" i="2"/>
  <c r="J619" i="2"/>
  <c r="N620" i="2"/>
  <c r="J620" i="2"/>
  <c r="N621" i="2"/>
  <c r="J621" i="2"/>
  <c r="J590" i="2"/>
  <c r="J666" i="2"/>
  <c r="O666" i="2"/>
  <c r="O629" i="2"/>
  <c r="O622" i="2"/>
  <c r="J582" i="2"/>
  <c r="J583" i="2"/>
  <c r="J584" i="2"/>
  <c r="J585" i="2"/>
  <c r="J586" i="2"/>
  <c r="J587" i="2"/>
  <c r="J588" i="2"/>
  <c r="J589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702" i="2"/>
  <c r="J703" i="2"/>
  <c r="J704" i="2"/>
  <c r="J581" i="2"/>
  <c r="J716" i="2"/>
  <c r="L715" i="2"/>
  <c r="L716" i="2"/>
  <c r="K716" i="2"/>
  <c r="M716" i="2"/>
  <c r="J717" i="2"/>
  <c r="L717" i="2"/>
  <c r="K717" i="2"/>
  <c r="M717" i="2"/>
  <c r="J718" i="2"/>
  <c r="L718" i="2"/>
  <c r="K718" i="2"/>
  <c r="M718" i="2"/>
  <c r="J719" i="2"/>
  <c r="L719" i="2"/>
  <c r="K719" i="2"/>
  <c r="M719" i="2"/>
  <c r="J720" i="2"/>
  <c r="L720" i="2"/>
  <c r="K720" i="2"/>
  <c r="M720" i="2"/>
  <c r="J721" i="2"/>
  <c r="L721" i="2"/>
  <c r="K721" i="2"/>
  <c r="M721" i="2"/>
  <c r="J722" i="2"/>
  <c r="L722" i="2"/>
  <c r="K722" i="2"/>
  <c r="M722" i="2"/>
  <c r="J715" i="2"/>
  <c r="K715" i="2"/>
  <c r="M715" i="2"/>
  <c r="K709" i="2"/>
  <c r="K710" i="2"/>
  <c r="K711" i="2"/>
  <c r="K712" i="2"/>
  <c r="K713" i="2"/>
  <c r="K714" i="2"/>
  <c r="K723" i="2"/>
  <c r="K724" i="2"/>
  <c r="K725" i="2"/>
  <c r="K726" i="2"/>
  <c r="K727" i="2"/>
  <c r="K728" i="2"/>
  <c r="K708" i="2"/>
  <c r="J709" i="2"/>
  <c r="J710" i="2"/>
  <c r="J711" i="2"/>
  <c r="J712" i="2"/>
  <c r="J713" i="2"/>
  <c r="J714" i="2"/>
  <c r="J723" i="2"/>
  <c r="J724" i="2"/>
  <c r="J725" i="2"/>
  <c r="J726" i="2"/>
  <c r="J727" i="2"/>
  <c r="J728" i="2"/>
  <c r="J708" i="2"/>
  <c r="J359" i="2"/>
  <c r="M359" i="2"/>
  <c r="J360" i="2"/>
  <c r="M360" i="2"/>
  <c r="J361" i="2"/>
  <c r="M361" i="2"/>
  <c r="J362" i="2"/>
  <c r="M362" i="2"/>
  <c r="J363" i="2"/>
  <c r="M363" i="2"/>
  <c r="J364" i="2"/>
  <c r="M364" i="2"/>
  <c r="J365" i="2"/>
  <c r="M365" i="2"/>
  <c r="J366" i="2"/>
  <c r="M366" i="2"/>
  <c r="J367" i="2"/>
  <c r="M367" i="2"/>
  <c r="J368" i="2"/>
  <c r="M368" i="2"/>
  <c r="J369" i="2"/>
  <c r="M369" i="2"/>
  <c r="J370" i="2"/>
  <c r="M370" i="2"/>
  <c r="J371" i="2"/>
  <c r="M371" i="2"/>
  <c r="J372" i="2"/>
  <c r="M372" i="2"/>
  <c r="J373" i="2"/>
  <c r="M373" i="2"/>
  <c r="J374" i="2"/>
  <c r="M374" i="2"/>
  <c r="J375" i="2"/>
  <c r="M375" i="2"/>
  <c r="J376" i="2"/>
  <c r="M376" i="2"/>
  <c r="J377" i="2"/>
  <c r="M377" i="2"/>
  <c r="J378" i="2"/>
  <c r="M378" i="2"/>
  <c r="J379" i="2"/>
  <c r="M379" i="2"/>
  <c r="J380" i="2"/>
  <c r="M380" i="2"/>
  <c r="J381" i="2"/>
  <c r="M381" i="2"/>
  <c r="J382" i="2"/>
  <c r="M382" i="2"/>
  <c r="J383" i="2"/>
  <c r="M383" i="2"/>
  <c r="J384" i="2"/>
  <c r="M384" i="2"/>
  <c r="J385" i="2"/>
  <c r="M385" i="2"/>
  <c r="J386" i="2"/>
  <c r="M386" i="2"/>
  <c r="J387" i="2"/>
  <c r="M387" i="2"/>
  <c r="J388" i="2"/>
  <c r="M388" i="2"/>
  <c r="J389" i="2"/>
  <c r="M389" i="2"/>
  <c r="J390" i="2"/>
  <c r="M390" i="2"/>
  <c r="J391" i="2"/>
  <c r="M391" i="2"/>
  <c r="J392" i="2"/>
  <c r="M392" i="2"/>
  <c r="J393" i="2"/>
  <c r="M393" i="2"/>
  <c r="J394" i="2"/>
  <c r="M394" i="2"/>
  <c r="J395" i="2"/>
  <c r="M395" i="2"/>
  <c r="J396" i="2"/>
  <c r="M396" i="2"/>
  <c r="J397" i="2"/>
  <c r="M397" i="2"/>
  <c r="J398" i="2"/>
  <c r="M398" i="2"/>
  <c r="J399" i="2"/>
  <c r="M399" i="2"/>
  <c r="J400" i="2"/>
  <c r="M400" i="2"/>
  <c r="J401" i="2"/>
  <c r="M401" i="2"/>
  <c r="J402" i="2"/>
  <c r="M402" i="2"/>
  <c r="J403" i="2"/>
  <c r="M403" i="2"/>
  <c r="J404" i="2"/>
  <c r="M404" i="2"/>
  <c r="J405" i="2"/>
  <c r="M405" i="2"/>
  <c r="J358" i="2"/>
  <c r="K358" i="2"/>
  <c r="M358" i="2"/>
  <c r="K457" i="2"/>
  <c r="K458" i="2"/>
  <c r="K459" i="2"/>
  <c r="K460" i="2"/>
  <c r="K461" i="2"/>
  <c r="K462" i="2"/>
  <c r="J406" i="2"/>
  <c r="J407" i="2"/>
  <c r="J408" i="2"/>
  <c r="J457" i="2"/>
  <c r="J458" i="2"/>
  <c r="J459" i="2"/>
  <c r="J460" i="2"/>
  <c r="J461" i="2"/>
  <c r="J462" i="2"/>
  <c r="O341" i="2"/>
  <c r="O342" i="2"/>
  <c r="N342" i="2"/>
  <c r="O343" i="2"/>
  <c r="N343" i="2"/>
  <c r="O344" i="2"/>
  <c r="N344" i="2"/>
  <c r="O345" i="2"/>
  <c r="N345" i="2"/>
  <c r="O346" i="2"/>
  <c r="N346" i="2"/>
  <c r="O347" i="2"/>
  <c r="N347" i="2"/>
  <c r="O348" i="2"/>
  <c r="N348" i="2"/>
  <c r="N341" i="2"/>
  <c r="P341" i="2"/>
  <c r="L294" i="2"/>
  <c r="O293" i="2"/>
  <c r="O294" i="2"/>
  <c r="P294" i="2"/>
  <c r="L295" i="2"/>
  <c r="O295" i="2"/>
  <c r="P295" i="2"/>
  <c r="L296" i="2"/>
  <c r="O296" i="2"/>
  <c r="P296" i="2"/>
  <c r="L297" i="2"/>
  <c r="O297" i="2"/>
  <c r="P297" i="2"/>
  <c r="L298" i="2"/>
  <c r="O298" i="2"/>
  <c r="P298" i="2"/>
  <c r="L299" i="2"/>
  <c r="O299" i="2"/>
  <c r="P299" i="2"/>
  <c r="L300" i="2"/>
  <c r="O300" i="2"/>
  <c r="P300" i="2"/>
  <c r="L301" i="2"/>
  <c r="O301" i="2"/>
  <c r="P301" i="2"/>
  <c r="L302" i="2"/>
  <c r="O302" i="2"/>
  <c r="P302" i="2"/>
  <c r="L303" i="2"/>
  <c r="O303" i="2"/>
  <c r="P303" i="2"/>
  <c r="L304" i="2"/>
  <c r="O304" i="2"/>
  <c r="P304" i="2"/>
  <c r="L305" i="2"/>
  <c r="O305" i="2"/>
  <c r="P305" i="2"/>
  <c r="L306" i="2"/>
  <c r="O306" i="2"/>
  <c r="P306" i="2"/>
  <c r="L307" i="2"/>
  <c r="O307" i="2"/>
  <c r="P307" i="2"/>
  <c r="L308" i="2"/>
  <c r="O308" i="2"/>
  <c r="P308" i="2"/>
  <c r="L309" i="2"/>
  <c r="O309" i="2"/>
  <c r="P309" i="2"/>
  <c r="L310" i="2"/>
  <c r="O310" i="2"/>
  <c r="P310" i="2"/>
  <c r="L311" i="2"/>
  <c r="O311" i="2"/>
  <c r="P311" i="2"/>
  <c r="L312" i="2"/>
  <c r="O312" i="2"/>
  <c r="P312" i="2"/>
  <c r="L313" i="2"/>
  <c r="O313" i="2"/>
  <c r="P313" i="2"/>
  <c r="L314" i="2"/>
  <c r="O314" i="2"/>
  <c r="P314" i="2"/>
  <c r="L315" i="2"/>
  <c r="O315" i="2"/>
  <c r="P315" i="2"/>
  <c r="L316" i="2"/>
  <c r="O316" i="2"/>
  <c r="P316" i="2"/>
  <c r="L317" i="2"/>
  <c r="O317" i="2"/>
  <c r="P317" i="2"/>
  <c r="L318" i="2"/>
  <c r="O318" i="2"/>
  <c r="P318" i="2"/>
  <c r="L319" i="2"/>
  <c r="O319" i="2"/>
  <c r="P319" i="2"/>
  <c r="L320" i="2"/>
  <c r="O320" i="2"/>
  <c r="P320" i="2"/>
  <c r="L321" i="2"/>
  <c r="O321" i="2"/>
  <c r="P321" i="2"/>
  <c r="L322" i="2"/>
  <c r="O322" i="2"/>
  <c r="P322" i="2"/>
  <c r="L323" i="2"/>
  <c r="O323" i="2"/>
  <c r="P323" i="2"/>
  <c r="L324" i="2"/>
  <c r="O324" i="2"/>
  <c r="P324" i="2"/>
  <c r="L325" i="2"/>
  <c r="O325" i="2"/>
  <c r="P325" i="2"/>
  <c r="L326" i="2"/>
  <c r="O326" i="2"/>
  <c r="P326" i="2"/>
  <c r="L327" i="2"/>
  <c r="O327" i="2"/>
  <c r="P327" i="2"/>
  <c r="L328" i="2"/>
  <c r="O328" i="2"/>
  <c r="P328" i="2"/>
  <c r="L329" i="2"/>
  <c r="O329" i="2"/>
  <c r="P329" i="2"/>
  <c r="L330" i="2"/>
  <c r="O330" i="2"/>
  <c r="P330" i="2"/>
  <c r="L331" i="2"/>
  <c r="O331" i="2"/>
  <c r="P331" i="2"/>
  <c r="L332" i="2"/>
  <c r="O332" i="2"/>
  <c r="P332" i="2"/>
  <c r="L333" i="2"/>
  <c r="O333" i="2"/>
  <c r="P333" i="2"/>
  <c r="L334" i="2"/>
  <c r="O334" i="2"/>
  <c r="P334" i="2"/>
  <c r="L335" i="2"/>
  <c r="O335" i="2"/>
  <c r="P335" i="2"/>
  <c r="L336" i="2"/>
  <c r="O336" i="2"/>
  <c r="P336" i="2"/>
  <c r="L337" i="2"/>
  <c r="O337" i="2"/>
  <c r="P337" i="2"/>
  <c r="L293" i="2"/>
  <c r="P293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9" i="2"/>
  <c r="N350" i="2"/>
  <c r="N351" i="2"/>
  <c r="N352" i="2"/>
  <c r="N353" i="2"/>
  <c r="L290" i="2"/>
  <c r="L291" i="2"/>
  <c r="L292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39" i="2"/>
  <c r="K352" i="2"/>
  <c r="K353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23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129" i="2"/>
  <c r="K177" i="2"/>
  <c r="L177" i="2"/>
  <c r="O177" i="2"/>
  <c r="N138" i="2"/>
  <c r="N139" i="2"/>
  <c r="J139" i="2"/>
  <c r="K139" i="2"/>
  <c r="O139" i="2"/>
  <c r="N140" i="2"/>
  <c r="J140" i="2"/>
  <c r="K140" i="2"/>
  <c r="O140" i="2"/>
  <c r="N141" i="2"/>
  <c r="J141" i="2"/>
  <c r="K141" i="2"/>
  <c r="O141" i="2"/>
  <c r="N142" i="2"/>
  <c r="J142" i="2"/>
  <c r="K142" i="2"/>
  <c r="O142" i="2"/>
  <c r="N143" i="2"/>
  <c r="J143" i="2"/>
  <c r="K143" i="2"/>
  <c r="O143" i="2"/>
  <c r="N144" i="2"/>
  <c r="J144" i="2"/>
  <c r="K144" i="2"/>
  <c r="O144" i="2"/>
  <c r="N145" i="2"/>
  <c r="J145" i="2"/>
  <c r="K145" i="2"/>
  <c r="O145" i="2"/>
  <c r="N146" i="2"/>
  <c r="J146" i="2"/>
  <c r="K146" i="2"/>
  <c r="O146" i="2"/>
  <c r="N147" i="2"/>
  <c r="J147" i="2"/>
  <c r="K147" i="2"/>
  <c r="O147" i="2"/>
  <c r="N148" i="2"/>
  <c r="J148" i="2"/>
  <c r="K148" i="2"/>
  <c r="O148" i="2"/>
  <c r="N149" i="2"/>
  <c r="J149" i="2"/>
  <c r="K149" i="2"/>
  <c r="O149" i="2"/>
  <c r="N150" i="2"/>
  <c r="J150" i="2"/>
  <c r="K150" i="2"/>
  <c r="O150" i="2"/>
  <c r="N151" i="2"/>
  <c r="J151" i="2"/>
  <c r="K151" i="2"/>
  <c r="O151" i="2"/>
  <c r="N152" i="2"/>
  <c r="J152" i="2"/>
  <c r="K152" i="2"/>
  <c r="O152" i="2"/>
  <c r="N153" i="2"/>
  <c r="J153" i="2"/>
  <c r="K153" i="2"/>
  <c r="O153" i="2"/>
  <c r="N154" i="2"/>
  <c r="J154" i="2"/>
  <c r="K154" i="2"/>
  <c r="O154" i="2"/>
  <c r="N155" i="2"/>
  <c r="J155" i="2"/>
  <c r="K155" i="2"/>
  <c r="O155" i="2"/>
  <c r="N156" i="2"/>
  <c r="J156" i="2"/>
  <c r="K156" i="2"/>
  <c r="O156" i="2"/>
  <c r="N157" i="2"/>
  <c r="J157" i="2"/>
  <c r="K157" i="2"/>
  <c r="O157" i="2"/>
  <c r="N158" i="2"/>
  <c r="J158" i="2"/>
  <c r="K158" i="2"/>
  <c r="O158" i="2"/>
  <c r="N159" i="2"/>
  <c r="J159" i="2"/>
  <c r="K159" i="2"/>
  <c r="O159" i="2"/>
  <c r="N160" i="2"/>
  <c r="J160" i="2"/>
  <c r="K160" i="2"/>
  <c r="O160" i="2"/>
  <c r="N161" i="2"/>
  <c r="J161" i="2"/>
  <c r="K161" i="2"/>
  <c r="O161" i="2"/>
  <c r="N162" i="2"/>
  <c r="J162" i="2"/>
  <c r="K162" i="2"/>
  <c r="O162" i="2"/>
  <c r="N163" i="2"/>
  <c r="J163" i="2"/>
  <c r="K163" i="2"/>
  <c r="O163" i="2"/>
  <c r="N164" i="2"/>
  <c r="J164" i="2"/>
  <c r="K164" i="2"/>
  <c r="O164" i="2"/>
  <c r="N165" i="2"/>
  <c r="J165" i="2"/>
  <c r="K165" i="2"/>
  <c r="O165" i="2"/>
  <c r="N166" i="2"/>
  <c r="J166" i="2"/>
  <c r="K166" i="2"/>
  <c r="O166" i="2"/>
  <c r="N167" i="2"/>
  <c r="J167" i="2"/>
  <c r="K167" i="2"/>
  <c r="O167" i="2"/>
  <c r="N168" i="2"/>
  <c r="J168" i="2"/>
  <c r="K168" i="2"/>
  <c r="O168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82" i="2"/>
  <c r="L82" i="2"/>
  <c r="N82" i="2"/>
  <c r="J138" i="2"/>
  <c r="K138" i="2"/>
  <c r="O138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K47" i="2"/>
  <c r="N47" i="2"/>
  <c r="M48" i="2"/>
  <c r="K48" i="2"/>
  <c r="N48" i="2"/>
  <c r="M49" i="2"/>
  <c r="K49" i="2"/>
  <c r="N49" i="2"/>
  <c r="M50" i="2"/>
  <c r="K50" i="2"/>
  <c r="N50" i="2"/>
  <c r="M51" i="2"/>
  <c r="K51" i="2"/>
  <c r="N51" i="2"/>
  <c r="M52" i="2"/>
  <c r="K52" i="2"/>
  <c r="N52" i="2"/>
  <c r="M53" i="2"/>
  <c r="K53" i="2"/>
  <c r="N53" i="2"/>
  <c r="M54" i="2"/>
  <c r="K54" i="2"/>
  <c r="N54" i="2"/>
  <c r="M55" i="2"/>
  <c r="K55" i="2"/>
  <c r="N55" i="2"/>
  <c r="J56" i="2"/>
  <c r="M56" i="2"/>
  <c r="K56" i="2"/>
  <c r="N56" i="2"/>
  <c r="J57" i="2"/>
  <c r="M57" i="2"/>
  <c r="K57" i="2"/>
  <c r="N57" i="2"/>
  <c r="J58" i="2"/>
  <c r="M58" i="2"/>
  <c r="K58" i="2"/>
  <c r="N58" i="2"/>
  <c r="J59" i="2"/>
  <c r="M59" i="2"/>
  <c r="K59" i="2"/>
  <c r="N59" i="2"/>
  <c r="J60" i="2"/>
  <c r="M60" i="2"/>
  <c r="K60" i="2"/>
  <c r="N60" i="2"/>
  <c r="J61" i="2"/>
  <c r="M61" i="2"/>
  <c r="K61" i="2"/>
  <c r="N61" i="2"/>
  <c r="J62" i="2"/>
  <c r="M62" i="2"/>
  <c r="K62" i="2"/>
  <c r="N62" i="2"/>
  <c r="J63" i="2"/>
  <c r="M63" i="2"/>
  <c r="K63" i="2"/>
  <c r="N63" i="2"/>
  <c r="J64" i="2"/>
  <c r="M64" i="2"/>
  <c r="K64" i="2"/>
  <c r="N64" i="2"/>
  <c r="J65" i="2"/>
  <c r="M65" i="2"/>
  <c r="K65" i="2"/>
  <c r="N65" i="2"/>
  <c r="J66" i="2"/>
  <c r="M66" i="2"/>
  <c r="K66" i="2"/>
  <c r="N66" i="2"/>
  <c r="J67" i="2"/>
  <c r="M67" i="2"/>
  <c r="K67" i="2"/>
  <c r="N67" i="2"/>
  <c r="J68" i="2"/>
  <c r="M68" i="2"/>
  <c r="K68" i="2"/>
  <c r="N68" i="2"/>
  <c r="J69" i="2"/>
  <c r="M69" i="2"/>
  <c r="K69" i="2"/>
  <c r="N69" i="2"/>
  <c r="J70" i="2"/>
  <c r="M70" i="2"/>
  <c r="K70" i="2"/>
  <c r="N70" i="2"/>
  <c r="J71" i="2"/>
  <c r="M71" i="2"/>
  <c r="K71" i="2"/>
  <c r="N71" i="2"/>
  <c r="J72" i="2"/>
  <c r="M72" i="2"/>
  <c r="K72" i="2"/>
  <c r="N72" i="2"/>
  <c r="J73" i="2"/>
  <c r="M73" i="2"/>
  <c r="K73" i="2"/>
  <c r="N73" i="2"/>
  <c r="K31" i="2"/>
  <c r="N31" i="2"/>
  <c r="K32" i="2"/>
  <c r="N32" i="2"/>
  <c r="K33" i="2"/>
  <c r="N33" i="2"/>
  <c r="K34" i="2"/>
  <c r="N34" i="2"/>
  <c r="K35" i="2"/>
  <c r="N35" i="2"/>
  <c r="K36" i="2"/>
  <c r="N36" i="2"/>
  <c r="K37" i="2"/>
  <c r="N37" i="2"/>
  <c r="K38" i="2"/>
  <c r="N38" i="2"/>
  <c r="K39" i="2"/>
  <c r="N39" i="2"/>
  <c r="K40" i="2"/>
  <c r="N40" i="2"/>
  <c r="K41" i="2"/>
  <c r="N41" i="2"/>
  <c r="K42" i="2"/>
  <c r="N42" i="2"/>
  <c r="K43" i="2"/>
  <c r="N43" i="2"/>
  <c r="K44" i="2"/>
  <c r="N44" i="2"/>
  <c r="K45" i="2"/>
  <c r="N45" i="2"/>
  <c r="K46" i="2"/>
  <c r="N46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205" i="2"/>
  <c r="L206" i="2"/>
  <c r="L207" i="2"/>
  <c r="L208" i="2"/>
  <c r="L209" i="2"/>
  <c r="L210" i="2"/>
  <c r="L211" i="2"/>
  <c r="L212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29" i="2"/>
  <c r="K130" i="2"/>
  <c r="K131" i="2"/>
  <c r="K132" i="2"/>
  <c r="K133" i="2"/>
  <c r="K134" i="2"/>
  <c r="K135" i="2"/>
  <c r="K136" i="2"/>
  <c r="K137" i="2"/>
  <c r="K169" i="2"/>
  <c r="K170" i="2"/>
  <c r="K171" i="2"/>
  <c r="K172" i="2"/>
  <c r="K173" i="2"/>
  <c r="K174" i="2"/>
  <c r="K175" i="2"/>
  <c r="K176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129" i="2"/>
  <c r="J129" i="2"/>
  <c r="J130" i="2"/>
  <c r="J131" i="2"/>
  <c r="J132" i="2"/>
  <c r="J133" i="2"/>
  <c r="J134" i="2"/>
  <c r="J135" i="2"/>
  <c r="J136" i="2"/>
  <c r="J137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5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74" i="2"/>
  <c r="K75" i="2"/>
  <c r="K76" i="2"/>
  <c r="K77" i="2"/>
  <c r="K78" i="2"/>
  <c r="K79" i="2"/>
  <c r="K80" i="2"/>
  <c r="K81" i="2"/>
  <c r="K5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74" i="2"/>
  <c r="J75" i="2"/>
  <c r="J76" i="2"/>
  <c r="J77" i="2"/>
  <c r="J78" i="2"/>
  <c r="J79" i="2"/>
  <c r="J80" i="2"/>
  <c r="J81" i="2"/>
  <c r="J6" i="2"/>
  <c r="N30" i="2"/>
  <c r="K6" i="2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764" i="1"/>
  <c r="I764" i="1"/>
  <c r="H1229" i="1"/>
  <c r="I1229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H999" i="1"/>
  <c r="I999" i="1"/>
  <c r="M999" i="1"/>
  <c r="H1000" i="1"/>
  <c r="I1000" i="1"/>
  <c r="M1000" i="1"/>
  <c r="H1001" i="1"/>
  <c r="I1001" i="1"/>
  <c r="M1001" i="1"/>
  <c r="H1002" i="1"/>
  <c r="I1002" i="1"/>
  <c r="M1002" i="1"/>
  <c r="H1003" i="1"/>
  <c r="I1003" i="1"/>
  <c r="M1003" i="1"/>
  <c r="H1004" i="1"/>
  <c r="I1004" i="1"/>
  <c r="M1004" i="1"/>
  <c r="H1005" i="1"/>
  <c r="I1005" i="1"/>
  <c r="M1005" i="1"/>
  <c r="H1006" i="1"/>
  <c r="I1006" i="1"/>
  <c r="M1006" i="1"/>
  <c r="H1007" i="1"/>
  <c r="I1007" i="1"/>
  <c r="M1007" i="1"/>
  <c r="H1008" i="1"/>
  <c r="I1008" i="1"/>
  <c r="M1008" i="1"/>
  <c r="H1009" i="1"/>
  <c r="I1009" i="1"/>
  <c r="M1009" i="1"/>
  <c r="H1010" i="1"/>
  <c r="I1010" i="1"/>
  <c r="M1010" i="1"/>
  <c r="H1011" i="1"/>
  <c r="I1011" i="1"/>
  <c r="M1011" i="1"/>
  <c r="H1012" i="1"/>
  <c r="I1012" i="1"/>
  <c r="M1012" i="1"/>
  <c r="H1013" i="1"/>
  <c r="I1013" i="1"/>
  <c r="M1013" i="1"/>
  <c r="H1014" i="1"/>
  <c r="I1014" i="1"/>
  <c r="M1014" i="1"/>
  <c r="H1015" i="1"/>
  <c r="I1015" i="1"/>
  <c r="M1015" i="1"/>
  <c r="H1016" i="1"/>
  <c r="I1016" i="1"/>
  <c r="M1016" i="1"/>
  <c r="H1017" i="1"/>
  <c r="I1017" i="1"/>
  <c r="M1017" i="1"/>
  <c r="H1018" i="1"/>
  <c r="I1018" i="1"/>
  <c r="M1018" i="1"/>
  <c r="H1019" i="1"/>
  <c r="I1019" i="1"/>
  <c r="M1019" i="1"/>
  <c r="H1020" i="1"/>
  <c r="I1020" i="1"/>
  <c r="M1020" i="1"/>
  <c r="H1021" i="1"/>
  <c r="I1021" i="1"/>
  <c r="M1021" i="1"/>
  <c r="H1022" i="1"/>
  <c r="I1022" i="1"/>
  <c r="M1022" i="1"/>
  <c r="H1023" i="1"/>
  <c r="I1023" i="1"/>
  <c r="M1023" i="1"/>
  <c r="H1024" i="1"/>
  <c r="I1024" i="1"/>
  <c r="M1024" i="1"/>
  <c r="H1025" i="1"/>
  <c r="I1025" i="1"/>
  <c r="M1025" i="1"/>
  <c r="H1026" i="1"/>
  <c r="I1026" i="1"/>
  <c r="M1026" i="1"/>
  <c r="H1027" i="1"/>
  <c r="I1027" i="1"/>
  <c r="M1027" i="1"/>
  <c r="H1028" i="1"/>
  <c r="I1028" i="1"/>
  <c r="M1028" i="1"/>
  <c r="H1029" i="1"/>
  <c r="I1029" i="1"/>
  <c r="M1029" i="1"/>
  <c r="H1030" i="1"/>
  <c r="I1030" i="1"/>
  <c r="M1030" i="1"/>
  <c r="H1031" i="1"/>
  <c r="I1031" i="1"/>
  <c r="M1031" i="1"/>
  <c r="H1032" i="1"/>
  <c r="I1032" i="1"/>
  <c r="M1032" i="1"/>
  <c r="H1033" i="1"/>
  <c r="I1033" i="1"/>
  <c r="M1033" i="1"/>
  <c r="H1034" i="1"/>
  <c r="I1034" i="1"/>
  <c r="M1034" i="1"/>
  <c r="H1035" i="1"/>
  <c r="I1035" i="1"/>
  <c r="M1035" i="1"/>
  <c r="H1036" i="1"/>
  <c r="I1036" i="1"/>
  <c r="M1036" i="1"/>
  <c r="H1037" i="1"/>
  <c r="I1037" i="1"/>
  <c r="M1037" i="1"/>
  <c r="H1038" i="1"/>
  <c r="I1038" i="1"/>
  <c r="M1038" i="1"/>
  <c r="H1039" i="1"/>
  <c r="I1039" i="1"/>
  <c r="M1039" i="1"/>
  <c r="H1040" i="1"/>
  <c r="I1040" i="1"/>
  <c r="M1040" i="1"/>
  <c r="H1041" i="1"/>
  <c r="I1041" i="1"/>
  <c r="M1041" i="1"/>
  <c r="H1042" i="1"/>
  <c r="I1042" i="1"/>
  <c r="M1042" i="1"/>
  <c r="H1043" i="1"/>
  <c r="I1043" i="1"/>
  <c r="M1043" i="1"/>
  <c r="H1044" i="1"/>
  <c r="I1044" i="1"/>
  <c r="M1044" i="1"/>
  <c r="H1045" i="1"/>
  <c r="I1045" i="1"/>
  <c r="M1045" i="1"/>
  <c r="H1046" i="1"/>
  <c r="I1046" i="1"/>
  <c r="M1046" i="1"/>
  <c r="H1047" i="1"/>
  <c r="I1047" i="1"/>
  <c r="M1047" i="1"/>
  <c r="H1048" i="1"/>
  <c r="I1048" i="1"/>
  <c r="M1048" i="1"/>
  <c r="H1049" i="1"/>
  <c r="I1049" i="1"/>
  <c r="M1049" i="1"/>
  <c r="H1050" i="1"/>
  <c r="I1050" i="1"/>
  <c r="M1050" i="1"/>
  <c r="H1051" i="1"/>
  <c r="I1051" i="1"/>
  <c r="M1051" i="1"/>
  <c r="H1052" i="1"/>
  <c r="I1052" i="1"/>
  <c r="M1052" i="1"/>
  <c r="H1053" i="1"/>
  <c r="I1053" i="1"/>
  <c r="M1053" i="1"/>
  <c r="H1054" i="1"/>
  <c r="I1054" i="1"/>
  <c r="M1054" i="1"/>
  <c r="H1055" i="1"/>
  <c r="I1055" i="1"/>
  <c r="M1055" i="1"/>
  <c r="H1056" i="1"/>
  <c r="I1056" i="1"/>
  <c r="M1056" i="1"/>
  <c r="H1057" i="1"/>
  <c r="I1057" i="1"/>
  <c r="M1057" i="1"/>
  <c r="H1058" i="1"/>
  <c r="I1058" i="1"/>
  <c r="M1058" i="1"/>
  <c r="H1059" i="1"/>
  <c r="I1059" i="1"/>
  <c r="M1059" i="1"/>
  <c r="H1060" i="1"/>
  <c r="I1060" i="1"/>
  <c r="M1060" i="1"/>
  <c r="H1061" i="1"/>
  <c r="I1061" i="1"/>
  <c r="M1061" i="1"/>
  <c r="H1062" i="1"/>
  <c r="I1062" i="1"/>
  <c r="M1062" i="1"/>
  <c r="H1063" i="1"/>
  <c r="I1063" i="1"/>
  <c r="M1063" i="1"/>
  <c r="H1064" i="1"/>
  <c r="I1064" i="1"/>
  <c r="M1064" i="1"/>
  <c r="H1065" i="1"/>
  <c r="I1065" i="1"/>
  <c r="M1065" i="1"/>
  <c r="H1066" i="1"/>
  <c r="I1066" i="1"/>
  <c r="M1066" i="1"/>
  <c r="H1067" i="1"/>
  <c r="I1067" i="1"/>
  <c r="M1067" i="1"/>
  <c r="H1068" i="1"/>
  <c r="I1068" i="1"/>
  <c r="M1068" i="1"/>
  <c r="H1069" i="1"/>
  <c r="I1069" i="1"/>
  <c r="M1069" i="1"/>
  <c r="H1070" i="1"/>
  <c r="I1070" i="1"/>
  <c r="M1070" i="1"/>
  <c r="H1071" i="1"/>
  <c r="I1071" i="1"/>
  <c r="M1071" i="1"/>
  <c r="H1072" i="1"/>
  <c r="I1072" i="1"/>
  <c r="M1072" i="1"/>
  <c r="H1073" i="1"/>
  <c r="I1073" i="1"/>
  <c r="M1073" i="1"/>
  <c r="H1074" i="1"/>
  <c r="I1074" i="1"/>
  <c r="M1074" i="1"/>
  <c r="H1075" i="1"/>
  <c r="I1075" i="1"/>
  <c r="M1075" i="1"/>
  <c r="H1076" i="1"/>
  <c r="I1076" i="1"/>
  <c r="M1076" i="1"/>
  <c r="H1077" i="1"/>
  <c r="I1077" i="1"/>
  <c r="M1077" i="1"/>
  <c r="H1078" i="1"/>
  <c r="I1078" i="1"/>
  <c r="M1078" i="1"/>
  <c r="H1079" i="1"/>
  <c r="I1079" i="1"/>
  <c r="M1079" i="1"/>
  <c r="H1080" i="1"/>
  <c r="I1080" i="1"/>
  <c r="M1080" i="1"/>
  <c r="H1081" i="1"/>
  <c r="I1081" i="1"/>
  <c r="M1081" i="1"/>
  <c r="H1082" i="1"/>
  <c r="I1082" i="1"/>
  <c r="M1082" i="1"/>
  <c r="H1083" i="1"/>
  <c r="I1083" i="1"/>
  <c r="M1083" i="1"/>
  <c r="H1084" i="1"/>
  <c r="I1084" i="1"/>
  <c r="M1084" i="1"/>
  <c r="H1085" i="1"/>
  <c r="I1085" i="1"/>
  <c r="M1085" i="1"/>
  <c r="H1086" i="1"/>
  <c r="I1086" i="1"/>
  <c r="M1086" i="1"/>
  <c r="H1087" i="1"/>
  <c r="I1087" i="1"/>
  <c r="M1087" i="1"/>
  <c r="H1088" i="1"/>
  <c r="I1088" i="1"/>
  <c r="M1088" i="1"/>
  <c r="H1089" i="1"/>
  <c r="I1089" i="1"/>
  <c r="M1089" i="1"/>
  <c r="H1090" i="1"/>
  <c r="I1090" i="1"/>
  <c r="M1090" i="1"/>
  <c r="H1091" i="1"/>
  <c r="I1091" i="1"/>
  <c r="M1091" i="1"/>
  <c r="H1092" i="1"/>
  <c r="I1092" i="1"/>
  <c r="M1092" i="1"/>
  <c r="H1093" i="1"/>
  <c r="I1093" i="1"/>
  <c r="M1093" i="1"/>
  <c r="H1094" i="1"/>
  <c r="I1094" i="1"/>
  <c r="M1094" i="1"/>
  <c r="H1095" i="1"/>
  <c r="I1095" i="1"/>
  <c r="M1095" i="1"/>
  <c r="H1096" i="1"/>
  <c r="I1096" i="1"/>
  <c r="M1096" i="1"/>
  <c r="H1097" i="1"/>
  <c r="I1097" i="1"/>
  <c r="M1097" i="1"/>
  <c r="H1098" i="1"/>
  <c r="I1098" i="1"/>
  <c r="M1098" i="1"/>
  <c r="H1099" i="1"/>
  <c r="I1099" i="1"/>
  <c r="M1099" i="1"/>
  <c r="H1100" i="1"/>
  <c r="I1100" i="1"/>
  <c r="M1100" i="1"/>
  <c r="H1101" i="1"/>
  <c r="I1101" i="1"/>
  <c r="M1101" i="1"/>
  <c r="H1102" i="1"/>
  <c r="I1102" i="1"/>
  <c r="M1102" i="1"/>
  <c r="H1103" i="1"/>
  <c r="I1103" i="1"/>
  <c r="M1103" i="1"/>
  <c r="H1104" i="1"/>
  <c r="I1104" i="1"/>
  <c r="M1104" i="1"/>
  <c r="H1105" i="1"/>
  <c r="I1105" i="1"/>
  <c r="M1105" i="1"/>
  <c r="H1106" i="1"/>
  <c r="I1106" i="1"/>
  <c r="M1106" i="1"/>
  <c r="H1107" i="1"/>
  <c r="I1107" i="1"/>
  <c r="M1107" i="1"/>
  <c r="H1108" i="1"/>
  <c r="I1108" i="1"/>
  <c r="M1108" i="1"/>
  <c r="H1109" i="1"/>
  <c r="I1109" i="1"/>
  <c r="M1109" i="1"/>
  <c r="H1110" i="1"/>
  <c r="I1110" i="1"/>
  <c r="M1110" i="1"/>
  <c r="H1111" i="1"/>
  <c r="I1111" i="1"/>
  <c r="M1111" i="1"/>
  <c r="H1112" i="1"/>
  <c r="I1112" i="1"/>
  <c r="M1112" i="1"/>
  <c r="H1113" i="1"/>
  <c r="I1113" i="1"/>
  <c r="M1113" i="1"/>
  <c r="H1114" i="1"/>
  <c r="I1114" i="1"/>
  <c r="M1114" i="1"/>
  <c r="H1115" i="1"/>
  <c r="I1115" i="1"/>
  <c r="M1115" i="1"/>
  <c r="H1116" i="1"/>
  <c r="I1116" i="1"/>
  <c r="M1116" i="1"/>
  <c r="H1117" i="1"/>
  <c r="I1117" i="1"/>
  <c r="M1117" i="1"/>
  <c r="H1118" i="1"/>
  <c r="I1118" i="1"/>
  <c r="M1118" i="1"/>
  <c r="H1119" i="1"/>
  <c r="I1119" i="1"/>
  <c r="M1119" i="1"/>
  <c r="H1120" i="1"/>
  <c r="I1120" i="1"/>
  <c r="M1120" i="1"/>
  <c r="H1121" i="1"/>
  <c r="I1121" i="1"/>
  <c r="M1121" i="1"/>
  <c r="H1122" i="1"/>
  <c r="I1122" i="1"/>
  <c r="M1122" i="1"/>
  <c r="H1123" i="1"/>
  <c r="I1123" i="1"/>
  <c r="M1123" i="1"/>
  <c r="H1124" i="1"/>
  <c r="I1124" i="1"/>
  <c r="M1124" i="1"/>
  <c r="H1125" i="1"/>
  <c r="I1125" i="1"/>
  <c r="M1125" i="1"/>
  <c r="H1126" i="1"/>
  <c r="I1126" i="1"/>
  <c r="M1126" i="1"/>
  <c r="H1127" i="1"/>
  <c r="I1127" i="1"/>
  <c r="M1127" i="1"/>
  <c r="H1128" i="1"/>
  <c r="I1128" i="1"/>
  <c r="M1128" i="1"/>
  <c r="H1129" i="1"/>
  <c r="I1129" i="1"/>
  <c r="M1129" i="1"/>
  <c r="H1130" i="1"/>
  <c r="I1130" i="1"/>
  <c r="M1130" i="1"/>
  <c r="H1131" i="1"/>
  <c r="I1131" i="1"/>
  <c r="M1131" i="1"/>
  <c r="H1132" i="1"/>
  <c r="I1132" i="1"/>
  <c r="M1132" i="1"/>
  <c r="H1133" i="1"/>
  <c r="I1133" i="1"/>
  <c r="M1133" i="1"/>
  <c r="H1134" i="1"/>
  <c r="I1134" i="1"/>
  <c r="M1134" i="1"/>
  <c r="H1135" i="1"/>
  <c r="I1135" i="1"/>
  <c r="M1135" i="1"/>
  <c r="H1136" i="1"/>
  <c r="I1136" i="1"/>
  <c r="M1136" i="1"/>
  <c r="H1137" i="1"/>
  <c r="I1137" i="1"/>
  <c r="M1137" i="1"/>
  <c r="H1138" i="1"/>
  <c r="I1138" i="1"/>
  <c r="M1138" i="1"/>
  <c r="H1139" i="1"/>
  <c r="I1139" i="1"/>
  <c r="M1139" i="1"/>
  <c r="H1140" i="1"/>
  <c r="I1140" i="1"/>
  <c r="M1140" i="1"/>
  <c r="H1141" i="1"/>
  <c r="I1141" i="1"/>
  <c r="M1141" i="1"/>
  <c r="H1142" i="1"/>
  <c r="I1142" i="1"/>
  <c r="M1142" i="1"/>
  <c r="H1143" i="1"/>
  <c r="I1143" i="1"/>
  <c r="M1143" i="1"/>
  <c r="H1144" i="1"/>
  <c r="I1144" i="1"/>
  <c r="M1144" i="1"/>
  <c r="H1145" i="1"/>
  <c r="I1145" i="1"/>
  <c r="M1145" i="1"/>
  <c r="H1146" i="1"/>
  <c r="I1146" i="1"/>
  <c r="M1146" i="1"/>
  <c r="H1147" i="1"/>
  <c r="I1147" i="1"/>
  <c r="M1147" i="1"/>
  <c r="H1148" i="1"/>
  <c r="I1148" i="1"/>
  <c r="M1148" i="1"/>
  <c r="H1149" i="1"/>
  <c r="I1149" i="1"/>
  <c r="M1149" i="1"/>
  <c r="H1150" i="1"/>
  <c r="I1150" i="1"/>
  <c r="M1150" i="1"/>
  <c r="H1151" i="1"/>
  <c r="I1151" i="1"/>
  <c r="M1151" i="1"/>
  <c r="H1152" i="1"/>
  <c r="I1152" i="1"/>
  <c r="M1152" i="1"/>
  <c r="H1153" i="1"/>
  <c r="I1153" i="1"/>
  <c r="M1153" i="1"/>
  <c r="H1154" i="1"/>
  <c r="I1154" i="1"/>
  <c r="M1154" i="1"/>
  <c r="H1155" i="1"/>
  <c r="I1155" i="1"/>
  <c r="M1155" i="1"/>
  <c r="H1156" i="1"/>
  <c r="I1156" i="1"/>
  <c r="M1156" i="1"/>
  <c r="H1157" i="1"/>
  <c r="I1157" i="1"/>
  <c r="M1157" i="1"/>
  <c r="H1158" i="1"/>
  <c r="I1158" i="1"/>
  <c r="M1158" i="1"/>
  <c r="H1159" i="1"/>
  <c r="I1159" i="1"/>
  <c r="M1159" i="1"/>
  <c r="H1160" i="1"/>
  <c r="I1160" i="1"/>
  <c r="M1160" i="1"/>
  <c r="H1161" i="1"/>
  <c r="I1161" i="1"/>
  <c r="M1161" i="1"/>
  <c r="H1162" i="1"/>
  <c r="I1162" i="1"/>
  <c r="M1162" i="1"/>
  <c r="H1163" i="1"/>
  <c r="I1163" i="1"/>
  <c r="M1163" i="1"/>
  <c r="H1164" i="1"/>
  <c r="I1164" i="1"/>
  <c r="M1164" i="1"/>
  <c r="H1165" i="1"/>
  <c r="I1165" i="1"/>
  <c r="M1165" i="1"/>
  <c r="H1166" i="1"/>
  <c r="I1166" i="1"/>
  <c r="M1166" i="1"/>
  <c r="H1167" i="1"/>
  <c r="I1167" i="1"/>
  <c r="M1167" i="1"/>
  <c r="H1168" i="1"/>
  <c r="I1168" i="1"/>
  <c r="M1168" i="1"/>
  <c r="H1169" i="1"/>
  <c r="I1169" i="1"/>
  <c r="M1169" i="1"/>
  <c r="H1170" i="1"/>
  <c r="I1170" i="1"/>
  <c r="M1170" i="1"/>
  <c r="H1171" i="1"/>
  <c r="I1171" i="1"/>
  <c r="M1171" i="1"/>
  <c r="H1172" i="1"/>
  <c r="I1172" i="1"/>
  <c r="M1172" i="1"/>
  <c r="H1173" i="1"/>
  <c r="I1173" i="1"/>
  <c r="M1173" i="1"/>
  <c r="H1174" i="1"/>
  <c r="I1174" i="1"/>
  <c r="M1174" i="1"/>
  <c r="H1175" i="1"/>
  <c r="I1175" i="1"/>
  <c r="M1175" i="1"/>
  <c r="H1176" i="1"/>
  <c r="I1176" i="1"/>
  <c r="M1176" i="1"/>
  <c r="H1177" i="1"/>
  <c r="I1177" i="1"/>
  <c r="M1177" i="1"/>
  <c r="H1178" i="1"/>
  <c r="I1178" i="1"/>
  <c r="M1178" i="1"/>
  <c r="H1179" i="1"/>
  <c r="I1179" i="1"/>
  <c r="M1179" i="1"/>
  <c r="H1180" i="1"/>
  <c r="I1180" i="1"/>
  <c r="M1180" i="1"/>
  <c r="H1181" i="1"/>
  <c r="I1181" i="1"/>
  <c r="M1181" i="1"/>
  <c r="H1182" i="1"/>
  <c r="I1182" i="1"/>
  <c r="M1182" i="1"/>
  <c r="H1183" i="1"/>
  <c r="I1183" i="1"/>
  <c r="M1183" i="1"/>
  <c r="H1184" i="1"/>
  <c r="I1184" i="1"/>
  <c r="M1184" i="1"/>
  <c r="H1185" i="1"/>
  <c r="I1185" i="1"/>
  <c r="M1185" i="1"/>
  <c r="H1186" i="1"/>
  <c r="I1186" i="1"/>
  <c r="M1186" i="1"/>
  <c r="H1187" i="1"/>
  <c r="I1187" i="1"/>
  <c r="M1187" i="1"/>
  <c r="H1188" i="1"/>
  <c r="I1188" i="1"/>
  <c r="M1188" i="1"/>
  <c r="H1189" i="1"/>
  <c r="I1189" i="1"/>
  <c r="M1189" i="1"/>
  <c r="H1190" i="1"/>
  <c r="I1190" i="1"/>
  <c r="M1190" i="1"/>
  <c r="H1191" i="1"/>
  <c r="I1191" i="1"/>
  <c r="M1191" i="1"/>
  <c r="H1192" i="1"/>
  <c r="I1192" i="1"/>
  <c r="M1192" i="1"/>
  <c r="H1193" i="1"/>
  <c r="I1193" i="1"/>
  <c r="M1193" i="1"/>
  <c r="H1194" i="1"/>
  <c r="I1194" i="1"/>
  <c r="M1194" i="1"/>
  <c r="H1195" i="1"/>
  <c r="I1195" i="1"/>
  <c r="M1195" i="1"/>
  <c r="H1196" i="1"/>
  <c r="I1196" i="1"/>
  <c r="M1196" i="1"/>
  <c r="H1197" i="1"/>
  <c r="I1197" i="1"/>
  <c r="M1197" i="1"/>
  <c r="H1198" i="1"/>
  <c r="I1198" i="1"/>
  <c r="M1198" i="1"/>
  <c r="H1199" i="1"/>
  <c r="I1199" i="1"/>
  <c r="M1199" i="1"/>
  <c r="H1200" i="1"/>
  <c r="I1200" i="1"/>
  <c r="M1200" i="1"/>
  <c r="H1201" i="1"/>
  <c r="I1201" i="1"/>
  <c r="M1201" i="1"/>
  <c r="H1202" i="1"/>
  <c r="I1202" i="1"/>
  <c r="M1202" i="1"/>
  <c r="H1203" i="1"/>
  <c r="I1203" i="1"/>
  <c r="M1203" i="1"/>
  <c r="H1204" i="1"/>
  <c r="I1204" i="1"/>
  <c r="M1204" i="1"/>
  <c r="H1205" i="1"/>
  <c r="I1205" i="1"/>
  <c r="M1205" i="1"/>
  <c r="H1206" i="1"/>
  <c r="I1206" i="1"/>
  <c r="M1206" i="1"/>
  <c r="H1207" i="1"/>
  <c r="I1207" i="1"/>
  <c r="M1207" i="1"/>
  <c r="H1208" i="1"/>
  <c r="I1208" i="1"/>
  <c r="M1208" i="1"/>
  <c r="H1209" i="1"/>
  <c r="I1209" i="1"/>
  <c r="M1209" i="1"/>
  <c r="H1210" i="1"/>
  <c r="I1210" i="1"/>
  <c r="M1210" i="1"/>
  <c r="H1211" i="1"/>
  <c r="I1211" i="1"/>
  <c r="M1211" i="1"/>
  <c r="H1212" i="1"/>
  <c r="I1212" i="1"/>
  <c r="M1212" i="1"/>
  <c r="H1213" i="1"/>
  <c r="I1213" i="1"/>
  <c r="M1213" i="1"/>
  <c r="H1214" i="1"/>
  <c r="I1214" i="1"/>
  <c r="M1214" i="1"/>
  <c r="H1215" i="1"/>
  <c r="I1215" i="1"/>
  <c r="M1215" i="1"/>
  <c r="H1216" i="1"/>
  <c r="I1216" i="1"/>
  <c r="M1216" i="1"/>
  <c r="H1217" i="1"/>
  <c r="I1217" i="1"/>
  <c r="M1217" i="1"/>
  <c r="H1218" i="1"/>
  <c r="I1218" i="1"/>
  <c r="M1218" i="1"/>
  <c r="H1219" i="1"/>
  <c r="I1219" i="1"/>
  <c r="M1219" i="1"/>
  <c r="H1220" i="1"/>
  <c r="I1220" i="1"/>
  <c r="M1220" i="1"/>
  <c r="H1221" i="1"/>
  <c r="I1221" i="1"/>
  <c r="M1221" i="1"/>
  <c r="H1222" i="1"/>
  <c r="I1222" i="1"/>
  <c r="M1222" i="1"/>
  <c r="H1223" i="1"/>
  <c r="I1223" i="1"/>
  <c r="M1223" i="1"/>
  <c r="H1224" i="1"/>
  <c r="I1224" i="1"/>
  <c r="M1224" i="1"/>
  <c r="H1225" i="1"/>
  <c r="I1225" i="1"/>
  <c r="M1225" i="1"/>
  <c r="H1226" i="1"/>
  <c r="I1226" i="1"/>
  <c r="M1226" i="1"/>
  <c r="H1227" i="1"/>
  <c r="I1227" i="1"/>
  <c r="M1227" i="1"/>
  <c r="H1228" i="1"/>
  <c r="I1228" i="1"/>
  <c r="M1228" i="1"/>
  <c r="M1229" i="1"/>
  <c r="H1230" i="1"/>
  <c r="I1230" i="1"/>
  <c r="M1230" i="1"/>
  <c r="H1231" i="1"/>
  <c r="I1231" i="1"/>
  <c r="M1231" i="1"/>
  <c r="H1232" i="1"/>
  <c r="I1232" i="1"/>
  <c r="M1232" i="1"/>
  <c r="H1233" i="1"/>
  <c r="I1233" i="1"/>
  <c r="M1233" i="1"/>
  <c r="H1234" i="1"/>
  <c r="I1234" i="1"/>
  <c r="M1234" i="1"/>
  <c r="H1235" i="1"/>
  <c r="I1235" i="1"/>
  <c r="M1235" i="1"/>
  <c r="H1236" i="1"/>
  <c r="I1236" i="1"/>
  <c r="M1236" i="1"/>
  <c r="H1237" i="1"/>
  <c r="I1237" i="1"/>
  <c r="M1237" i="1"/>
  <c r="H1238" i="1"/>
  <c r="I1238" i="1"/>
  <c r="M1238" i="1"/>
  <c r="H1239" i="1"/>
  <c r="I1239" i="1"/>
  <c r="M1239" i="1"/>
  <c r="H1240" i="1"/>
  <c r="I1240" i="1"/>
  <c r="M1240" i="1"/>
  <c r="H1241" i="1"/>
  <c r="I1241" i="1"/>
  <c r="M1241" i="1"/>
  <c r="H1242" i="1"/>
  <c r="I1242" i="1"/>
  <c r="M1242" i="1"/>
  <c r="H1243" i="1"/>
  <c r="I1243" i="1"/>
  <c r="M1243" i="1"/>
  <c r="H1244" i="1"/>
  <c r="I1244" i="1"/>
  <c r="M1244" i="1"/>
  <c r="H1245" i="1"/>
  <c r="I1245" i="1"/>
  <c r="M1245" i="1"/>
  <c r="H1246" i="1"/>
  <c r="I1246" i="1"/>
  <c r="M1246" i="1"/>
  <c r="H1247" i="1"/>
  <c r="I1247" i="1"/>
  <c r="M1247" i="1"/>
  <c r="H1248" i="1"/>
  <c r="I1248" i="1"/>
  <c r="M1248" i="1"/>
  <c r="H1249" i="1"/>
  <c r="I1249" i="1"/>
  <c r="M1249" i="1"/>
  <c r="H1250" i="1"/>
  <c r="I1250" i="1"/>
  <c r="M1250" i="1"/>
  <c r="H1251" i="1"/>
  <c r="I1251" i="1"/>
  <c r="M1251" i="1"/>
  <c r="H1252" i="1"/>
  <c r="I1252" i="1"/>
  <c r="M1252" i="1"/>
  <c r="H1253" i="1"/>
  <c r="I1253" i="1"/>
  <c r="M1253" i="1"/>
  <c r="H1254" i="1"/>
  <c r="I1254" i="1"/>
  <c r="M1254" i="1"/>
  <c r="H1255" i="1"/>
  <c r="I1255" i="1"/>
  <c r="M1255" i="1"/>
  <c r="H1256" i="1"/>
  <c r="I1256" i="1"/>
  <c r="M1256" i="1"/>
  <c r="H1257" i="1"/>
  <c r="I1257" i="1"/>
  <c r="M1257" i="1"/>
  <c r="H1258" i="1"/>
  <c r="I1258" i="1"/>
  <c r="M1258" i="1"/>
  <c r="H1259" i="1"/>
  <c r="I1259" i="1"/>
  <c r="M1259" i="1"/>
  <c r="H1260" i="1"/>
  <c r="I1260" i="1"/>
  <c r="M1260" i="1"/>
  <c r="H1261" i="1"/>
  <c r="I1261" i="1"/>
  <c r="M1261" i="1"/>
  <c r="H1262" i="1"/>
  <c r="I1262" i="1"/>
  <c r="M1262" i="1"/>
  <c r="H1263" i="1"/>
  <c r="I1263" i="1"/>
  <c r="M1263" i="1"/>
  <c r="H1264" i="1"/>
  <c r="I1264" i="1"/>
  <c r="M1264" i="1"/>
  <c r="H1265" i="1"/>
  <c r="I1265" i="1"/>
  <c r="M1265" i="1"/>
  <c r="H1266" i="1"/>
  <c r="I1266" i="1"/>
  <c r="M1266" i="1"/>
  <c r="H1267" i="1"/>
  <c r="I1267" i="1"/>
  <c r="M1267" i="1"/>
  <c r="H1268" i="1"/>
  <c r="I1268" i="1"/>
  <c r="M1268" i="1"/>
  <c r="H1269" i="1"/>
  <c r="I1269" i="1"/>
  <c r="M1269" i="1"/>
  <c r="H1270" i="1"/>
  <c r="I1270" i="1"/>
  <c r="M1270" i="1"/>
  <c r="H1271" i="1"/>
  <c r="I1271" i="1"/>
  <c r="M1271" i="1"/>
  <c r="H1272" i="1"/>
  <c r="I1272" i="1"/>
  <c r="M1272" i="1"/>
  <c r="H1273" i="1"/>
  <c r="I1273" i="1"/>
  <c r="M1273" i="1"/>
  <c r="H1274" i="1"/>
  <c r="I1274" i="1"/>
  <c r="M1274" i="1"/>
  <c r="H1275" i="1"/>
  <c r="I1275" i="1"/>
  <c r="M1275" i="1"/>
  <c r="H1276" i="1"/>
  <c r="I1276" i="1"/>
  <c r="M1276" i="1"/>
  <c r="H1277" i="1"/>
  <c r="I1277" i="1"/>
  <c r="M1277" i="1"/>
  <c r="H1278" i="1"/>
  <c r="I1278" i="1"/>
  <c r="M1278" i="1"/>
  <c r="H1279" i="1"/>
  <c r="I1279" i="1"/>
  <c r="M1279" i="1"/>
  <c r="H1280" i="1"/>
  <c r="I1280" i="1"/>
  <c r="M1280" i="1"/>
  <c r="H1281" i="1"/>
  <c r="I1281" i="1"/>
  <c r="M1281" i="1"/>
  <c r="H1282" i="1"/>
  <c r="I1282" i="1"/>
  <c r="M1282" i="1"/>
  <c r="H1283" i="1"/>
  <c r="I1283" i="1"/>
  <c r="M1283" i="1"/>
  <c r="H1284" i="1"/>
  <c r="I1284" i="1"/>
  <c r="M1284" i="1"/>
  <c r="H1285" i="1"/>
  <c r="I1285" i="1"/>
  <c r="M1285" i="1"/>
  <c r="H1286" i="1"/>
  <c r="I1286" i="1"/>
  <c r="M1286" i="1"/>
  <c r="H1287" i="1"/>
  <c r="I1287" i="1"/>
  <c r="M1287" i="1"/>
  <c r="H1288" i="1"/>
  <c r="I1288" i="1"/>
  <c r="M1288" i="1"/>
  <c r="H1289" i="1"/>
  <c r="I1289" i="1"/>
  <c r="M1289" i="1"/>
  <c r="H1290" i="1"/>
  <c r="I1290" i="1"/>
  <c r="M1290" i="1"/>
  <c r="H1291" i="1"/>
  <c r="I1291" i="1"/>
  <c r="M1291" i="1"/>
  <c r="H1292" i="1"/>
  <c r="I1292" i="1"/>
  <c r="M1292" i="1"/>
  <c r="H1293" i="1"/>
  <c r="I1293" i="1"/>
  <c r="M1293" i="1"/>
  <c r="H1294" i="1"/>
  <c r="I1294" i="1"/>
  <c r="M1294" i="1"/>
  <c r="H1295" i="1"/>
  <c r="I1295" i="1"/>
  <c r="M1295" i="1"/>
  <c r="H1296" i="1"/>
  <c r="I1296" i="1"/>
  <c r="M1296" i="1"/>
  <c r="H1297" i="1"/>
  <c r="I1297" i="1"/>
  <c r="M1297" i="1"/>
  <c r="H1298" i="1"/>
  <c r="I1298" i="1"/>
  <c r="M1298" i="1"/>
  <c r="H1299" i="1"/>
  <c r="I1299" i="1"/>
  <c r="M1299" i="1"/>
  <c r="H1300" i="1"/>
  <c r="I1300" i="1"/>
  <c r="M1300" i="1"/>
  <c r="H1301" i="1"/>
  <c r="I1301" i="1"/>
  <c r="M1301" i="1"/>
  <c r="H1302" i="1"/>
  <c r="I1302" i="1"/>
  <c r="M1302" i="1"/>
  <c r="H1303" i="1"/>
  <c r="I1303" i="1"/>
  <c r="M1303" i="1"/>
  <c r="H1304" i="1"/>
  <c r="I1304" i="1"/>
  <c r="M1304" i="1"/>
  <c r="H1305" i="1"/>
  <c r="I1305" i="1"/>
  <c r="M1305" i="1"/>
  <c r="H1306" i="1"/>
  <c r="I1306" i="1"/>
  <c r="M1306" i="1"/>
  <c r="H1307" i="1"/>
  <c r="I1307" i="1"/>
  <c r="M1307" i="1"/>
  <c r="H1308" i="1"/>
  <c r="I1308" i="1"/>
  <c r="M1308" i="1"/>
  <c r="H1309" i="1"/>
  <c r="I1309" i="1"/>
  <c r="M1309" i="1"/>
  <c r="H1310" i="1"/>
  <c r="I1310" i="1"/>
  <c r="M1310" i="1"/>
  <c r="H1311" i="1"/>
  <c r="I1311" i="1"/>
  <c r="M1311" i="1"/>
  <c r="H1312" i="1"/>
  <c r="I1312" i="1"/>
  <c r="M1312" i="1"/>
  <c r="H1313" i="1"/>
  <c r="I1313" i="1"/>
  <c r="M1313" i="1"/>
  <c r="H1314" i="1"/>
  <c r="I1314" i="1"/>
  <c r="M1314" i="1"/>
  <c r="H1315" i="1"/>
  <c r="I1315" i="1"/>
  <c r="M1315" i="1"/>
  <c r="H1316" i="1"/>
  <c r="I1316" i="1"/>
  <c r="M1316" i="1"/>
  <c r="H1317" i="1"/>
  <c r="I1317" i="1"/>
  <c r="M1317" i="1"/>
  <c r="H1318" i="1"/>
  <c r="I1318" i="1"/>
  <c r="M1318" i="1"/>
  <c r="H1319" i="1"/>
  <c r="I1319" i="1"/>
  <c r="M1319" i="1"/>
  <c r="H1320" i="1"/>
  <c r="I1320" i="1"/>
  <c r="M1320" i="1"/>
  <c r="H1321" i="1"/>
  <c r="I1321" i="1"/>
  <c r="M1321" i="1"/>
  <c r="H1322" i="1"/>
  <c r="I1322" i="1"/>
  <c r="M1322" i="1"/>
  <c r="H1323" i="1"/>
  <c r="I1323" i="1"/>
  <c r="M1323" i="1"/>
  <c r="H1324" i="1"/>
  <c r="I1324" i="1"/>
  <c r="M1324" i="1"/>
  <c r="H1325" i="1"/>
  <c r="I1325" i="1"/>
  <c r="M1325" i="1"/>
  <c r="H1326" i="1"/>
  <c r="I1326" i="1"/>
  <c r="M1326" i="1"/>
  <c r="H1327" i="1"/>
  <c r="I1327" i="1"/>
  <c r="M1327" i="1"/>
  <c r="H1328" i="1"/>
  <c r="I1328" i="1"/>
  <c r="M1328" i="1"/>
  <c r="H1329" i="1"/>
  <c r="I1329" i="1"/>
  <c r="M1329" i="1"/>
  <c r="H1330" i="1"/>
  <c r="I1330" i="1"/>
  <c r="M1330" i="1"/>
  <c r="H1331" i="1"/>
  <c r="I1331" i="1"/>
  <c r="M1331" i="1"/>
  <c r="H1332" i="1"/>
  <c r="I1332" i="1"/>
  <c r="M1332" i="1"/>
  <c r="H1333" i="1"/>
  <c r="I1333" i="1"/>
  <c r="M1333" i="1"/>
  <c r="H1334" i="1"/>
  <c r="I1334" i="1"/>
  <c r="M1334" i="1"/>
  <c r="H1335" i="1"/>
  <c r="I1335" i="1"/>
  <c r="M1335" i="1"/>
  <c r="H1336" i="1"/>
  <c r="I1336" i="1"/>
  <c r="M1336" i="1"/>
  <c r="H1337" i="1"/>
  <c r="I1337" i="1"/>
  <c r="M1337" i="1"/>
  <c r="H1338" i="1"/>
  <c r="I1338" i="1"/>
  <c r="M1338" i="1"/>
  <c r="H1339" i="1"/>
  <c r="I1339" i="1"/>
  <c r="M1339" i="1"/>
  <c r="H1340" i="1"/>
  <c r="I1340" i="1"/>
  <c r="M1340" i="1"/>
  <c r="H1341" i="1"/>
  <c r="I1341" i="1"/>
  <c r="M1341" i="1"/>
  <c r="H1342" i="1"/>
  <c r="I1342" i="1"/>
  <c r="M1342" i="1"/>
  <c r="H1343" i="1"/>
  <c r="I1343" i="1"/>
  <c r="M1343" i="1"/>
  <c r="H1344" i="1"/>
  <c r="I1344" i="1"/>
  <c r="M1344" i="1"/>
  <c r="H1345" i="1"/>
  <c r="I1345" i="1"/>
  <c r="M1345" i="1"/>
  <c r="H1346" i="1"/>
  <c r="I1346" i="1"/>
  <c r="M1346" i="1"/>
  <c r="H1347" i="1"/>
  <c r="I1347" i="1"/>
  <c r="M1347" i="1"/>
  <c r="H1348" i="1"/>
  <c r="I1348" i="1"/>
  <c r="M1348" i="1"/>
  <c r="H1349" i="1"/>
  <c r="I1349" i="1"/>
  <c r="M1349" i="1"/>
  <c r="H1350" i="1"/>
  <c r="I1350" i="1"/>
  <c r="M1350" i="1"/>
  <c r="H1351" i="1"/>
  <c r="I1351" i="1"/>
  <c r="M1351" i="1"/>
  <c r="H1352" i="1"/>
  <c r="I1352" i="1"/>
  <c r="M1352" i="1"/>
  <c r="H1353" i="1"/>
  <c r="I1353" i="1"/>
  <c r="M1353" i="1"/>
  <c r="H1354" i="1"/>
  <c r="I1354" i="1"/>
  <c r="M1354" i="1"/>
  <c r="H1355" i="1"/>
  <c r="I1355" i="1"/>
  <c r="M1355" i="1"/>
  <c r="H1356" i="1"/>
  <c r="I1356" i="1"/>
  <c r="M1356" i="1"/>
  <c r="H1357" i="1"/>
  <c r="I1357" i="1"/>
  <c r="M1357" i="1"/>
  <c r="H1358" i="1"/>
  <c r="I1358" i="1"/>
  <c r="M1358" i="1"/>
  <c r="H1359" i="1"/>
  <c r="I1359" i="1"/>
  <c r="M1359" i="1"/>
  <c r="H1360" i="1"/>
  <c r="I1360" i="1"/>
  <c r="M1360" i="1"/>
  <c r="H1361" i="1"/>
  <c r="I1361" i="1"/>
  <c r="M1361" i="1"/>
  <c r="H1362" i="1"/>
  <c r="I1362" i="1"/>
  <c r="M1362" i="1"/>
  <c r="H1363" i="1"/>
  <c r="I1363" i="1"/>
  <c r="M1363" i="1"/>
  <c r="H1364" i="1"/>
  <c r="I1364" i="1"/>
  <c r="M1364" i="1"/>
  <c r="H1365" i="1"/>
  <c r="I1365" i="1"/>
  <c r="M1365" i="1"/>
  <c r="H1366" i="1"/>
  <c r="I1366" i="1"/>
  <c r="M1366" i="1"/>
  <c r="H1367" i="1"/>
  <c r="I1367" i="1"/>
  <c r="M1367" i="1"/>
  <c r="H1368" i="1"/>
  <c r="I1368" i="1"/>
  <c r="M1368" i="1"/>
  <c r="H1369" i="1"/>
  <c r="I1369" i="1"/>
  <c r="M1369" i="1"/>
  <c r="H1370" i="1"/>
  <c r="I1370" i="1"/>
  <c r="M1370" i="1"/>
  <c r="H1371" i="1"/>
  <c r="I1371" i="1"/>
  <c r="M1371" i="1"/>
  <c r="H1372" i="1"/>
  <c r="I1372" i="1"/>
  <c r="M1372" i="1"/>
  <c r="H1373" i="1"/>
  <c r="I1373" i="1"/>
  <c r="M1373" i="1"/>
  <c r="H1374" i="1"/>
  <c r="I1374" i="1"/>
  <c r="M1374" i="1"/>
  <c r="H1375" i="1"/>
  <c r="I1375" i="1"/>
  <c r="M1375" i="1"/>
  <c r="H1376" i="1"/>
  <c r="I1376" i="1"/>
  <c r="M1376" i="1"/>
  <c r="H1377" i="1"/>
  <c r="I1377" i="1"/>
  <c r="M1377" i="1"/>
  <c r="H1378" i="1"/>
  <c r="I1378" i="1"/>
  <c r="M1378" i="1"/>
  <c r="H1379" i="1"/>
  <c r="I1379" i="1"/>
  <c r="M1379" i="1"/>
  <c r="H1380" i="1"/>
  <c r="I1380" i="1"/>
  <c r="M1380" i="1"/>
  <c r="H1381" i="1"/>
  <c r="I1381" i="1"/>
  <c r="M1381" i="1"/>
  <c r="H1382" i="1"/>
  <c r="I1382" i="1"/>
  <c r="M1382" i="1"/>
  <c r="H1383" i="1"/>
  <c r="I1383" i="1"/>
  <c r="M1383" i="1"/>
  <c r="H1384" i="1"/>
  <c r="I1384" i="1"/>
  <c r="M1384" i="1"/>
  <c r="H1385" i="1"/>
  <c r="I1385" i="1"/>
  <c r="M1385" i="1"/>
  <c r="H1386" i="1"/>
  <c r="I1386" i="1"/>
  <c r="M1386" i="1"/>
  <c r="H1387" i="1"/>
  <c r="I1387" i="1"/>
  <c r="M1387" i="1"/>
  <c r="H1388" i="1"/>
  <c r="I1388" i="1"/>
  <c r="M1388" i="1"/>
  <c r="H1389" i="1"/>
  <c r="I1389" i="1"/>
  <c r="M1389" i="1"/>
  <c r="H1390" i="1"/>
  <c r="I1390" i="1"/>
  <c r="M1390" i="1"/>
  <c r="H1391" i="1"/>
  <c r="I1391" i="1"/>
  <c r="M1391" i="1"/>
  <c r="H1392" i="1"/>
  <c r="I1392" i="1"/>
  <c r="M1392" i="1"/>
  <c r="H1393" i="1"/>
  <c r="I1393" i="1"/>
  <c r="M1393" i="1"/>
  <c r="H1394" i="1"/>
  <c r="I1394" i="1"/>
  <c r="M1394" i="1"/>
  <c r="H1395" i="1"/>
  <c r="I1395" i="1"/>
  <c r="M1395" i="1"/>
  <c r="H1396" i="1"/>
  <c r="I1396" i="1"/>
  <c r="M1396" i="1"/>
  <c r="H1397" i="1"/>
  <c r="I1397" i="1"/>
  <c r="M1397" i="1"/>
  <c r="H1398" i="1"/>
  <c r="I1398" i="1"/>
  <c r="M1398" i="1"/>
  <c r="H1399" i="1"/>
  <c r="I1399" i="1"/>
  <c r="M1399" i="1"/>
  <c r="H1400" i="1"/>
  <c r="I1400" i="1"/>
  <c r="M1400" i="1"/>
  <c r="H1401" i="1"/>
  <c r="I1401" i="1"/>
  <c r="M1401" i="1"/>
  <c r="H1402" i="1"/>
  <c r="I1402" i="1"/>
  <c r="M1402" i="1"/>
  <c r="H1403" i="1"/>
  <c r="I1403" i="1"/>
  <c r="M1403" i="1"/>
  <c r="H1404" i="1"/>
  <c r="I1404" i="1"/>
  <c r="M1404" i="1"/>
  <c r="H1405" i="1"/>
  <c r="I1405" i="1"/>
  <c r="M1405" i="1"/>
  <c r="H1406" i="1"/>
  <c r="I1406" i="1"/>
  <c r="M1406" i="1"/>
  <c r="H1407" i="1"/>
  <c r="I1407" i="1"/>
  <c r="M1407" i="1"/>
  <c r="H1408" i="1"/>
  <c r="I1408" i="1"/>
  <c r="M1408" i="1"/>
  <c r="H1409" i="1"/>
  <c r="I1409" i="1"/>
  <c r="M1409" i="1"/>
  <c r="H1410" i="1"/>
  <c r="I1410" i="1"/>
  <c r="M1410" i="1"/>
  <c r="H1411" i="1"/>
  <c r="I1411" i="1"/>
  <c r="M1411" i="1"/>
  <c r="H1412" i="1"/>
  <c r="I1412" i="1"/>
  <c r="M1412" i="1"/>
  <c r="H1413" i="1"/>
  <c r="I1413" i="1"/>
  <c r="M1413" i="1"/>
  <c r="H1414" i="1"/>
  <c r="I1414" i="1"/>
  <c r="M1414" i="1"/>
  <c r="H1415" i="1"/>
  <c r="I1415" i="1"/>
  <c r="M1415" i="1"/>
  <c r="H1416" i="1"/>
  <c r="I1416" i="1"/>
  <c r="M1416" i="1"/>
  <c r="H1417" i="1"/>
  <c r="I1417" i="1"/>
  <c r="M1417" i="1"/>
  <c r="H1418" i="1"/>
  <c r="I1418" i="1"/>
  <c r="M1418" i="1"/>
  <c r="H1419" i="1"/>
  <c r="I1419" i="1"/>
  <c r="M1419" i="1"/>
  <c r="H1420" i="1"/>
  <c r="I1420" i="1"/>
  <c r="M1420" i="1"/>
  <c r="H1421" i="1"/>
  <c r="I1421" i="1"/>
  <c r="M1421" i="1"/>
  <c r="H1422" i="1"/>
  <c r="I1422" i="1"/>
  <c r="M1422" i="1"/>
  <c r="H1423" i="1"/>
  <c r="I1423" i="1"/>
  <c r="M1423" i="1"/>
  <c r="H1424" i="1"/>
  <c r="I1424" i="1"/>
  <c r="M1424" i="1"/>
  <c r="H1425" i="1"/>
  <c r="I1425" i="1"/>
  <c r="M1425" i="1"/>
  <c r="H1426" i="1"/>
  <c r="I1426" i="1"/>
  <c r="M1426" i="1"/>
  <c r="H1427" i="1"/>
  <c r="I1427" i="1"/>
  <c r="M1427" i="1"/>
  <c r="H1428" i="1"/>
  <c r="I1428" i="1"/>
  <c r="M1428" i="1"/>
  <c r="H1429" i="1"/>
  <c r="I1429" i="1"/>
  <c r="M1429" i="1"/>
  <c r="H1430" i="1"/>
  <c r="I1430" i="1"/>
  <c r="M1430" i="1"/>
  <c r="H1431" i="1"/>
  <c r="I1431" i="1"/>
  <c r="M1431" i="1"/>
  <c r="H1432" i="1"/>
  <c r="I1432" i="1"/>
  <c r="M1432" i="1"/>
  <c r="H1433" i="1"/>
  <c r="I1433" i="1"/>
  <c r="M1433" i="1"/>
  <c r="H1434" i="1"/>
  <c r="I1434" i="1"/>
  <c r="M1434" i="1"/>
  <c r="H1435" i="1"/>
  <c r="I1435" i="1"/>
  <c r="M1435" i="1"/>
  <c r="H1436" i="1"/>
  <c r="I1436" i="1"/>
  <c r="M1436" i="1"/>
  <c r="H1437" i="1"/>
  <c r="I1437" i="1"/>
  <c r="M1437" i="1"/>
  <c r="H1438" i="1"/>
  <c r="I1438" i="1"/>
  <c r="M1438" i="1"/>
  <c r="H1439" i="1"/>
  <c r="I1439" i="1"/>
  <c r="M1439" i="1"/>
  <c r="H1440" i="1"/>
  <c r="I1440" i="1"/>
  <c r="M1440" i="1"/>
  <c r="H1441" i="1"/>
  <c r="I1441" i="1"/>
  <c r="M1441" i="1"/>
  <c r="H1442" i="1"/>
  <c r="I1442" i="1"/>
  <c r="M1442" i="1"/>
  <c r="H1443" i="1"/>
  <c r="I1443" i="1"/>
  <c r="M1443" i="1"/>
  <c r="H1444" i="1"/>
  <c r="I1444" i="1"/>
  <c r="M1444" i="1"/>
  <c r="H1445" i="1"/>
  <c r="I1445" i="1"/>
  <c r="M1445" i="1"/>
  <c r="H1446" i="1"/>
  <c r="I1446" i="1"/>
  <c r="M1446" i="1"/>
  <c r="H1447" i="1"/>
  <c r="I1447" i="1"/>
  <c r="M1447" i="1"/>
  <c r="H1448" i="1"/>
  <c r="I1448" i="1"/>
  <c r="M1448" i="1"/>
  <c r="H1449" i="1"/>
  <c r="I1449" i="1"/>
  <c r="M1449" i="1"/>
  <c r="H1450" i="1"/>
  <c r="I1450" i="1"/>
  <c r="M1450" i="1"/>
  <c r="H1451" i="1"/>
  <c r="I1451" i="1"/>
  <c r="M1451" i="1"/>
  <c r="H1452" i="1"/>
  <c r="I1452" i="1"/>
  <c r="M1452" i="1"/>
  <c r="H1453" i="1"/>
  <c r="I1453" i="1"/>
  <c r="M1453" i="1"/>
  <c r="H1454" i="1"/>
  <c r="I1454" i="1"/>
  <c r="M1454" i="1"/>
  <c r="H1455" i="1"/>
  <c r="I1455" i="1"/>
  <c r="M1455" i="1"/>
  <c r="H1456" i="1"/>
  <c r="I1456" i="1"/>
  <c r="M1456" i="1"/>
  <c r="H1457" i="1"/>
  <c r="I1457" i="1"/>
  <c r="M1457" i="1"/>
  <c r="H1458" i="1"/>
  <c r="I1458" i="1"/>
  <c r="M1458" i="1"/>
  <c r="H1459" i="1"/>
  <c r="I1459" i="1"/>
  <c r="M1459" i="1"/>
  <c r="H1460" i="1"/>
  <c r="I1460" i="1"/>
  <c r="M1460" i="1"/>
  <c r="H1461" i="1"/>
  <c r="I1461" i="1"/>
  <c r="M1461" i="1"/>
  <c r="H1462" i="1"/>
  <c r="I1462" i="1"/>
  <c r="M1462" i="1"/>
  <c r="H1463" i="1"/>
  <c r="I1463" i="1"/>
  <c r="M1463" i="1"/>
  <c r="H1464" i="1"/>
  <c r="I1464" i="1"/>
  <c r="M1464" i="1"/>
  <c r="H1465" i="1"/>
  <c r="I1465" i="1"/>
  <c r="M1465" i="1"/>
  <c r="H1466" i="1"/>
  <c r="I1466" i="1"/>
  <c r="M1466" i="1"/>
  <c r="H1467" i="1"/>
  <c r="I1467" i="1"/>
  <c r="M1467" i="1"/>
  <c r="H1468" i="1"/>
  <c r="I1468" i="1"/>
  <c r="M1468" i="1"/>
  <c r="H1469" i="1"/>
  <c r="I1469" i="1"/>
  <c r="M1469" i="1"/>
  <c r="H1470" i="1"/>
  <c r="I1470" i="1"/>
  <c r="M1470" i="1"/>
  <c r="H1471" i="1"/>
  <c r="I1471" i="1"/>
  <c r="M1471" i="1"/>
  <c r="H1472" i="1"/>
  <c r="I1472" i="1"/>
  <c r="M1472" i="1"/>
  <c r="H1473" i="1"/>
  <c r="I1473" i="1"/>
  <c r="M1473" i="1"/>
  <c r="H1474" i="1"/>
  <c r="I1474" i="1"/>
  <c r="M1474" i="1"/>
  <c r="H1475" i="1"/>
  <c r="I1475" i="1"/>
  <c r="M1475" i="1"/>
  <c r="H1476" i="1"/>
  <c r="I1476" i="1"/>
  <c r="M1476" i="1"/>
  <c r="H1477" i="1"/>
  <c r="I1477" i="1"/>
  <c r="M1477" i="1"/>
  <c r="H1478" i="1"/>
  <c r="I1478" i="1"/>
  <c r="M1478" i="1"/>
  <c r="H1479" i="1"/>
  <c r="I1479" i="1"/>
  <c r="M1479" i="1"/>
</calcChain>
</file>

<file path=xl/sharedStrings.xml><?xml version="1.0" encoding="utf-8"?>
<sst xmlns="http://schemas.openxmlformats.org/spreadsheetml/2006/main" count="18679" uniqueCount="1940">
  <si>
    <t>2016-03-10_0005.lcd</t>
  </si>
  <si>
    <t>kwi no. 2 10mM</t>
  </si>
  <si>
    <t>2016-03-10_0006.lcd</t>
  </si>
  <si>
    <t>2016-03-10_0007.lcd</t>
  </si>
  <si>
    <t>2016-03-10_0008.lcd</t>
  </si>
  <si>
    <t>--</t>
  </si>
  <si>
    <t>2016-03-10_0009.lcd</t>
  </si>
  <si>
    <t>2016-03-10_0010.lcd</t>
  </si>
  <si>
    <t>2016-03-10_0011.lcd</t>
  </si>
  <si>
    <t>2016-03-10_0012.lcd</t>
  </si>
  <si>
    <t>2016-03-10_0013.lcd</t>
  </si>
  <si>
    <t>EXT-0319</t>
  </si>
  <si>
    <t>2016-03-10_0014.lcd</t>
  </si>
  <si>
    <t>2016-03-10_0015.lcd</t>
  </si>
  <si>
    <t>2016-03-10_0016.lcd</t>
  </si>
  <si>
    <t>2016-03-10_0017.lcd</t>
  </si>
  <si>
    <t>2016-03-10_0018.lcd</t>
  </si>
  <si>
    <t>2016-03-10_0019.lcd</t>
  </si>
  <si>
    <t>2016-03-10_0020.lcd</t>
  </si>
  <si>
    <t>2016-03-10_0021.lcd</t>
  </si>
  <si>
    <t>2016-03-10_0022.lcd</t>
  </si>
  <si>
    <t>2016-03-10_0023.lcd</t>
  </si>
  <si>
    <t>kwi new 10mM</t>
  </si>
  <si>
    <t>2016-03-10_0024.lcd</t>
  </si>
  <si>
    <t>kwi 1st 10mM</t>
  </si>
  <si>
    <t>2016-03-10_0025.lcd</t>
  </si>
  <si>
    <t>2016-03-10_0026.lcd</t>
  </si>
  <si>
    <t>jessica used 10mM</t>
  </si>
  <si>
    <t>2016-03-10_0027.lcd</t>
  </si>
  <si>
    <t>P01-A01</t>
  </si>
  <si>
    <t>2016-03-10_0028.lcd</t>
  </si>
  <si>
    <t>P01-A02</t>
  </si>
  <si>
    <t>2016-03-10_0029.lcd</t>
  </si>
  <si>
    <t>P01-A03</t>
  </si>
  <si>
    <t>2016-03-10_0030.lcd</t>
  </si>
  <si>
    <t>P01-A04</t>
  </si>
  <si>
    <t>2016-03-10_0031.lcd</t>
  </si>
  <si>
    <t>P01-A05</t>
  </si>
  <si>
    <t>2016-03-10_0032.lcd</t>
  </si>
  <si>
    <t>P01-A06</t>
  </si>
  <si>
    <t>P01-D01</t>
  </si>
  <si>
    <t>2016-03-10_0061.lcd</t>
  </si>
  <si>
    <t>P01-D02</t>
  </si>
  <si>
    <t>2016-03-10_0062.lcd</t>
  </si>
  <si>
    <t>P01-D03</t>
  </si>
  <si>
    <t>2016-03-10_0063.lcd</t>
  </si>
  <si>
    <t>P01-D04</t>
  </si>
  <si>
    <t>2016-03-10_0064.lcd</t>
  </si>
  <si>
    <t>P01-D05</t>
  </si>
  <si>
    <t>2016-03-10_0065.lcd</t>
  </si>
  <si>
    <t>P01-D06</t>
  </si>
  <si>
    <t>2016-03-10_0066.lcd</t>
  </si>
  <si>
    <t>P01-D07</t>
  </si>
  <si>
    <t>2016-03-10_0067.lcd</t>
  </si>
  <si>
    <t>P01-D08</t>
  </si>
  <si>
    <t>2016-03-10_0068.lcd</t>
  </si>
  <si>
    <t>P01-D10</t>
  </si>
  <si>
    <t>2016-03-10_0069.lcd</t>
  </si>
  <si>
    <t>P01-D11</t>
  </si>
  <si>
    <t>2016-03-10_0070.lcd</t>
  </si>
  <si>
    <t>P01-D12</t>
  </si>
  <si>
    <t>2016-03-10_0071.lcd</t>
  </si>
  <si>
    <t>2016-03-10_0072.lcd</t>
  </si>
  <si>
    <t>2016-03-10_0073.lcd</t>
  </si>
  <si>
    <t>2016-03-10_0074.lcd</t>
  </si>
  <si>
    <t>2016-03-10_0075.lcd</t>
  </si>
  <si>
    <t>2016-03-10_0076.lcd</t>
  </si>
  <si>
    <t>2016-03-10_0077.lcd</t>
  </si>
  <si>
    <t>2016-03-10_0078.lcd</t>
  </si>
  <si>
    <t>2016-03-10_0079.lcd</t>
  </si>
  <si>
    <t>P01-E01</t>
  </si>
  <si>
    <t>2016-03-10_0080.lcd</t>
  </si>
  <si>
    <t>P01-E02</t>
  </si>
  <si>
    <t>2016-03-10_0081.lcd</t>
  </si>
  <si>
    <t>P01-E04</t>
  </si>
  <si>
    <t>2016-03-10_0082.lcd</t>
  </si>
  <si>
    <t>P01-E07</t>
  </si>
  <si>
    <t>2016-03-10_0083.lcd</t>
  </si>
  <si>
    <t>P01-E08</t>
  </si>
  <si>
    <t>2016-03-10_0084.lcd</t>
  </si>
  <si>
    <t>P01-E09</t>
  </si>
  <si>
    <t>2016-03-10_0085.lcd</t>
  </si>
  <si>
    <t>P01-F01</t>
  </si>
  <si>
    <t>2016-03-10_0086.lcd</t>
  </si>
  <si>
    <t>ID#</t>
  </si>
  <si>
    <t>Name</t>
  </si>
  <si>
    <t>butyrate</t>
  </si>
  <si>
    <t>Data Filename</t>
  </si>
  <si>
    <t>Sample ID</t>
  </si>
  <si>
    <t>Sample Name</t>
  </si>
  <si>
    <t>Ret. Time</t>
  </si>
  <si>
    <t>Peak Start</t>
  </si>
  <si>
    <t>Peak End</t>
  </si>
  <si>
    <t>Height</t>
  </si>
  <si>
    <t>Area</t>
  </si>
  <si>
    <t>Relative Retention Time</t>
  </si>
  <si>
    <t>Std. Conc.</t>
  </si>
  <si>
    <t>Conc.</t>
  </si>
  <si>
    <t>Width(5%)</t>
  </si>
  <si>
    <t>2016-03-10_0120.lcd</t>
  </si>
  <si>
    <t>STD-0026</t>
  </si>
  <si>
    <t>0.1mM</t>
  </si>
  <si>
    <t>-----</t>
  </si>
  <si>
    <t>2016-03-10_0175.lcd</t>
  </si>
  <si>
    <t>2016-03-10_0119.lcd</t>
  </si>
  <si>
    <t>STD-0025</t>
  </si>
  <si>
    <t>0.25mM</t>
  </si>
  <si>
    <t>2016-03-10_0174.lcd</t>
  </si>
  <si>
    <t>2016-03-10_0118.lcd</t>
  </si>
  <si>
    <t>STD-0024</t>
  </si>
  <si>
    <t>0.5mM</t>
  </si>
  <si>
    <t>2016-03-10_0173.lcd</t>
  </si>
  <si>
    <t>2016-03-10_0117.lcd</t>
  </si>
  <si>
    <t>STD-0023</t>
  </si>
  <si>
    <t>1mM</t>
  </si>
  <si>
    <t>2016-03-10_0172.lcd</t>
  </si>
  <si>
    <t>2016-03-10_0116.lcd</t>
  </si>
  <si>
    <t>STD-0022</t>
  </si>
  <si>
    <t>2.5mM</t>
  </si>
  <si>
    <t>2016-03-10_0171.lcd</t>
  </si>
  <si>
    <t>2016-03-10_0115.lcd</t>
  </si>
  <si>
    <t>STD-0021</t>
  </si>
  <si>
    <t>5mM</t>
  </si>
  <si>
    <t>2016-03-10_0170.lcd</t>
  </si>
  <si>
    <t>2016-03-10_0114.lcd</t>
  </si>
  <si>
    <t>STD-0020</t>
  </si>
  <si>
    <t>10mM</t>
  </si>
  <si>
    <t>2016-03-10_0169.lcd</t>
  </si>
  <si>
    <t>2016-03-10_0113.lcd</t>
  </si>
  <si>
    <t>STD-0019</t>
  </si>
  <si>
    <t>20mM</t>
  </si>
  <si>
    <t>2016-03-10_0168.lcd</t>
  </si>
  <si>
    <t>2016-03-10_0001.lcd</t>
  </si>
  <si>
    <t>BLANK</t>
  </si>
  <si>
    <t>2016-03-10_0002.lcd</t>
  </si>
  <si>
    <t>STD-0017</t>
  </si>
  <si>
    <t>jessica fresh 10mM</t>
  </si>
  <si>
    <t>2016-03-10_0003.lcd</t>
  </si>
  <si>
    <t>STD-0018</t>
  </si>
  <si>
    <t>kwi unfrozen 10mM</t>
  </si>
  <si>
    <t>2016-03-10_0004.lcd</t>
  </si>
  <si>
    <t>STD-0010</t>
  </si>
  <si>
    <t>current 10mM</t>
  </si>
  <si>
    <t>P02-A01</t>
  </si>
  <si>
    <t>P02-A02</t>
  </si>
  <si>
    <t>P02-A03</t>
  </si>
  <si>
    <t>P02-A04</t>
  </si>
  <si>
    <t>P02-A05</t>
  </si>
  <si>
    <t>P02-A06</t>
  </si>
  <si>
    <t>P02-A08</t>
  </si>
  <si>
    <t>P02-A09</t>
  </si>
  <si>
    <t>P02-A10</t>
  </si>
  <si>
    <t>P02-A11</t>
  </si>
  <si>
    <t>P02-A12</t>
  </si>
  <si>
    <t>P02-B01</t>
  </si>
  <si>
    <t>P02-B02</t>
  </si>
  <si>
    <t>P02-B03</t>
  </si>
  <si>
    <t>P02-B07</t>
  </si>
  <si>
    <t>P02-B08</t>
  </si>
  <si>
    <t>P02-B09</t>
  </si>
  <si>
    <t>P02-B10</t>
  </si>
  <si>
    <t>P02-B11</t>
  </si>
  <si>
    <t>P02-B12</t>
  </si>
  <si>
    <t>P02-C02</t>
  </si>
  <si>
    <t>P02-C03</t>
  </si>
  <si>
    <t>P02-C04</t>
  </si>
  <si>
    <t>P02-C05</t>
  </si>
  <si>
    <t>P02-C06</t>
  </si>
  <si>
    <t>P02-C07</t>
  </si>
  <si>
    <t>P02-C08</t>
  </si>
  <si>
    <t>P02-C09</t>
  </si>
  <si>
    <t>P02-C11</t>
  </si>
  <si>
    <t>P02-C12</t>
  </si>
  <si>
    <t>P02-D01</t>
  </si>
  <si>
    <t>P02-D03</t>
  </si>
  <si>
    <t>P02-D05</t>
  </si>
  <si>
    <t>P02-D07</t>
  </si>
  <si>
    <t>P02-D08</t>
  </si>
  <si>
    <t>P02-D09</t>
  </si>
  <si>
    <t>P02-D11</t>
  </si>
  <si>
    <t>P02-E01</t>
  </si>
  <si>
    <t>P02-E02</t>
  </si>
  <si>
    <t>P02-E03</t>
  </si>
  <si>
    <t>P02-E04</t>
  </si>
  <si>
    <t>P02-E05</t>
  </si>
  <si>
    <t>P02-E06</t>
  </si>
  <si>
    <t>P02-E07</t>
  </si>
  <si>
    <t>P02-E08</t>
  </si>
  <si>
    <t>P02-E09</t>
  </si>
  <si>
    <t>P02-E10</t>
  </si>
  <si>
    <t>P02-E11</t>
  </si>
  <si>
    <t>OG_BLANK</t>
  </si>
  <si>
    <t>omnigene buffer blank</t>
  </si>
  <si>
    <t>P02-F01</t>
  </si>
  <si>
    <t>P02-F02</t>
  </si>
  <si>
    <t>P02-F03</t>
  </si>
  <si>
    <t>P02-F04</t>
  </si>
  <si>
    <t>P02-F05</t>
  </si>
  <si>
    <t>P02-F06</t>
  </si>
  <si>
    <t>P02-F08</t>
  </si>
  <si>
    <t>P02-F09</t>
  </si>
  <si>
    <t>P02-F10</t>
  </si>
  <si>
    <t>P02-F11</t>
  </si>
  <si>
    <t>P02-F12</t>
  </si>
  <si>
    <t>P02-G01</t>
  </si>
  <si>
    <t>P02-G02</t>
  </si>
  <si>
    <t>P02-G03</t>
  </si>
  <si>
    <t>P02-G04</t>
  </si>
  <si>
    <t>2016-03-10_0033.lcd</t>
  </si>
  <si>
    <t>P01-A07</t>
  </si>
  <si>
    <t>2016-03-10_0034.lcd</t>
  </si>
  <si>
    <t>P01-A08</t>
  </si>
  <si>
    <t>2016-03-10_0035.lcd</t>
  </si>
  <si>
    <t>P01-A09</t>
  </si>
  <si>
    <t>2016-03-10_0036.lcd</t>
  </si>
  <si>
    <t>P01-A10</t>
  </si>
  <si>
    <t>2016-03-10_0037.lcd</t>
  </si>
  <si>
    <t>P01-A12</t>
  </si>
  <si>
    <t>2016-03-10_0038.lcd</t>
  </si>
  <si>
    <t>P01-B01</t>
  </si>
  <si>
    <t>2016-03-10_0039.lcd</t>
  </si>
  <si>
    <t>P01-B02</t>
  </si>
  <si>
    <t>2016-03-10_0040.lcd</t>
  </si>
  <si>
    <t>P01-B03</t>
  </si>
  <si>
    <t>2016-03-10_0041.lcd</t>
  </si>
  <si>
    <t>P01-B04</t>
  </si>
  <si>
    <t>2016-03-10_0042.lcd</t>
  </si>
  <si>
    <t>P01-B05</t>
  </si>
  <si>
    <t>2016-03-10_0043.lcd</t>
  </si>
  <si>
    <t>P01-B06</t>
  </si>
  <si>
    <t>2016-03-10_0044.lcd</t>
  </si>
  <si>
    <t>P01-B07</t>
  </si>
  <si>
    <t>2016-03-10_0045.lcd</t>
  </si>
  <si>
    <t>P01-B08</t>
  </si>
  <si>
    <t>2016-03-10_0046.lcd</t>
  </si>
  <si>
    <t>P01-B09</t>
  </si>
  <si>
    <t>2016-03-10_0047.lcd</t>
  </si>
  <si>
    <t>P01-B10</t>
  </si>
  <si>
    <t>2016-03-10_0048.lcd</t>
  </si>
  <si>
    <t>P01-B11</t>
  </si>
  <si>
    <t>2016-03-10_0049.lcd</t>
  </si>
  <si>
    <t>P01-C01</t>
  </si>
  <si>
    <t>2016-03-10_0050.lcd</t>
  </si>
  <si>
    <t>P01-C02</t>
  </si>
  <si>
    <t>2016-03-10_0051.lcd</t>
  </si>
  <si>
    <t>P01-C03</t>
  </si>
  <si>
    <t>2016-03-10_0052.lcd</t>
  </si>
  <si>
    <t>P01-C04</t>
  </si>
  <si>
    <t>2016-03-10_0053.lcd</t>
  </si>
  <si>
    <t>P01-C05</t>
  </si>
  <si>
    <t>2016-03-10_0054.lcd</t>
  </si>
  <si>
    <t>P01-C06</t>
  </si>
  <si>
    <t>2016-03-10_0055.lcd</t>
  </si>
  <si>
    <t>P01-C07</t>
  </si>
  <si>
    <t>2016-03-10_0056.lcd</t>
  </si>
  <si>
    <t>P01-C08</t>
  </si>
  <si>
    <t>2016-03-10_0057.lcd</t>
  </si>
  <si>
    <t>P01-C09</t>
  </si>
  <si>
    <t>2016-03-10_0058.lcd</t>
  </si>
  <si>
    <t>P01-C11</t>
  </si>
  <si>
    <t>2016-03-10_0059.lcd</t>
  </si>
  <si>
    <t>P01-C12</t>
  </si>
  <si>
    <t>2016-03-10_0060.lcd</t>
  </si>
  <si>
    <t>2016-03-28_0026.lcd</t>
  </si>
  <si>
    <t>2016-03-28_0027.lcd</t>
  </si>
  <si>
    <t>2016-03-28_0028.lcd</t>
  </si>
  <si>
    <t>2016-03-28_0029.lcd</t>
  </si>
  <si>
    <t>2016-03-28_0030.lcd</t>
  </si>
  <si>
    <t>2016-03-28_0031.lcd</t>
  </si>
  <si>
    <t>2016-03-28_0032.lcd</t>
  </si>
  <si>
    <t>2016-03-28_0033.lcd</t>
  </si>
  <si>
    <t>2016-03-28_0034.lcd</t>
  </si>
  <si>
    <t>2016-03-28_0035.lcd</t>
  </si>
  <si>
    <t>2016-03-28_0036.lcd</t>
  </si>
  <si>
    <t>2016-03-28_0037.lcd</t>
  </si>
  <si>
    <t>2016-03-28_0038.lcd</t>
  </si>
  <si>
    <t>2016-03-28_0039.lcd</t>
  </si>
  <si>
    <t>2016-03-28_0040.lcd</t>
  </si>
  <si>
    <t>2016-03-28_0041.lcd</t>
  </si>
  <si>
    <t>2016-03-28_0050.lcd</t>
  </si>
  <si>
    <t>2016-03-28_0051.lcd</t>
  </si>
  <si>
    <t>2016-03-28_0052.lcd</t>
  </si>
  <si>
    <t>2016-03-28_0053.lcd</t>
  </si>
  <si>
    <t>2016-03-28_0054.lcd</t>
  </si>
  <si>
    <t>2016-03-28_0055.lcd</t>
  </si>
  <si>
    <t>2016-03-28_0056.lcd</t>
  </si>
  <si>
    <t>2016-03-28_0057.lcd</t>
  </si>
  <si>
    <t>2016-03-28_0058.lcd</t>
  </si>
  <si>
    <t>2016-03-28_0059.lcd</t>
  </si>
  <si>
    <t>2016-03-28_0060.lcd</t>
  </si>
  <si>
    <t>2016-03-28_0061.lcd</t>
  </si>
  <si>
    <t>2016-03-28_0062.lcd</t>
  </si>
  <si>
    <t>2016-03-28_0063.lcd</t>
  </si>
  <si>
    <t>2016-03-28_0064.lcd</t>
  </si>
  <si>
    <t>2016-03-28_0065.lcd</t>
  </si>
  <si>
    <t>2016-03-28_0066.lcd</t>
  </si>
  <si>
    <t>2016-03-28_0067.lcd</t>
  </si>
  <si>
    <t>P02-E12</t>
  </si>
  <si>
    <t>2016-03-28_0068.lcd</t>
  </si>
  <si>
    <t>P01-F02</t>
  </si>
  <si>
    <t>2016-03-10_0087.lcd</t>
  </si>
  <si>
    <t>P01-F04</t>
  </si>
  <si>
    <t>2016-03-10_0088.lcd</t>
  </si>
  <si>
    <t>P01-F05</t>
  </si>
  <si>
    <t>2016-03-10_0089.lcd</t>
  </si>
  <si>
    <t>P01-F07</t>
  </si>
  <si>
    <t>2016-03-10_0090.lcd</t>
  </si>
  <si>
    <t>P01-F08</t>
  </si>
  <si>
    <t>2016-03-10_0091.lcd</t>
  </si>
  <si>
    <t>P01-F12</t>
  </si>
  <si>
    <t>2016-03-10_0092.lcd</t>
  </si>
  <si>
    <t>P01-G01</t>
  </si>
  <si>
    <t>2016-03-10_0093.lcd</t>
  </si>
  <si>
    <t>P01-G02</t>
  </si>
  <si>
    <t>2016-03-10_0094.lcd</t>
  </si>
  <si>
    <t>P01-G03</t>
  </si>
  <si>
    <t>2016-03-10_0095.lcd</t>
  </si>
  <si>
    <t>P01-G04</t>
  </si>
  <si>
    <t>2016-03-10_0096.lcd</t>
  </si>
  <si>
    <t>P01-G05</t>
  </si>
  <si>
    <t>2016-03-10_0097.lcd</t>
  </si>
  <si>
    <t>P01-G06</t>
  </si>
  <si>
    <t>2016-03-10_0098.lcd</t>
  </si>
  <si>
    <t>P01-G07</t>
  </si>
  <si>
    <t>2016-03-10_0099.lcd</t>
  </si>
  <si>
    <t>P01-G10</t>
  </si>
  <si>
    <t>2016-03-10_0100.lcd</t>
  </si>
  <si>
    <t>P01-G11</t>
  </si>
  <si>
    <t>2016-03-10_0101.lcd</t>
  </si>
  <si>
    <t>P01-G12</t>
  </si>
  <si>
    <t>2016-03-10_0102.lcd</t>
  </si>
  <si>
    <t>P01-H01</t>
  </si>
  <si>
    <t>2016-03-10_0103.lcd</t>
  </si>
  <si>
    <t>P01-H02</t>
  </si>
  <si>
    <t>2016-03-10_0104.lcd</t>
  </si>
  <si>
    <t>P01-H03</t>
  </si>
  <si>
    <t>2016-03-10_0105.lcd</t>
  </si>
  <si>
    <t>P01-H04</t>
  </si>
  <si>
    <t>2016-03-10_0106.lcd</t>
  </si>
  <si>
    <t>P01-H05</t>
  </si>
  <si>
    <t>2016-03-10_0107.lcd</t>
  </si>
  <si>
    <t>P01-H06</t>
  </si>
  <si>
    <t>2016-03-10_0108.lcd</t>
  </si>
  <si>
    <t>P01-H07</t>
  </si>
  <si>
    <t>2016-03-10_0109.lcd</t>
  </si>
  <si>
    <t>P01-H08</t>
  </si>
  <si>
    <t>2016-03-10_0110.lcd</t>
  </si>
  <si>
    <t>P01-H09</t>
  </si>
  <si>
    <t>2016-03-10_0111.lcd</t>
  </si>
  <si>
    <t>P01-H11</t>
  </si>
  <si>
    <t>2016-03-10_0112.lcd</t>
  </si>
  <si>
    <t>P01-H12</t>
  </si>
  <si>
    <t>2016-03-10_0121.lcd</t>
  </si>
  <si>
    <t>2016-03-10_0122.lcd</t>
  </si>
  <si>
    <t>P02-H09</t>
  </si>
  <si>
    <t>2016-03-28_0107.lcd</t>
  </si>
  <si>
    <t>P02-H10</t>
  </si>
  <si>
    <t>2016-03-28_0108.lcd</t>
  </si>
  <si>
    <t>P02-H11</t>
  </si>
  <si>
    <t>2016-03-28_0109.lcd</t>
  </si>
  <si>
    <t>P02-H12</t>
  </si>
  <si>
    <t>2016-04-06_001.lcd</t>
  </si>
  <si>
    <t>2016-04-06_002.lcd</t>
  </si>
  <si>
    <t>2016-04-06_003.lcd</t>
  </si>
  <si>
    <t>2016-04-06_004.lcd</t>
  </si>
  <si>
    <t>2016-04-06_005.lcd</t>
  </si>
  <si>
    <t>2016-04-06_006.lcd</t>
  </si>
  <si>
    <t>2016-04-06_007.lcd</t>
  </si>
  <si>
    <t>null</t>
  </si>
  <si>
    <t>2016-04-06_008.lcd</t>
  </si>
  <si>
    <t>2016-04-06_009.lcd</t>
  </si>
  <si>
    <t>2016-04-06_010.lcd</t>
  </si>
  <si>
    <t>2016-04-06_011.lcd</t>
  </si>
  <si>
    <t>2016-04-06_012.lcd</t>
  </si>
  <si>
    <t>2016-04-06_013.lcd</t>
  </si>
  <si>
    <t>2016-04-06_014.lcd</t>
  </si>
  <si>
    <t>2016-04-06_015.lcd</t>
  </si>
  <si>
    <t>P03-A01</t>
  </si>
  <si>
    <t>2016-04-06_016.lcd</t>
  </si>
  <si>
    <t>P03-A02</t>
  </si>
  <si>
    <t>2016-04-06_017.lcd</t>
  </si>
  <si>
    <t>P03-A03</t>
  </si>
  <si>
    <t>2016-04-06_018.lcd</t>
  </si>
  <si>
    <t>P03-A04</t>
  </si>
  <si>
    <t>2016-04-06_019.lcd</t>
  </si>
  <si>
    <t>P03-A06</t>
  </si>
  <si>
    <t>2016-04-06_020.lcd</t>
  </si>
  <si>
    <t>P03-A07</t>
  </si>
  <si>
    <t>2016-04-06_021.lcd</t>
  </si>
  <si>
    <t>P03-A08</t>
  </si>
  <si>
    <t>2016-04-06_022.lcd</t>
  </si>
  <si>
    <t>P03-A09</t>
  </si>
  <si>
    <t>2016-04-06_023.lcd</t>
  </si>
  <si>
    <t>P03-A10</t>
  </si>
  <si>
    <t>2016-04-06_024.lcd</t>
  </si>
  <si>
    <t>P03-A11</t>
  </si>
  <si>
    <t>2016-04-06_025.lcd</t>
  </si>
  <si>
    <t>P03-A12</t>
  </si>
  <si>
    <t>P02-G05</t>
  </si>
  <si>
    <t>P02-G06</t>
  </si>
  <si>
    <t>P02-G08</t>
  </si>
  <si>
    <t>P02-G09</t>
  </si>
  <si>
    <t>P02-G10</t>
  </si>
  <si>
    <t>P02-G11</t>
  </si>
  <si>
    <t>P02-G12</t>
  </si>
  <si>
    <t>2016-03-28_0049.lcd</t>
  </si>
  <si>
    <t>0.1 mM</t>
  </si>
  <si>
    <t>2016-03-28_0048.lcd</t>
  </si>
  <si>
    <t>0.25 mM</t>
  </si>
  <si>
    <t>2016-03-28_0047.lcd</t>
  </si>
  <si>
    <t>0.5 mM</t>
  </si>
  <si>
    <t>2016-03-28_0006.lcd</t>
  </si>
  <si>
    <t>1.0 mM</t>
  </si>
  <si>
    <t>2016-03-28_0046.lcd</t>
  </si>
  <si>
    <t>2016-03-28_0005.lcd</t>
  </si>
  <si>
    <t>2.5 mM</t>
  </si>
  <si>
    <t>2016-03-28_0045.lcd</t>
  </si>
  <si>
    <t>2016-03-28_0004.lcd</t>
  </si>
  <si>
    <t>5 mM</t>
  </si>
  <si>
    <t>2016-03-28_0044.lcd</t>
  </si>
  <si>
    <t>2016-03-28_0003.lcd</t>
  </si>
  <si>
    <t>10 mM</t>
  </si>
  <si>
    <t>2016-03-28_0043.lcd</t>
  </si>
  <si>
    <t>2016-03-28_0002.lcd</t>
  </si>
  <si>
    <t>20 mM</t>
  </si>
  <si>
    <t>2016-03-28_0042.lcd</t>
  </si>
  <si>
    <t>2016-03-28_0001.lcd</t>
  </si>
  <si>
    <t>biorad STD</t>
  </si>
  <si>
    <t xml:space="preserve">biorad </t>
  </si>
  <si>
    <t>2016-03-28_0007.lcd</t>
  </si>
  <si>
    <t>2016-03-28_0008.lcd</t>
  </si>
  <si>
    <t>2016-03-28_0009.lcd</t>
  </si>
  <si>
    <t>2016-03-28_0010.lcd</t>
  </si>
  <si>
    <t>2016-03-28_0011.lcd</t>
  </si>
  <si>
    <t>2016-03-28_0012.lcd</t>
  </si>
  <si>
    <t>2016-03-28_0013.lcd</t>
  </si>
  <si>
    <t>2016-03-28_0014.lcd</t>
  </si>
  <si>
    <t>2016-03-28_0015.lcd</t>
  </si>
  <si>
    <t>2016-03-28_0016.lcd</t>
  </si>
  <si>
    <t>2016-03-28_0017.lcd</t>
  </si>
  <si>
    <t>2016-03-28_0018.lcd</t>
  </si>
  <si>
    <t>2016-03-28_0019.lcd</t>
  </si>
  <si>
    <t>2016-03-28_0020.lcd</t>
  </si>
  <si>
    <t>2016-03-28_0021.lcd</t>
  </si>
  <si>
    <t>2016-03-28_0022.lcd</t>
  </si>
  <si>
    <t>2016-03-28_0023.lcd</t>
  </si>
  <si>
    <t>2016-03-28_0024.lcd</t>
  </si>
  <si>
    <t>2016-03-28_0025.lcd</t>
  </si>
  <si>
    <t>2016-04-06_055.lcd</t>
  </si>
  <si>
    <t>P03-D05</t>
  </si>
  <si>
    <t>2016-04-06_056.lcd</t>
  </si>
  <si>
    <t>P03-D06</t>
  </si>
  <si>
    <t>2016-04-06_057.lcd</t>
  </si>
  <si>
    <t>P03-D07</t>
  </si>
  <si>
    <t>2016-04-06_058.lcd</t>
  </si>
  <si>
    <t>P03-D08</t>
  </si>
  <si>
    <t>2016-04-06_059.lcd</t>
  </si>
  <si>
    <t>P03-D09</t>
  </si>
  <si>
    <t>2016-04-06_060.lcd</t>
  </si>
  <si>
    <t>P03-D10</t>
  </si>
  <si>
    <t>2016-04-06_061.lcd</t>
  </si>
  <si>
    <t>P03-D11</t>
  </si>
  <si>
    <t>2016-04-06_062.lcd</t>
  </si>
  <si>
    <t>P03-D12</t>
  </si>
  <si>
    <t>2016-04-06_063.lcd</t>
  </si>
  <si>
    <t>P03-E01</t>
  </si>
  <si>
    <t>2016-04-06_064.lcd</t>
  </si>
  <si>
    <t>P03-E02</t>
  </si>
  <si>
    <t>2016-04-06_065.lcd</t>
  </si>
  <si>
    <t>P03-E03</t>
  </si>
  <si>
    <t>2016-04-06_066.lcd</t>
  </si>
  <si>
    <t>P03-E04</t>
  </si>
  <si>
    <t>2016-04-06_067.lcd</t>
  </si>
  <si>
    <t>P03-E05</t>
  </si>
  <si>
    <t>2016-04-06_068.lcd</t>
  </si>
  <si>
    <t>P03-E06</t>
  </si>
  <si>
    <t>2016-04-06_069.lcd</t>
  </si>
  <si>
    <t>P03-E07</t>
  </si>
  <si>
    <t>2016-04-06_070.lcd</t>
  </si>
  <si>
    <t>P03-E08</t>
  </si>
  <si>
    <t>2016-04-06_071.lcd</t>
  </si>
  <si>
    <t>P03-E09</t>
  </si>
  <si>
    <t>2016-04-06_072.lcd</t>
  </si>
  <si>
    <t>P03-E10</t>
  </si>
  <si>
    <t>2016-04-06_073.lcd</t>
  </si>
  <si>
    <t>P03-E11</t>
  </si>
  <si>
    <t>2016-04-06_074.lcd</t>
  </si>
  <si>
    <t>P03-E12</t>
  </si>
  <si>
    <t>2016-04-06_075.lcd</t>
  </si>
  <si>
    <t>P03-F02</t>
  </si>
  <si>
    <t>2016-04-06_076.lcd</t>
  </si>
  <si>
    <t>P03-F03</t>
  </si>
  <si>
    <t>2016-04-06_077.lcd</t>
  </si>
  <si>
    <t>P03-F04</t>
  </si>
  <si>
    <t>2016-04-06_078.lcd</t>
  </si>
  <si>
    <t>2016-03-28_0069.lcd</t>
  </si>
  <si>
    <t>2016-03-28_0070.lcd</t>
  </si>
  <si>
    <t>2016-03-28_0071.lcd</t>
  </si>
  <si>
    <t>2016-03-28_0072.lcd</t>
  </si>
  <si>
    <t>2016-03-28_0073.lcd</t>
  </si>
  <si>
    <t>2016-03-28_0074.lcd</t>
  </si>
  <si>
    <t>2016-03-28_0075.lcd</t>
  </si>
  <si>
    <t>2016-03-28_0076.lcd</t>
  </si>
  <si>
    <t>2016-03-28_0077.lcd</t>
  </si>
  <si>
    <t>2016-03-28_0078.lcd</t>
  </si>
  <si>
    <t>2016-03-28_0079.lcd</t>
  </si>
  <si>
    <t>2016-03-28_0080.lcd</t>
  </si>
  <si>
    <t>2016-03-28_0081.lcd</t>
  </si>
  <si>
    <t>2016-03-28_0082.lcd</t>
  </si>
  <si>
    <t>2016-03-28_0083.lcd</t>
  </si>
  <si>
    <t>2016-03-28_0084.lcd</t>
  </si>
  <si>
    <t>2016-03-28_0085.lcd</t>
  </si>
  <si>
    <t>2016-03-28_0086.lcd</t>
  </si>
  <si>
    <t>2016-03-28_0087.lcd</t>
  </si>
  <si>
    <t>2016-03-28_0088.lcd</t>
  </si>
  <si>
    <t>2016-03-28_0089.lcd</t>
  </si>
  <si>
    <t>2016-03-28_0090.lcd</t>
  </si>
  <si>
    <t>2016-03-28_0091.lcd</t>
  </si>
  <si>
    <t>2016-03-28_0092.lcd</t>
  </si>
  <si>
    <t>2016-03-28_0093.lcd</t>
  </si>
  <si>
    <t>2016-03-28_0094.lcd</t>
  </si>
  <si>
    <t>2016-03-28_0095.lcd</t>
  </si>
  <si>
    <t>2016-03-28_0096.lcd</t>
  </si>
  <si>
    <t>2016-03-28_0097.lcd</t>
  </si>
  <si>
    <t>2016-03-28_0098.lcd</t>
  </si>
  <si>
    <t>P02-H01</t>
  </si>
  <si>
    <t>2016-03-28_0099.lcd</t>
  </si>
  <si>
    <t>P02-H02</t>
  </si>
  <si>
    <t>2016-03-28_0100.lcd</t>
  </si>
  <si>
    <t>P02-H03</t>
  </si>
  <si>
    <t>2016-03-28_0101.lcd</t>
  </si>
  <si>
    <t>P02-H04</t>
  </si>
  <si>
    <t>2016-03-28_0102.lcd</t>
  </si>
  <si>
    <t>P02-H05</t>
  </si>
  <si>
    <t>2016-03-28_0103.lcd</t>
  </si>
  <si>
    <t>P02-H06</t>
  </si>
  <si>
    <t>2016-03-28_0104.lcd</t>
  </si>
  <si>
    <t>P02-H07</t>
  </si>
  <si>
    <t>2016-03-28_0105.lcd</t>
  </si>
  <si>
    <t>P02-H08</t>
  </si>
  <si>
    <t>2016-03-28_0106.lcd</t>
  </si>
  <si>
    <t>P03-H07</t>
  </si>
  <si>
    <t>2016-04-06_107.lcd</t>
  </si>
  <si>
    <t>P03-H08</t>
  </si>
  <si>
    <t>2016-04-06_108.lcd</t>
  </si>
  <si>
    <t>P03-H09</t>
  </si>
  <si>
    <t>2016-04-06_109.lcd</t>
  </si>
  <si>
    <t>P03-H10</t>
  </si>
  <si>
    <t>2016-04-06_110.lcd</t>
  </si>
  <si>
    <t>P03-H11</t>
  </si>
  <si>
    <t>2016-04-06_111.lcd</t>
  </si>
  <si>
    <t>2016-04-06_112.lcd</t>
  </si>
  <si>
    <t>2016-04-06_113.lcd</t>
  </si>
  <si>
    <t>2016-04-06_114.lcd</t>
  </si>
  <si>
    <t>2016-04-06_115.lcd</t>
  </si>
  <si>
    <t>2016-04-06_116.lcd</t>
  </si>
  <si>
    <t>2016-04-09_105.lcd</t>
  </si>
  <si>
    <t>2016-04-09_051.lcd</t>
  </si>
  <si>
    <t>2016-04-09_104.lcd</t>
  </si>
  <si>
    <t>2016-04-09_103.lcd</t>
  </si>
  <si>
    <t>2016-04-09_050.lcd</t>
  </si>
  <si>
    <t>2016-04-09_102.lcd</t>
  </si>
  <si>
    <t>2016-04-09_049.lcd</t>
  </si>
  <si>
    <t>2016-04-09_101.lcd</t>
  </si>
  <si>
    <t>2016-04-09_100.lcd</t>
  </si>
  <si>
    <t>2016-04-09_000.lcd</t>
  </si>
  <si>
    <t>2016-04-09_001.lcd</t>
  </si>
  <si>
    <t>P04-A01</t>
  </si>
  <si>
    <t>2016-04-09_002.lcd</t>
  </si>
  <si>
    <t>P04-A02</t>
  </si>
  <si>
    <t>2016-04-09_003.lcd</t>
  </si>
  <si>
    <t>P04-A03</t>
  </si>
  <si>
    <t>2016-04-09_004.lcd</t>
  </si>
  <si>
    <t>P04-A04</t>
  </si>
  <si>
    <t>2016-04-09_005.lcd</t>
  </si>
  <si>
    <t>P04-A05</t>
  </si>
  <si>
    <t>2016-04-09_006.lcd</t>
  </si>
  <si>
    <t>P04-A06</t>
  </si>
  <si>
    <t>2016-04-09_007.lcd</t>
  </si>
  <si>
    <t>P04-A07</t>
  </si>
  <si>
    <t>2016-04-09_008.lcd</t>
  </si>
  <si>
    <t>P04-A08</t>
  </si>
  <si>
    <t>2016-04-09_009.lcd</t>
  </si>
  <si>
    <t>P04-A09</t>
  </si>
  <si>
    <t>2016-04-06_026.lcd</t>
  </si>
  <si>
    <t>P03-B01</t>
  </si>
  <si>
    <t>2016-04-06_027.lcd</t>
  </si>
  <si>
    <t>P03-B02</t>
  </si>
  <si>
    <t>2016-04-06_028.lcd</t>
  </si>
  <si>
    <t>P03-B03</t>
  </si>
  <si>
    <t>2016-04-06_029.lcd</t>
  </si>
  <si>
    <t>P03-B05</t>
  </si>
  <si>
    <t>2016-04-06_030.lcd</t>
  </si>
  <si>
    <t>P03-B06</t>
  </si>
  <si>
    <t>2016-04-06_031.lcd</t>
  </si>
  <si>
    <t>P03-B07</t>
  </si>
  <si>
    <t>2016-04-06_032.lcd</t>
  </si>
  <si>
    <t>P03-B08</t>
  </si>
  <si>
    <t>2016-04-06_033.lcd</t>
  </si>
  <si>
    <t>P03-B09</t>
  </si>
  <si>
    <t>2016-04-06_034.lcd</t>
  </si>
  <si>
    <t>P03-B10</t>
  </si>
  <si>
    <t>2016-04-06_035.lcd</t>
  </si>
  <si>
    <t>P03-B11</t>
  </si>
  <si>
    <t>2016-04-06_036.lcd</t>
  </si>
  <si>
    <t>P03-B12</t>
  </si>
  <si>
    <t>2016-04-06_037.lcd</t>
  </si>
  <si>
    <t>P03-C01</t>
  </si>
  <si>
    <t>2016-04-06_038.lcd</t>
  </si>
  <si>
    <t>P03-C02</t>
  </si>
  <si>
    <t>2016-04-06_039.lcd</t>
  </si>
  <si>
    <t>P03-C03</t>
  </si>
  <si>
    <t>2016-04-06_040.lcd</t>
  </si>
  <si>
    <t>P03-C04</t>
  </si>
  <si>
    <t>2016-04-06_041.lcd</t>
  </si>
  <si>
    <t>P03-C06</t>
  </si>
  <si>
    <t>2016-04-06_042.lcd</t>
  </si>
  <si>
    <t>P03-C07</t>
  </si>
  <si>
    <t>2016-04-06_043.lcd</t>
  </si>
  <si>
    <t>P03-C08</t>
  </si>
  <si>
    <t>2016-04-06_044.lcd</t>
  </si>
  <si>
    <t>P03-C09</t>
  </si>
  <si>
    <t>2016-04-06_045.lcd</t>
  </si>
  <si>
    <t>P03-C10</t>
  </si>
  <si>
    <t>2016-04-06_046.lcd</t>
  </si>
  <si>
    <t>P03-C11</t>
  </si>
  <si>
    <t>2016-04-06_047.lcd</t>
  </si>
  <si>
    <t>P03-C12</t>
  </si>
  <si>
    <t>2016-04-06_048.lcd</t>
  </si>
  <si>
    <t>P03-D01</t>
  </si>
  <si>
    <t>2016-04-06_049.lcd</t>
  </si>
  <si>
    <t>P03-D02</t>
  </si>
  <si>
    <t>2016-04-06_050.lcd</t>
  </si>
  <si>
    <t>P03-D03</t>
  </si>
  <si>
    <t>2016-04-06_051.lcd</t>
  </si>
  <si>
    <t>P03-D04</t>
  </si>
  <si>
    <t>2016-04-06_052.lcd</t>
  </si>
  <si>
    <t>2016-04-06_053.lcd</t>
  </si>
  <si>
    <t>2016-04-06_054.lcd</t>
  </si>
  <si>
    <t>STD-0027</t>
  </si>
  <si>
    <t>2016-04-09_038.lcd</t>
  </si>
  <si>
    <t>P04-D02</t>
  </si>
  <si>
    <t>2016-04-09_039.lcd</t>
  </si>
  <si>
    <t>P04-D03</t>
  </si>
  <si>
    <t>2016-04-09_040.lcd</t>
  </si>
  <si>
    <t>P04-D04</t>
  </si>
  <si>
    <t>2016-04-09_041.lcd</t>
  </si>
  <si>
    <t>P04-D05</t>
  </si>
  <si>
    <t>2016-04-09_042.lcd</t>
  </si>
  <si>
    <t>P04-D06</t>
  </si>
  <si>
    <t>2016-04-09_043.lcd</t>
  </si>
  <si>
    <t>P04-D07</t>
  </si>
  <si>
    <t>2016-04-09_044.lcd</t>
  </si>
  <si>
    <t>P04-D08</t>
  </si>
  <si>
    <t>2016-04-09_045.lcd</t>
  </si>
  <si>
    <t>P04-D09</t>
  </si>
  <si>
    <t>2016-04-09_046.lcd</t>
  </si>
  <si>
    <t>P04-D10</t>
  </si>
  <si>
    <t>2016-04-09_047.lcd</t>
  </si>
  <si>
    <t>P04-D11</t>
  </si>
  <si>
    <t>2016-04-09_048.lcd</t>
  </si>
  <si>
    <t>P04-D12</t>
  </si>
  <si>
    <t>2016-04-09_052.lcd</t>
  </si>
  <si>
    <t>P04-E01</t>
  </si>
  <si>
    <t>2016-04-09_053.lcd</t>
  </si>
  <si>
    <t>P04-E02</t>
  </si>
  <si>
    <t>2016-04-09_054.lcd</t>
  </si>
  <si>
    <t>P04-E03</t>
  </si>
  <si>
    <t>2016-04-09_055.lcd</t>
  </si>
  <si>
    <t>P04-E04</t>
  </si>
  <si>
    <t>2016-04-09_056.lcd</t>
  </si>
  <si>
    <t>P04-E05</t>
  </si>
  <si>
    <t>2016-04-09_057.lcd</t>
  </si>
  <si>
    <t>P04-E06</t>
  </si>
  <si>
    <t>2016-04-09_058.lcd</t>
  </si>
  <si>
    <t>P04-E07</t>
  </si>
  <si>
    <t>2016-04-09_059.lcd</t>
  </si>
  <si>
    <t>P04-E08</t>
  </si>
  <si>
    <t>2016-04-09_060.lcd</t>
  </si>
  <si>
    <t>P04-E09</t>
  </si>
  <si>
    <t>2016-04-09_061.lcd</t>
  </si>
  <si>
    <t>P04-E10</t>
  </si>
  <si>
    <t>2016-04-09_062.lcd</t>
  </si>
  <si>
    <t>P04-E11</t>
  </si>
  <si>
    <t>2016-04-09_063.lcd</t>
  </si>
  <si>
    <t>P04-E12</t>
  </si>
  <si>
    <t>2016-04-09_064.lcd</t>
  </si>
  <si>
    <t>P04-F01</t>
  </si>
  <si>
    <t>P03-F05</t>
  </si>
  <si>
    <t>2016-04-06_079.lcd</t>
  </si>
  <si>
    <t>P03-F06</t>
  </si>
  <si>
    <t>2016-04-06_080.lcd</t>
  </si>
  <si>
    <t>P03-F07</t>
  </si>
  <si>
    <t>2016-04-06_081.lcd</t>
  </si>
  <si>
    <t>P03-F08</t>
  </si>
  <si>
    <t>2016-04-06_082.lcd</t>
  </si>
  <si>
    <t>P03-F09</t>
  </si>
  <si>
    <t>2016-04-06_083.lcd</t>
  </si>
  <si>
    <t>P03-F10</t>
  </si>
  <si>
    <t>2016-04-06_084.lcd</t>
  </si>
  <si>
    <t>P03-F11</t>
  </si>
  <si>
    <t>2016-04-06_085.lcd</t>
  </si>
  <si>
    <t>P03-F12</t>
  </si>
  <si>
    <t>2016-04-06_086.lcd</t>
  </si>
  <si>
    <t>P03-G01</t>
  </si>
  <si>
    <t>2016-04-06_087.lcd</t>
  </si>
  <si>
    <t>P03-G02</t>
  </si>
  <si>
    <t>2016-04-06_088.lcd</t>
  </si>
  <si>
    <t>P03-G03</t>
  </si>
  <si>
    <t>2016-04-06_089.lcd</t>
  </si>
  <si>
    <t>P03-G04</t>
  </si>
  <si>
    <t>2016-04-06_090.lcd</t>
  </si>
  <si>
    <t>P03-G05</t>
  </si>
  <si>
    <t>2016-04-06_091.lcd</t>
  </si>
  <si>
    <t>P03-G06</t>
  </si>
  <si>
    <t>2016-04-06_092.lcd</t>
  </si>
  <si>
    <t>P03-G07</t>
  </si>
  <si>
    <t>2016-04-06_093.lcd</t>
  </si>
  <si>
    <t>P03-G08</t>
  </si>
  <si>
    <t>2016-04-06_094.lcd</t>
  </si>
  <si>
    <t>P03-G09</t>
  </si>
  <si>
    <t>2016-04-06_095.lcd</t>
  </si>
  <si>
    <t>P03-G10</t>
  </si>
  <si>
    <t>2016-04-06_096.lcd</t>
  </si>
  <si>
    <t>P03-G11</t>
  </si>
  <si>
    <t>2016-04-06_097.lcd</t>
  </si>
  <si>
    <t>P03-G12</t>
  </si>
  <si>
    <t>2016-04-06_098.lcd</t>
  </si>
  <si>
    <t>P03-H01</t>
  </si>
  <si>
    <t>2016-04-06_099.lcd</t>
  </si>
  <si>
    <t>P03-H02</t>
  </si>
  <si>
    <t>2016-04-06_100.lcd</t>
  </si>
  <si>
    <t>STD-0045</t>
  </si>
  <si>
    <t>2016-04-06_101.lcd</t>
  </si>
  <si>
    <t>STD-0046</t>
  </si>
  <si>
    <t>2016-04-06_102.lcd</t>
  </si>
  <si>
    <t>STD-0047</t>
  </si>
  <si>
    <t>2016-04-06_103.lcd</t>
  </si>
  <si>
    <t>P03-H03</t>
  </si>
  <si>
    <t>2016-04-06_104.lcd</t>
  </si>
  <si>
    <t>P03-H04</t>
  </si>
  <si>
    <t>2016-04-06_105.lcd</t>
  </si>
  <si>
    <t>P03-H06</t>
  </si>
  <si>
    <t>2016-04-06_106.lcd</t>
  </si>
  <si>
    <t>2016-04-09_093.lcd</t>
  </si>
  <si>
    <t>P04-H06</t>
  </si>
  <si>
    <t>2016-04-09_094.lcd</t>
  </si>
  <si>
    <t>P04-H07</t>
  </si>
  <si>
    <t>2016-04-09_095.lcd</t>
  </si>
  <si>
    <t>P04-H08</t>
  </si>
  <si>
    <t>2016-04-09_096.lcd</t>
  </si>
  <si>
    <t>P04-H09</t>
  </si>
  <si>
    <t>2016-04-09_097.lcd</t>
  </si>
  <si>
    <t>P04-H10</t>
  </si>
  <si>
    <t>2016-04-09_098.lcd</t>
  </si>
  <si>
    <t>P04-H11</t>
  </si>
  <si>
    <t>2016-04-09_099.lcd</t>
  </si>
  <si>
    <t>P04-H12</t>
  </si>
  <si>
    <t>2016-04-14_000.lcd</t>
  </si>
  <si>
    <t>2016-04-14_001.lcd</t>
  </si>
  <si>
    <t>buffer</t>
  </si>
  <si>
    <t>2016-04-14_002.lcd</t>
  </si>
  <si>
    <t>2016-04-14_003.lcd</t>
  </si>
  <si>
    <t>2016-04-14_004.lcd</t>
  </si>
  <si>
    <t>2016-04-14_005.lcd</t>
  </si>
  <si>
    <t>2016-04-14_006.lcd</t>
  </si>
  <si>
    <t>2016-04-14_007.lcd</t>
  </si>
  <si>
    <t>2016-04-14_008.lcd</t>
  </si>
  <si>
    <t>P05-A01</t>
  </si>
  <si>
    <t>2016-04-14_009.lcd</t>
  </si>
  <si>
    <t>P05-A02</t>
  </si>
  <si>
    <t>2016-04-14_010.lcd</t>
  </si>
  <si>
    <t>P05-A03</t>
  </si>
  <si>
    <t>2016-04-14_011.lcd</t>
  </si>
  <si>
    <t>P05-A04</t>
  </si>
  <si>
    <t>2016-04-14_012.lcd</t>
  </si>
  <si>
    <t>P05-A05</t>
  </si>
  <si>
    <t>2016-04-14_013.lcd</t>
  </si>
  <si>
    <t>P05-A06</t>
  </si>
  <si>
    <t>2016-04-14_014.lcd</t>
  </si>
  <si>
    <t>P05-A07</t>
  </si>
  <si>
    <t>2016-04-14_015.lcd</t>
  </si>
  <si>
    <t>P05-A08</t>
  </si>
  <si>
    <t>2016-04-14_016.lcd</t>
  </si>
  <si>
    <t>P05-A09</t>
  </si>
  <si>
    <t>2016-04-14_017.lcd</t>
  </si>
  <si>
    <t>P05-A10</t>
  </si>
  <si>
    <t>2016-04-14_018.lcd</t>
  </si>
  <si>
    <t>P05-A11</t>
  </si>
  <si>
    <t>2016-04-14_019.lcd</t>
  </si>
  <si>
    <t>2016-04-09_010.lcd</t>
  </si>
  <si>
    <t>P04-A10</t>
  </si>
  <si>
    <t>2016-04-09_011.lcd</t>
  </si>
  <si>
    <t>P04-A11</t>
  </si>
  <si>
    <t>2016-04-09_012.lcd</t>
  </si>
  <si>
    <t>P04-A12</t>
  </si>
  <si>
    <t>2016-04-09_013.lcd</t>
  </si>
  <si>
    <t>P04-B01</t>
  </si>
  <si>
    <t>2016-04-09_014.lcd</t>
  </si>
  <si>
    <t>P04-B02</t>
  </si>
  <si>
    <t>2016-04-09_015.lcd</t>
  </si>
  <si>
    <t>P04-B03</t>
  </si>
  <si>
    <t>2016-04-09_016.lcd</t>
  </si>
  <si>
    <t>P04-B04</t>
  </si>
  <si>
    <t>2016-04-09_017.lcd</t>
  </si>
  <si>
    <t>P04-B05</t>
  </si>
  <si>
    <t>2016-04-09_018.lcd</t>
  </si>
  <si>
    <t>P04-B06</t>
  </si>
  <si>
    <t>2016-04-09_019.lcd</t>
  </si>
  <si>
    <t>P04-B07</t>
  </si>
  <si>
    <t>2016-04-09_020.lcd</t>
  </si>
  <si>
    <t>P04-B08</t>
  </si>
  <si>
    <t>2016-04-09_021.lcd</t>
  </si>
  <si>
    <t>P04-B09</t>
  </si>
  <si>
    <t>2016-04-09_022.lcd</t>
  </si>
  <si>
    <t>P04-B10</t>
  </si>
  <si>
    <t>2016-04-09_023.lcd</t>
  </si>
  <si>
    <t>P04-B11</t>
  </si>
  <si>
    <t>2016-04-09_024.lcd</t>
  </si>
  <si>
    <t>P04-B12</t>
  </si>
  <si>
    <t>2016-04-09_025.lcd</t>
  </si>
  <si>
    <t>P04-C01</t>
  </si>
  <si>
    <t>2016-04-09_026.lcd</t>
  </si>
  <si>
    <t>P04-C02</t>
  </si>
  <si>
    <t>2016-04-09_027.lcd</t>
  </si>
  <si>
    <t>P04-C03</t>
  </si>
  <si>
    <t>2016-04-09_028.lcd</t>
  </si>
  <si>
    <t>P04-C04</t>
  </si>
  <si>
    <t>2016-04-09_029.lcd</t>
  </si>
  <si>
    <t>P04-C05</t>
  </si>
  <si>
    <t>2016-04-09_030.lcd</t>
  </si>
  <si>
    <t>P04-C06</t>
  </si>
  <si>
    <t>2016-04-09_031.lcd</t>
  </si>
  <si>
    <t>P04-C07</t>
  </si>
  <si>
    <t>2016-04-09_032.lcd</t>
  </si>
  <si>
    <t>P04-C08</t>
  </si>
  <si>
    <t>2016-04-09_033.lcd</t>
  </si>
  <si>
    <t>P04-C09</t>
  </si>
  <si>
    <t>2016-04-09_034.lcd</t>
  </si>
  <si>
    <t>P04-C10</t>
  </si>
  <si>
    <t>2016-04-09_035.lcd</t>
  </si>
  <si>
    <t>P04-C11</t>
  </si>
  <si>
    <t>2016-04-09_036.lcd</t>
  </si>
  <si>
    <t>P04-C12</t>
  </si>
  <si>
    <t>2016-04-09_037.lcd</t>
  </si>
  <si>
    <t>P04-D01</t>
  </si>
  <si>
    <t>2016-04-14_048.lcd</t>
  </si>
  <si>
    <t>P05-D05</t>
  </si>
  <si>
    <t>2016-04-14_049.lcd</t>
  </si>
  <si>
    <t>P05-D06</t>
  </si>
  <si>
    <t>2016-04-14_050.lcd</t>
  </si>
  <si>
    <t>P05-D07</t>
  </si>
  <si>
    <t>2016-04-14_051.lcd</t>
  </si>
  <si>
    <t>P05-D08</t>
  </si>
  <si>
    <t>2016-04-14_052.lcd</t>
  </si>
  <si>
    <t>P05-D09</t>
  </si>
  <si>
    <t>2016-04-14_053.lcd</t>
  </si>
  <si>
    <t>P05-D10</t>
  </si>
  <si>
    <t>2016-04-14_054.lcd</t>
  </si>
  <si>
    <t>P05-D11</t>
  </si>
  <si>
    <t>2016-04-14_055.lcd</t>
  </si>
  <si>
    <t>P05-D12</t>
  </si>
  <si>
    <t>2016-04-14_056.lcd</t>
  </si>
  <si>
    <t>2016-04-14_057.lcd</t>
  </si>
  <si>
    <t>2016-04-14_058.lcd</t>
  </si>
  <si>
    <t>2016-04-14_059.lcd</t>
  </si>
  <si>
    <t>P05-E01</t>
  </si>
  <si>
    <t>2016-04-14_060.lcd</t>
  </si>
  <si>
    <t>P05-E02</t>
  </si>
  <si>
    <t>2016-04-14_061.lcd</t>
  </si>
  <si>
    <t>P05-E03</t>
  </si>
  <si>
    <t>2016-04-14_062.lcd</t>
  </si>
  <si>
    <t>P05-E04</t>
  </si>
  <si>
    <t>2016-04-14_063.lcd</t>
  </si>
  <si>
    <t>P05-E05</t>
  </si>
  <si>
    <t>2016-04-14_064.lcd</t>
  </si>
  <si>
    <t>P05-E06</t>
  </si>
  <si>
    <t>2016-04-14_065.lcd</t>
  </si>
  <si>
    <t>P05-E07</t>
  </si>
  <si>
    <t>2016-04-14_066.lcd</t>
  </si>
  <si>
    <t>P05-E08</t>
  </si>
  <si>
    <t>2016-04-14_067.lcd</t>
  </si>
  <si>
    <t>P05-E09</t>
  </si>
  <si>
    <t>2016-04-14_068.lcd</t>
  </si>
  <si>
    <t>P05-E10</t>
  </si>
  <si>
    <t>2016-04-14_069.lcd</t>
  </si>
  <si>
    <t>P05-E11</t>
  </si>
  <si>
    <t>2016-04-14_070.lcd</t>
  </si>
  <si>
    <t>P05-E12</t>
  </si>
  <si>
    <t>2016-04-14_071.lcd</t>
  </si>
  <si>
    <t>P05-F01</t>
  </si>
  <si>
    <t>2016-04-14_072.lcd</t>
  </si>
  <si>
    <t>2016-04-09_065.lcd</t>
  </si>
  <si>
    <t>P04-F02</t>
  </si>
  <si>
    <t>2016-04-09_066.lcd</t>
  </si>
  <si>
    <t>P04-F03</t>
  </si>
  <si>
    <t>2016-04-09_067.lcd</t>
  </si>
  <si>
    <t>P04-F04</t>
  </si>
  <si>
    <t>2016-04-09_068.lcd</t>
  </si>
  <si>
    <t>P04-F05</t>
  </si>
  <si>
    <t>2016-04-09_069.lcd</t>
  </si>
  <si>
    <t>P04-F06</t>
  </si>
  <si>
    <t>2016-04-09_070.lcd</t>
  </si>
  <si>
    <t>P04-F07</t>
  </si>
  <si>
    <t>2016-04-09_071.lcd</t>
  </si>
  <si>
    <t>P04-F08</t>
  </si>
  <si>
    <t>2016-04-09_072.lcd</t>
  </si>
  <si>
    <t>P04-F09</t>
  </si>
  <si>
    <t>2016-04-09_073.lcd</t>
  </si>
  <si>
    <t>P04-F10</t>
  </si>
  <si>
    <t>2016-04-09_074.lcd</t>
  </si>
  <si>
    <t>P04-F11</t>
  </si>
  <si>
    <t>2016-04-09_075.lcd</t>
  </si>
  <si>
    <t>P04-F12</t>
  </si>
  <si>
    <t>2016-04-09_076.lcd</t>
  </si>
  <si>
    <t>P04-G01</t>
  </si>
  <si>
    <t>2016-04-09_077.lcd</t>
  </si>
  <si>
    <t>P04-G02</t>
  </si>
  <si>
    <t>2016-04-09_078.lcd</t>
  </si>
  <si>
    <t>P04-G03</t>
  </si>
  <si>
    <t>2016-04-09_079.lcd</t>
  </si>
  <si>
    <t>P04-G04</t>
  </si>
  <si>
    <t>2016-04-09_080.lcd</t>
  </si>
  <si>
    <t>P04-G05</t>
  </si>
  <si>
    <t>2016-04-09_081.lcd</t>
  </si>
  <si>
    <t>P04-G06</t>
  </si>
  <si>
    <t>2016-04-09_082.lcd</t>
  </si>
  <si>
    <t>P04-G07</t>
  </si>
  <si>
    <t>2016-04-09_083.lcd</t>
  </si>
  <si>
    <t>P04-G08</t>
  </si>
  <si>
    <t>2016-04-09_084.lcd</t>
  </si>
  <si>
    <t>P04-G09</t>
  </si>
  <si>
    <t>2016-04-09_085.lcd</t>
  </si>
  <si>
    <t>P04-G10</t>
  </si>
  <si>
    <t>2016-04-09_086.lcd</t>
  </si>
  <si>
    <t>P04-G11</t>
  </si>
  <si>
    <t>2016-04-09_087.lcd</t>
  </si>
  <si>
    <t>P04-G12</t>
  </si>
  <si>
    <t>2016-04-09_088.lcd</t>
  </si>
  <si>
    <t>P04-H01</t>
  </si>
  <si>
    <t>2016-04-09_089.lcd</t>
  </si>
  <si>
    <t>P04-H02</t>
  </si>
  <si>
    <t>2016-04-09_090.lcd</t>
  </si>
  <si>
    <t>P04-H03</t>
  </si>
  <si>
    <t>2016-04-09_091.lcd</t>
  </si>
  <si>
    <t>P04-H04</t>
  </si>
  <si>
    <t>2016-04-09_092.lcd</t>
  </si>
  <si>
    <t>P04-H05</t>
  </si>
  <si>
    <t>2016-04-14_101.lcd</t>
  </si>
  <si>
    <t>P05-H07</t>
  </si>
  <si>
    <t>2016-04-14_102.lcd</t>
  </si>
  <si>
    <t>P05-H08</t>
  </si>
  <si>
    <t>2016-04-14_103.lcd</t>
  </si>
  <si>
    <t>P05-H09</t>
  </si>
  <si>
    <t>2016-04-14_104.lcd</t>
  </si>
  <si>
    <t>P05-H10</t>
  </si>
  <si>
    <t>2016-04-14_105.lcd</t>
  </si>
  <si>
    <t>P05-H11</t>
  </si>
  <si>
    <t>2016-04-14_106.lcd</t>
  </si>
  <si>
    <t>P05-H12</t>
  </si>
  <si>
    <t>2016-04-14_107.lcd</t>
  </si>
  <si>
    <t>2016-04-14_108.lcd</t>
  </si>
  <si>
    <t>2016-04-14_109.lcd</t>
  </si>
  <si>
    <t>2016-04-14_110.lcd</t>
  </si>
  <si>
    <t>2016-04-14_111.lcd</t>
  </si>
  <si>
    <t>2016-04-14_112.lcd</t>
  </si>
  <si>
    <t>2016-04-14_113.lcd</t>
  </si>
  <si>
    <t>2016-04-20_0002.lcd</t>
  </si>
  <si>
    <t>2016-04-20_0120.lcd</t>
  </si>
  <si>
    <t>2016-04-20_0121.lcd</t>
  </si>
  <si>
    <t>2016-04-20_0122.lcd</t>
  </si>
  <si>
    <t>2016-04-20_0123.lcd</t>
  </si>
  <si>
    <t>2016-04-20_0124.lcd</t>
  </si>
  <si>
    <t>2016-04-20_0125.lcd</t>
  </si>
  <si>
    <t>2016-04-20_0126.lcd</t>
  </si>
  <si>
    <t>2016-04-20_0127.lcd</t>
  </si>
  <si>
    <t>blank</t>
  </si>
  <si>
    <t>Mbuffer</t>
  </si>
  <si>
    <t>2016-04-20_0128.lcd</t>
  </si>
  <si>
    <t>P06-A01</t>
  </si>
  <si>
    <t>2016-04-20_0129.lcd</t>
  </si>
  <si>
    <t>P06-A02</t>
  </si>
  <si>
    <t>2016-04-20_0130.lcd</t>
  </si>
  <si>
    <t>P06-A03</t>
  </si>
  <si>
    <t>2016-04-20_0131.lcd</t>
  </si>
  <si>
    <t>P06-A04</t>
  </si>
  <si>
    <t>2016-04-20_0132.lcd</t>
  </si>
  <si>
    <t>P06-A05</t>
  </si>
  <si>
    <t>2016-04-20_0133.lcd</t>
  </si>
  <si>
    <t>P06-A06</t>
  </si>
  <si>
    <t>P05-A12</t>
  </si>
  <si>
    <t>2016-04-14_020.lcd</t>
  </si>
  <si>
    <t>P05-B01</t>
  </si>
  <si>
    <t>2016-04-14_021.lcd</t>
  </si>
  <si>
    <t>P05-B02</t>
  </si>
  <si>
    <t>2016-04-14_022.lcd</t>
  </si>
  <si>
    <t>P05-B03</t>
  </si>
  <si>
    <t>2016-04-14_023.lcd</t>
  </si>
  <si>
    <t>P05-B04</t>
  </si>
  <si>
    <t>2016-04-14_024.lcd</t>
  </si>
  <si>
    <t>P05-B05</t>
  </si>
  <si>
    <t>2016-04-14_025.lcd</t>
  </si>
  <si>
    <t>P05-B06</t>
  </si>
  <si>
    <t>2016-04-14_026.lcd</t>
  </si>
  <si>
    <t>P05-B07</t>
  </si>
  <si>
    <t>2016-04-14_027.lcd</t>
  </si>
  <si>
    <t>P05-B08</t>
  </si>
  <si>
    <t>2016-04-14_028.lcd</t>
  </si>
  <si>
    <t>P05-B09</t>
  </si>
  <si>
    <t>2016-04-14_029.lcd</t>
  </si>
  <si>
    <t>P05-B10</t>
  </si>
  <si>
    <t>2016-04-14_030.lcd</t>
  </si>
  <si>
    <t>P05-B11</t>
  </si>
  <si>
    <t>2016-04-14_031.lcd</t>
  </si>
  <si>
    <t>P05-B12</t>
  </si>
  <si>
    <t>2016-04-14_032.lcd</t>
  </si>
  <si>
    <t>P05-C01</t>
  </si>
  <si>
    <t>2016-04-14_033.lcd</t>
  </si>
  <si>
    <t>P05-C02</t>
  </si>
  <si>
    <t>2016-04-14_034.lcd</t>
  </si>
  <si>
    <t>P05-C03</t>
  </si>
  <si>
    <t>2016-04-14_035.lcd</t>
  </si>
  <si>
    <t>P05-C04</t>
  </si>
  <si>
    <t>2016-04-14_036.lcd</t>
  </si>
  <si>
    <t>P05-C05</t>
  </si>
  <si>
    <t>2016-04-14_037.lcd</t>
  </si>
  <si>
    <t>P05-C06</t>
  </si>
  <si>
    <t>2016-04-14_038.lcd</t>
  </si>
  <si>
    <t>P05-C07</t>
  </si>
  <si>
    <t>2016-04-14_039.lcd</t>
  </si>
  <si>
    <t>P05-C08</t>
  </si>
  <si>
    <t>2016-04-14_040.lcd</t>
  </si>
  <si>
    <t>P05-C09</t>
  </si>
  <si>
    <t>2016-04-14_041.lcd</t>
  </si>
  <si>
    <t>P05-C10</t>
  </si>
  <si>
    <t>2016-04-14_042.lcd</t>
  </si>
  <si>
    <t>P05-C11</t>
  </si>
  <si>
    <t>2016-04-14_043.lcd</t>
  </si>
  <si>
    <t>P05-C12</t>
  </si>
  <si>
    <t>2016-04-14_044.lcd</t>
  </si>
  <si>
    <t>P05-D01</t>
  </si>
  <si>
    <t>2016-04-14_045.lcd</t>
  </si>
  <si>
    <t>P05-D02</t>
  </si>
  <si>
    <t>2016-04-14_046.lcd</t>
  </si>
  <si>
    <t>P05-D03</t>
  </si>
  <si>
    <t>2016-04-14_047.lcd</t>
  </si>
  <si>
    <t>P05-D04</t>
  </si>
  <si>
    <t>2016-04-20_0163.lcd</t>
  </si>
  <si>
    <t>2016-04-20_0164.lcd</t>
  </si>
  <si>
    <t>2016-04-20_0165.lcd</t>
  </si>
  <si>
    <t>2016-04-20_0166.lcd</t>
  </si>
  <si>
    <t>2016-04-20_0167.lcd</t>
  </si>
  <si>
    <t>P06-C09</t>
  </si>
  <si>
    <t>2016-04-20_0168.lcd</t>
  </si>
  <si>
    <t>P06-C10</t>
  </si>
  <si>
    <t>2016-04-20_0169.lcd</t>
  </si>
  <si>
    <t>P06-C11</t>
  </si>
  <si>
    <t>2016-04-20_0170.lcd</t>
  </si>
  <si>
    <t>P06-C12</t>
  </si>
  <si>
    <t>2016-04-20_0171.lcd</t>
  </si>
  <si>
    <t>P06-D01</t>
  </si>
  <si>
    <t>2016-04-20_0172.lcd</t>
  </si>
  <si>
    <t>P06-D02</t>
  </si>
  <si>
    <t>2016-04-20_0173.lcd</t>
  </si>
  <si>
    <t>P06-D03</t>
  </si>
  <si>
    <t>2016-04-20_0174.lcd</t>
  </si>
  <si>
    <t>P06-D04</t>
  </si>
  <si>
    <t>2016-04-20_0175.lcd</t>
  </si>
  <si>
    <t>P06-D05</t>
  </si>
  <si>
    <t>2016-04-20_0176.lcd</t>
  </si>
  <si>
    <t>P06-D06</t>
  </si>
  <si>
    <t>2016-04-20_0177.lcd</t>
  </si>
  <si>
    <t>P06-D07</t>
  </si>
  <si>
    <t>2016-04-20_0178.lcd</t>
  </si>
  <si>
    <t>P06-D08</t>
  </si>
  <si>
    <t>2016-04-20_0179.lcd</t>
  </si>
  <si>
    <t>P06-D09</t>
  </si>
  <si>
    <t>2016-04-20_0180.lcd</t>
  </si>
  <si>
    <t>P06-D10</t>
  </si>
  <si>
    <t>2016-04-20_0181.lcd</t>
  </si>
  <si>
    <t>P06-D11</t>
  </si>
  <si>
    <t>2016-04-20_0182.lcd</t>
  </si>
  <si>
    <t>2016-04-20_0183.lcd</t>
  </si>
  <si>
    <t>2016-04-20_0184.lcd</t>
  </si>
  <si>
    <t>P06-D12</t>
  </si>
  <si>
    <t>2016-04-20_0185.lcd</t>
  </si>
  <si>
    <t>P06-E01</t>
  </si>
  <si>
    <t>2016-04-20_0186.lcd</t>
  </si>
  <si>
    <t>P06-E02</t>
  </si>
  <si>
    <t>2016-04-20_0187.lcd</t>
  </si>
  <si>
    <t>P06-E03</t>
  </si>
  <si>
    <t>P05-F02</t>
  </si>
  <si>
    <t>2016-04-14_073.lcd</t>
  </si>
  <si>
    <t>P05-F03</t>
  </si>
  <si>
    <t>2016-04-14_074.lcd</t>
  </si>
  <si>
    <t>P05-F04</t>
  </si>
  <si>
    <t>2016-04-14_075.lcd</t>
  </si>
  <si>
    <t>P05-F05</t>
  </si>
  <si>
    <t>2016-04-14_076.lcd</t>
  </si>
  <si>
    <t>P05-F06</t>
  </si>
  <si>
    <t>2016-04-14_077.lcd</t>
  </si>
  <si>
    <t>P05-F07</t>
  </si>
  <si>
    <t>2016-04-14_078.lcd</t>
  </si>
  <si>
    <t>P05-F08</t>
  </si>
  <si>
    <t>2016-04-14_079.lcd</t>
  </si>
  <si>
    <t>P05-F09</t>
  </si>
  <si>
    <t>2016-04-14_080.lcd</t>
  </si>
  <si>
    <t>P05-F10</t>
  </si>
  <si>
    <t>2016-04-14_081.lcd</t>
  </si>
  <si>
    <t>P05-F11</t>
  </si>
  <si>
    <t>2016-04-14_082.lcd</t>
  </si>
  <si>
    <t>P05-F12</t>
  </si>
  <si>
    <t>2016-04-14_083.lcd</t>
  </si>
  <si>
    <t>P05-G01</t>
  </si>
  <si>
    <t>2016-04-14_084.lcd</t>
  </si>
  <si>
    <t>P05-G02</t>
  </si>
  <si>
    <t>2016-04-14_085.lcd</t>
  </si>
  <si>
    <t>P05-G03</t>
  </si>
  <si>
    <t>2016-04-14_086.lcd</t>
  </si>
  <si>
    <t>P05-G04</t>
  </si>
  <si>
    <t>2016-04-14_087.lcd</t>
  </si>
  <si>
    <t>P05-G05</t>
  </si>
  <si>
    <t>2016-04-14_088.lcd</t>
  </si>
  <si>
    <t>P05-G06</t>
  </si>
  <si>
    <t>2016-04-14_089.lcd</t>
  </si>
  <si>
    <t>P05-G07</t>
  </si>
  <si>
    <t>2016-04-14_090.lcd</t>
  </si>
  <si>
    <t>P05-G08</t>
  </si>
  <si>
    <t>2016-04-14_091.lcd</t>
  </si>
  <si>
    <t>P05-G09</t>
  </si>
  <si>
    <t>2016-04-14_092.lcd</t>
  </si>
  <si>
    <t>P05-G10</t>
  </si>
  <si>
    <t>2016-04-14_093.lcd</t>
  </si>
  <si>
    <t>P05-G11</t>
  </si>
  <si>
    <t>2016-04-14_094.lcd</t>
  </si>
  <si>
    <t>P05-G12</t>
  </si>
  <si>
    <t>2016-04-14_095.lcd</t>
  </si>
  <si>
    <t>P05-H01</t>
  </si>
  <si>
    <t>2016-04-14_096.lcd</t>
  </si>
  <si>
    <t>P05-H02</t>
  </si>
  <si>
    <t>2016-04-14_097.lcd</t>
  </si>
  <si>
    <t>P05-H03</t>
  </si>
  <si>
    <t>2016-04-14_098.lcd</t>
  </si>
  <si>
    <t>P05-H04</t>
  </si>
  <si>
    <t>2016-04-14_099.lcd</t>
  </si>
  <si>
    <t>P05-H05</t>
  </si>
  <si>
    <t>2016-04-14_100.lcd</t>
  </si>
  <si>
    <t>P05-H06</t>
  </si>
  <si>
    <t>P06-G03</t>
  </si>
  <si>
    <t>2016-04-20_0219.lcd</t>
  </si>
  <si>
    <t>P06-G04</t>
  </si>
  <si>
    <t>2016-04-20_0220.lcd</t>
  </si>
  <si>
    <t>P06-G05</t>
  </si>
  <si>
    <t>2016-04-20_0221.lcd</t>
  </si>
  <si>
    <t>P06-G06</t>
  </si>
  <si>
    <t>2016-04-20_0222.lcd</t>
  </si>
  <si>
    <t>P06-G07</t>
  </si>
  <si>
    <t>2016-04-20_0223.lcd</t>
  </si>
  <si>
    <t>P06-G08</t>
  </si>
  <si>
    <t>2016-04-20_0224.lcd</t>
  </si>
  <si>
    <t>P06-G09</t>
  </si>
  <si>
    <t>2016-04-20_0225.lcd</t>
  </si>
  <si>
    <t>P06-G10</t>
  </si>
  <si>
    <t>2016-04-20_0226.lcd</t>
  </si>
  <si>
    <t>P06-G11</t>
  </si>
  <si>
    <t>2016-04-20_0227.lcd</t>
  </si>
  <si>
    <t>P06-G12</t>
  </si>
  <si>
    <t>2016-04-20_0228.lcd</t>
  </si>
  <si>
    <t>P06-H01</t>
  </si>
  <si>
    <t>2016-04-20_0229.lcd</t>
  </si>
  <si>
    <t>P06-H02</t>
  </si>
  <si>
    <t>2016-04-20_0230.lcd</t>
  </si>
  <si>
    <t>P06-H03</t>
  </si>
  <si>
    <t>2016-04-20_0231.lcd</t>
  </si>
  <si>
    <t>P06-H04</t>
  </si>
  <si>
    <t>2016-04-20_0232.lcd</t>
  </si>
  <si>
    <t>P06-H05</t>
  </si>
  <si>
    <t>2016-04-20_0233.lcd</t>
  </si>
  <si>
    <t>P06-H06</t>
  </si>
  <si>
    <t>2016-04-20_0234.lcd</t>
  </si>
  <si>
    <t>P06-H07</t>
  </si>
  <si>
    <t>2016-04-20_0235.lcd</t>
  </si>
  <si>
    <t>P06-H08</t>
  </si>
  <si>
    <t>2016-04-20_0236.lcd</t>
  </si>
  <si>
    <t>P06-H09</t>
  </si>
  <si>
    <t>2016-04-20_0237.lcd</t>
  </si>
  <si>
    <t>P06-H10</t>
  </si>
  <si>
    <t>2016-04-20_0238.lcd</t>
  </si>
  <si>
    <t>P06-H11</t>
  </si>
  <si>
    <t>2016-04-20_0239.lcd</t>
  </si>
  <si>
    <t>P06-H12</t>
  </si>
  <si>
    <t>2016-04-20_0240.lcd</t>
  </si>
  <si>
    <t>2016-04-20_0241.lcd</t>
  </si>
  <si>
    <t>2016-04-20_0134.lcd</t>
  </si>
  <si>
    <t>P06-A07</t>
  </si>
  <si>
    <t>2016-04-20_0135.lcd</t>
  </si>
  <si>
    <t>P06-A08</t>
  </si>
  <si>
    <t>2016-04-20_0136.lcd</t>
  </si>
  <si>
    <t>P06-A09</t>
  </si>
  <si>
    <t>2016-04-20_0137.lcd</t>
  </si>
  <si>
    <t>P06-A10</t>
  </si>
  <si>
    <t>2016-04-20_0138.lcd</t>
  </si>
  <si>
    <t>P06-A11</t>
  </si>
  <si>
    <t>2016-04-20_0139.lcd</t>
  </si>
  <si>
    <t>P06-A12</t>
  </si>
  <si>
    <t>2016-04-20_0140.lcd</t>
  </si>
  <si>
    <t>P06-B01</t>
  </si>
  <si>
    <t>2016-04-20_0141.lcd</t>
  </si>
  <si>
    <t>P06-B02</t>
  </si>
  <si>
    <t>2016-04-20_0142.lcd</t>
  </si>
  <si>
    <t>P06-B03</t>
  </si>
  <si>
    <t>2016-04-20_0143.lcd</t>
  </si>
  <si>
    <t>P06-B04</t>
  </si>
  <si>
    <t>2016-04-20_0144.lcd</t>
  </si>
  <si>
    <t>P06-B05</t>
  </si>
  <si>
    <t>2016-04-20_0145.lcd</t>
  </si>
  <si>
    <t>P06-B06</t>
  </si>
  <si>
    <t>2016-04-20_0146.lcd</t>
  </si>
  <si>
    <t>P06-B07</t>
  </si>
  <si>
    <t>2016-04-20_0147.lcd</t>
  </si>
  <si>
    <t>P06-B08</t>
  </si>
  <si>
    <t>2016-04-20_0148.lcd</t>
  </si>
  <si>
    <t>P06-B09</t>
  </si>
  <si>
    <t>2016-04-20_0149.lcd</t>
  </si>
  <si>
    <t>P06-B10</t>
  </si>
  <si>
    <t>2016-04-20_0150.lcd</t>
  </si>
  <si>
    <t>P06-B11</t>
  </si>
  <si>
    <t>2016-04-20_0151.lcd</t>
  </si>
  <si>
    <t>P06-B12</t>
  </si>
  <si>
    <t>2016-04-20_0152.lcd</t>
  </si>
  <si>
    <t>P06-C01</t>
  </si>
  <si>
    <t>2016-04-20_0153.lcd</t>
  </si>
  <si>
    <t>P06-C02</t>
  </si>
  <si>
    <t>2016-04-20_0154.lcd</t>
  </si>
  <si>
    <t>P06-C03</t>
  </si>
  <si>
    <t>2016-04-20_0155.lcd</t>
  </si>
  <si>
    <t>P06-C04</t>
  </si>
  <si>
    <t>2016-04-20_0156.lcd</t>
  </si>
  <si>
    <t>P06-C05</t>
  </si>
  <si>
    <t>2016-04-20_0157.lcd</t>
  </si>
  <si>
    <t>P06-C06</t>
  </si>
  <si>
    <t>2016-04-20_0158.lcd</t>
  </si>
  <si>
    <t>P06-C07</t>
  </si>
  <si>
    <t>2016-04-20_0159.lcd</t>
  </si>
  <si>
    <t>P06-C08</t>
  </si>
  <si>
    <t>2016-04-20_0160.lcd</t>
  </si>
  <si>
    <t>2016-04-20_0161.lcd</t>
  </si>
  <si>
    <t>2016-04-20_0162.lcd</t>
  </si>
  <si>
    <t>Quant.Range(Low)</t>
  </si>
  <si>
    <t xml:space="preserve">T  </t>
  </si>
  <si>
    <t xml:space="preserve">S  </t>
  </si>
  <si>
    <t xml:space="preserve">SV </t>
  </si>
  <si>
    <t xml:space="preserve">TV </t>
  </si>
  <si>
    <t>Outside Range Calculations</t>
  </si>
  <si>
    <t>Peakend-PeakStart</t>
  </si>
  <si>
    <t>RRT OUTSIDE</t>
  </si>
  <si>
    <t>Peak Outside</t>
  </si>
  <si>
    <t>UID</t>
  </si>
  <si>
    <t>STD 1</t>
  </si>
  <si>
    <t>STD 2</t>
  </si>
  <si>
    <t>Correction</t>
  </si>
  <si>
    <t>Corrected Con.mM</t>
  </si>
  <si>
    <t>Butyrate</t>
  </si>
  <si>
    <t>U122-6</t>
  </si>
  <si>
    <t>psyllium</t>
  </si>
  <si>
    <t>U135 -1</t>
  </si>
  <si>
    <t>both</t>
  </si>
  <si>
    <t>U171-8</t>
  </si>
  <si>
    <t>U143-1</t>
  </si>
  <si>
    <t>U129-3</t>
  </si>
  <si>
    <t>RS</t>
  </si>
  <si>
    <t>U179-4</t>
  </si>
  <si>
    <t>U181-8</t>
  </si>
  <si>
    <t>U153-4</t>
  </si>
  <si>
    <t>U201-3</t>
  </si>
  <si>
    <t>U152-6</t>
  </si>
  <si>
    <t>U139-8</t>
  </si>
  <si>
    <t>U161-8</t>
  </si>
  <si>
    <t>U133-2</t>
  </si>
  <si>
    <t>U176-4</t>
  </si>
  <si>
    <t>U141-2</t>
  </si>
  <si>
    <t>U127-4</t>
  </si>
  <si>
    <t>U180-7</t>
  </si>
  <si>
    <t>U183-2</t>
  </si>
  <si>
    <t>U172-8</t>
  </si>
  <si>
    <t>U152-1</t>
  </si>
  <si>
    <t>U152-2</t>
  </si>
  <si>
    <t>U137-2</t>
  </si>
  <si>
    <t>U160-2</t>
  </si>
  <si>
    <t>U163-3</t>
  </si>
  <si>
    <t>U177-6</t>
  </si>
  <si>
    <t>U145-7</t>
  </si>
  <si>
    <t>U131-2</t>
  </si>
  <si>
    <t>U132-4</t>
  </si>
  <si>
    <t>U188-4</t>
  </si>
  <si>
    <t>U157-7</t>
  </si>
  <si>
    <t>U199-7</t>
  </si>
  <si>
    <t>U139-5</t>
  </si>
  <si>
    <t>U186-3</t>
  </si>
  <si>
    <t>U159-7</t>
  </si>
  <si>
    <t>U162-1</t>
  </si>
  <si>
    <t>U139-4</t>
  </si>
  <si>
    <t>U147-5</t>
  </si>
  <si>
    <t>U179-2</t>
  </si>
  <si>
    <t>U182-3</t>
  </si>
  <si>
    <t>U185-1</t>
  </si>
  <si>
    <t>U156-5</t>
  </si>
  <si>
    <t>U201-1</t>
  </si>
  <si>
    <t>U133-6</t>
  </si>
  <si>
    <t>U188-5</t>
  </si>
  <si>
    <t>U132-7</t>
  </si>
  <si>
    <t>U135-5</t>
  </si>
  <si>
    <t>U174-5</t>
  </si>
  <si>
    <t>2016-04-20_0188.lcd</t>
  </si>
  <si>
    <t>P06-E04</t>
  </si>
  <si>
    <t>2016-04-20_0189.lcd</t>
  </si>
  <si>
    <t>P06-E05</t>
  </si>
  <si>
    <t>2016-04-20_0190.lcd</t>
  </si>
  <si>
    <t>P06-E06</t>
  </si>
  <si>
    <t>2016-04-20_0191.lcd</t>
  </si>
  <si>
    <t>P06-E07</t>
  </si>
  <si>
    <t>2016-04-20_0192.lcd</t>
  </si>
  <si>
    <t>P06-E08</t>
  </si>
  <si>
    <t>2016-04-20_0193.lcd</t>
  </si>
  <si>
    <t>P06-E09</t>
  </si>
  <si>
    <t>2016-04-20_0194.lcd</t>
  </si>
  <si>
    <t>P06-E10</t>
  </si>
  <si>
    <t>2016-04-20_0195.lcd</t>
  </si>
  <si>
    <t>P06-E11</t>
  </si>
  <si>
    <t>2016-04-20_0196.lcd</t>
  </si>
  <si>
    <t>P06-E12</t>
  </si>
  <si>
    <t>2016-04-20_0197.lcd</t>
  </si>
  <si>
    <t>2016-04-20_0198.lcd</t>
  </si>
  <si>
    <t>2016-04-20_0199.lcd</t>
  </si>
  <si>
    <t>2016-04-20_0200.lcd</t>
  </si>
  <si>
    <t>2016-04-20_0201.lcd</t>
  </si>
  <si>
    <t>2016-04-20_0202.lcd</t>
  </si>
  <si>
    <t>2016-04-20_0203.lcd</t>
  </si>
  <si>
    <t>2016-04-20_0204.lcd</t>
  </si>
  <si>
    <t>P06-F01</t>
  </si>
  <si>
    <t>2016-04-20_0205.lcd</t>
  </si>
  <si>
    <t>P06-F02</t>
  </si>
  <si>
    <t>2016-04-20_0206.lcd</t>
  </si>
  <si>
    <t>P06-F03</t>
  </si>
  <si>
    <t>2016-04-20_0207.lcd</t>
  </si>
  <si>
    <t>P06-F04</t>
  </si>
  <si>
    <t>2016-04-20_0208.lcd</t>
  </si>
  <si>
    <t>P06-F05</t>
  </si>
  <si>
    <t>2016-04-20_0209.lcd</t>
  </si>
  <si>
    <t>P06-F06</t>
  </si>
  <si>
    <t>2016-04-20_0210.lcd</t>
  </si>
  <si>
    <t>P06-F07</t>
  </si>
  <si>
    <t>2016-04-20_0211.lcd</t>
  </si>
  <si>
    <t>P06-F08</t>
  </si>
  <si>
    <t>2016-04-20_0212.lcd</t>
  </si>
  <si>
    <t>P06-F09</t>
  </si>
  <si>
    <t>2016-04-20_0213.lcd</t>
  </si>
  <si>
    <t>P06-F10</t>
  </si>
  <si>
    <t>2016-04-20_0214.lcd</t>
  </si>
  <si>
    <t>P06-F11</t>
  </si>
  <si>
    <t>2016-04-20_0215.lcd</t>
  </si>
  <si>
    <t>P06-F12</t>
  </si>
  <si>
    <t>2016-04-20_0216.lcd</t>
  </si>
  <si>
    <t>P06-G01</t>
  </si>
  <si>
    <t>2016-04-20_0217.lcd</t>
  </si>
  <si>
    <t>P06-G02</t>
  </si>
  <si>
    <t>2016-04-20_0218.lcd</t>
  </si>
  <si>
    <t>U128-3</t>
  </si>
  <si>
    <t>U160-7</t>
  </si>
  <si>
    <t>U145-1</t>
  </si>
  <si>
    <t>U141-4</t>
  </si>
  <si>
    <t>U143-8</t>
  </si>
  <si>
    <t>U165-4</t>
  </si>
  <si>
    <t>U181-1</t>
  </si>
  <si>
    <t>U155-2</t>
  </si>
  <si>
    <t>U150-2</t>
  </si>
  <si>
    <t>U191-3</t>
  </si>
  <si>
    <t>U160-5</t>
  </si>
  <si>
    <t>U159-2</t>
  </si>
  <si>
    <t>U128-2</t>
  </si>
  <si>
    <t>U182-8</t>
  </si>
  <si>
    <t>U165-5</t>
  </si>
  <si>
    <t>U165-7</t>
  </si>
  <si>
    <t>U155-6</t>
  </si>
  <si>
    <t>U154-1</t>
  </si>
  <si>
    <t>U180-8</t>
  </si>
  <si>
    <t>U157-5</t>
  </si>
  <si>
    <t>STD 4</t>
  </si>
  <si>
    <t>STD 5</t>
  </si>
  <si>
    <t>U141-5</t>
  </si>
  <si>
    <t>U155-7</t>
  </si>
  <si>
    <t>U124-7</t>
  </si>
  <si>
    <t>U199-6</t>
  </si>
  <si>
    <t>U151-4</t>
  </si>
  <si>
    <t>U196-4</t>
  </si>
  <si>
    <t>U185-2</t>
  </si>
  <si>
    <t>U161-1</t>
  </si>
  <si>
    <t>U149-6</t>
  </si>
  <si>
    <t>U161-4</t>
  </si>
  <si>
    <t>U154-3</t>
  </si>
  <si>
    <t>U196-1</t>
  </si>
  <si>
    <t>U149-1</t>
  </si>
  <si>
    <t>U184-4</t>
  </si>
  <si>
    <t>U121-8</t>
  </si>
  <si>
    <t>U149-3</t>
  </si>
  <si>
    <t>U121-7</t>
  </si>
  <si>
    <t>U149-8</t>
  </si>
  <si>
    <t>U150-8</t>
  </si>
  <si>
    <t>U124-3</t>
  </si>
  <si>
    <t>U128-4</t>
  </si>
  <si>
    <t>U182-6</t>
  </si>
  <si>
    <t>U165-1</t>
  </si>
  <si>
    <t>U150-4</t>
  </si>
  <si>
    <t>U196-6</t>
  </si>
  <si>
    <t>U199-5</t>
  </si>
  <si>
    <t>U188-1</t>
  </si>
  <si>
    <t>U186-4</t>
  </si>
  <si>
    <t>U152-7</t>
  </si>
  <si>
    <t>U151-8</t>
  </si>
  <si>
    <t>U129-4</t>
  </si>
  <si>
    <t>U161-5</t>
  </si>
  <si>
    <t>U143-5</t>
  </si>
  <si>
    <t>U180-1</t>
  </si>
  <si>
    <t>U129-8</t>
  </si>
  <si>
    <t>U125-8</t>
  </si>
  <si>
    <t>U149-4</t>
  </si>
  <si>
    <t>U125-5</t>
  </si>
  <si>
    <t>U196-2</t>
  </si>
  <si>
    <t>U129-6</t>
  </si>
  <si>
    <t>U124-1</t>
  </si>
  <si>
    <t>U125-3</t>
  </si>
  <si>
    <t>U186-8</t>
  </si>
  <si>
    <t>U186-2</t>
  </si>
  <si>
    <t>U182-1</t>
  </si>
  <si>
    <t>U182-7</t>
  </si>
  <si>
    <t>U186-7</t>
  </si>
  <si>
    <t>2016-04-20_0242.lcd</t>
  </si>
  <si>
    <t>2016-04-27_0001.lcd</t>
  </si>
  <si>
    <t>2016-04-27_0002.lcd</t>
  </si>
  <si>
    <t>2016-04-27_0003.lcd</t>
  </si>
  <si>
    <t>2016-04-27_0004.lcd</t>
  </si>
  <si>
    <t>2016-04-27_0005.lcd</t>
  </si>
  <si>
    <t>2016-04-27_0006.lcd</t>
  </si>
  <si>
    <t>2016-04-27_0007.lcd</t>
  </si>
  <si>
    <t>2016-04-27_0008.lcd</t>
  </si>
  <si>
    <t>P07-A01</t>
  </si>
  <si>
    <t>2016-04-27_0009.lcd</t>
  </si>
  <si>
    <t>2016-04-27_0010.lcd</t>
  </si>
  <si>
    <t>P07-B01</t>
  </si>
  <si>
    <t>2016-04-27_0011.lcd</t>
  </si>
  <si>
    <t>P07-B02</t>
  </si>
  <si>
    <t>2016-04-27_0012.lcd</t>
  </si>
  <si>
    <t>P07-C01</t>
  </si>
  <si>
    <t>2016-04-27_0013.lcd</t>
  </si>
  <si>
    <t>P07-C02</t>
  </si>
  <si>
    <t>2016-04-27_0014.lcd</t>
  </si>
  <si>
    <t>P07-D01</t>
  </si>
  <si>
    <t>2016-04-27_0015.lcd</t>
  </si>
  <si>
    <t>P07-D02</t>
  </si>
  <si>
    <t>2016-04-27_0016.lcd</t>
  </si>
  <si>
    <t>2016-04-27_0017.lcd</t>
  </si>
  <si>
    <t>2016-04-27_0018.lcd</t>
  </si>
  <si>
    <t>2016-04-27_0019.lcd</t>
  </si>
  <si>
    <t>2016-04-27_0020.lcd</t>
  </si>
  <si>
    <t>2016-04-27_0021.lcd</t>
  </si>
  <si>
    <t>Sample Type</t>
  </si>
  <si>
    <t>Level</t>
  </si>
  <si>
    <t>ISTD Area</t>
  </si>
  <si>
    <t>ISTD Height</t>
  </si>
  <si>
    <t>Area Ratio</t>
  </si>
  <si>
    <t>Height Ratio</t>
  </si>
  <si>
    <t>Deviation</t>
  </si>
  <si>
    <t>%Dev</t>
  </si>
  <si>
    <t>Accuracy</t>
  </si>
  <si>
    <t>QC Check Results</t>
  </si>
  <si>
    <t>Mark</t>
  </si>
  <si>
    <t>T.Plate#</t>
  </si>
  <si>
    <t>HETP</t>
  </si>
  <si>
    <t>meter</t>
  </si>
  <si>
    <t>Tailing F.</t>
  </si>
  <si>
    <t>Tailing F(10%)</t>
  </si>
  <si>
    <t>Resolution</t>
  </si>
  <si>
    <t>k'</t>
  </si>
  <si>
    <t>Separation F.</t>
  </si>
  <si>
    <t>Area%</t>
  </si>
  <si>
    <t>Height%</t>
  </si>
  <si>
    <t>USP Width</t>
  </si>
  <si>
    <t>Width(10%)</t>
  </si>
  <si>
    <t>Width(50%)</t>
  </si>
  <si>
    <t>Statistic</t>
  </si>
  <si>
    <t>Standard</t>
  </si>
  <si>
    <t>*</t>
  </si>
  <si>
    <t xml:space="preserve"> V </t>
  </si>
  <si>
    <t>Unknown</t>
  </si>
  <si>
    <t>Quant.Range(High)</t>
  </si>
  <si>
    <t>U192-3</t>
  </si>
  <si>
    <t>U167-7</t>
  </si>
  <si>
    <t>U127-5</t>
  </si>
  <si>
    <t>U121-2</t>
  </si>
  <si>
    <t>U125-7</t>
  </si>
  <si>
    <t>U129-1</t>
  </si>
  <si>
    <t>U192-6</t>
  </si>
  <si>
    <t>U131-5</t>
  </si>
  <si>
    <t>U164-1</t>
  </si>
  <si>
    <t>U170-8</t>
  </si>
  <si>
    <t>U192-4</t>
  </si>
  <si>
    <t>U193-7</t>
  </si>
  <si>
    <t>U190-5</t>
  </si>
  <si>
    <t>U166-6</t>
  </si>
  <si>
    <t>U130-3</t>
  </si>
  <si>
    <t>U184-8</t>
  </si>
  <si>
    <t>U160-6</t>
  </si>
  <si>
    <t>U188-7</t>
  </si>
  <si>
    <t>U167-2</t>
  </si>
  <si>
    <t>U191-1</t>
  </si>
  <si>
    <t>U166-8</t>
  </si>
  <si>
    <t>U190-4</t>
  </si>
  <si>
    <t>U166-2</t>
  </si>
  <si>
    <t>U132-1</t>
  </si>
  <si>
    <t>U170-4</t>
  </si>
  <si>
    <t>U122-2</t>
  </si>
  <si>
    <t>U124-4</t>
  </si>
  <si>
    <t>U128-6</t>
  </si>
  <si>
    <t>U186-1</t>
  </si>
  <si>
    <t>U164-6</t>
  </si>
  <si>
    <t>U163-4</t>
  </si>
  <si>
    <t>U170-7</t>
  </si>
  <si>
    <t>U164-4</t>
  </si>
  <si>
    <t>U193-6</t>
  </si>
  <si>
    <t>U170-6</t>
  </si>
  <si>
    <t>U166-4</t>
  </si>
  <si>
    <t>U170-2</t>
  </si>
  <si>
    <t>U163-7</t>
  </si>
  <si>
    <t>U162-5</t>
  </si>
  <si>
    <t>U162-7</t>
  </si>
  <si>
    <t>U121-4</t>
  </si>
  <si>
    <t>U166-7</t>
  </si>
  <si>
    <t>U190-1</t>
  </si>
  <si>
    <t>U193-4</t>
  </si>
  <si>
    <t>U163-8</t>
  </si>
  <si>
    <t>U167-4</t>
  </si>
  <si>
    <t>U122-7</t>
  </si>
  <si>
    <t>U122-1</t>
  </si>
  <si>
    <t>U190-6</t>
  </si>
  <si>
    <t>U122-3</t>
  </si>
  <si>
    <t>STD1</t>
  </si>
  <si>
    <t>U190-7</t>
  </si>
  <si>
    <t>U170-1</t>
  </si>
  <si>
    <t>U142-4</t>
  </si>
  <si>
    <t>U179-1</t>
  </si>
  <si>
    <t>U153-8</t>
  </si>
  <si>
    <t>U147-2</t>
  </si>
  <si>
    <t>U195-6</t>
  </si>
  <si>
    <t>U194-4</t>
  </si>
  <si>
    <t>U179-8</t>
  </si>
  <si>
    <t>U194-1</t>
  </si>
  <si>
    <t>U168-8</t>
  </si>
  <si>
    <t>U169-4</t>
  </si>
  <si>
    <t>U130-1</t>
  </si>
  <si>
    <t>U127-3</t>
  </si>
  <si>
    <t>U194-3</t>
  </si>
  <si>
    <t>U147-3</t>
  </si>
  <si>
    <t>U201-5</t>
  </si>
  <si>
    <t>U200-5</t>
  </si>
  <si>
    <t>U154-6</t>
  </si>
  <si>
    <t>U137-3</t>
  </si>
  <si>
    <t>U160-4</t>
  </si>
  <si>
    <t>U133-7</t>
  </si>
  <si>
    <t>U141-8</t>
  </si>
  <si>
    <t>U129-2</t>
  </si>
  <si>
    <t>U158-7</t>
  </si>
  <si>
    <t>U153-2</t>
  </si>
  <si>
    <t>U193-5</t>
  </si>
  <si>
    <t>U159-5</t>
  </si>
  <si>
    <t>U163-6</t>
  </si>
  <si>
    <t>U177-1</t>
  </si>
  <si>
    <t>U145-2</t>
  </si>
  <si>
    <t>U127-8</t>
  </si>
  <si>
    <t>U186-6</t>
  </si>
  <si>
    <t>U157-4</t>
  </si>
  <si>
    <t>U175-6</t>
  </si>
  <si>
    <t>U136-4</t>
  </si>
  <si>
    <t>U191-5</t>
  </si>
  <si>
    <t>U122-8</t>
  </si>
  <si>
    <t>U162-6</t>
  </si>
  <si>
    <t>U139-7</t>
  </si>
  <si>
    <t>U147-1</t>
  </si>
  <si>
    <t>U131-1</t>
  </si>
  <si>
    <t>U132-8</t>
  </si>
  <si>
    <t>U154-8</t>
  </si>
  <si>
    <t>U137-6</t>
  </si>
  <si>
    <t>U199-8</t>
  </si>
  <si>
    <t>U134-4</t>
  </si>
  <si>
    <t>U158-5</t>
  </si>
  <si>
    <t>U185-5</t>
  </si>
  <si>
    <t>U150-5</t>
  </si>
  <si>
    <t>U162-8</t>
  </si>
  <si>
    <t>U201-8</t>
  </si>
  <si>
    <t>U159-1</t>
  </si>
  <si>
    <t>U165-6</t>
  </si>
  <si>
    <t>U180-2</t>
  </si>
  <si>
    <t>U182-2</t>
  </si>
  <si>
    <t>U158-2</t>
  </si>
  <si>
    <t>U155-1</t>
  </si>
  <si>
    <t>U181-6</t>
  </si>
  <si>
    <t>U188-2</t>
  </si>
  <si>
    <t>U149-7</t>
  </si>
  <si>
    <t>U164-3</t>
  </si>
  <si>
    <t>U155-4</t>
  </si>
  <si>
    <t>U143-7</t>
  </si>
  <si>
    <t>U165-3</t>
  </si>
  <si>
    <t>U181-2</t>
  </si>
  <si>
    <t>U145-5</t>
  </si>
  <si>
    <t>U154-4</t>
  </si>
  <si>
    <t>U149-2</t>
  </si>
  <si>
    <t>U155-3</t>
  </si>
  <si>
    <t>U149-5</t>
  </si>
  <si>
    <t>U127-7</t>
  </si>
  <si>
    <t>U141-1</t>
  </si>
  <si>
    <t>U181-4</t>
  </si>
  <si>
    <t>U155-5</t>
  </si>
  <si>
    <t>U145-6</t>
  </si>
  <si>
    <t>U180-4</t>
  </si>
  <si>
    <t>U143-3</t>
  </si>
  <si>
    <t>U193-3</t>
  </si>
  <si>
    <t>U154-2</t>
  </si>
  <si>
    <t>U127-6</t>
  </si>
  <si>
    <t>U155-8</t>
  </si>
  <si>
    <t>U181-7</t>
  </si>
  <si>
    <t>U158-3</t>
  </si>
  <si>
    <t>U145-8</t>
  </si>
  <si>
    <t>U157-3</t>
  </si>
  <si>
    <t>U131-4</t>
  </si>
  <si>
    <t>U154-5</t>
  </si>
  <si>
    <t>U157-1</t>
  </si>
  <si>
    <t>U199-1</t>
  </si>
  <si>
    <t>U160-8</t>
  </si>
  <si>
    <t>U158-6</t>
  </si>
  <si>
    <t>U158-8</t>
  </si>
  <si>
    <t>U143-4</t>
  </si>
  <si>
    <t>U183-3</t>
  </si>
  <si>
    <t>U180-3</t>
  </si>
  <si>
    <t>U183-6</t>
  </si>
  <si>
    <t>STD 3</t>
  </si>
  <si>
    <t>U182-4</t>
  </si>
  <si>
    <t>U141-7</t>
  </si>
  <si>
    <t>U158-4</t>
  </si>
  <si>
    <t>U165-2</t>
  </si>
  <si>
    <t>U172-3</t>
  </si>
  <si>
    <t>U157-8</t>
  </si>
  <si>
    <t>U164-5</t>
  </si>
  <si>
    <t>U189-2</t>
  </si>
  <si>
    <t>U126-2</t>
  </si>
  <si>
    <t>U137-1</t>
  </si>
  <si>
    <t>U140-2</t>
  </si>
  <si>
    <t>U137-5</t>
  </si>
  <si>
    <t>U135-4</t>
  </si>
  <si>
    <t>U172-7</t>
  </si>
  <si>
    <t>U172-4</t>
  </si>
  <si>
    <t>U173-8</t>
  </si>
  <si>
    <t>U174-4</t>
  </si>
  <si>
    <t>U168-5</t>
  </si>
  <si>
    <t>U169-2</t>
  </si>
  <si>
    <t>U122-4</t>
  </si>
  <si>
    <t>U122-5</t>
  </si>
  <si>
    <t>U136-1</t>
  </si>
  <si>
    <t>U139-3</t>
  </si>
  <si>
    <t>U138-5</t>
  </si>
  <si>
    <t>U135-6</t>
  </si>
  <si>
    <t>U175-1</t>
  </si>
  <si>
    <t>U171-4</t>
  </si>
  <si>
    <t>U176-5</t>
  </si>
  <si>
    <t>U176-8</t>
  </si>
  <si>
    <t>U189-1</t>
  </si>
  <si>
    <t>U168-6</t>
  </si>
  <si>
    <t>U126-1</t>
  </si>
  <si>
    <t>unknown 11</t>
  </si>
  <si>
    <t>U139-6</t>
  </si>
  <si>
    <t>U140-1</t>
  </si>
  <si>
    <t>U138-6</t>
  </si>
  <si>
    <t>U135-7</t>
  </si>
  <si>
    <t>U133-4</t>
  </si>
  <si>
    <t>U134-3</t>
  </si>
  <si>
    <t>U176-2</t>
  </si>
  <si>
    <t>U176-7</t>
  </si>
  <si>
    <t>U169-1</t>
  </si>
  <si>
    <t>U187-2</t>
  </si>
  <si>
    <t>U174-1</t>
  </si>
  <si>
    <t>U138-4</t>
  </si>
  <si>
    <t>U139-1</t>
  </si>
  <si>
    <t>U137-8</t>
  </si>
  <si>
    <t>U136-2</t>
  </si>
  <si>
    <t>U171-7</t>
  </si>
  <si>
    <t>U171-2</t>
  </si>
  <si>
    <t>U172-2</t>
  </si>
  <si>
    <t>U168-1</t>
  </si>
  <si>
    <t>U169-3</t>
  </si>
  <si>
    <t>U178-4</t>
  </si>
  <si>
    <t>U171-1</t>
  </si>
  <si>
    <t>U178-1</t>
  </si>
  <si>
    <t>U136-5</t>
  </si>
  <si>
    <t>U138-3</t>
  </si>
  <si>
    <t>U136-3</t>
  </si>
  <si>
    <t>U175-5</t>
  </si>
  <si>
    <t>U177-4</t>
  </si>
  <si>
    <t>U123-2</t>
  </si>
  <si>
    <t>U168-4</t>
  </si>
  <si>
    <t>U175-8</t>
  </si>
  <si>
    <t>U134-1</t>
  </si>
  <si>
    <t>U178-2</t>
  </si>
  <si>
    <t>U138-2</t>
  </si>
  <si>
    <t>U137-4</t>
  </si>
  <si>
    <t>U134-5</t>
  </si>
  <si>
    <t>U178-3</t>
  </si>
  <si>
    <t>U187-1</t>
  </si>
  <si>
    <t>U126-3</t>
  </si>
  <si>
    <t>U174-6</t>
  </si>
  <si>
    <t>U135-2</t>
  </si>
  <si>
    <t>U139-2</t>
  </si>
  <si>
    <t>U135-8</t>
  </si>
  <si>
    <t>U128-8</t>
  </si>
  <si>
    <t>U161-2</t>
  </si>
  <si>
    <t>U129-5</t>
  </si>
  <si>
    <t>U150-6</t>
  </si>
  <si>
    <t>U151-1</t>
  </si>
  <si>
    <t>U152-5</t>
  </si>
  <si>
    <t>U199-3</t>
  </si>
  <si>
    <t>U161-6</t>
  </si>
  <si>
    <t>U162-4</t>
  </si>
  <si>
    <t>U143-6</t>
  </si>
  <si>
    <t>U121-5</t>
  </si>
  <si>
    <t>U150-1</t>
  </si>
  <si>
    <t>U196-3</t>
  </si>
  <si>
    <t>U184-5</t>
  </si>
  <si>
    <t>U162-2</t>
  </si>
  <si>
    <t>U196-5</t>
  </si>
  <si>
    <t>U160-3</t>
  </si>
  <si>
    <t>U124-2</t>
  </si>
  <si>
    <t>U199-2</t>
  </si>
  <si>
    <t>U159-3</t>
  </si>
  <si>
    <t>U158-1</t>
  </si>
  <si>
    <t>U183-5</t>
  </si>
  <si>
    <t>U151-3</t>
  </si>
  <si>
    <t>U152-3</t>
  </si>
  <si>
    <t>U151-2</t>
  </si>
  <si>
    <t>U152-8</t>
  </si>
  <si>
    <t>U184-1</t>
  </si>
  <si>
    <t>U196-8</t>
  </si>
  <si>
    <t>U184-2</t>
  </si>
  <si>
    <t>U150-3</t>
  </si>
  <si>
    <t>U124-8</t>
  </si>
  <si>
    <t>U125-2</t>
  </si>
  <si>
    <t>U181-5</t>
  </si>
  <si>
    <t>U141-6</t>
  </si>
  <si>
    <t>U160-1</t>
  </si>
  <si>
    <t>U121-6</t>
  </si>
  <si>
    <t>U196-7</t>
  </si>
  <si>
    <t>U128-1</t>
  </si>
  <si>
    <t>U199-4</t>
  </si>
  <si>
    <t>U151-6</t>
  </si>
  <si>
    <t>U125-1</t>
  </si>
  <si>
    <t>U121-1</t>
  </si>
  <si>
    <t>U186-5</t>
  </si>
  <si>
    <t>U187-4</t>
  </si>
  <si>
    <t>U159-4</t>
  </si>
  <si>
    <t>U125-4</t>
  </si>
  <si>
    <t>U132-6</t>
  </si>
  <si>
    <t>U167-1</t>
  </si>
  <si>
    <t>U131-7</t>
  </si>
  <si>
    <t>U190-2</t>
  </si>
  <si>
    <t>U164-2</t>
  </si>
  <si>
    <t>U167-5</t>
  </si>
  <si>
    <t>U130-2</t>
  </si>
  <si>
    <t>U193-8</t>
  </si>
  <si>
    <t>U188-3</t>
  </si>
  <si>
    <t>U161-7</t>
  </si>
  <si>
    <t>U121-3</t>
  </si>
  <si>
    <t>U128-7</t>
  </si>
  <si>
    <t>U193-1</t>
  </si>
  <si>
    <t>U192-5</t>
  </si>
  <si>
    <t>U132-5</t>
  </si>
  <si>
    <t>U132-2</t>
  </si>
  <si>
    <t>U163-5</t>
  </si>
  <si>
    <t>U163-1</t>
  </si>
  <si>
    <t>U131-3</t>
  </si>
  <si>
    <t>U192-1</t>
  </si>
  <si>
    <t>U124-6</t>
  </si>
  <si>
    <t>U125-6</t>
  </si>
  <si>
    <t>U159-8</t>
  </si>
  <si>
    <t>U124-5</t>
  </si>
  <si>
    <t>U190-3</t>
  </si>
  <si>
    <t>U193-2</t>
  </si>
  <si>
    <t>U192-7</t>
  </si>
  <si>
    <t>U167-3</t>
  </si>
  <si>
    <t>U170-3</t>
  </si>
  <si>
    <t>U130-4</t>
  </si>
  <si>
    <t>U190-8</t>
  </si>
  <si>
    <t>U131-6</t>
  </si>
  <si>
    <t>U128-5</t>
  </si>
  <si>
    <t>U185-4</t>
  </si>
  <si>
    <t>U188-6</t>
  </si>
  <si>
    <t>U163-2</t>
  </si>
  <si>
    <t>U191-4</t>
  </si>
  <si>
    <t>U132-3</t>
  </si>
  <si>
    <t>U166-1</t>
  </si>
  <si>
    <t>U191-2</t>
  </si>
  <si>
    <t>U166-3</t>
  </si>
  <si>
    <t>U136-6</t>
  </si>
  <si>
    <t>U133-8</t>
  </si>
  <si>
    <t>U133-5</t>
  </si>
  <si>
    <t>U174-2</t>
  </si>
  <si>
    <t>U174-7</t>
  </si>
  <si>
    <t>U172-1</t>
  </si>
  <si>
    <t>U174-3</t>
  </si>
  <si>
    <t>U176-1</t>
  </si>
  <si>
    <t>U177-3</t>
  </si>
  <si>
    <t>U134-2</t>
  </si>
  <si>
    <t>U176-3</t>
  </si>
  <si>
    <t>U172-6</t>
  </si>
  <si>
    <t>HPLC Sample</t>
  </si>
  <si>
    <t>Plate number</t>
    <phoneticPr fontId="0" type="noConversion"/>
  </si>
  <si>
    <t xml:space="preserve">New HPLC Column </t>
  </si>
  <si>
    <t>STD3</t>
  </si>
  <si>
    <t>STD4</t>
  </si>
  <si>
    <t>STD2</t>
  </si>
  <si>
    <t>Plate number</t>
  </si>
  <si>
    <t>[Butyrate Con.]</t>
  </si>
  <si>
    <t xml:space="preserve">Plate 1 Std 2 Curve </t>
  </si>
  <si>
    <t xml:space="preserve">Plate 1 Std 3 Curve </t>
  </si>
  <si>
    <t xml:space="preserve">Plate 1 StdCurve </t>
  </si>
  <si>
    <t xml:space="preserve">Plate 2 Std 1 Curve </t>
  </si>
  <si>
    <t xml:space="preserve">Plate 2 Std 2 Curve </t>
  </si>
  <si>
    <t xml:space="preserve">Plate 2 Std 3 Curve </t>
  </si>
  <si>
    <t xml:space="preserve">Plate 3 Std 1 Curve </t>
  </si>
  <si>
    <t xml:space="preserve">Plate 3 Std2 Curve </t>
  </si>
  <si>
    <t xml:space="preserve">Plate 3 Std 3 Curve </t>
  </si>
  <si>
    <t xml:space="preserve">Plate 3 Std 4 Curve </t>
  </si>
  <si>
    <t xml:space="preserve">Plate 3 Std 5 Curve </t>
  </si>
  <si>
    <t xml:space="preserve">Plate 4 Std 1 Curve </t>
  </si>
  <si>
    <t xml:space="preserve">Plate 4 Std 2 Curve </t>
  </si>
  <si>
    <t xml:space="preserve">Plate 5 Std 1 Curve </t>
  </si>
  <si>
    <t xml:space="preserve">Plate 5 Std 2 Curve </t>
  </si>
  <si>
    <t xml:space="preserve">Plate 5 Std3 Curve </t>
  </si>
  <si>
    <t xml:space="preserve">Plate 6 Std 1Curve </t>
  </si>
  <si>
    <t xml:space="preserve">Plate 6 Std 2 Curve </t>
  </si>
  <si>
    <t xml:space="preserve">Plate 6 Std 4 Curve </t>
  </si>
  <si>
    <t xml:space="preserve">Plate 7 Std 1 Curve </t>
  </si>
  <si>
    <t xml:space="preserve">Plate 7 Std 2 Curve </t>
  </si>
  <si>
    <t>U185-6</t>
  </si>
  <si>
    <t>U153-1</t>
  </si>
  <si>
    <t>U147-8</t>
  </si>
  <si>
    <t>U197-3</t>
  </si>
  <si>
    <t>U179-5</t>
  </si>
  <si>
    <t>U168-2</t>
  </si>
  <si>
    <t>U170-5</t>
  </si>
  <si>
    <t>U201-2</t>
  </si>
  <si>
    <t>U147-6</t>
  </si>
  <si>
    <t>U200-2</t>
  </si>
  <si>
    <t>U147-7</t>
  </si>
  <si>
    <t>U156-3</t>
  </si>
  <si>
    <t>U195-5</t>
  </si>
  <si>
    <t>U146-2</t>
  </si>
  <si>
    <t>U198-5</t>
  </si>
  <si>
    <t>U153-3</t>
  </si>
  <si>
    <t>U169-7</t>
  </si>
  <si>
    <t>U189-4</t>
  </si>
  <si>
    <t>U192-2</t>
  </si>
  <si>
    <t>U198-3</t>
  </si>
  <si>
    <t>U201-4</t>
  </si>
  <si>
    <t>U148-2</t>
  </si>
  <si>
    <t>U200-3</t>
  </si>
  <si>
    <t>U194-2</t>
  </si>
  <si>
    <t>U198-6</t>
  </si>
  <si>
    <t>U201-6</t>
  </si>
  <si>
    <t>U156-4</t>
  </si>
  <si>
    <t>U144-2</t>
  </si>
  <si>
    <t>U165-8</t>
  </si>
  <si>
    <t>U169-8</t>
  </si>
  <si>
    <t>U197-2</t>
  </si>
  <si>
    <t>U195-1</t>
  </si>
  <si>
    <t>U144-3</t>
  </si>
  <si>
    <t>U148-1</t>
  </si>
  <si>
    <t>U153-5</t>
  </si>
  <si>
    <t>U142-1</t>
  </si>
  <si>
    <t>U153-6</t>
  </si>
  <si>
    <t>U195-2</t>
  </si>
  <si>
    <t>U197-1</t>
  </si>
  <si>
    <t>U169-6</t>
  </si>
  <si>
    <t>U189-3</t>
  </si>
  <si>
    <t>U131-8</t>
  </si>
  <si>
    <t>U198-7</t>
  </si>
  <si>
    <t>U195-4</t>
  </si>
  <si>
    <t>U148-3</t>
  </si>
  <si>
    <t>U179-7</t>
  </si>
  <si>
    <t>U194-5</t>
  </si>
  <si>
    <t>U148-4</t>
  </si>
  <si>
    <t>U198-8</t>
  </si>
  <si>
    <t>U179-3</t>
  </si>
  <si>
    <t>U198-4</t>
  </si>
  <si>
    <t>U168-3</t>
  </si>
  <si>
    <t>U123-3</t>
  </si>
  <si>
    <t>U166-5</t>
  </si>
  <si>
    <t>U156-7</t>
  </si>
  <si>
    <t>U146-3</t>
  </si>
  <si>
    <t>U142-3</t>
  </si>
  <si>
    <t>U198-1</t>
  </si>
  <si>
    <t>U195-3</t>
  </si>
  <si>
    <t>U201-7</t>
  </si>
  <si>
    <t>U142-2</t>
  </si>
  <si>
    <t>U147-4</t>
  </si>
  <si>
    <t>U197-4</t>
  </si>
  <si>
    <t>control</t>
  </si>
  <si>
    <t>U167-8</t>
  </si>
  <si>
    <t>U144-4</t>
  </si>
  <si>
    <t>U144-1</t>
  </si>
  <si>
    <t>U146-4</t>
  </si>
  <si>
    <t>U156-1</t>
  </si>
  <si>
    <t>U200-8</t>
  </si>
  <si>
    <t>U156-2</t>
  </si>
  <si>
    <t>U179-6</t>
  </si>
  <si>
    <t>U146-1</t>
  </si>
  <si>
    <t>U169-5</t>
  </si>
  <si>
    <t>U168-7</t>
  </si>
  <si>
    <t>U123-1</t>
  </si>
  <si>
    <t>U126-4</t>
  </si>
  <si>
    <t>U127-2</t>
  </si>
  <si>
    <t>U138-1</t>
  </si>
  <si>
    <t>U140-3</t>
  </si>
  <si>
    <t>U133-3</t>
  </si>
  <si>
    <t>U135-3</t>
  </si>
  <si>
    <t>U171-6</t>
  </si>
  <si>
    <t>U171-5</t>
  </si>
  <si>
    <t>U177-8</t>
  </si>
  <si>
    <t>U176-6</t>
  </si>
  <si>
    <t>U123-4</t>
  </si>
  <si>
    <t>U187-3</t>
  </si>
  <si>
    <t>mmol/kg</t>
  </si>
  <si>
    <t>Corrected Con.(mM)</t>
  </si>
  <si>
    <t>Substrate</t>
  </si>
  <si>
    <t xml:space="preserve">Plate 6 Std 3Curve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</si>
</sst>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0"/>
      <name val="Verdana"/>
    </font>
    <font>
      <b/>
      <sz val="10"/>
      <name val="Verdana"/>
    </font>
    <font>
      <sz val="11"/>
      <color indexed="8"/>
      <name val="Calibri"/>
    </font>
    <font>
      <sz val="11"/>
      <color rgb="FF000000"/>
      <name val="Calibri"/>
      <scheme val="minor"/>
    </font>
    <font>
      <sz val="11"/>
      <name val="Calibri"/>
      <scheme val="minor"/>
    </font>
    <font>
      <sz val="12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1"/>
      <name val="Arial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8"/>
      <name val="Verdana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8">
    <xf numFmtId="0" fontId="0" fillId="0" borderId="0">
      <alignment horizontal="center"/>
    </xf>
    <xf numFmtId="0" fontId="6" fillId="0" borderId="0"/>
    <xf numFmtId="0" fontId="1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>
      <alignment horizontal="left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  <xf numFmtId="0" fontId="1" fillId="0" borderId="0" applyNumberFormat="0" applyFill="0" applyBorder="0" applyAlignment="0" applyProtection="0">
      <alignment horizontal="center"/>
    </xf>
    <xf numFmtId="0" fontId="2" fillId="0" borderId="0" applyNumberFormat="0" applyFill="0" applyBorder="0" applyAlignment="0" applyProtection="0">
      <alignment horizontal="center"/>
    </xf>
  </cellStyleXfs>
  <cellXfs count="51">
    <xf numFmtId="0" fontId="0" fillId="0" borderId="0" xfId="0">
      <alignment horizontal="center"/>
    </xf>
    <xf numFmtId="164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6" fillId="0" borderId="0" xfId="1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1" applyNumberFormat="1" applyAlignment="1">
      <alignment horizontal="center"/>
    </xf>
    <xf numFmtId="0" fontId="7" fillId="0" borderId="0" xfId="1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6" fillId="2" borderId="1" xfId="1" applyFill="1" applyBorder="1" applyAlignment="1">
      <alignment horizontal="center"/>
    </xf>
    <xf numFmtId="164" fontId="6" fillId="0" borderId="0" xfId="1" applyNumberFormat="1" applyAlignment="1">
      <alignment horizontal="center"/>
    </xf>
    <xf numFmtId="0" fontId="6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>
      <alignment horizontal="center"/>
    </xf>
    <xf numFmtId="0" fontId="5" fillId="0" borderId="0" xfId="0" applyFont="1">
      <alignment horizontal="center"/>
    </xf>
    <xf numFmtId="0" fontId="6" fillId="0" borderId="0" xfId="1"/>
    <xf numFmtId="0" fontId="0" fillId="0" borderId="0" xfId="0" applyAlignment="1">
      <alignment horizontal="left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3" fillId="0" borderId="0" xfId="0" applyFo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/>
    </xf>
    <xf numFmtId="0" fontId="19" fillId="0" borderId="0" xfId="0" applyFont="1" applyAlignment="1">
      <alignment horizontal="center"/>
    </xf>
    <xf numFmtId="164" fontId="12" fillId="0" borderId="0" xfId="0" applyNumberFormat="1" applyFont="1">
      <alignment horizontal="center"/>
    </xf>
    <xf numFmtId="164" fontId="16" fillId="0" borderId="0" xfId="0" applyNumberFormat="1" applyFont="1" applyAlignment="1">
      <alignment horizontal="center"/>
    </xf>
    <xf numFmtId="0" fontId="18" fillId="0" borderId="0" xfId="0" applyFont="1">
      <alignment horizontal="center"/>
    </xf>
    <xf numFmtId="0" fontId="19" fillId="0" borderId="0" xfId="0" applyFont="1">
      <alignment horizontal="center"/>
    </xf>
    <xf numFmtId="164" fontId="0" fillId="0" borderId="0" xfId="0" applyNumberFormat="1">
      <alignment horizontal="center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 customBuiltin="1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518651384793"/>
          <c:y val="0.119205298013245"/>
          <c:w val="0.441041254978263"/>
          <c:h val="0.746048912760077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3673967609944"/>
                  <c:y val="-0.16491968503937"/>
                </c:manualLayout>
              </c:layout>
              <c:numFmt formatCode="General" sourceLinked="0"/>
            </c:trendlineLbl>
          </c:trendline>
          <c:xVal>
            <c:numRef>
              <c:f>'[1]W16 Calculations'!$O$88:$O$93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</c:numCache>
            </c:numRef>
          </c:xVal>
          <c:yVal>
            <c:numRef>
              <c:f>'[1]W16 Calculations'!$P$88:$P$93</c:f>
              <c:numCache>
                <c:formatCode>General</c:formatCode>
                <c:ptCount val="6"/>
                <c:pt idx="0">
                  <c:v>15007.0</c:v>
                </c:pt>
                <c:pt idx="1">
                  <c:v>38839.0</c:v>
                </c:pt>
                <c:pt idx="2">
                  <c:v>107547.0</c:v>
                </c:pt>
                <c:pt idx="3">
                  <c:v>223568.0</c:v>
                </c:pt>
                <c:pt idx="4">
                  <c:v>487810.0</c:v>
                </c:pt>
                <c:pt idx="5">
                  <c:v>919498.0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022488"/>
        <c:axId val="437006616"/>
      </c:scatterChart>
      <c:valAx>
        <c:axId val="437022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7006616"/>
        <c:crosses val="autoZero"/>
        <c:crossBetween val="midCat"/>
      </c:valAx>
      <c:valAx>
        <c:axId val="437006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022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20842431870737"/>
                  <c:y val="-0.0665441819772528"/>
                </c:manualLayout>
              </c:layout>
              <c:numFmt formatCode="General" sourceLinked="0"/>
            </c:trendlineLbl>
          </c:trendline>
          <c:xVal>
            <c:numRef>
              <c:f>'[1]W16 Calculations'!$P$231:$P$237</c:f>
              <c:numCache>
                <c:formatCode>General</c:formatCode>
                <c:ptCount val="7"/>
                <c:pt idx="0">
                  <c:v>20.0</c:v>
                </c:pt>
                <c:pt idx="1">
                  <c:v>10.0</c:v>
                </c:pt>
                <c:pt idx="2">
                  <c:v>5.0</c:v>
                </c:pt>
                <c:pt idx="3">
                  <c:v>2.5</c:v>
                </c:pt>
                <c:pt idx="4">
                  <c:v>1.0</c:v>
                </c:pt>
                <c:pt idx="5">
                  <c:v>0.5</c:v>
                </c:pt>
                <c:pt idx="6">
                  <c:v>0.25</c:v>
                </c:pt>
              </c:numCache>
            </c:numRef>
          </c:xVal>
          <c:yVal>
            <c:numRef>
              <c:f>'[1]W16 Calculations'!$Q$231:$Q$237</c:f>
              <c:numCache>
                <c:formatCode>General</c:formatCode>
                <c:ptCount val="7"/>
                <c:pt idx="0">
                  <c:v>827299.0</c:v>
                </c:pt>
                <c:pt idx="1">
                  <c:v>367750.0</c:v>
                </c:pt>
                <c:pt idx="2">
                  <c:v>192620.0</c:v>
                </c:pt>
                <c:pt idx="3">
                  <c:v>99424.0</c:v>
                </c:pt>
                <c:pt idx="4">
                  <c:v>36194.0</c:v>
                </c:pt>
                <c:pt idx="5">
                  <c:v>15848.0</c:v>
                </c:pt>
                <c:pt idx="6">
                  <c:v>7756.0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79304"/>
        <c:axId val="436382264"/>
      </c:scatterChart>
      <c:valAx>
        <c:axId val="436379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382264"/>
        <c:crosses val="autoZero"/>
        <c:crossBetween val="midCat"/>
      </c:valAx>
      <c:valAx>
        <c:axId val="436382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379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Calculalations'!$P$21:$P$28</c:f>
              <c:numCache>
                <c:formatCode>General</c:formatCode>
                <c:ptCount val="8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1.0</c:v>
                </c:pt>
                <c:pt idx="4">
                  <c:v>2.5</c:v>
                </c:pt>
                <c:pt idx="5">
                  <c:v>5.0</c:v>
                </c:pt>
                <c:pt idx="6">
                  <c:v>10.0</c:v>
                </c:pt>
                <c:pt idx="7">
                  <c:v>20.0</c:v>
                </c:pt>
              </c:numCache>
            </c:numRef>
          </c:xVal>
          <c:yVal>
            <c:numRef>
              <c:f>'W 2016 Calculalations'!$Q$21:$Q$28</c:f>
              <c:numCache>
                <c:formatCode>General</c:formatCode>
                <c:ptCount val="8"/>
                <c:pt idx="0">
                  <c:v>13110.0</c:v>
                </c:pt>
                <c:pt idx="1">
                  <c:v>33595.0</c:v>
                </c:pt>
                <c:pt idx="2">
                  <c:v>68873.0</c:v>
                </c:pt>
                <c:pt idx="3">
                  <c:v>141361.0</c:v>
                </c:pt>
                <c:pt idx="4">
                  <c:v>364572.0</c:v>
                </c:pt>
                <c:pt idx="5">
                  <c:v>714793.0</c:v>
                </c:pt>
                <c:pt idx="6">
                  <c:v>1.52129E6</c:v>
                </c:pt>
                <c:pt idx="7">
                  <c:v>2.751517E6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157176"/>
        <c:axId val="436595912"/>
      </c:scatterChart>
      <c:valAx>
        <c:axId val="437157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595912"/>
        <c:crosses val="autoZero"/>
        <c:crossBetween val="midCat"/>
      </c:valAx>
      <c:valAx>
        <c:axId val="436595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157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Calculalations'!$P$116:$P$122</c:f>
              <c:numCache>
                <c:formatCode>General</c:formatCode>
                <c:ptCount val="7"/>
                <c:pt idx="2">
                  <c:v>0.5</c:v>
                </c:pt>
                <c:pt idx="3">
                  <c:v>2.5</c:v>
                </c:pt>
                <c:pt idx="4">
                  <c:v>5.0</c:v>
                </c:pt>
                <c:pt idx="5">
                  <c:v>10.0</c:v>
                </c:pt>
                <c:pt idx="6">
                  <c:v>20.0</c:v>
                </c:pt>
              </c:numCache>
            </c:numRef>
          </c:xVal>
          <c:yVal>
            <c:numRef>
              <c:f>'W 2016 Calculalations'!$Q$116:$Q$122</c:f>
              <c:numCache>
                <c:formatCode>General</c:formatCode>
                <c:ptCount val="7"/>
                <c:pt idx="2">
                  <c:v>15977.0</c:v>
                </c:pt>
                <c:pt idx="3">
                  <c:v>103450.0</c:v>
                </c:pt>
                <c:pt idx="4">
                  <c:v>251383.0</c:v>
                </c:pt>
                <c:pt idx="5">
                  <c:v>459340.0</c:v>
                </c:pt>
                <c:pt idx="6">
                  <c:v>1.037317E6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858616"/>
        <c:axId val="437039208"/>
      </c:scatterChart>
      <c:valAx>
        <c:axId val="43685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7039208"/>
        <c:crosses val="autoZero"/>
        <c:crossBetween val="midCat"/>
      </c:valAx>
      <c:valAx>
        <c:axId val="437039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858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73408573928259"/>
                  <c:y val="-0.00925925925925927"/>
                </c:manualLayout>
              </c:layout>
              <c:numFmt formatCode="General" sourceLinked="0"/>
            </c:trendlineLbl>
          </c:trendline>
          <c:xVal>
            <c:numRef>
              <c:f>'[1]W16 Calculations'!$Q$191:$Q$198</c:f>
              <c:numCache>
                <c:formatCode>General</c:formatCode>
                <c:ptCount val="8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1.0</c:v>
                </c:pt>
                <c:pt idx="4">
                  <c:v>2.5</c:v>
                </c:pt>
                <c:pt idx="5">
                  <c:v>5.0</c:v>
                </c:pt>
                <c:pt idx="6">
                  <c:v>10.0</c:v>
                </c:pt>
                <c:pt idx="7">
                  <c:v>20.0</c:v>
                </c:pt>
              </c:numCache>
            </c:numRef>
          </c:xVal>
          <c:yVal>
            <c:numRef>
              <c:f>'[1]W16 Calculations'!$R$191:$R$198</c:f>
              <c:numCache>
                <c:formatCode>General</c:formatCode>
                <c:ptCount val="8"/>
                <c:pt idx="0">
                  <c:v>3183.0</c:v>
                </c:pt>
                <c:pt idx="1">
                  <c:v>9043.0</c:v>
                </c:pt>
                <c:pt idx="2">
                  <c:v>18871.0</c:v>
                </c:pt>
                <c:pt idx="3">
                  <c:v>39561.0</c:v>
                </c:pt>
                <c:pt idx="4">
                  <c:v>104392.0</c:v>
                </c:pt>
                <c:pt idx="5">
                  <c:v>202995.0</c:v>
                </c:pt>
                <c:pt idx="6">
                  <c:v>378610.0</c:v>
                </c:pt>
                <c:pt idx="7">
                  <c:v>842943.0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00264"/>
        <c:axId val="436506264"/>
      </c:scatterChart>
      <c:valAx>
        <c:axId val="437200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506264"/>
        <c:crosses val="autoZero"/>
        <c:crossBetween val="midCat"/>
      </c:valAx>
      <c:valAx>
        <c:axId val="436506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200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9272239906182"/>
          <c:y val="0.310936415206164"/>
          <c:w val="0.286685206902329"/>
          <c:h val="0.34586910507154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Calculalations'!$Q$207:$Q$212</c:f>
              <c:numCache>
                <c:formatCode>General</c:formatCode>
                <c:ptCount val="6"/>
                <c:pt idx="0">
                  <c:v>20.0</c:v>
                </c:pt>
                <c:pt idx="1">
                  <c:v>10.0</c:v>
                </c:pt>
                <c:pt idx="2">
                  <c:v>5.0</c:v>
                </c:pt>
                <c:pt idx="3">
                  <c:v>2.5</c:v>
                </c:pt>
                <c:pt idx="4">
                  <c:v>1.0</c:v>
                </c:pt>
                <c:pt idx="5">
                  <c:v>0.1</c:v>
                </c:pt>
              </c:numCache>
            </c:numRef>
          </c:xVal>
          <c:yVal>
            <c:numRef>
              <c:f>'W 2016 Calculalations'!$R$207:$R$212</c:f>
              <c:numCache>
                <c:formatCode>General</c:formatCode>
                <c:ptCount val="6"/>
                <c:pt idx="0">
                  <c:v>854347.0</c:v>
                </c:pt>
                <c:pt idx="1">
                  <c:v>358588.0</c:v>
                </c:pt>
                <c:pt idx="2">
                  <c:v>200807.0</c:v>
                </c:pt>
                <c:pt idx="3">
                  <c:v>94929.0</c:v>
                </c:pt>
                <c:pt idx="4">
                  <c:v>84284.0</c:v>
                </c:pt>
                <c:pt idx="5">
                  <c:v>6156.0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357336"/>
        <c:axId val="436360296"/>
      </c:scatterChart>
      <c:valAx>
        <c:axId val="436357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360296"/>
        <c:crosses val="autoZero"/>
        <c:crossBetween val="midCat"/>
      </c:valAx>
      <c:valAx>
        <c:axId val="436360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357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Calculalations'!$R$240:$R$245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</c:numCache>
            </c:numRef>
          </c:xVal>
          <c:yVal>
            <c:numRef>
              <c:f>'W 2016 Calculalations'!$S$240:$S$245</c:f>
              <c:numCache>
                <c:formatCode>General</c:formatCode>
                <c:ptCount val="6"/>
                <c:pt idx="0">
                  <c:v>15104.0</c:v>
                </c:pt>
                <c:pt idx="1">
                  <c:v>34654.0</c:v>
                </c:pt>
                <c:pt idx="2">
                  <c:v>94980.0</c:v>
                </c:pt>
                <c:pt idx="3">
                  <c:v>194298.0</c:v>
                </c:pt>
                <c:pt idx="4">
                  <c:v>371934.0</c:v>
                </c:pt>
                <c:pt idx="5">
                  <c:v>803469.0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965048"/>
        <c:axId val="436968008"/>
      </c:scatterChart>
      <c:valAx>
        <c:axId val="43696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968008"/>
        <c:crosses val="autoZero"/>
        <c:crossBetween val="midCat"/>
      </c:valAx>
      <c:valAx>
        <c:axId val="436968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965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26772621659997"/>
                  <c:y val="-0.0780141843971631"/>
                </c:manualLayout>
              </c:layout>
              <c:numFmt formatCode="General" sourceLinked="0"/>
            </c:trendlineLbl>
          </c:trendline>
          <c:xVal>
            <c:numRef>
              <c:f>'[2]W16 Calculations'!$R$316:$R$321</c:f>
              <c:numCache>
                <c:formatCode>General</c:formatCode>
                <c:ptCount val="6"/>
                <c:pt idx="0">
                  <c:v>20.0</c:v>
                </c:pt>
                <c:pt idx="1">
                  <c:v>10.0</c:v>
                </c:pt>
                <c:pt idx="2">
                  <c:v>5.0</c:v>
                </c:pt>
                <c:pt idx="3">
                  <c:v>2.5</c:v>
                </c:pt>
                <c:pt idx="4">
                  <c:v>1.0</c:v>
                </c:pt>
                <c:pt idx="5">
                  <c:v>0.5</c:v>
                </c:pt>
              </c:numCache>
            </c:numRef>
          </c:xVal>
          <c:yVal>
            <c:numRef>
              <c:f>'[2]W16 Calculations'!$S$316:$S$321</c:f>
              <c:numCache>
                <c:formatCode>General</c:formatCode>
                <c:ptCount val="6"/>
                <c:pt idx="0">
                  <c:v>806156.0</c:v>
                </c:pt>
                <c:pt idx="1">
                  <c:v>370387.0</c:v>
                </c:pt>
                <c:pt idx="2">
                  <c:v>195269.0</c:v>
                </c:pt>
                <c:pt idx="3">
                  <c:v>99768.0</c:v>
                </c:pt>
                <c:pt idx="4">
                  <c:v>34036.0</c:v>
                </c:pt>
                <c:pt idx="5">
                  <c:v>18113.0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35528"/>
        <c:axId val="437238488"/>
      </c:scatterChart>
      <c:valAx>
        <c:axId val="437235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7238488"/>
        <c:crosses val="autoZero"/>
        <c:crossBetween val="midCat"/>
      </c:valAx>
      <c:valAx>
        <c:axId val="437238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235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74949249507874"/>
                  <c:y val="-0.038961038961039"/>
                </c:manualLayout>
              </c:layout>
              <c:numFmt formatCode="General" sourceLinked="0"/>
            </c:trendlineLbl>
          </c:trendline>
          <c:xVal>
            <c:numRef>
              <c:f>'[2]W16 Calculations'!$R$352:$R$354</c:f>
              <c:numCache>
                <c:formatCode>General</c:formatCode>
                <c:ptCount val="3"/>
                <c:pt idx="0">
                  <c:v>10.0</c:v>
                </c:pt>
                <c:pt idx="1">
                  <c:v>5.0</c:v>
                </c:pt>
                <c:pt idx="2">
                  <c:v>1.0</c:v>
                </c:pt>
              </c:numCache>
            </c:numRef>
          </c:xVal>
          <c:yVal>
            <c:numRef>
              <c:f>'[2]W16 Calculations'!$S$352:$S$354</c:f>
              <c:numCache>
                <c:formatCode>General</c:formatCode>
                <c:ptCount val="3"/>
                <c:pt idx="0">
                  <c:v>336383.0</c:v>
                </c:pt>
                <c:pt idx="1">
                  <c:v>179682.0</c:v>
                </c:pt>
                <c:pt idx="2">
                  <c:v>70198.0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730824"/>
        <c:axId val="436733784"/>
      </c:scatterChart>
      <c:valAx>
        <c:axId val="436730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6733784"/>
        <c:crosses val="autoZero"/>
        <c:crossBetween val="midCat"/>
      </c:valAx>
      <c:valAx>
        <c:axId val="436733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730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Calculalations'!$O$722:$O$727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</c:numCache>
            </c:numRef>
          </c:xVal>
          <c:yVal>
            <c:numRef>
              <c:f>'W 2016 Calculalations'!$P$722:$P$727</c:f>
              <c:numCache>
                <c:formatCode>General</c:formatCode>
                <c:ptCount val="6"/>
                <c:pt idx="0">
                  <c:v>14244.0</c:v>
                </c:pt>
                <c:pt idx="1">
                  <c:v>29473.0</c:v>
                </c:pt>
                <c:pt idx="2">
                  <c:v>80064.0</c:v>
                </c:pt>
                <c:pt idx="3">
                  <c:v>169055.0</c:v>
                </c:pt>
                <c:pt idx="4">
                  <c:v>343818.0</c:v>
                </c:pt>
                <c:pt idx="5">
                  <c:v>753834.0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94808"/>
        <c:axId val="448597768"/>
      </c:scatterChart>
      <c:valAx>
        <c:axId val="448594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597768"/>
        <c:crosses val="autoZero"/>
        <c:crossBetween val="midCat"/>
      </c:valAx>
      <c:valAx>
        <c:axId val="448597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594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Calculalations'!$R$349:$R$353</c:f>
              <c:numCache>
                <c:formatCode>General</c:formatCode>
                <c:ptCount val="5"/>
                <c:pt idx="0">
                  <c:v>1.0</c:v>
                </c:pt>
                <c:pt idx="1">
                  <c:v>2.5</c:v>
                </c:pt>
                <c:pt idx="2">
                  <c:v>5.0</c:v>
                </c:pt>
                <c:pt idx="3">
                  <c:v>10.0</c:v>
                </c:pt>
                <c:pt idx="4">
                  <c:v>20.0</c:v>
                </c:pt>
              </c:numCache>
            </c:numRef>
          </c:xVal>
          <c:yVal>
            <c:numRef>
              <c:f>'W 2016 Calculalations'!$S$349:$S$353</c:f>
              <c:numCache>
                <c:formatCode>General</c:formatCode>
                <c:ptCount val="5"/>
                <c:pt idx="0">
                  <c:v>31160.0</c:v>
                </c:pt>
                <c:pt idx="1">
                  <c:v>80163.0</c:v>
                </c:pt>
                <c:pt idx="2">
                  <c:v>182440.0</c:v>
                </c:pt>
                <c:pt idx="3">
                  <c:v>314430.0</c:v>
                </c:pt>
                <c:pt idx="4">
                  <c:v>745226.0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654952"/>
        <c:axId val="448657912"/>
      </c:scatterChart>
      <c:valAx>
        <c:axId val="44865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657912"/>
        <c:crosses val="autoZero"/>
        <c:crossBetween val="midCat"/>
      </c:valAx>
      <c:valAx>
        <c:axId val="448657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654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49573053368329"/>
                  <c:y val="-0.0231481481481481"/>
                </c:manualLayout>
              </c:layout>
              <c:numFmt formatCode="General" sourceLinked="0"/>
            </c:trendlineLbl>
          </c:trendline>
          <c:xVal>
            <c:numRef>
              <c:f>'[1]W16 Calculations'!$P$467:$P$469</c:f>
              <c:numCache>
                <c:formatCode>General</c:formatCode>
                <c:ptCount val="3"/>
                <c:pt idx="0">
                  <c:v>10.0</c:v>
                </c:pt>
                <c:pt idx="1">
                  <c:v>5.0</c:v>
                </c:pt>
                <c:pt idx="2">
                  <c:v>1.0</c:v>
                </c:pt>
              </c:numCache>
            </c:numRef>
          </c:xVal>
          <c:yVal>
            <c:numRef>
              <c:f>'[1]W16 Calculations'!$Q$467:$Q$469</c:f>
              <c:numCache>
                <c:formatCode>General</c:formatCode>
                <c:ptCount val="3"/>
                <c:pt idx="0">
                  <c:v>327640.0</c:v>
                </c:pt>
                <c:pt idx="1">
                  <c:v>133823.0</c:v>
                </c:pt>
                <c:pt idx="2">
                  <c:v>19103.0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685224"/>
        <c:axId val="448688184"/>
      </c:scatterChart>
      <c:valAx>
        <c:axId val="448685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688184"/>
        <c:crosses val="autoZero"/>
        <c:crossBetween val="midCat"/>
      </c:valAx>
      <c:valAx>
        <c:axId val="448688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685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6515091863517"/>
                  <c:y val="-0.0106893409157189"/>
                </c:manualLayout>
              </c:layout>
              <c:numFmt formatCode="General" sourceLinked="0"/>
            </c:trendlineLbl>
          </c:trendline>
          <c:xVal>
            <c:numRef>
              <c:f>'[1]W16 Calculations'!$P$518:$P$523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</c:numCache>
            </c:numRef>
          </c:xVal>
          <c:yVal>
            <c:numRef>
              <c:f>'[1]W16 Calculations'!$Q$518:$Q$523</c:f>
              <c:numCache>
                <c:formatCode>General</c:formatCode>
                <c:ptCount val="6"/>
                <c:pt idx="0">
                  <c:v>10785.0</c:v>
                </c:pt>
                <c:pt idx="1">
                  <c:v>21247.0</c:v>
                </c:pt>
                <c:pt idx="2">
                  <c:v>59747.0</c:v>
                </c:pt>
                <c:pt idx="3">
                  <c:v>150793.0</c:v>
                </c:pt>
                <c:pt idx="4">
                  <c:v>486221.0</c:v>
                </c:pt>
                <c:pt idx="5">
                  <c:v>640051.0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5128"/>
        <c:axId val="448718088"/>
      </c:scatterChart>
      <c:valAx>
        <c:axId val="44871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718088"/>
        <c:crosses val="autoZero"/>
        <c:crossBetween val="midCat"/>
      </c:valAx>
      <c:valAx>
        <c:axId val="448718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715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83747382700758"/>
                  <c:y val="-0.0384615384615385"/>
                </c:manualLayout>
              </c:layout>
              <c:numFmt formatCode="General" sourceLinked="0"/>
            </c:trendlineLbl>
          </c:trendline>
          <c:xVal>
            <c:numRef>
              <c:f>'[1]W16 Calculations'!$P$634:$P$637</c:f>
              <c:numCache>
                <c:formatCode>General</c:formatCode>
                <c:ptCount val="4"/>
                <c:pt idx="0">
                  <c:v>2.5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</c:numCache>
            </c:numRef>
          </c:xVal>
          <c:yVal>
            <c:numRef>
              <c:f>'[1]W16 Calculations'!$Q$634:$Q$637</c:f>
              <c:numCache>
                <c:formatCode>General</c:formatCode>
                <c:ptCount val="4"/>
                <c:pt idx="0">
                  <c:v>77587.0</c:v>
                </c:pt>
                <c:pt idx="1">
                  <c:v>160129.0</c:v>
                </c:pt>
                <c:pt idx="2">
                  <c:v>337836.0</c:v>
                </c:pt>
                <c:pt idx="3">
                  <c:v>701132.0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45448"/>
        <c:axId val="448748408"/>
      </c:scatterChart>
      <c:valAx>
        <c:axId val="448745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748408"/>
        <c:crosses val="autoZero"/>
        <c:crossBetween val="midCat"/>
      </c:valAx>
      <c:valAx>
        <c:axId val="44874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745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Calculalations'!$O$523:$O$525</c:f>
              <c:numCache>
                <c:formatCode>General</c:formatCode>
                <c:ptCount val="3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</c:numCache>
            </c:numRef>
          </c:xVal>
          <c:yVal>
            <c:numRef>
              <c:f>'W 2016 Calculalations'!$P$523:$P$525</c:f>
              <c:numCache>
                <c:formatCode>General</c:formatCode>
                <c:ptCount val="3"/>
                <c:pt idx="0">
                  <c:v>31864.0</c:v>
                </c:pt>
                <c:pt idx="1">
                  <c:v>160249.0</c:v>
                </c:pt>
                <c:pt idx="2">
                  <c:v>372929.0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82312"/>
        <c:axId val="448578440"/>
      </c:scatterChart>
      <c:valAx>
        <c:axId val="44858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578440"/>
        <c:crosses val="autoZero"/>
        <c:crossBetween val="midCat"/>
      </c:valAx>
      <c:valAx>
        <c:axId val="448578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582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7547244094488"/>
                  <c:y val="-0.00931138815981335"/>
                </c:manualLayout>
              </c:layout>
              <c:numFmt formatCode="General" sourceLinked="0"/>
            </c:trendlineLbl>
          </c:trendline>
          <c:xVal>
            <c:numRef>
              <c:f>'[1]W16 Calculations'!$P$632:$P$637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</c:numCache>
            </c:numRef>
          </c:xVal>
          <c:yVal>
            <c:numRef>
              <c:f>'[1]W16 Calculations'!$Q$632:$Q$637</c:f>
              <c:numCache>
                <c:formatCode>General</c:formatCode>
                <c:ptCount val="6"/>
                <c:pt idx="0">
                  <c:v>12051.0</c:v>
                </c:pt>
                <c:pt idx="1">
                  <c:v>102964.0</c:v>
                </c:pt>
                <c:pt idx="2">
                  <c:v>77587.0</c:v>
                </c:pt>
                <c:pt idx="3">
                  <c:v>160129.0</c:v>
                </c:pt>
                <c:pt idx="4">
                  <c:v>337836.0</c:v>
                </c:pt>
                <c:pt idx="5">
                  <c:v>701132.0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40280"/>
        <c:axId val="448543240"/>
      </c:scatterChart>
      <c:valAx>
        <c:axId val="44854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543240"/>
        <c:crosses val="autoZero"/>
        <c:crossBetween val="midCat"/>
      </c:valAx>
      <c:valAx>
        <c:axId val="448543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540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7539384824088"/>
                  <c:y val="-0.0716211537387614"/>
                </c:manualLayout>
              </c:layout>
              <c:numFmt formatCode="General" sourceLinked="0"/>
            </c:trendlineLbl>
          </c:trendline>
          <c:xVal>
            <c:numRef>
              <c:f>'[3]Butyrate Analysis'!$O$643:$O$647</c:f>
              <c:numCache>
                <c:formatCode>General</c:formatCode>
                <c:ptCount val="5"/>
                <c:pt idx="0">
                  <c:v>20.0</c:v>
                </c:pt>
                <c:pt idx="1">
                  <c:v>5.0</c:v>
                </c:pt>
                <c:pt idx="2">
                  <c:v>2.5</c:v>
                </c:pt>
                <c:pt idx="3">
                  <c:v>1.0</c:v>
                </c:pt>
                <c:pt idx="4">
                  <c:v>0.5</c:v>
                </c:pt>
              </c:numCache>
            </c:numRef>
          </c:xVal>
          <c:yVal>
            <c:numRef>
              <c:f>'[3]Butyrate Analysis'!$P$643:$P$647</c:f>
              <c:numCache>
                <c:formatCode>General</c:formatCode>
                <c:ptCount val="5"/>
                <c:pt idx="0">
                  <c:v>764808.0</c:v>
                </c:pt>
                <c:pt idx="1">
                  <c:v>196929.0</c:v>
                </c:pt>
                <c:pt idx="2">
                  <c:v>96868.0</c:v>
                </c:pt>
                <c:pt idx="3">
                  <c:v>35804.0</c:v>
                </c:pt>
                <c:pt idx="4">
                  <c:v>17429.0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15752"/>
        <c:axId val="448503160"/>
      </c:scatterChart>
      <c:valAx>
        <c:axId val="448515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503160"/>
        <c:crosses val="autoZero"/>
        <c:crossBetween val="midCat"/>
      </c:valAx>
      <c:valAx>
        <c:axId val="448503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515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26353537203198"/>
                  <c:y val="-0.0764203942592282"/>
                </c:manualLayout>
              </c:layout>
              <c:numFmt formatCode="General" sourceLinked="0"/>
            </c:trendlineLbl>
          </c:trendline>
          <c:xVal>
            <c:numRef>
              <c:f>'[3]Butyrate Analysis'!$O$708:$O$713</c:f>
              <c:numCache>
                <c:formatCode>General</c:formatCode>
                <c:ptCount val="6"/>
                <c:pt idx="0">
                  <c:v>20.0</c:v>
                </c:pt>
                <c:pt idx="1">
                  <c:v>10.0</c:v>
                </c:pt>
                <c:pt idx="2">
                  <c:v>5.0</c:v>
                </c:pt>
                <c:pt idx="3">
                  <c:v>2.5</c:v>
                </c:pt>
                <c:pt idx="4">
                  <c:v>1.0</c:v>
                </c:pt>
                <c:pt idx="5">
                  <c:v>0.5</c:v>
                </c:pt>
              </c:numCache>
            </c:numRef>
          </c:xVal>
          <c:yVal>
            <c:numRef>
              <c:f>'[3]Butyrate Analysis'!$P$708:$P$713</c:f>
              <c:numCache>
                <c:formatCode>General</c:formatCode>
                <c:ptCount val="6"/>
                <c:pt idx="0">
                  <c:v>785991.0</c:v>
                </c:pt>
                <c:pt idx="1">
                  <c:v>381482.0</c:v>
                </c:pt>
                <c:pt idx="2">
                  <c:v>196031.0</c:v>
                </c:pt>
                <c:pt idx="3">
                  <c:v>97666.0</c:v>
                </c:pt>
                <c:pt idx="4">
                  <c:v>33774.0</c:v>
                </c:pt>
                <c:pt idx="5">
                  <c:v>16727.0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89176"/>
        <c:axId val="448492136"/>
      </c:scatterChart>
      <c:valAx>
        <c:axId val="448489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492136"/>
        <c:crosses val="autoZero"/>
        <c:crossBetween val="midCat"/>
      </c:valAx>
      <c:valAx>
        <c:axId val="448492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489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23501960903536"/>
                  <c:y val="-0.0684931506849315"/>
                </c:manualLayout>
              </c:layout>
              <c:numFmt formatCode="General" sourceLinked="0"/>
            </c:trendlineLbl>
          </c:trendline>
          <c:xVal>
            <c:numRef>
              <c:f>'[3]Butyrate Analysis'!$O$744:$O$746</c:f>
              <c:numCache>
                <c:formatCode>General</c:formatCode>
                <c:ptCount val="3"/>
                <c:pt idx="0">
                  <c:v>10.0</c:v>
                </c:pt>
                <c:pt idx="1">
                  <c:v>5.0</c:v>
                </c:pt>
                <c:pt idx="2">
                  <c:v>1.0</c:v>
                </c:pt>
              </c:numCache>
            </c:numRef>
          </c:xVal>
          <c:yVal>
            <c:numRef>
              <c:f>'[3]Butyrate Analysis'!$P$744:$P$746</c:f>
              <c:numCache>
                <c:formatCode>General</c:formatCode>
                <c:ptCount val="3"/>
                <c:pt idx="0">
                  <c:v>321623.0</c:v>
                </c:pt>
                <c:pt idx="1">
                  <c:v>161974.0</c:v>
                </c:pt>
                <c:pt idx="2">
                  <c:v>29035.0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03784"/>
        <c:axId val="448397640"/>
      </c:scatterChart>
      <c:valAx>
        <c:axId val="448403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397640"/>
        <c:crosses val="autoZero"/>
        <c:crossBetween val="midCat"/>
      </c:valAx>
      <c:valAx>
        <c:axId val="448397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403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145231846019"/>
          <c:y val="0.0819672131147541"/>
          <c:w val="0.402983040581466"/>
          <c:h val="0.68568349038337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40378894945824"/>
                  <c:y val="-0.122950819672131"/>
                </c:manualLayout>
              </c:layout>
              <c:numFmt formatCode="General" sourceLinked="0"/>
            </c:trendlineLbl>
          </c:trendline>
          <c:xVal>
            <c:numRef>
              <c:f>'[3]Butyrate Analysis'!$O$757:$O$762</c:f>
              <c:numCache>
                <c:formatCode>General</c:formatCode>
                <c:ptCount val="6"/>
                <c:pt idx="0">
                  <c:v>20.0</c:v>
                </c:pt>
                <c:pt idx="1">
                  <c:v>10.0</c:v>
                </c:pt>
                <c:pt idx="2">
                  <c:v>5.0</c:v>
                </c:pt>
                <c:pt idx="3">
                  <c:v>2.5</c:v>
                </c:pt>
                <c:pt idx="4">
                  <c:v>1.0</c:v>
                </c:pt>
                <c:pt idx="5">
                  <c:v>0.5</c:v>
                </c:pt>
              </c:numCache>
            </c:numRef>
          </c:xVal>
          <c:yVal>
            <c:numRef>
              <c:f>'[3]Butyrate Analysis'!$P$757:$P$762</c:f>
              <c:numCache>
                <c:formatCode>General</c:formatCode>
                <c:ptCount val="6"/>
                <c:pt idx="0">
                  <c:v>722859.0</c:v>
                </c:pt>
                <c:pt idx="1">
                  <c:v>325599.0</c:v>
                </c:pt>
                <c:pt idx="2">
                  <c:v>176102.0</c:v>
                </c:pt>
                <c:pt idx="3">
                  <c:v>80292.0</c:v>
                </c:pt>
                <c:pt idx="4">
                  <c:v>28765.0</c:v>
                </c:pt>
                <c:pt idx="5">
                  <c:v>13471.0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43016"/>
        <c:axId val="448345976"/>
      </c:scatterChart>
      <c:valAx>
        <c:axId val="448343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8345976"/>
        <c:crosses val="autoZero"/>
        <c:crossBetween val="midCat"/>
      </c:valAx>
      <c:valAx>
        <c:axId val="448345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343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Calculalations'!$R$338:$R$340</c:f>
              <c:numCache>
                <c:formatCode>General</c:formatCode>
                <c:ptCount val="3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</c:numCache>
            </c:numRef>
          </c:xVal>
          <c:yVal>
            <c:numRef>
              <c:f>'W 2016 Calculalations'!$S$338:$S$340</c:f>
              <c:numCache>
                <c:formatCode>General</c:formatCode>
                <c:ptCount val="3"/>
                <c:pt idx="0">
                  <c:v>34353.0</c:v>
                </c:pt>
                <c:pt idx="1">
                  <c:v>192314.0</c:v>
                </c:pt>
                <c:pt idx="2">
                  <c:v>419361.0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694408"/>
        <c:axId val="2763080"/>
      </c:scatterChart>
      <c:valAx>
        <c:axId val="43669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63080"/>
        <c:crosses val="autoZero"/>
        <c:crossBetween val="midCat"/>
      </c:valAx>
      <c:valAx>
        <c:axId val="2763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694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'W 2016 Calculalations'!$P$623:$P$628</c:f>
              <c:numCache>
                <c:formatCode>General</c:formatCode>
                <c:ptCount val="6"/>
                <c:pt idx="0">
                  <c:v>0.5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20.0</c:v>
                </c:pt>
              </c:numCache>
            </c:numRef>
          </c:xVal>
          <c:yVal>
            <c:numRef>
              <c:f>'W 2016 Calculalations'!$Q$623:$Q$628</c:f>
              <c:numCache>
                <c:formatCode>General</c:formatCode>
                <c:ptCount val="6"/>
                <c:pt idx="0">
                  <c:v>11090.0</c:v>
                </c:pt>
                <c:pt idx="1">
                  <c:v>32890.0</c:v>
                </c:pt>
                <c:pt idx="2">
                  <c:v>76637.0</c:v>
                </c:pt>
                <c:pt idx="3">
                  <c:v>148551.0</c:v>
                </c:pt>
                <c:pt idx="4">
                  <c:v>302784.0</c:v>
                </c:pt>
                <c:pt idx="5">
                  <c:v>643086.0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79832"/>
        <c:axId val="402936344"/>
      </c:scatterChart>
      <c:valAx>
        <c:axId val="440679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2936344"/>
        <c:crosses val="autoZero"/>
        <c:crossBetween val="midCat"/>
      </c:valAx>
      <c:valAx>
        <c:axId val="402936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0679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355600</xdr:colOff>
      <xdr:row>71</xdr:row>
      <xdr:rowOff>0</xdr:rowOff>
    </xdr:from>
    <xdr:to>
      <xdr:col>20</xdr:col>
      <xdr:colOff>787400</xdr:colOff>
      <xdr:row>82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169</xdr:row>
      <xdr:rowOff>139700</xdr:rowOff>
    </xdr:from>
    <xdr:to>
      <xdr:col>20</xdr:col>
      <xdr:colOff>317500</xdr:colOff>
      <xdr:row>180</xdr:row>
      <xdr:rowOff>114300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234950</xdr:colOff>
      <xdr:row>18</xdr:row>
      <xdr:rowOff>6350</xdr:rowOff>
    </xdr:from>
    <xdr:to>
      <xdr:col>22</xdr:col>
      <xdr:colOff>679450</xdr:colOff>
      <xdr:row>32</xdr:row>
      <xdr:rowOff>82550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158750</xdr:colOff>
      <xdr:row>108</xdr:row>
      <xdr:rowOff>133350</xdr:rowOff>
    </xdr:from>
    <xdr:to>
      <xdr:col>22</xdr:col>
      <xdr:colOff>603250</xdr:colOff>
      <xdr:row>123</xdr:row>
      <xdr:rowOff>19050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546100</xdr:colOff>
      <xdr:row>127</xdr:row>
      <xdr:rowOff>12700</xdr:rowOff>
    </xdr:from>
    <xdr:to>
      <xdr:col>20</xdr:col>
      <xdr:colOff>673100</xdr:colOff>
      <xdr:row>141</xdr:row>
      <xdr:rowOff>63500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133350</xdr:colOff>
      <xdr:row>200</xdr:row>
      <xdr:rowOff>6350</xdr:rowOff>
    </xdr:from>
    <xdr:to>
      <xdr:col>23</xdr:col>
      <xdr:colOff>577850</xdr:colOff>
      <xdr:row>214</xdr:row>
      <xdr:rowOff>82550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25400</xdr:colOff>
      <xdr:row>236</xdr:row>
      <xdr:rowOff>82550</xdr:rowOff>
    </xdr:from>
    <xdr:to>
      <xdr:col>25</xdr:col>
      <xdr:colOff>469900</xdr:colOff>
      <xdr:row>250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190500</xdr:colOff>
      <xdr:row>254</xdr:row>
      <xdr:rowOff>88900</xdr:rowOff>
    </xdr:from>
    <xdr:to>
      <xdr:col>22</xdr:col>
      <xdr:colOff>431800</xdr:colOff>
      <xdr:row>265</xdr:row>
      <xdr:rowOff>63500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101600</xdr:colOff>
      <xdr:row>284</xdr:row>
      <xdr:rowOff>50800</xdr:rowOff>
    </xdr:from>
    <xdr:to>
      <xdr:col>22</xdr:col>
      <xdr:colOff>457200</xdr:colOff>
      <xdr:row>295</xdr:row>
      <xdr:rowOff>139700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260350</xdr:colOff>
      <xdr:row>717</xdr:row>
      <xdr:rowOff>82550</xdr:rowOff>
    </xdr:from>
    <xdr:to>
      <xdr:col>20</xdr:col>
      <xdr:colOff>152400</xdr:colOff>
      <xdr:row>732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679450</xdr:colOff>
      <xdr:row>345</xdr:row>
      <xdr:rowOff>12700</xdr:rowOff>
    </xdr:from>
    <xdr:to>
      <xdr:col>24</xdr:col>
      <xdr:colOff>546100</xdr:colOff>
      <xdr:row>358</xdr:row>
      <xdr:rowOff>69850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0</xdr:colOff>
      <xdr:row>403</xdr:row>
      <xdr:rowOff>0</xdr:rowOff>
    </xdr:from>
    <xdr:to>
      <xdr:col>22</xdr:col>
      <xdr:colOff>479425</xdr:colOff>
      <xdr:row>415</xdr:row>
      <xdr:rowOff>184150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355600</xdr:colOff>
      <xdr:row>449</xdr:row>
      <xdr:rowOff>114300</xdr:rowOff>
    </xdr:from>
    <xdr:to>
      <xdr:col>19</xdr:col>
      <xdr:colOff>666750</xdr:colOff>
      <xdr:row>462</xdr:row>
      <xdr:rowOff>76200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190500</xdr:colOff>
      <xdr:row>465</xdr:row>
      <xdr:rowOff>50800</xdr:rowOff>
    </xdr:from>
    <xdr:to>
      <xdr:col>20</xdr:col>
      <xdr:colOff>342900</xdr:colOff>
      <xdr:row>475</xdr:row>
      <xdr:rowOff>139700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774700</xdr:colOff>
      <xdr:row>519</xdr:row>
      <xdr:rowOff>25400</xdr:rowOff>
    </xdr:from>
    <xdr:to>
      <xdr:col>22</xdr:col>
      <xdr:colOff>393700</xdr:colOff>
      <xdr:row>533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16</xdr:col>
      <xdr:colOff>317500</xdr:colOff>
      <xdr:row>565</xdr:row>
      <xdr:rowOff>177800</xdr:rowOff>
    </xdr:from>
    <xdr:to>
      <xdr:col>20</xdr:col>
      <xdr:colOff>304800</xdr:colOff>
      <xdr:row>579</xdr:row>
      <xdr:rowOff>76200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254000</xdr:colOff>
      <xdr:row>589</xdr:row>
      <xdr:rowOff>25400</xdr:rowOff>
    </xdr:from>
    <xdr:to>
      <xdr:col>21</xdr:col>
      <xdr:colOff>342900</xdr:colOff>
      <xdr:row>598</xdr:row>
      <xdr:rowOff>88900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152400</xdr:colOff>
      <xdr:row>655</xdr:row>
      <xdr:rowOff>114300</xdr:rowOff>
    </xdr:from>
    <xdr:to>
      <xdr:col>21</xdr:col>
      <xdr:colOff>139700</xdr:colOff>
      <xdr:row>665</xdr:row>
      <xdr:rowOff>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825500</xdr:colOff>
      <xdr:row>693</xdr:row>
      <xdr:rowOff>63500</xdr:rowOff>
    </xdr:from>
    <xdr:to>
      <xdr:col>20</xdr:col>
      <xdr:colOff>812800</xdr:colOff>
      <xdr:row>703</xdr:row>
      <xdr:rowOff>12700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16</xdr:col>
      <xdr:colOff>431800</xdr:colOff>
      <xdr:row>707</xdr:row>
      <xdr:rowOff>25400</xdr:rowOff>
    </xdr:from>
    <xdr:to>
      <xdr:col>20</xdr:col>
      <xdr:colOff>101600</xdr:colOff>
      <xdr:row>715</xdr:row>
      <xdr:rowOff>50800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19</xdr:col>
      <xdr:colOff>444500</xdr:colOff>
      <xdr:row>327</xdr:row>
      <xdr:rowOff>63500</xdr:rowOff>
    </xdr:from>
    <xdr:to>
      <xdr:col>25</xdr:col>
      <xdr:colOff>63500</xdr:colOff>
      <xdr:row>341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17</xdr:col>
      <xdr:colOff>101600</xdr:colOff>
      <xdr:row>619</xdr:row>
      <xdr:rowOff>25400</xdr:rowOff>
    </xdr:from>
    <xdr:to>
      <xdr:col>21</xdr:col>
      <xdr:colOff>88900</xdr:colOff>
      <xdr:row>627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2016%20HPLC%20ouside%20range%20edited/Bioscience%20173%20HPLC/Master/Butyrate%20-%20Master%20version2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2016%20HPLC%20ouside%20range%20edited/Bioscience%20173%20HPLC/Master/Butyrate%20-%20Master%20version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2016%20HPLC%20ouside%20range%20edited/Bioscience%20173%20HPLC/Winter%202016/Winter%202016%20/Butyrate_spring2016_UID-plate%201-7%20version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16 Data"/>
      <sheetName val="F16 Calculations"/>
      <sheetName val="W16 Data"/>
      <sheetName val="W16 Calculations"/>
      <sheetName val="Fall 2015 Data"/>
      <sheetName val="Fall 2015 Claculations"/>
      <sheetName val="W15 Data"/>
      <sheetName val="W15 Calculations"/>
    </sheetNames>
    <sheetDataSet>
      <sheetData sheetId="0"/>
      <sheetData sheetId="1"/>
      <sheetData sheetId="2"/>
      <sheetData sheetId="3">
        <row r="88">
          <cell r="O88">
            <v>0.5</v>
          </cell>
          <cell r="P88">
            <v>15007</v>
          </cell>
        </row>
        <row r="89">
          <cell r="O89">
            <v>1</v>
          </cell>
          <cell r="P89">
            <v>38839</v>
          </cell>
        </row>
        <row r="90">
          <cell r="O90">
            <v>2.5</v>
          </cell>
          <cell r="P90">
            <v>107547</v>
          </cell>
        </row>
        <row r="91">
          <cell r="O91">
            <v>5</v>
          </cell>
          <cell r="P91">
            <v>223568</v>
          </cell>
        </row>
        <row r="92">
          <cell r="O92">
            <v>10</v>
          </cell>
          <cell r="P92">
            <v>487810</v>
          </cell>
        </row>
        <row r="93">
          <cell r="O93">
            <v>20</v>
          </cell>
          <cell r="P93">
            <v>919498</v>
          </cell>
        </row>
        <row r="191">
          <cell r="Q191">
            <v>0.1</v>
          </cell>
          <cell r="R191">
            <v>3183</v>
          </cell>
        </row>
        <row r="192">
          <cell r="Q192">
            <v>0.25</v>
          </cell>
          <cell r="R192">
            <v>9043</v>
          </cell>
        </row>
        <row r="193">
          <cell r="Q193">
            <v>0.5</v>
          </cell>
          <cell r="R193">
            <v>18871</v>
          </cell>
        </row>
        <row r="194">
          <cell r="Q194">
            <v>1</v>
          </cell>
          <cell r="R194">
            <v>39561</v>
          </cell>
        </row>
        <row r="195">
          <cell r="Q195">
            <v>2.5</v>
          </cell>
          <cell r="R195">
            <v>104392</v>
          </cell>
        </row>
        <row r="196">
          <cell r="Q196">
            <v>5</v>
          </cell>
          <cell r="R196">
            <v>202995</v>
          </cell>
        </row>
        <row r="197">
          <cell r="Q197">
            <v>10</v>
          </cell>
          <cell r="R197">
            <v>378610</v>
          </cell>
        </row>
        <row r="198">
          <cell r="Q198">
            <v>20</v>
          </cell>
          <cell r="R198">
            <v>842943</v>
          </cell>
        </row>
        <row r="231">
          <cell r="P231">
            <v>20</v>
          </cell>
          <cell r="Q231">
            <v>827299</v>
          </cell>
        </row>
        <row r="232">
          <cell r="P232">
            <v>10</v>
          </cell>
          <cell r="Q232">
            <v>367750</v>
          </cell>
        </row>
        <row r="233">
          <cell r="P233">
            <v>5</v>
          </cell>
          <cell r="Q233">
            <v>192620</v>
          </cell>
        </row>
        <row r="234">
          <cell r="P234">
            <v>2.5</v>
          </cell>
          <cell r="Q234">
            <v>99424</v>
          </cell>
        </row>
        <row r="235">
          <cell r="P235">
            <v>1</v>
          </cell>
          <cell r="Q235">
            <v>36194</v>
          </cell>
        </row>
        <row r="236">
          <cell r="P236">
            <v>0.5</v>
          </cell>
          <cell r="Q236">
            <v>15848</v>
          </cell>
        </row>
        <row r="237">
          <cell r="P237">
            <v>0.25</v>
          </cell>
          <cell r="Q237">
            <v>7756</v>
          </cell>
        </row>
        <row r="467">
          <cell r="P467">
            <v>10</v>
          </cell>
          <cell r="Q467">
            <v>327640</v>
          </cell>
        </row>
        <row r="468">
          <cell r="P468">
            <v>5</v>
          </cell>
          <cell r="Q468">
            <v>133823</v>
          </cell>
        </row>
        <row r="469">
          <cell r="P469">
            <v>1</v>
          </cell>
          <cell r="Q469">
            <v>19103</v>
          </cell>
        </row>
        <row r="518">
          <cell r="P518">
            <v>0.5</v>
          </cell>
          <cell r="Q518">
            <v>10785</v>
          </cell>
        </row>
        <row r="519">
          <cell r="P519">
            <v>1</v>
          </cell>
          <cell r="Q519">
            <v>21247</v>
          </cell>
        </row>
        <row r="520">
          <cell r="P520">
            <v>2.5</v>
          </cell>
          <cell r="Q520">
            <v>59747</v>
          </cell>
        </row>
        <row r="521">
          <cell r="P521">
            <v>5</v>
          </cell>
          <cell r="Q521">
            <v>150793</v>
          </cell>
        </row>
        <row r="522">
          <cell r="P522">
            <v>10</v>
          </cell>
          <cell r="Q522">
            <v>486221</v>
          </cell>
        </row>
        <row r="523">
          <cell r="P523">
            <v>20</v>
          </cell>
          <cell r="Q523">
            <v>640051</v>
          </cell>
        </row>
        <row r="632">
          <cell r="P632">
            <v>0.5</v>
          </cell>
          <cell r="Q632">
            <v>12051</v>
          </cell>
        </row>
        <row r="633">
          <cell r="P633">
            <v>1</v>
          </cell>
          <cell r="Q633">
            <v>102964</v>
          </cell>
        </row>
        <row r="634">
          <cell r="P634">
            <v>2.5</v>
          </cell>
          <cell r="Q634">
            <v>77587</v>
          </cell>
        </row>
        <row r="635">
          <cell r="P635">
            <v>5</v>
          </cell>
          <cell r="Q635">
            <v>160129</v>
          </cell>
        </row>
        <row r="636">
          <cell r="P636">
            <v>10</v>
          </cell>
          <cell r="Q636">
            <v>337836</v>
          </cell>
        </row>
        <row r="637">
          <cell r="P637">
            <v>20</v>
          </cell>
          <cell r="Q637">
            <v>701132</v>
          </cell>
        </row>
        <row r="643">
          <cell r="P643">
            <v>20</v>
          </cell>
          <cell r="Q643">
            <v>764808</v>
          </cell>
        </row>
        <row r="644">
          <cell r="P644">
            <v>5</v>
          </cell>
          <cell r="Q644">
            <v>196929</v>
          </cell>
        </row>
        <row r="645">
          <cell r="P645">
            <v>2.5</v>
          </cell>
          <cell r="Q645">
            <v>96868</v>
          </cell>
        </row>
        <row r="646">
          <cell r="P646">
            <v>1</v>
          </cell>
          <cell r="Q646">
            <v>35804</v>
          </cell>
        </row>
        <row r="647">
          <cell r="P647">
            <v>0.5</v>
          </cell>
          <cell r="Q647">
            <v>17429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16 Data"/>
      <sheetName val="F16 Calculations"/>
      <sheetName val="W16 Data"/>
      <sheetName val="W16 Calculations"/>
      <sheetName val="Fall 2015 Data"/>
      <sheetName val="Fall 2015 Claculations"/>
      <sheetName val="W15 Data"/>
      <sheetName val="W15 Calculations"/>
    </sheetNames>
    <sheetDataSet>
      <sheetData sheetId="0"/>
      <sheetData sheetId="1"/>
      <sheetData sheetId="2"/>
      <sheetData sheetId="3">
        <row r="316">
          <cell r="R316">
            <v>20</v>
          </cell>
          <cell r="S316">
            <v>806156</v>
          </cell>
        </row>
        <row r="317">
          <cell r="R317">
            <v>10</v>
          </cell>
          <cell r="S317">
            <v>370387</v>
          </cell>
        </row>
        <row r="318">
          <cell r="R318">
            <v>5</v>
          </cell>
          <cell r="S318">
            <v>195269</v>
          </cell>
        </row>
        <row r="319">
          <cell r="R319">
            <v>2.5</v>
          </cell>
          <cell r="S319">
            <v>99768</v>
          </cell>
        </row>
        <row r="320">
          <cell r="R320">
            <v>1</v>
          </cell>
          <cell r="S320">
            <v>34036</v>
          </cell>
        </row>
        <row r="321">
          <cell r="R321">
            <v>0.5</v>
          </cell>
          <cell r="S321">
            <v>18113</v>
          </cell>
        </row>
        <row r="352">
          <cell r="R352">
            <v>10</v>
          </cell>
          <cell r="S352">
            <v>336383</v>
          </cell>
        </row>
        <row r="353">
          <cell r="R353">
            <v>5</v>
          </cell>
          <cell r="S353">
            <v>179682</v>
          </cell>
        </row>
        <row r="354">
          <cell r="R354">
            <v>1</v>
          </cell>
          <cell r="S354">
            <v>70198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utyrate Raw Data"/>
      <sheetName val="Butyrate Analysis"/>
    </sheetNames>
    <sheetDataSet>
      <sheetData sheetId="0"/>
      <sheetData sheetId="1">
        <row r="643">
          <cell r="O643">
            <v>20</v>
          </cell>
          <cell r="P643">
            <v>764808</v>
          </cell>
        </row>
        <row r="644">
          <cell r="O644">
            <v>5</v>
          </cell>
          <cell r="P644">
            <v>196929</v>
          </cell>
        </row>
        <row r="645">
          <cell r="O645">
            <v>2.5</v>
          </cell>
          <cell r="P645">
            <v>96868</v>
          </cell>
        </row>
        <row r="646">
          <cell r="O646">
            <v>1</v>
          </cell>
          <cell r="P646">
            <v>35804</v>
          </cell>
        </row>
        <row r="647">
          <cell r="O647">
            <v>0.5</v>
          </cell>
          <cell r="P647">
            <v>17429</v>
          </cell>
        </row>
        <row r="708">
          <cell r="O708">
            <v>20</v>
          </cell>
          <cell r="P708">
            <v>785991</v>
          </cell>
        </row>
        <row r="709">
          <cell r="O709">
            <v>10</v>
          </cell>
          <cell r="P709">
            <v>381482</v>
          </cell>
        </row>
        <row r="710">
          <cell r="O710">
            <v>5</v>
          </cell>
          <cell r="P710">
            <v>196031</v>
          </cell>
        </row>
        <row r="711">
          <cell r="O711">
            <v>2.5</v>
          </cell>
          <cell r="P711">
            <v>97666</v>
          </cell>
        </row>
        <row r="712">
          <cell r="O712">
            <v>1</v>
          </cell>
          <cell r="P712">
            <v>33774</v>
          </cell>
        </row>
        <row r="713">
          <cell r="O713">
            <v>0.5</v>
          </cell>
          <cell r="P713">
            <v>16727</v>
          </cell>
        </row>
        <row r="744">
          <cell r="O744">
            <v>10</v>
          </cell>
          <cell r="P744">
            <v>321623</v>
          </cell>
        </row>
        <row r="745">
          <cell r="O745">
            <v>5</v>
          </cell>
          <cell r="P745">
            <v>161974</v>
          </cell>
        </row>
        <row r="746">
          <cell r="O746">
            <v>1</v>
          </cell>
          <cell r="P746">
            <v>29035</v>
          </cell>
        </row>
        <row r="757">
          <cell r="O757">
            <v>20</v>
          </cell>
          <cell r="P757">
            <v>722859</v>
          </cell>
        </row>
        <row r="758">
          <cell r="O758">
            <v>10</v>
          </cell>
          <cell r="P758">
            <v>325599</v>
          </cell>
        </row>
        <row r="759">
          <cell r="O759">
            <v>5</v>
          </cell>
          <cell r="P759">
            <v>176102</v>
          </cell>
        </row>
        <row r="760">
          <cell r="O760">
            <v>2.5</v>
          </cell>
          <cell r="P760">
            <v>80292</v>
          </cell>
        </row>
        <row r="761">
          <cell r="O761">
            <v>1</v>
          </cell>
          <cell r="P761">
            <v>28765</v>
          </cell>
        </row>
        <row r="762">
          <cell r="O762">
            <v>0.5</v>
          </cell>
          <cell r="P762">
            <v>13471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9"/>
  <sheetViews>
    <sheetView topLeftCell="A992" workbookViewId="0">
      <selection activeCell="E757" sqref="E1:E1048576"/>
    </sheetView>
  </sheetViews>
  <sheetFormatPr baseColWidth="10" defaultRowHeight="15" x14ac:dyDescent="0"/>
  <cols>
    <col min="2" max="2" width="22.5" customWidth="1"/>
  </cols>
  <sheetData>
    <row r="1" spans="1:38">
      <c r="A1" t="s">
        <v>84</v>
      </c>
      <c r="B1">
        <v>9</v>
      </c>
    </row>
    <row r="2" spans="1:38">
      <c r="A2" t="s">
        <v>85</v>
      </c>
      <c r="B2" t="s">
        <v>86</v>
      </c>
    </row>
    <row r="3" spans="1:38">
      <c r="A3" s="41"/>
      <c r="B3" s="41" t="s">
        <v>87</v>
      </c>
      <c r="C3" s="41" t="s">
        <v>88</v>
      </c>
      <c r="D3" s="41" t="s">
        <v>89</v>
      </c>
      <c r="E3" s="41" t="s">
        <v>90</v>
      </c>
      <c r="F3" s="41" t="s">
        <v>91</v>
      </c>
      <c r="G3" s="41" t="s">
        <v>92</v>
      </c>
      <c r="H3" t="s">
        <v>94</v>
      </c>
      <c r="I3" t="s">
        <v>93</v>
      </c>
      <c r="J3" t="s">
        <v>1467</v>
      </c>
      <c r="K3" t="s">
        <v>1468</v>
      </c>
      <c r="L3" t="s">
        <v>1469</v>
      </c>
      <c r="M3" t="s">
        <v>1470</v>
      </c>
      <c r="N3" t="s">
        <v>97</v>
      </c>
      <c r="O3" t="s">
        <v>96</v>
      </c>
      <c r="P3" t="s">
        <v>1471</v>
      </c>
      <c r="Q3" t="s">
        <v>1472</v>
      </c>
      <c r="R3" t="s">
        <v>1473</v>
      </c>
      <c r="S3" t="s">
        <v>1474</v>
      </c>
      <c r="T3" t="s">
        <v>1475</v>
      </c>
      <c r="U3" t="s">
        <v>91</v>
      </c>
      <c r="V3" t="s">
        <v>92</v>
      </c>
      <c r="W3" t="s">
        <v>1476</v>
      </c>
      <c r="X3" t="s">
        <v>1477</v>
      </c>
      <c r="Y3" t="s">
        <v>1478</v>
      </c>
      <c r="Z3" t="s">
        <v>1479</v>
      </c>
      <c r="AA3" t="s">
        <v>1480</v>
      </c>
      <c r="AB3" t="s">
        <v>1481</v>
      </c>
      <c r="AC3" t="s">
        <v>1482</v>
      </c>
      <c r="AD3" t="s">
        <v>1483</v>
      </c>
      <c r="AE3" t="s">
        <v>1484</v>
      </c>
      <c r="AF3" t="s">
        <v>1485</v>
      </c>
      <c r="AG3" t="s">
        <v>1486</v>
      </c>
      <c r="AH3" t="s">
        <v>98</v>
      </c>
      <c r="AI3" t="s">
        <v>1487</v>
      </c>
      <c r="AJ3" t="s">
        <v>1488</v>
      </c>
      <c r="AK3" t="s">
        <v>95</v>
      </c>
      <c r="AL3" t="s">
        <v>1489</v>
      </c>
    </row>
    <row r="4" spans="1:38">
      <c r="A4" s="41">
        <v>1</v>
      </c>
      <c r="B4" s="41" t="s">
        <v>99</v>
      </c>
      <c r="C4" s="41" t="s">
        <v>100</v>
      </c>
      <c r="D4" s="41" t="s">
        <v>101</v>
      </c>
      <c r="E4" s="41" t="s">
        <v>102</v>
      </c>
      <c r="F4" s="41" t="s">
        <v>102</v>
      </c>
      <c r="G4" s="41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>
        <v>0.1</v>
      </c>
      <c r="P4">
        <v>0</v>
      </c>
      <c r="Q4">
        <v>0</v>
      </c>
      <c r="R4">
        <v>0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L4" t="s">
        <v>1491</v>
      </c>
    </row>
    <row r="5" spans="1:38">
      <c r="A5" s="41">
        <v>2</v>
      </c>
      <c r="B5" s="41" t="s">
        <v>103</v>
      </c>
      <c r="C5" s="41" t="s">
        <v>100</v>
      </c>
      <c r="D5" s="41" t="s">
        <v>101</v>
      </c>
      <c r="E5" s="41" t="s">
        <v>102</v>
      </c>
      <c r="F5" s="41" t="s">
        <v>102</v>
      </c>
      <c r="G5" s="41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>
        <v>0.1</v>
      </c>
      <c r="P5">
        <v>0</v>
      </c>
      <c r="Q5">
        <v>0</v>
      </c>
      <c r="R5">
        <v>0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L5" t="s">
        <v>1491</v>
      </c>
    </row>
    <row r="6" spans="1:38">
      <c r="A6" s="41">
        <v>3</v>
      </c>
      <c r="B6" s="41" t="s">
        <v>104</v>
      </c>
      <c r="C6" s="41" t="s">
        <v>105</v>
      </c>
      <c r="D6" s="41" t="s">
        <v>106</v>
      </c>
      <c r="E6" s="41" t="s">
        <v>102</v>
      </c>
      <c r="F6" s="41" t="s">
        <v>102</v>
      </c>
      <c r="G6" s="41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>
        <v>0.2</v>
      </c>
      <c r="P6">
        <v>0</v>
      </c>
      <c r="Q6">
        <v>0</v>
      </c>
      <c r="R6">
        <v>0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L6" t="s">
        <v>1491</v>
      </c>
    </row>
    <row r="7" spans="1:38">
      <c r="A7" s="41">
        <v>4</v>
      </c>
      <c r="B7" s="41" t="s">
        <v>107</v>
      </c>
      <c r="C7" s="41" t="s">
        <v>105</v>
      </c>
      <c r="D7" s="41" t="s">
        <v>106</v>
      </c>
      <c r="E7" s="41" t="s">
        <v>102</v>
      </c>
      <c r="F7" s="41" t="s">
        <v>102</v>
      </c>
      <c r="G7" s="41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>
        <v>0.2</v>
      </c>
      <c r="P7">
        <v>0</v>
      </c>
      <c r="Q7">
        <v>0</v>
      </c>
      <c r="R7">
        <v>0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L7" t="s">
        <v>1491</v>
      </c>
    </row>
    <row r="8" spans="1:38">
      <c r="A8" s="41">
        <v>5</v>
      </c>
      <c r="B8" s="41" t="s">
        <v>108</v>
      </c>
      <c r="C8" s="41" t="s">
        <v>109</v>
      </c>
      <c r="D8" s="41" t="s">
        <v>110</v>
      </c>
      <c r="E8" s="41">
        <v>26.356000000000002</v>
      </c>
      <c r="F8" s="41">
        <v>25.824999999999999</v>
      </c>
      <c r="G8" s="41">
        <v>27.75</v>
      </c>
      <c r="H8">
        <v>15977</v>
      </c>
      <c r="I8">
        <v>311</v>
      </c>
      <c r="J8" t="s">
        <v>102</v>
      </c>
      <c r="K8" t="s">
        <v>102</v>
      </c>
      <c r="L8" t="s">
        <v>102</v>
      </c>
      <c r="M8" t="s">
        <v>102</v>
      </c>
      <c r="N8">
        <v>0.35160999999999998</v>
      </c>
      <c r="O8">
        <v>0.5</v>
      </c>
      <c r="P8">
        <v>-0.14838999999999999</v>
      </c>
      <c r="Q8">
        <v>-29.68</v>
      </c>
      <c r="R8">
        <v>70.3</v>
      </c>
      <c r="U8">
        <v>25.824999999999999</v>
      </c>
      <c r="V8">
        <v>27.75</v>
      </c>
      <c r="W8">
        <v>5909.52</v>
      </c>
      <c r="X8">
        <v>25.382999999999999</v>
      </c>
      <c r="Y8">
        <v>39396.800999999999</v>
      </c>
      <c r="Z8">
        <v>1.671</v>
      </c>
      <c r="AA8">
        <v>1.5780000000000001</v>
      </c>
      <c r="AB8">
        <v>1.679</v>
      </c>
      <c r="AC8">
        <v>0.83199999999999996</v>
      </c>
      <c r="AD8">
        <v>1.2390000000000001</v>
      </c>
      <c r="AE8">
        <v>3.3672</v>
      </c>
      <c r="AF8">
        <v>5.3388999999999998</v>
      </c>
      <c r="AG8">
        <v>1.371</v>
      </c>
      <c r="AH8">
        <v>1.661</v>
      </c>
      <c r="AI8">
        <v>1.4890000000000001</v>
      </c>
      <c r="AJ8">
        <v>0.81799999999999995</v>
      </c>
      <c r="AK8">
        <v>1.4570000000000001</v>
      </c>
      <c r="AL8" t="s">
        <v>1491</v>
      </c>
    </row>
    <row r="9" spans="1:38">
      <c r="A9" s="41">
        <v>6</v>
      </c>
      <c r="B9" s="41" t="s">
        <v>111</v>
      </c>
      <c r="C9" s="41" t="s">
        <v>109</v>
      </c>
      <c r="D9" s="41" t="s">
        <v>110</v>
      </c>
      <c r="E9" s="41" t="s">
        <v>102</v>
      </c>
      <c r="F9" s="41" t="s">
        <v>102</v>
      </c>
      <c r="G9" s="41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>
        <v>0.5</v>
      </c>
      <c r="P9">
        <v>0</v>
      </c>
      <c r="Q9">
        <v>0</v>
      </c>
      <c r="R9">
        <v>0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L9" t="s">
        <v>1491</v>
      </c>
    </row>
    <row r="10" spans="1:38">
      <c r="A10" s="41">
        <v>7</v>
      </c>
      <c r="B10" s="41" t="s">
        <v>112</v>
      </c>
      <c r="C10" s="41" t="s">
        <v>113</v>
      </c>
      <c r="D10" s="41" t="s">
        <v>114</v>
      </c>
      <c r="E10" s="41" t="s">
        <v>102</v>
      </c>
      <c r="F10" s="41" t="s">
        <v>102</v>
      </c>
      <c r="G10" s="41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>
        <v>1</v>
      </c>
      <c r="P10">
        <v>0</v>
      </c>
      <c r="Q10">
        <v>0</v>
      </c>
      <c r="R10">
        <v>0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L10" t="s">
        <v>1491</v>
      </c>
    </row>
    <row r="11" spans="1:38">
      <c r="A11" s="41">
        <v>8</v>
      </c>
      <c r="B11" s="41" t="s">
        <v>115</v>
      </c>
      <c r="C11" s="41" t="s">
        <v>113</v>
      </c>
      <c r="D11" s="41" t="s">
        <v>114</v>
      </c>
      <c r="E11" s="41" t="s">
        <v>102</v>
      </c>
      <c r="F11" s="41" t="s">
        <v>102</v>
      </c>
      <c r="G11" s="4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>
        <v>1</v>
      </c>
      <c r="P11">
        <v>0</v>
      </c>
      <c r="Q11">
        <v>0</v>
      </c>
      <c r="R11">
        <v>0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L11" t="s">
        <v>1491</v>
      </c>
    </row>
    <row r="12" spans="1:38">
      <c r="A12" s="41">
        <v>9</v>
      </c>
      <c r="B12" s="41" t="s">
        <v>116</v>
      </c>
      <c r="C12" s="41" t="s">
        <v>117</v>
      </c>
      <c r="D12" s="41" t="s">
        <v>118</v>
      </c>
      <c r="E12" s="41">
        <v>26.2</v>
      </c>
      <c r="F12" s="41">
        <v>25.317</v>
      </c>
      <c r="G12" s="41">
        <v>27.824999999999999</v>
      </c>
      <c r="H12">
        <v>103450</v>
      </c>
      <c r="I12">
        <v>1910</v>
      </c>
      <c r="J12" t="s">
        <v>102</v>
      </c>
      <c r="K12" t="s">
        <v>102</v>
      </c>
      <c r="L12" t="s">
        <v>102</v>
      </c>
      <c r="M12" t="s">
        <v>102</v>
      </c>
      <c r="N12">
        <v>2.27658</v>
      </c>
      <c r="O12">
        <v>2.5</v>
      </c>
      <c r="P12">
        <v>-0.22342000000000001</v>
      </c>
      <c r="Q12">
        <v>-8.94</v>
      </c>
      <c r="R12">
        <v>91.1</v>
      </c>
      <c r="T12" t="s">
        <v>1492</v>
      </c>
      <c r="U12">
        <v>25.317</v>
      </c>
      <c r="V12">
        <v>27.824999999999999</v>
      </c>
      <c r="W12">
        <v>5677.7780000000002</v>
      </c>
      <c r="X12">
        <v>26.419</v>
      </c>
      <c r="Y12">
        <v>37851.85</v>
      </c>
      <c r="Z12">
        <v>1.3680000000000001</v>
      </c>
      <c r="AA12">
        <v>1.4359999999999999</v>
      </c>
      <c r="AB12">
        <v>1.71</v>
      </c>
      <c r="AC12">
        <v>1.2929999999999999</v>
      </c>
      <c r="AD12">
        <v>1.1839999999999999</v>
      </c>
      <c r="AE12">
        <v>8.8526000000000007</v>
      </c>
      <c r="AF12">
        <v>7.1186999999999996</v>
      </c>
      <c r="AG12">
        <v>1.391</v>
      </c>
      <c r="AH12">
        <v>2.0179999999999998</v>
      </c>
      <c r="AI12">
        <v>1.6419999999999999</v>
      </c>
      <c r="AJ12">
        <v>0.80800000000000005</v>
      </c>
      <c r="AK12">
        <v>1.456</v>
      </c>
      <c r="AL12" t="s">
        <v>1491</v>
      </c>
    </row>
    <row r="13" spans="1:38">
      <c r="A13" s="41">
        <v>10</v>
      </c>
      <c r="B13" s="41" t="s">
        <v>119</v>
      </c>
      <c r="C13" s="41" t="s">
        <v>117</v>
      </c>
      <c r="D13" s="41" t="s">
        <v>118</v>
      </c>
      <c r="E13" s="41" t="s">
        <v>102</v>
      </c>
      <c r="F13" s="41" t="s">
        <v>102</v>
      </c>
      <c r="G13" s="41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>
        <v>2.5</v>
      </c>
      <c r="P13">
        <v>0</v>
      </c>
      <c r="Q13">
        <v>0</v>
      </c>
      <c r="R13">
        <v>0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L13" t="s">
        <v>1491</v>
      </c>
    </row>
    <row r="14" spans="1:38">
      <c r="A14" s="41">
        <v>11</v>
      </c>
      <c r="B14" s="41" t="s">
        <v>120</v>
      </c>
      <c r="C14" s="41" t="s">
        <v>121</v>
      </c>
      <c r="D14" s="41" t="s">
        <v>122</v>
      </c>
      <c r="E14" s="41">
        <v>26.163</v>
      </c>
      <c r="F14" s="41">
        <v>25.25</v>
      </c>
      <c r="G14" s="41">
        <v>28.558</v>
      </c>
      <c r="H14">
        <v>251383</v>
      </c>
      <c r="I14">
        <v>4103</v>
      </c>
      <c r="J14" t="s">
        <v>102</v>
      </c>
      <c r="K14" t="s">
        <v>102</v>
      </c>
      <c r="L14" t="s">
        <v>102</v>
      </c>
      <c r="M14" t="s">
        <v>102</v>
      </c>
      <c r="N14">
        <v>5.53207</v>
      </c>
      <c r="O14">
        <v>5</v>
      </c>
      <c r="P14">
        <v>0.53207000000000004</v>
      </c>
      <c r="Q14">
        <v>10.64</v>
      </c>
      <c r="R14">
        <v>110.6</v>
      </c>
      <c r="T14" t="s">
        <v>1492</v>
      </c>
      <c r="U14">
        <v>25.25</v>
      </c>
      <c r="V14">
        <v>28.558</v>
      </c>
      <c r="W14">
        <v>5147.3339999999998</v>
      </c>
      <c r="X14">
        <v>29.140999999999998</v>
      </c>
      <c r="Y14">
        <v>34315.561000000002</v>
      </c>
      <c r="Z14" t="s">
        <v>5</v>
      </c>
      <c r="AA14" t="s">
        <v>5</v>
      </c>
      <c r="AB14">
        <v>1.6719999999999999</v>
      </c>
      <c r="AC14">
        <v>1.2909999999999999</v>
      </c>
      <c r="AD14">
        <v>1.1839999999999999</v>
      </c>
      <c r="AE14">
        <v>11.2309</v>
      </c>
      <c r="AF14">
        <v>7.8792999999999997</v>
      </c>
      <c r="AG14">
        <v>1.4590000000000001</v>
      </c>
      <c r="AH14">
        <v>0</v>
      </c>
      <c r="AI14">
        <v>0</v>
      </c>
      <c r="AJ14">
        <v>0.83499999999999996</v>
      </c>
      <c r="AK14">
        <v>1.4550000000000001</v>
      </c>
      <c r="AL14" t="s">
        <v>1491</v>
      </c>
    </row>
    <row r="15" spans="1:38">
      <c r="A15" s="41">
        <v>12</v>
      </c>
      <c r="B15" s="41" t="s">
        <v>123</v>
      </c>
      <c r="C15" s="41" t="s">
        <v>121</v>
      </c>
      <c r="D15" s="41" t="s">
        <v>122</v>
      </c>
      <c r="E15" s="41" t="s">
        <v>102</v>
      </c>
      <c r="F15" s="41" t="s">
        <v>102</v>
      </c>
      <c r="G15" s="41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>
        <v>5</v>
      </c>
      <c r="P15">
        <v>0</v>
      </c>
      <c r="Q15">
        <v>0</v>
      </c>
      <c r="R15">
        <v>0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L15" t="s">
        <v>1491</v>
      </c>
    </row>
    <row r="16" spans="1:38">
      <c r="A16" s="41">
        <v>13</v>
      </c>
      <c r="B16" s="41" t="s">
        <v>124</v>
      </c>
      <c r="C16" s="41" t="s">
        <v>125</v>
      </c>
      <c r="D16" s="41" t="s">
        <v>126</v>
      </c>
      <c r="E16" s="41">
        <v>26.158000000000001</v>
      </c>
      <c r="F16" s="41">
        <v>25.292000000000002</v>
      </c>
      <c r="G16" s="41">
        <v>28.766999999999999</v>
      </c>
      <c r="H16">
        <v>459340</v>
      </c>
      <c r="I16">
        <v>8055</v>
      </c>
      <c r="J16" t="s">
        <v>102</v>
      </c>
      <c r="K16" t="s">
        <v>102</v>
      </c>
      <c r="L16" t="s">
        <v>102</v>
      </c>
      <c r="M16" t="s">
        <v>102</v>
      </c>
      <c r="N16">
        <v>10.10848</v>
      </c>
      <c r="O16">
        <v>10</v>
      </c>
      <c r="P16">
        <v>0.10847999999999999</v>
      </c>
      <c r="Q16">
        <v>1.08</v>
      </c>
      <c r="R16">
        <v>101.1</v>
      </c>
      <c r="T16" t="s">
        <v>1492</v>
      </c>
      <c r="U16">
        <v>25.292000000000002</v>
      </c>
      <c r="V16">
        <v>28.766999999999999</v>
      </c>
      <c r="W16">
        <v>5717.4549999999999</v>
      </c>
      <c r="X16">
        <v>26.234999999999999</v>
      </c>
      <c r="Y16">
        <v>38116.362999999998</v>
      </c>
      <c r="Z16" t="s">
        <v>5</v>
      </c>
      <c r="AA16" t="s">
        <v>5</v>
      </c>
      <c r="AB16">
        <v>1.7370000000000001</v>
      </c>
      <c r="AC16">
        <v>8.7479999999999993</v>
      </c>
      <c r="AD16">
        <v>1.1080000000000001</v>
      </c>
      <c r="AE16">
        <v>9.8081999999999994</v>
      </c>
      <c r="AF16">
        <v>7.4950000000000001</v>
      </c>
      <c r="AG16">
        <v>1.3839999999999999</v>
      </c>
      <c r="AH16">
        <v>0</v>
      </c>
      <c r="AI16">
        <v>1.849</v>
      </c>
      <c r="AJ16">
        <v>0.79300000000000004</v>
      </c>
      <c r="AK16">
        <v>1.4550000000000001</v>
      </c>
      <c r="AL16" t="s">
        <v>1491</v>
      </c>
    </row>
    <row r="17" spans="1:38">
      <c r="A17" s="41">
        <v>14</v>
      </c>
      <c r="B17" s="41" t="s">
        <v>127</v>
      </c>
      <c r="C17" s="41" t="s">
        <v>125</v>
      </c>
      <c r="D17" s="41" t="s">
        <v>126</v>
      </c>
      <c r="E17" s="41" t="s">
        <v>102</v>
      </c>
      <c r="F17" s="41" t="s">
        <v>102</v>
      </c>
      <c r="G17" s="41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>
        <v>10</v>
      </c>
      <c r="P17">
        <v>0</v>
      </c>
      <c r="Q17">
        <v>0</v>
      </c>
      <c r="R17">
        <v>0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L17" t="s">
        <v>1491</v>
      </c>
    </row>
    <row r="18" spans="1:38">
      <c r="A18" s="41">
        <v>15</v>
      </c>
      <c r="B18" s="41" t="s">
        <v>128</v>
      </c>
      <c r="C18" s="41" t="s">
        <v>129</v>
      </c>
      <c r="D18" s="41" t="s">
        <v>130</v>
      </c>
      <c r="E18" s="41">
        <v>26.134</v>
      </c>
      <c r="F18" s="41">
        <v>25.442</v>
      </c>
      <c r="G18" s="41">
        <v>28.9</v>
      </c>
      <c r="H18">
        <v>1037317</v>
      </c>
      <c r="I18">
        <v>17846</v>
      </c>
      <c r="J18" t="s">
        <v>102</v>
      </c>
      <c r="K18" t="s">
        <v>102</v>
      </c>
      <c r="L18" t="s">
        <v>102</v>
      </c>
      <c r="M18" t="s">
        <v>102</v>
      </c>
      <c r="N18">
        <v>22.827780000000001</v>
      </c>
      <c r="O18">
        <v>20</v>
      </c>
      <c r="P18">
        <v>2.8277800000000002</v>
      </c>
      <c r="Q18">
        <v>14.14</v>
      </c>
      <c r="R18">
        <v>114.1</v>
      </c>
      <c r="T18" t="s">
        <v>1492</v>
      </c>
      <c r="U18">
        <v>25.442</v>
      </c>
      <c r="V18">
        <v>28.9</v>
      </c>
      <c r="W18">
        <v>5497.0069999999996</v>
      </c>
      <c r="X18">
        <v>27.288</v>
      </c>
      <c r="Y18">
        <v>36646.71</v>
      </c>
      <c r="Z18" t="s">
        <v>5</v>
      </c>
      <c r="AA18" t="s">
        <v>5</v>
      </c>
      <c r="AB18">
        <v>1.571</v>
      </c>
      <c r="AC18">
        <v>19.651</v>
      </c>
      <c r="AD18">
        <v>1.101</v>
      </c>
      <c r="AE18">
        <v>9.7891999999999992</v>
      </c>
      <c r="AF18">
        <v>7.7222</v>
      </c>
      <c r="AG18">
        <v>1.41</v>
      </c>
      <c r="AH18">
        <v>0</v>
      </c>
      <c r="AI18">
        <v>0</v>
      </c>
      <c r="AJ18">
        <v>0.80800000000000005</v>
      </c>
      <c r="AK18">
        <v>1.454</v>
      </c>
      <c r="AL18" t="s">
        <v>1491</v>
      </c>
    </row>
    <row r="19" spans="1:38">
      <c r="A19" s="41">
        <v>16</v>
      </c>
      <c r="B19" s="41" t="s">
        <v>131</v>
      </c>
      <c r="C19" s="41" t="s">
        <v>129</v>
      </c>
      <c r="D19" s="41" t="s">
        <v>130</v>
      </c>
      <c r="E19" s="41" t="s">
        <v>102</v>
      </c>
      <c r="F19" s="41" t="s">
        <v>102</v>
      </c>
      <c r="G19" s="41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>
        <v>20</v>
      </c>
      <c r="P19">
        <v>0</v>
      </c>
      <c r="Q19">
        <v>0</v>
      </c>
      <c r="R19">
        <v>0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L19" t="s">
        <v>1491</v>
      </c>
    </row>
    <row r="20" spans="1:38">
      <c r="A20" s="41">
        <v>17</v>
      </c>
      <c r="B20" s="41" t="s">
        <v>132</v>
      </c>
      <c r="C20" s="41" t="s">
        <v>133</v>
      </c>
      <c r="D20" s="41"/>
      <c r="E20" s="41" t="s">
        <v>102</v>
      </c>
      <c r="F20" s="41" t="s">
        <v>102</v>
      </c>
      <c r="G20" s="41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L20" t="s">
        <v>1491</v>
      </c>
    </row>
    <row r="21" spans="1:38">
      <c r="A21" s="41">
        <v>18</v>
      </c>
      <c r="B21" s="41" t="s">
        <v>134</v>
      </c>
      <c r="C21" s="41" t="s">
        <v>135</v>
      </c>
      <c r="D21" s="41" t="s">
        <v>136</v>
      </c>
      <c r="E21" s="41">
        <v>25.518000000000001</v>
      </c>
      <c r="F21" s="41">
        <v>24.1</v>
      </c>
      <c r="G21" s="41">
        <v>27.274999999999999</v>
      </c>
      <c r="H21">
        <v>2125616</v>
      </c>
      <c r="I21">
        <v>59507</v>
      </c>
      <c r="J21" t="s">
        <v>102</v>
      </c>
      <c r="K21" t="s">
        <v>102</v>
      </c>
      <c r="L21" t="s">
        <v>102</v>
      </c>
      <c r="M21" t="s">
        <v>102</v>
      </c>
      <c r="N21">
        <v>46.77749</v>
      </c>
      <c r="O21" t="s">
        <v>102</v>
      </c>
      <c r="P21" t="s">
        <v>102</v>
      </c>
      <c r="Q21" t="s">
        <v>102</v>
      </c>
      <c r="R21" t="s">
        <v>102</v>
      </c>
      <c r="S21" t="s">
        <v>1494</v>
      </c>
      <c r="U21">
        <v>24.1</v>
      </c>
      <c r="V21">
        <v>27.274999999999999</v>
      </c>
      <c r="W21">
        <v>12455.998</v>
      </c>
      <c r="X21">
        <v>12.042</v>
      </c>
      <c r="Y21">
        <v>83039.989000000001</v>
      </c>
      <c r="Z21">
        <v>1.0109999999999999</v>
      </c>
      <c r="AA21">
        <v>1.038</v>
      </c>
      <c r="AB21">
        <v>2.512</v>
      </c>
      <c r="AC21">
        <v>1.9870000000000001</v>
      </c>
      <c r="AD21">
        <v>1.145</v>
      </c>
      <c r="AE21">
        <v>12.278499999999999</v>
      </c>
      <c r="AF21">
        <v>8.4535999999999998</v>
      </c>
      <c r="AG21">
        <v>0.91500000000000004</v>
      </c>
      <c r="AH21">
        <v>1.252</v>
      </c>
      <c r="AI21">
        <v>1.0409999999999999</v>
      </c>
      <c r="AJ21">
        <v>0.53400000000000003</v>
      </c>
      <c r="AK21">
        <v>1.454</v>
      </c>
      <c r="AL21" t="s">
        <v>1491</v>
      </c>
    </row>
    <row r="22" spans="1:38">
      <c r="A22" s="41">
        <v>19</v>
      </c>
      <c r="B22" s="41" t="s">
        <v>137</v>
      </c>
      <c r="C22" s="41" t="s">
        <v>138</v>
      </c>
      <c r="D22" s="41" t="s">
        <v>139</v>
      </c>
      <c r="E22" s="41">
        <v>25.701000000000001</v>
      </c>
      <c r="F22" s="41">
        <v>24.608000000000001</v>
      </c>
      <c r="G22" s="41">
        <v>27.516999999999999</v>
      </c>
      <c r="H22">
        <v>1420330</v>
      </c>
      <c r="I22">
        <v>39735</v>
      </c>
      <c r="J22" t="s">
        <v>102</v>
      </c>
      <c r="K22" t="s">
        <v>102</v>
      </c>
      <c r="L22" t="s">
        <v>102</v>
      </c>
      <c r="M22" t="s">
        <v>102</v>
      </c>
      <c r="N22">
        <v>31.25658</v>
      </c>
      <c r="O22" t="s">
        <v>102</v>
      </c>
      <c r="P22" t="s">
        <v>102</v>
      </c>
      <c r="Q22" t="s">
        <v>102</v>
      </c>
      <c r="R22" t="s">
        <v>102</v>
      </c>
      <c r="S22" t="s">
        <v>1494</v>
      </c>
      <c r="T22" t="s">
        <v>1492</v>
      </c>
      <c r="U22">
        <v>24.608000000000001</v>
      </c>
      <c r="V22">
        <v>27.516999999999999</v>
      </c>
      <c r="W22">
        <v>12693.996999999999</v>
      </c>
      <c r="X22">
        <v>11.817</v>
      </c>
      <c r="Y22">
        <v>84626.649000000005</v>
      </c>
      <c r="Z22">
        <v>0.999</v>
      </c>
      <c r="AA22">
        <v>1.024</v>
      </c>
      <c r="AB22">
        <v>2.4980000000000002</v>
      </c>
      <c r="AC22">
        <v>2.3740000000000001</v>
      </c>
      <c r="AD22">
        <v>1.1379999999999999</v>
      </c>
      <c r="AE22">
        <v>10.1999</v>
      </c>
      <c r="AF22">
        <v>8.0562000000000005</v>
      </c>
      <c r="AG22">
        <v>0.91200000000000003</v>
      </c>
      <c r="AH22">
        <v>1.248</v>
      </c>
      <c r="AI22">
        <v>1.0369999999999999</v>
      </c>
      <c r="AJ22">
        <v>0.53300000000000003</v>
      </c>
      <c r="AK22">
        <v>1.454</v>
      </c>
      <c r="AL22" t="s">
        <v>1491</v>
      </c>
    </row>
    <row r="23" spans="1:38">
      <c r="A23" s="41">
        <v>20</v>
      </c>
      <c r="B23" s="41" t="s">
        <v>140</v>
      </c>
      <c r="C23" s="41" t="s">
        <v>141</v>
      </c>
      <c r="D23" s="41" t="s">
        <v>142</v>
      </c>
      <c r="E23" s="41">
        <v>25.577000000000002</v>
      </c>
      <c r="F23" s="41">
        <v>24.233000000000001</v>
      </c>
      <c r="G23" s="41">
        <v>27.274999999999999</v>
      </c>
      <c r="H23">
        <v>1473928</v>
      </c>
      <c r="I23">
        <v>41518</v>
      </c>
      <c r="J23" t="s">
        <v>102</v>
      </c>
      <c r="K23" t="s">
        <v>102</v>
      </c>
      <c r="L23" t="s">
        <v>102</v>
      </c>
      <c r="M23" t="s">
        <v>102</v>
      </c>
      <c r="N23">
        <v>32.43609</v>
      </c>
      <c r="O23" t="s">
        <v>102</v>
      </c>
      <c r="P23" t="s">
        <v>102</v>
      </c>
      <c r="Q23" t="s">
        <v>102</v>
      </c>
      <c r="R23" t="s">
        <v>102</v>
      </c>
      <c r="S23" t="s">
        <v>1494</v>
      </c>
      <c r="U23">
        <v>24.233000000000001</v>
      </c>
      <c r="V23">
        <v>27.274999999999999</v>
      </c>
      <c r="W23">
        <v>12590.277</v>
      </c>
      <c r="X23">
        <v>11.914</v>
      </c>
      <c r="Y23">
        <v>83935.182000000001</v>
      </c>
      <c r="Z23">
        <v>1.004</v>
      </c>
      <c r="AA23">
        <v>1.0269999999999999</v>
      </c>
      <c r="AB23">
        <v>3.3119999999999998</v>
      </c>
      <c r="AC23">
        <v>2.4020000000000001</v>
      </c>
      <c r="AD23">
        <v>1.2350000000000001</v>
      </c>
      <c r="AE23">
        <v>11.4124</v>
      </c>
      <c r="AF23">
        <v>7.9447999999999999</v>
      </c>
      <c r="AG23">
        <v>0.91200000000000003</v>
      </c>
      <c r="AH23">
        <v>1.2370000000000001</v>
      </c>
      <c r="AI23">
        <v>1.0329999999999999</v>
      </c>
      <c r="AJ23">
        <v>0.53200000000000003</v>
      </c>
      <c r="AK23">
        <v>1.456</v>
      </c>
      <c r="AL23" t="s">
        <v>1491</v>
      </c>
    </row>
    <row r="24" spans="1:38">
      <c r="A24" s="41">
        <v>21</v>
      </c>
      <c r="B24" s="41" t="s">
        <v>0</v>
      </c>
      <c r="C24" s="41" t="s">
        <v>125</v>
      </c>
      <c r="D24" s="41" t="s">
        <v>1</v>
      </c>
      <c r="E24" s="41">
        <v>25.619</v>
      </c>
      <c r="F24" s="41">
        <v>24.6</v>
      </c>
      <c r="G24" s="41">
        <v>27.1</v>
      </c>
      <c r="H24">
        <v>346335</v>
      </c>
      <c r="I24">
        <v>9333</v>
      </c>
      <c r="J24" t="s">
        <v>102</v>
      </c>
      <c r="K24" t="s">
        <v>102</v>
      </c>
      <c r="L24" t="s">
        <v>102</v>
      </c>
      <c r="M24" t="s">
        <v>102</v>
      </c>
      <c r="N24">
        <v>7.6216299999999997</v>
      </c>
      <c r="O24" t="s">
        <v>102</v>
      </c>
      <c r="P24" t="s">
        <v>102</v>
      </c>
      <c r="Q24" t="s">
        <v>102</v>
      </c>
      <c r="R24" t="s">
        <v>102</v>
      </c>
      <c r="T24" t="s">
        <v>1492</v>
      </c>
      <c r="U24">
        <v>24.6</v>
      </c>
      <c r="V24">
        <v>27.1</v>
      </c>
      <c r="W24">
        <v>12537.18</v>
      </c>
      <c r="X24">
        <v>11.964</v>
      </c>
      <c r="Y24">
        <v>83581.202999999994</v>
      </c>
      <c r="Z24" t="s">
        <v>5</v>
      </c>
      <c r="AA24" t="s">
        <v>5</v>
      </c>
      <c r="AB24">
        <v>2.4540000000000002</v>
      </c>
      <c r="AC24">
        <v>1.2949999999999999</v>
      </c>
      <c r="AD24">
        <v>1.179</v>
      </c>
      <c r="AE24">
        <v>10.160399999999999</v>
      </c>
      <c r="AF24">
        <v>7.6242999999999999</v>
      </c>
      <c r="AG24">
        <v>0.91500000000000004</v>
      </c>
      <c r="AH24">
        <v>0</v>
      </c>
      <c r="AI24">
        <v>1.1080000000000001</v>
      </c>
      <c r="AJ24">
        <v>0.53300000000000003</v>
      </c>
      <c r="AK24">
        <v>1.456</v>
      </c>
      <c r="AL24" t="s">
        <v>1491</v>
      </c>
    </row>
    <row r="25" spans="1:38">
      <c r="A25" s="41">
        <v>22</v>
      </c>
      <c r="B25" s="41" t="s">
        <v>2</v>
      </c>
      <c r="C25" s="41" t="s">
        <v>129</v>
      </c>
      <c r="D25" s="41"/>
      <c r="E25" s="41">
        <v>25.561</v>
      </c>
      <c r="F25" s="41">
        <v>24.483000000000001</v>
      </c>
      <c r="G25" s="41">
        <v>27.266999999999999</v>
      </c>
      <c r="H25">
        <v>1422922</v>
      </c>
      <c r="I25">
        <v>40524</v>
      </c>
      <c r="J25" t="s">
        <v>102</v>
      </c>
      <c r="K25" t="s">
        <v>102</v>
      </c>
      <c r="L25" t="s">
        <v>102</v>
      </c>
      <c r="M25" t="s">
        <v>102</v>
      </c>
      <c r="N25">
        <v>31.31362</v>
      </c>
      <c r="O25" t="s">
        <v>102</v>
      </c>
      <c r="P25" t="s">
        <v>102</v>
      </c>
      <c r="Q25" t="s">
        <v>102</v>
      </c>
      <c r="R25" t="s">
        <v>102</v>
      </c>
      <c r="S25" t="s">
        <v>1494</v>
      </c>
      <c r="T25" t="s">
        <v>1492</v>
      </c>
      <c r="U25">
        <v>24.483000000000001</v>
      </c>
      <c r="V25">
        <v>27.266999999999999</v>
      </c>
      <c r="W25">
        <v>12954.424999999999</v>
      </c>
      <c r="X25">
        <v>11.579000000000001</v>
      </c>
      <c r="Y25">
        <v>86362.832999999999</v>
      </c>
      <c r="Z25">
        <v>1.002</v>
      </c>
      <c r="AA25">
        <v>1.0249999999999999</v>
      </c>
      <c r="AB25">
        <v>2.5339999999999998</v>
      </c>
      <c r="AC25">
        <v>2.3889999999999998</v>
      </c>
      <c r="AD25">
        <v>1.139</v>
      </c>
      <c r="AE25">
        <v>9.6466999999999992</v>
      </c>
      <c r="AF25">
        <v>7.5015999999999998</v>
      </c>
      <c r="AG25">
        <v>0.89800000000000002</v>
      </c>
      <c r="AH25">
        <v>1.23</v>
      </c>
      <c r="AI25">
        <v>1.022</v>
      </c>
      <c r="AJ25">
        <v>0.52400000000000002</v>
      </c>
      <c r="AK25">
        <v>1.4550000000000001</v>
      </c>
      <c r="AL25" t="s">
        <v>1491</v>
      </c>
    </row>
    <row r="26" spans="1:38">
      <c r="A26" s="41">
        <v>23</v>
      </c>
      <c r="B26" s="41" t="s">
        <v>3</v>
      </c>
      <c r="C26" s="41" t="s">
        <v>121</v>
      </c>
      <c r="D26" s="41"/>
      <c r="E26" s="41">
        <v>25.591999999999999</v>
      </c>
      <c r="F26" s="41">
        <v>25.067</v>
      </c>
      <c r="G26" s="41">
        <v>26.85</v>
      </c>
      <c r="H26">
        <v>594932</v>
      </c>
      <c r="I26">
        <v>17488</v>
      </c>
      <c r="J26" t="s">
        <v>102</v>
      </c>
      <c r="K26" t="s">
        <v>102</v>
      </c>
      <c r="L26" t="s">
        <v>102</v>
      </c>
      <c r="M26" t="s">
        <v>102</v>
      </c>
      <c r="N26">
        <v>13.092409999999999</v>
      </c>
      <c r="O26" t="s">
        <v>102</v>
      </c>
      <c r="P26" t="s">
        <v>102</v>
      </c>
      <c r="Q26" t="s">
        <v>102</v>
      </c>
      <c r="R26" t="s">
        <v>102</v>
      </c>
      <c r="T26" t="s">
        <v>1492</v>
      </c>
      <c r="U26">
        <v>25.067</v>
      </c>
      <c r="V26">
        <v>26.85</v>
      </c>
      <c r="W26">
        <v>13014.173000000001</v>
      </c>
      <c r="X26">
        <v>11.526</v>
      </c>
      <c r="Y26">
        <v>86761.153999999995</v>
      </c>
      <c r="Z26" t="s">
        <v>5</v>
      </c>
      <c r="AA26" t="s">
        <v>5</v>
      </c>
      <c r="AB26">
        <v>0.73</v>
      </c>
      <c r="AC26">
        <v>20.599</v>
      </c>
      <c r="AD26">
        <v>1.0229999999999999</v>
      </c>
      <c r="AE26">
        <v>9.5922999999999998</v>
      </c>
      <c r="AF26">
        <v>7.5791000000000004</v>
      </c>
      <c r="AG26">
        <v>0.89700000000000002</v>
      </c>
      <c r="AH26">
        <v>0</v>
      </c>
      <c r="AI26">
        <v>1.0189999999999999</v>
      </c>
      <c r="AJ26">
        <v>0.52400000000000002</v>
      </c>
      <c r="AK26">
        <v>1.456</v>
      </c>
      <c r="AL26" t="s">
        <v>1491</v>
      </c>
    </row>
    <row r="27" spans="1:38">
      <c r="A27" s="41">
        <v>24</v>
      </c>
      <c r="B27" s="41" t="s">
        <v>4</v>
      </c>
      <c r="C27" s="41" t="s">
        <v>117</v>
      </c>
      <c r="D27" s="41"/>
      <c r="E27" s="41">
        <v>25.55</v>
      </c>
      <c r="F27" s="41">
        <v>24.533000000000001</v>
      </c>
      <c r="G27" s="41">
        <v>26.817</v>
      </c>
      <c r="H27">
        <v>356509</v>
      </c>
      <c r="I27">
        <v>10249</v>
      </c>
      <c r="J27" t="s">
        <v>102</v>
      </c>
      <c r="K27" t="s">
        <v>102</v>
      </c>
      <c r="L27" t="s">
        <v>102</v>
      </c>
      <c r="M27" t="s">
        <v>102</v>
      </c>
      <c r="N27">
        <v>7.8455399999999997</v>
      </c>
      <c r="O27" t="s">
        <v>102</v>
      </c>
      <c r="P27" t="s">
        <v>102</v>
      </c>
      <c r="Q27" t="s">
        <v>102</v>
      </c>
      <c r="R27" t="s">
        <v>102</v>
      </c>
      <c r="U27">
        <v>24.533000000000001</v>
      </c>
      <c r="V27">
        <v>26.817</v>
      </c>
      <c r="W27">
        <v>12833.81</v>
      </c>
      <c r="X27">
        <v>11.688000000000001</v>
      </c>
      <c r="Y27">
        <v>85558.736000000004</v>
      </c>
      <c r="Z27">
        <v>0.99399999999999999</v>
      </c>
      <c r="AA27">
        <v>1.0089999999999999</v>
      </c>
      <c r="AB27">
        <v>2.528</v>
      </c>
      <c r="AC27">
        <v>19.675999999999998</v>
      </c>
      <c r="AD27">
        <v>1.099</v>
      </c>
      <c r="AE27">
        <v>9.8323</v>
      </c>
      <c r="AF27">
        <v>7.7435999999999998</v>
      </c>
      <c r="AG27">
        <v>0.90200000000000002</v>
      </c>
      <c r="AH27">
        <v>1.202</v>
      </c>
      <c r="AI27">
        <v>1.0149999999999999</v>
      </c>
      <c r="AJ27">
        <v>0.52700000000000002</v>
      </c>
      <c r="AK27" t="s">
        <v>5</v>
      </c>
      <c r="AL27" t="s">
        <v>1491</v>
      </c>
    </row>
    <row r="28" spans="1:38">
      <c r="A28" s="41">
        <v>25</v>
      </c>
      <c r="B28" s="41" t="s">
        <v>6</v>
      </c>
      <c r="C28" s="41" t="s">
        <v>113</v>
      </c>
      <c r="D28" s="41"/>
      <c r="E28" s="41">
        <v>25.658000000000001</v>
      </c>
      <c r="F28" s="41">
        <v>24.792000000000002</v>
      </c>
      <c r="G28" s="41">
        <v>26.558</v>
      </c>
      <c r="H28">
        <v>86185</v>
      </c>
      <c r="I28">
        <v>2552</v>
      </c>
      <c r="J28" t="s">
        <v>102</v>
      </c>
      <c r="K28" t="s">
        <v>102</v>
      </c>
      <c r="L28" t="s">
        <v>102</v>
      </c>
      <c r="M28" t="s">
        <v>102</v>
      </c>
      <c r="N28">
        <v>1.89663</v>
      </c>
      <c r="O28" t="s">
        <v>102</v>
      </c>
      <c r="P28" t="s">
        <v>102</v>
      </c>
      <c r="Q28" t="s">
        <v>102</v>
      </c>
      <c r="R28" t="s">
        <v>102</v>
      </c>
      <c r="U28">
        <v>24.792000000000002</v>
      </c>
      <c r="V28">
        <v>26.558</v>
      </c>
      <c r="W28">
        <v>13376.776</v>
      </c>
      <c r="X28">
        <v>11.212999999999999</v>
      </c>
      <c r="Y28">
        <v>89178.509000000005</v>
      </c>
      <c r="Z28">
        <v>0.99099999999999999</v>
      </c>
      <c r="AA28">
        <v>1.008</v>
      </c>
      <c r="AB28">
        <v>2.532</v>
      </c>
      <c r="AC28">
        <v>1.3</v>
      </c>
      <c r="AD28">
        <v>1.18</v>
      </c>
      <c r="AE28">
        <v>8.6484000000000005</v>
      </c>
      <c r="AF28">
        <v>6.9181999999999997</v>
      </c>
      <c r="AG28">
        <v>0.88700000000000001</v>
      </c>
      <c r="AH28">
        <v>1.1519999999999999</v>
      </c>
      <c r="AI28">
        <v>0.98499999999999999</v>
      </c>
      <c r="AJ28">
        <v>0.51800000000000002</v>
      </c>
      <c r="AK28">
        <v>1.4570000000000001</v>
      </c>
      <c r="AL28" t="s">
        <v>1491</v>
      </c>
    </row>
    <row r="29" spans="1:38">
      <c r="A29" s="41">
        <v>26</v>
      </c>
      <c r="B29" s="41" t="s">
        <v>7</v>
      </c>
      <c r="C29" s="41" t="s">
        <v>109</v>
      </c>
      <c r="D29" s="41"/>
      <c r="E29" s="41">
        <v>25.617999999999999</v>
      </c>
      <c r="F29" s="41">
        <v>24.783000000000001</v>
      </c>
      <c r="G29" s="41">
        <v>26.457999999999998</v>
      </c>
      <c r="H29">
        <v>65135</v>
      </c>
      <c r="I29">
        <v>1917</v>
      </c>
      <c r="J29" t="s">
        <v>102</v>
      </c>
      <c r="K29" t="s">
        <v>102</v>
      </c>
      <c r="L29" t="s">
        <v>102</v>
      </c>
      <c r="M29" t="s">
        <v>102</v>
      </c>
      <c r="N29">
        <v>1.4334</v>
      </c>
      <c r="O29" t="s">
        <v>102</v>
      </c>
      <c r="P29" t="s">
        <v>102</v>
      </c>
      <c r="Q29" t="s">
        <v>102</v>
      </c>
      <c r="R29" t="s">
        <v>102</v>
      </c>
      <c r="U29">
        <v>24.783000000000001</v>
      </c>
      <c r="V29">
        <v>26.457999999999998</v>
      </c>
      <c r="W29">
        <v>13216.335999999999</v>
      </c>
      <c r="X29">
        <v>11.35</v>
      </c>
      <c r="Y29">
        <v>88108.904999999999</v>
      </c>
      <c r="Z29">
        <v>0.996</v>
      </c>
      <c r="AA29">
        <v>1.0069999999999999</v>
      </c>
      <c r="AB29">
        <v>2.5449999999999999</v>
      </c>
      <c r="AC29">
        <v>1.302</v>
      </c>
      <c r="AD29">
        <v>1.18</v>
      </c>
      <c r="AE29">
        <v>9.5813000000000006</v>
      </c>
      <c r="AF29">
        <v>7.5805999999999996</v>
      </c>
      <c r="AG29">
        <v>0.89100000000000001</v>
      </c>
      <c r="AH29">
        <v>1.1539999999999999</v>
      </c>
      <c r="AI29">
        <v>0.99</v>
      </c>
      <c r="AJ29">
        <v>0.52200000000000002</v>
      </c>
      <c r="AK29">
        <v>1.4570000000000001</v>
      </c>
      <c r="AL29" t="s">
        <v>1491</v>
      </c>
    </row>
    <row r="30" spans="1:38">
      <c r="A30" s="41">
        <v>27</v>
      </c>
      <c r="B30" s="41" t="s">
        <v>8</v>
      </c>
      <c r="C30" s="41" t="s">
        <v>105</v>
      </c>
      <c r="D30" s="41"/>
      <c r="E30" s="41">
        <v>25.62</v>
      </c>
      <c r="F30" s="41">
        <v>24.882999999999999</v>
      </c>
      <c r="G30" s="41">
        <v>26.466999999999999</v>
      </c>
      <c r="H30">
        <v>33362</v>
      </c>
      <c r="I30">
        <v>992</v>
      </c>
      <c r="J30" t="s">
        <v>102</v>
      </c>
      <c r="K30" t="s">
        <v>102</v>
      </c>
      <c r="L30" t="s">
        <v>102</v>
      </c>
      <c r="M30" t="s">
        <v>102</v>
      </c>
      <c r="N30">
        <v>0.73416999999999999</v>
      </c>
      <c r="O30" t="s">
        <v>102</v>
      </c>
      <c r="P30" t="s">
        <v>102</v>
      </c>
      <c r="Q30" t="s">
        <v>102</v>
      </c>
      <c r="R30" t="s">
        <v>102</v>
      </c>
      <c r="U30">
        <v>24.882999999999999</v>
      </c>
      <c r="V30">
        <v>26.466999999999999</v>
      </c>
      <c r="W30">
        <v>13237.634</v>
      </c>
      <c r="X30">
        <v>11.331</v>
      </c>
      <c r="Y30">
        <v>88250.895000000004</v>
      </c>
      <c r="Z30">
        <v>1.01</v>
      </c>
      <c r="AA30">
        <v>1.0129999999999999</v>
      </c>
      <c r="AB30">
        <v>2.5649999999999999</v>
      </c>
      <c r="AC30">
        <v>1.3029999999999999</v>
      </c>
      <c r="AD30">
        <v>1.18</v>
      </c>
      <c r="AE30">
        <v>9.6964000000000006</v>
      </c>
      <c r="AF30">
        <v>7.3536000000000001</v>
      </c>
      <c r="AG30">
        <v>0.89100000000000001</v>
      </c>
      <c r="AH30">
        <v>1.1299999999999999</v>
      </c>
      <c r="AI30">
        <v>0.97699999999999998</v>
      </c>
      <c r="AJ30">
        <v>0.52</v>
      </c>
      <c r="AK30">
        <v>1.4570000000000001</v>
      </c>
      <c r="AL30" t="s">
        <v>1491</v>
      </c>
    </row>
    <row r="31" spans="1:38">
      <c r="A31" s="41">
        <v>28</v>
      </c>
      <c r="B31" s="41" t="s">
        <v>9</v>
      </c>
      <c r="C31" s="41" t="s">
        <v>100</v>
      </c>
      <c r="D31" s="41"/>
      <c r="E31" s="41">
        <v>25.677</v>
      </c>
      <c r="F31" s="41">
        <v>25.042000000000002</v>
      </c>
      <c r="G31" s="41">
        <v>26.35</v>
      </c>
      <c r="H31">
        <v>12585</v>
      </c>
      <c r="I31">
        <v>395</v>
      </c>
      <c r="J31" t="s">
        <v>102</v>
      </c>
      <c r="K31" t="s">
        <v>102</v>
      </c>
      <c r="L31" t="s">
        <v>102</v>
      </c>
      <c r="M31" t="s">
        <v>102</v>
      </c>
      <c r="N31">
        <v>0.27694000000000002</v>
      </c>
      <c r="O31" t="s">
        <v>102</v>
      </c>
      <c r="P31" t="s">
        <v>102</v>
      </c>
      <c r="Q31" t="s">
        <v>102</v>
      </c>
      <c r="R31" t="s">
        <v>102</v>
      </c>
      <c r="S31" t="s">
        <v>1248</v>
      </c>
      <c r="U31">
        <v>25.042000000000002</v>
      </c>
      <c r="V31">
        <v>26.35</v>
      </c>
      <c r="W31">
        <v>14231.2</v>
      </c>
      <c r="X31">
        <v>10.54</v>
      </c>
      <c r="Y31">
        <v>94874.664000000004</v>
      </c>
      <c r="Z31">
        <v>0.95799999999999996</v>
      </c>
      <c r="AA31">
        <v>0.94799999999999995</v>
      </c>
      <c r="AB31">
        <v>2.71</v>
      </c>
      <c r="AC31">
        <v>1.3089999999999999</v>
      </c>
      <c r="AD31">
        <v>1.1830000000000001</v>
      </c>
      <c r="AE31">
        <v>9.1585000000000001</v>
      </c>
      <c r="AF31">
        <v>7.3590999999999998</v>
      </c>
      <c r="AG31">
        <v>0.86099999999999999</v>
      </c>
      <c r="AH31">
        <v>1.0349999999999999</v>
      </c>
      <c r="AI31">
        <v>0.92300000000000004</v>
      </c>
      <c r="AJ31">
        <v>0.504</v>
      </c>
      <c r="AK31">
        <v>1.46</v>
      </c>
      <c r="AL31" t="s">
        <v>1491</v>
      </c>
    </row>
    <row r="32" spans="1:38">
      <c r="A32" s="41">
        <v>29</v>
      </c>
      <c r="B32" s="41" t="s">
        <v>10</v>
      </c>
      <c r="C32" s="41" t="s">
        <v>11</v>
      </c>
      <c r="D32" s="41"/>
      <c r="E32" s="41">
        <v>25.667999999999999</v>
      </c>
      <c r="F32" s="41">
        <v>24.832999999999998</v>
      </c>
      <c r="G32" s="41">
        <v>26.7</v>
      </c>
      <c r="H32">
        <v>63868</v>
      </c>
      <c r="I32">
        <v>1541</v>
      </c>
      <c r="J32" t="s">
        <v>102</v>
      </c>
      <c r="K32" t="s">
        <v>102</v>
      </c>
      <c r="L32" t="s">
        <v>102</v>
      </c>
      <c r="M32" t="s">
        <v>102</v>
      </c>
      <c r="N32">
        <v>1.40551</v>
      </c>
      <c r="O32" t="s">
        <v>102</v>
      </c>
      <c r="P32" t="s">
        <v>102</v>
      </c>
      <c r="Q32" t="s">
        <v>102</v>
      </c>
      <c r="R32" t="s">
        <v>102</v>
      </c>
      <c r="U32">
        <v>24.832999999999998</v>
      </c>
      <c r="V32">
        <v>26.7</v>
      </c>
      <c r="W32">
        <v>10120.99</v>
      </c>
      <c r="X32">
        <v>14.821</v>
      </c>
      <c r="Y32">
        <v>67473.263999999996</v>
      </c>
      <c r="Z32">
        <v>1.0509999999999999</v>
      </c>
      <c r="AA32">
        <v>1.014</v>
      </c>
      <c r="AB32">
        <v>2.032</v>
      </c>
      <c r="AC32">
        <v>1.744</v>
      </c>
      <c r="AD32">
        <v>1.129</v>
      </c>
      <c r="AE32">
        <v>0.72330000000000005</v>
      </c>
      <c r="AF32">
        <v>0.63319999999999999</v>
      </c>
      <c r="AG32">
        <v>1.0209999999999999</v>
      </c>
      <c r="AH32">
        <v>1.55</v>
      </c>
      <c r="AI32">
        <v>1.3720000000000001</v>
      </c>
      <c r="AJ32">
        <v>0.58899999999999997</v>
      </c>
      <c r="AK32">
        <v>1.3759999999999999</v>
      </c>
      <c r="AL32" t="s">
        <v>1491</v>
      </c>
    </row>
    <row r="33" spans="1:38">
      <c r="A33" s="41">
        <v>30</v>
      </c>
      <c r="B33" s="41" t="s">
        <v>12</v>
      </c>
      <c r="C33" s="41" t="s">
        <v>11</v>
      </c>
      <c r="D33" s="41"/>
      <c r="E33" s="41">
        <v>25.690999999999999</v>
      </c>
      <c r="F33" s="41">
        <v>24.792000000000002</v>
      </c>
      <c r="G33" s="41">
        <v>26.766999999999999</v>
      </c>
      <c r="H33">
        <v>112849</v>
      </c>
      <c r="I33">
        <v>2262</v>
      </c>
      <c r="J33" t="s">
        <v>102</v>
      </c>
      <c r="K33" t="s">
        <v>102</v>
      </c>
      <c r="L33" t="s">
        <v>102</v>
      </c>
      <c r="M33" t="s">
        <v>102</v>
      </c>
      <c r="N33">
        <v>2.4834100000000001</v>
      </c>
      <c r="O33" t="s">
        <v>102</v>
      </c>
      <c r="P33" t="s">
        <v>102</v>
      </c>
      <c r="Q33" t="s">
        <v>102</v>
      </c>
      <c r="R33" t="s">
        <v>102</v>
      </c>
      <c r="U33">
        <v>24.792000000000002</v>
      </c>
      <c r="V33">
        <v>26.766999999999999</v>
      </c>
      <c r="W33">
        <v>5912.558</v>
      </c>
      <c r="X33">
        <v>25.37</v>
      </c>
      <c r="Y33">
        <v>39417.055999999997</v>
      </c>
      <c r="Z33">
        <v>1.0209999999999999</v>
      </c>
      <c r="AA33">
        <v>0.98299999999999998</v>
      </c>
      <c r="AB33">
        <v>1.7010000000000001</v>
      </c>
      <c r="AC33">
        <v>11.965999999999999</v>
      </c>
      <c r="AD33">
        <v>1.0840000000000001</v>
      </c>
      <c r="AE33">
        <v>1.0163</v>
      </c>
      <c r="AF33">
        <v>0.82320000000000004</v>
      </c>
      <c r="AG33">
        <v>1.3360000000000001</v>
      </c>
      <c r="AH33">
        <v>1.6719999999999999</v>
      </c>
      <c r="AI33">
        <v>1.5149999999999999</v>
      </c>
      <c r="AJ33">
        <v>0.78400000000000003</v>
      </c>
      <c r="AK33">
        <v>1.4630000000000001</v>
      </c>
      <c r="AL33" t="s">
        <v>1491</v>
      </c>
    </row>
    <row r="34" spans="1:38">
      <c r="A34" s="41">
        <v>31</v>
      </c>
      <c r="B34" s="41" t="s">
        <v>13</v>
      </c>
      <c r="C34" s="41" t="s">
        <v>129</v>
      </c>
      <c r="D34" s="41"/>
      <c r="E34" s="41">
        <v>25.701000000000001</v>
      </c>
      <c r="F34" s="41">
        <v>24.516999999999999</v>
      </c>
      <c r="G34" s="41">
        <v>27.3</v>
      </c>
      <c r="H34">
        <v>1521290</v>
      </c>
      <c r="I34">
        <v>41029</v>
      </c>
      <c r="J34" t="s">
        <v>102</v>
      </c>
      <c r="K34" t="s">
        <v>102</v>
      </c>
      <c r="L34" t="s">
        <v>102</v>
      </c>
      <c r="M34" t="s">
        <v>102</v>
      </c>
      <c r="N34">
        <v>33.478349999999999</v>
      </c>
      <c r="O34" t="s">
        <v>102</v>
      </c>
      <c r="P34" t="s">
        <v>102</v>
      </c>
      <c r="Q34" t="s">
        <v>102</v>
      </c>
      <c r="R34" t="s">
        <v>102</v>
      </c>
      <c r="S34" t="s">
        <v>1494</v>
      </c>
      <c r="T34" t="s">
        <v>1492</v>
      </c>
      <c r="U34">
        <v>24.516999999999999</v>
      </c>
      <c r="V34">
        <v>27.3</v>
      </c>
      <c r="W34">
        <v>11996.094999999999</v>
      </c>
      <c r="X34">
        <v>12.504</v>
      </c>
      <c r="Y34">
        <v>79973.968999999997</v>
      </c>
      <c r="Z34">
        <v>0.99299999999999999</v>
      </c>
      <c r="AA34">
        <v>1.0229999999999999</v>
      </c>
      <c r="AB34">
        <v>2.4729999999999999</v>
      </c>
      <c r="AC34">
        <v>10.968999999999999</v>
      </c>
      <c r="AD34">
        <v>1.1040000000000001</v>
      </c>
      <c r="AE34">
        <v>8.9495000000000005</v>
      </c>
      <c r="AF34">
        <v>7.5164999999999997</v>
      </c>
      <c r="AG34">
        <v>0.93899999999999995</v>
      </c>
      <c r="AH34">
        <v>1.3440000000000001</v>
      </c>
      <c r="AI34">
        <v>1.0960000000000001</v>
      </c>
      <c r="AJ34">
        <v>0.54700000000000004</v>
      </c>
      <c r="AK34">
        <v>1.456</v>
      </c>
      <c r="AL34" t="s">
        <v>1491</v>
      </c>
    </row>
    <row r="35" spans="1:38">
      <c r="A35" s="41">
        <v>32</v>
      </c>
      <c r="B35" s="41" t="s">
        <v>14</v>
      </c>
      <c r="C35" s="41" t="s">
        <v>125</v>
      </c>
      <c r="D35" s="41"/>
      <c r="E35" s="41">
        <v>25.696000000000002</v>
      </c>
      <c r="F35" s="41">
        <v>24.582999999999998</v>
      </c>
      <c r="G35" s="41">
        <v>27.274999999999999</v>
      </c>
      <c r="H35">
        <v>2751517</v>
      </c>
      <c r="I35">
        <v>76893</v>
      </c>
      <c r="J35" t="s">
        <v>102</v>
      </c>
      <c r="K35" t="s">
        <v>102</v>
      </c>
      <c r="L35" t="s">
        <v>102</v>
      </c>
      <c r="M35" t="s">
        <v>102</v>
      </c>
      <c r="N35">
        <v>60.551409999999997</v>
      </c>
      <c r="O35" t="s">
        <v>102</v>
      </c>
      <c r="P35" t="s">
        <v>102</v>
      </c>
      <c r="Q35" t="s">
        <v>102</v>
      </c>
      <c r="R35" t="s">
        <v>102</v>
      </c>
      <c r="S35" t="s">
        <v>1494</v>
      </c>
      <c r="U35">
        <v>24.582999999999998</v>
      </c>
      <c r="V35">
        <v>27.274999999999999</v>
      </c>
      <c r="W35">
        <v>12352.674999999999</v>
      </c>
      <c r="X35">
        <v>12.143000000000001</v>
      </c>
      <c r="Y35">
        <v>82351.168000000005</v>
      </c>
      <c r="Z35">
        <v>1.04</v>
      </c>
      <c r="AA35">
        <v>1.0629999999999999</v>
      </c>
      <c r="AB35">
        <v>2.4870000000000001</v>
      </c>
      <c r="AC35">
        <v>15.757999999999999</v>
      </c>
      <c r="AD35">
        <v>1.101</v>
      </c>
      <c r="AE35">
        <v>9.7859999999999996</v>
      </c>
      <c r="AF35">
        <v>7.6765999999999996</v>
      </c>
      <c r="AG35">
        <v>0.92500000000000004</v>
      </c>
      <c r="AH35">
        <v>1.248</v>
      </c>
      <c r="AI35">
        <v>1.0469999999999999</v>
      </c>
      <c r="AJ35">
        <v>0.54</v>
      </c>
      <c r="AK35">
        <v>1.4550000000000001</v>
      </c>
      <c r="AL35" t="s">
        <v>1491</v>
      </c>
    </row>
    <row r="36" spans="1:38">
      <c r="A36" s="41">
        <v>33</v>
      </c>
      <c r="B36" s="41" t="s">
        <v>15</v>
      </c>
      <c r="C36" s="41" t="s">
        <v>121</v>
      </c>
      <c r="D36" s="41"/>
      <c r="E36" s="41">
        <v>25.757000000000001</v>
      </c>
      <c r="F36" s="41">
        <v>24.641999999999999</v>
      </c>
      <c r="G36" s="41">
        <v>27.15</v>
      </c>
      <c r="H36">
        <v>714793</v>
      </c>
      <c r="I36">
        <v>20072</v>
      </c>
      <c r="J36" t="s">
        <v>102</v>
      </c>
      <c r="K36" t="s">
        <v>102</v>
      </c>
      <c r="L36" t="s">
        <v>102</v>
      </c>
      <c r="M36" t="s">
        <v>102</v>
      </c>
      <c r="N36">
        <v>15.73014</v>
      </c>
      <c r="O36" t="s">
        <v>102</v>
      </c>
      <c r="P36" t="s">
        <v>102</v>
      </c>
      <c r="Q36" t="s">
        <v>102</v>
      </c>
      <c r="R36" t="s">
        <v>102</v>
      </c>
      <c r="U36">
        <v>24.641999999999999</v>
      </c>
      <c r="V36">
        <v>27.15</v>
      </c>
      <c r="W36">
        <v>12542.815000000001</v>
      </c>
      <c r="X36">
        <v>11.959</v>
      </c>
      <c r="Y36">
        <v>83618.767000000007</v>
      </c>
      <c r="Z36">
        <v>1.0069999999999999</v>
      </c>
      <c r="AA36">
        <v>1.0249999999999999</v>
      </c>
      <c r="AB36">
        <v>2.5070000000000001</v>
      </c>
      <c r="AC36">
        <v>15.34</v>
      </c>
      <c r="AD36">
        <v>1.101</v>
      </c>
      <c r="AE36">
        <v>9.7966999999999995</v>
      </c>
      <c r="AF36">
        <v>7.7423999999999999</v>
      </c>
      <c r="AG36">
        <v>0.92</v>
      </c>
      <c r="AH36">
        <v>1.2450000000000001</v>
      </c>
      <c r="AI36">
        <v>1.044</v>
      </c>
      <c r="AJ36">
        <v>0.53700000000000003</v>
      </c>
      <c r="AK36">
        <v>1.4570000000000001</v>
      </c>
      <c r="AL36" t="s">
        <v>1491</v>
      </c>
    </row>
    <row r="37" spans="1:38">
      <c r="A37" s="41">
        <v>34</v>
      </c>
      <c r="B37" s="41" t="s">
        <v>16</v>
      </c>
      <c r="C37" s="41" t="s">
        <v>117</v>
      </c>
      <c r="D37" s="41"/>
      <c r="E37" s="41">
        <v>25.811</v>
      </c>
      <c r="F37" s="41">
        <v>24.707999999999998</v>
      </c>
      <c r="G37" s="41">
        <v>27.15</v>
      </c>
      <c r="H37">
        <v>364572</v>
      </c>
      <c r="I37">
        <v>10198</v>
      </c>
      <c r="J37" t="s">
        <v>102</v>
      </c>
      <c r="K37" t="s">
        <v>102</v>
      </c>
      <c r="L37" t="s">
        <v>102</v>
      </c>
      <c r="M37" t="s">
        <v>102</v>
      </c>
      <c r="N37">
        <v>8.0229700000000008</v>
      </c>
      <c r="O37" t="s">
        <v>102</v>
      </c>
      <c r="P37" t="s">
        <v>102</v>
      </c>
      <c r="Q37" t="s">
        <v>102</v>
      </c>
      <c r="R37" t="s">
        <v>102</v>
      </c>
      <c r="U37">
        <v>24.707999999999998</v>
      </c>
      <c r="V37">
        <v>27.15</v>
      </c>
      <c r="W37">
        <v>12477.522000000001</v>
      </c>
      <c r="X37">
        <v>12.022</v>
      </c>
      <c r="Y37">
        <v>83183.478000000003</v>
      </c>
      <c r="Z37">
        <v>1.0029999999999999</v>
      </c>
      <c r="AA37">
        <v>1.0189999999999999</v>
      </c>
      <c r="AB37">
        <v>2.5110000000000001</v>
      </c>
      <c r="AC37">
        <v>14.621</v>
      </c>
      <c r="AD37">
        <v>1.1020000000000001</v>
      </c>
      <c r="AE37">
        <v>9.8567</v>
      </c>
      <c r="AF37">
        <v>7.7605000000000004</v>
      </c>
      <c r="AG37">
        <v>0.92400000000000004</v>
      </c>
      <c r="AH37">
        <v>1.248</v>
      </c>
      <c r="AI37">
        <v>1.048</v>
      </c>
      <c r="AJ37">
        <v>0.53900000000000003</v>
      </c>
      <c r="AK37">
        <v>1.4590000000000001</v>
      </c>
      <c r="AL37" t="s">
        <v>1491</v>
      </c>
    </row>
    <row r="38" spans="1:38">
      <c r="A38" s="41">
        <v>35</v>
      </c>
      <c r="B38" s="41" t="s">
        <v>17</v>
      </c>
      <c r="C38" s="41" t="s">
        <v>113</v>
      </c>
      <c r="D38" s="41"/>
      <c r="E38" s="41">
        <v>25.939</v>
      </c>
      <c r="F38" s="41">
        <v>24.933</v>
      </c>
      <c r="G38" s="41">
        <v>27.007999999999999</v>
      </c>
      <c r="H38">
        <v>141361</v>
      </c>
      <c r="I38">
        <v>3977</v>
      </c>
      <c r="J38" t="s">
        <v>102</v>
      </c>
      <c r="K38" t="s">
        <v>102</v>
      </c>
      <c r="L38" t="s">
        <v>102</v>
      </c>
      <c r="M38" t="s">
        <v>102</v>
      </c>
      <c r="N38">
        <v>3.1108799999999999</v>
      </c>
      <c r="O38" t="s">
        <v>102</v>
      </c>
      <c r="P38" t="s">
        <v>102</v>
      </c>
      <c r="Q38" t="s">
        <v>102</v>
      </c>
      <c r="R38" t="s">
        <v>102</v>
      </c>
      <c r="U38">
        <v>24.933</v>
      </c>
      <c r="V38">
        <v>27.007999999999999</v>
      </c>
      <c r="W38">
        <v>12641.231</v>
      </c>
      <c r="X38">
        <v>11.866</v>
      </c>
      <c r="Y38">
        <v>84274.876000000004</v>
      </c>
      <c r="Z38">
        <v>0.997</v>
      </c>
      <c r="AA38">
        <v>1.014</v>
      </c>
      <c r="AB38">
        <v>2.5129999999999999</v>
      </c>
      <c r="AC38">
        <v>1.304</v>
      </c>
      <c r="AD38">
        <v>1.18</v>
      </c>
      <c r="AE38">
        <v>9.8872</v>
      </c>
      <c r="AF38">
        <v>7.7667000000000002</v>
      </c>
      <c r="AG38">
        <v>0.92300000000000004</v>
      </c>
      <c r="AH38">
        <v>1.2370000000000001</v>
      </c>
      <c r="AI38">
        <v>1.0429999999999999</v>
      </c>
      <c r="AJ38">
        <v>0.53900000000000003</v>
      </c>
      <c r="AK38">
        <v>1.458</v>
      </c>
      <c r="AL38" t="s">
        <v>1491</v>
      </c>
    </row>
    <row r="39" spans="1:38">
      <c r="A39" s="41">
        <v>36</v>
      </c>
      <c r="B39" s="41" t="s">
        <v>18</v>
      </c>
      <c r="C39" s="41" t="s">
        <v>109</v>
      </c>
      <c r="D39" s="41"/>
      <c r="E39" s="41">
        <v>25.956</v>
      </c>
      <c r="F39" s="41">
        <v>25.1</v>
      </c>
      <c r="G39" s="41">
        <v>26.817</v>
      </c>
      <c r="H39">
        <v>68873</v>
      </c>
      <c r="I39">
        <v>1974</v>
      </c>
      <c r="J39" t="s">
        <v>102</v>
      </c>
      <c r="K39" t="s">
        <v>102</v>
      </c>
      <c r="L39" t="s">
        <v>102</v>
      </c>
      <c r="M39" t="s">
        <v>102</v>
      </c>
      <c r="N39">
        <v>1.5156499999999999</v>
      </c>
      <c r="O39" t="s">
        <v>102</v>
      </c>
      <c r="P39" t="s">
        <v>102</v>
      </c>
      <c r="Q39" t="s">
        <v>102</v>
      </c>
      <c r="R39" t="s">
        <v>102</v>
      </c>
      <c r="U39">
        <v>25.1</v>
      </c>
      <c r="V39">
        <v>26.817</v>
      </c>
      <c r="W39">
        <v>12908.249</v>
      </c>
      <c r="X39">
        <v>11.62</v>
      </c>
      <c r="Y39">
        <v>86054.990999999995</v>
      </c>
      <c r="Z39">
        <v>1.002</v>
      </c>
      <c r="AA39">
        <v>1.012</v>
      </c>
      <c r="AB39">
        <v>2.5390000000000001</v>
      </c>
      <c r="AC39">
        <v>1.306</v>
      </c>
      <c r="AD39">
        <v>1.18</v>
      </c>
      <c r="AE39">
        <v>9.7963000000000005</v>
      </c>
      <c r="AF39">
        <v>7.7150999999999996</v>
      </c>
      <c r="AG39">
        <v>0.91400000000000003</v>
      </c>
      <c r="AH39">
        <v>1.196</v>
      </c>
      <c r="AI39">
        <v>1.0229999999999999</v>
      </c>
      <c r="AJ39">
        <v>0.53500000000000003</v>
      </c>
      <c r="AK39">
        <v>1.458</v>
      </c>
      <c r="AL39" t="s">
        <v>1491</v>
      </c>
    </row>
    <row r="40" spans="1:38">
      <c r="A40" s="41">
        <v>37</v>
      </c>
      <c r="B40" s="41" t="s">
        <v>19</v>
      </c>
      <c r="C40" s="41" t="s">
        <v>105</v>
      </c>
      <c r="D40" s="41"/>
      <c r="E40" s="41">
        <v>25.968</v>
      </c>
      <c r="F40" s="41">
        <v>25.257999999999999</v>
      </c>
      <c r="G40" s="41">
        <v>26.832999999999998</v>
      </c>
      <c r="H40">
        <v>33595</v>
      </c>
      <c r="I40">
        <v>983</v>
      </c>
      <c r="J40" t="s">
        <v>102</v>
      </c>
      <c r="K40" t="s">
        <v>102</v>
      </c>
      <c r="L40" t="s">
        <v>102</v>
      </c>
      <c r="M40" t="s">
        <v>102</v>
      </c>
      <c r="N40">
        <v>0.73931000000000002</v>
      </c>
      <c r="O40" t="s">
        <v>102</v>
      </c>
      <c r="P40" t="s">
        <v>102</v>
      </c>
      <c r="Q40" t="s">
        <v>102</v>
      </c>
      <c r="R40" t="s">
        <v>102</v>
      </c>
      <c r="U40">
        <v>25.257999999999999</v>
      </c>
      <c r="V40">
        <v>26.832999999999998</v>
      </c>
      <c r="W40">
        <v>13223.931</v>
      </c>
      <c r="X40">
        <v>11.343</v>
      </c>
      <c r="Y40">
        <v>88159.536999999997</v>
      </c>
      <c r="Z40">
        <v>1.0429999999999999</v>
      </c>
      <c r="AA40">
        <v>1.04</v>
      </c>
      <c r="AB40">
        <v>2.5630000000000002</v>
      </c>
      <c r="AC40">
        <v>1.3049999999999999</v>
      </c>
      <c r="AD40">
        <v>1.18</v>
      </c>
      <c r="AE40">
        <v>9.6320999999999994</v>
      </c>
      <c r="AF40">
        <v>7.6165000000000003</v>
      </c>
      <c r="AG40">
        <v>0.90300000000000002</v>
      </c>
      <c r="AH40">
        <v>1.149</v>
      </c>
      <c r="AI40">
        <v>0.995</v>
      </c>
      <c r="AJ40">
        <v>0.53</v>
      </c>
      <c r="AK40">
        <v>1.458</v>
      </c>
      <c r="AL40" t="s">
        <v>1491</v>
      </c>
    </row>
    <row r="41" spans="1:38">
      <c r="A41" s="41">
        <v>38</v>
      </c>
      <c r="B41" s="41" t="s">
        <v>20</v>
      </c>
      <c r="C41" s="41" t="s">
        <v>100</v>
      </c>
      <c r="D41" s="41"/>
      <c r="E41" s="41">
        <v>25.975999999999999</v>
      </c>
      <c r="F41" s="41">
        <v>25.358000000000001</v>
      </c>
      <c r="G41" s="41">
        <v>26.766999999999999</v>
      </c>
      <c r="H41">
        <v>13110</v>
      </c>
      <c r="I41">
        <v>391</v>
      </c>
      <c r="J41" t="s">
        <v>102</v>
      </c>
      <c r="K41" t="s">
        <v>102</v>
      </c>
      <c r="L41" t="s">
        <v>102</v>
      </c>
      <c r="M41" t="s">
        <v>102</v>
      </c>
      <c r="N41">
        <v>0.28852</v>
      </c>
      <c r="O41" t="s">
        <v>102</v>
      </c>
      <c r="P41" t="s">
        <v>102</v>
      </c>
      <c r="Q41" t="s">
        <v>102</v>
      </c>
      <c r="R41" t="s">
        <v>102</v>
      </c>
      <c r="S41" t="s">
        <v>1248</v>
      </c>
      <c r="U41">
        <v>25.358000000000001</v>
      </c>
      <c r="V41">
        <v>26.766999999999999</v>
      </c>
      <c r="W41">
        <v>13802.558999999999</v>
      </c>
      <c r="X41">
        <v>10.868</v>
      </c>
      <c r="Y41">
        <v>92017.06</v>
      </c>
      <c r="Z41">
        <v>1.06</v>
      </c>
      <c r="AA41">
        <v>1.052</v>
      </c>
      <c r="AB41">
        <v>2.5880000000000001</v>
      </c>
      <c r="AC41">
        <v>1.304</v>
      </c>
      <c r="AD41">
        <v>1.179</v>
      </c>
      <c r="AE41">
        <v>9.3170000000000002</v>
      </c>
      <c r="AF41">
        <v>7.3433000000000002</v>
      </c>
      <c r="AG41">
        <v>0.88400000000000001</v>
      </c>
      <c r="AH41">
        <v>1.119</v>
      </c>
      <c r="AI41">
        <v>0.97399999999999998</v>
      </c>
      <c r="AJ41">
        <v>0.52300000000000002</v>
      </c>
      <c r="AK41">
        <v>1.458</v>
      </c>
      <c r="AL41" t="s">
        <v>1491</v>
      </c>
    </row>
    <row r="42" spans="1:38">
      <c r="A42" s="41">
        <v>39</v>
      </c>
      <c r="B42" s="41" t="s">
        <v>21</v>
      </c>
      <c r="C42" s="41" t="s">
        <v>125</v>
      </c>
      <c r="D42" s="41" t="s">
        <v>22</v>
      </c>
      <c r="E42" s="41">
        <v>25.771999999999998</v>
      </c>
      <c r="F42" s="41">
        <v>24.632999999999999</v>
      </c>
      <c r="G42" s="41">
        <v>27.341999999999999</v>
      </c>
      <c r="H42">
        <v>1435850</v>
      </c>
      <c r="I42">
        <v>39875</v>
      </c>
      <c r="J42" t="s">
        <v>102</v>
      </c>
      <c r="K42" t="s">
        <v>102</v>
      </c>
      <c r="L42" t="s">
        <v>102</v>
      </c>
      <c r="M42" t="s">
        <v>102</v>
      </c>
      <c r="N42">
        <v>31.598099999999999</v>
      </c>
      <c r="O42" t="s">
        <v>102</v>
      </c>
      <c r="P42" t="s">
        <v>102</v>
      </c>
      <c r="Q42" t="s">
        <v>102</v>
      </c>
      <c r="R42" t="s">
        <v>102</v>
      </c>
      <c r="S42" t="s">
        <v>1494</v>
      </c>
      <c r="T42" t="s">
        <v>1492</v>
      </c>
      <c r="U42">
        <v>24.632999999999999</v>
      </c>
      <c r="V42">
        <v>27.341999999999999</v>
      </c>
      <c r="W42">
        <v>12459.591</v>
      </c>
      <c r="X42">
        <v>12.039</v>
      </c>
      <c r="Y42">
        <v>83063.937999999995</v>
      </c>
      <c r="Z42">
        <v>1.014</v>
      </c>
      <c r="AA42">
        <v>1.0369999999999999</v>
      </c>
      <c r="AB42">
        <v>2.4940000000000002</v>
      </c>
      <c r="AC42">
        <v>2.4140000000000001</v>
      </c>
      <c r="AD42">
        <v>1.139</v>
      </c>
      <c r="AE42">
        <v>9.9168000000000003</v>
      </c>
      <c r="AF42">
        <v>7.7179000000000002</v>
      </c>
      <c r="AG42">
        <v>0.92400000000000004</v>
      </c>
      <c r="AH42">
        <v>1.2669999999999999</v>
      </c>
      <c r="AI42">
        <v>1.054</v>
      </c>
      <c r="AJ42">
        <v>0.53900000000000003</v>
      </c>
      <c r="AK42">
        <v>1.456</v>
      </c>
      <c r="AL42" t="s">
        <v>1491</v>
      </c>
    </row>
    <row r="43" spans="1:38">
      <c r="A43" s="41">
        <v>40</v>
      </c>
      <c r="B43" s="41" t="s">
        <v>23</v>
      </c>
      <c r="C43" s="41" t="s">
        <v>138</v>
      </c>
      <c r="D43" s="41" t="s">
        <v>24</v>
      </c>
      <c r="E43" s="41">
        <v>25.681000000000001</v>
      </c>
      <c r="F43" s="41">
        <v>24.558</v>
      </c>
      <c r="G43" s="41">
        <v>27.283000000000001</v>
      </c>
      <c r="H43">
        <v>1411944</v>
      </c>
      <c r="I43">
        <v>39241</v>
      </c>
      <c r="J43" t="s">
        <v>102</v>
      </c>
      <c r="K43" t="s">
        <v>102</v>
      </c>
      <c r="L43" t="s">
        <v>102</v>
      </c>
      <c r="M43" t="s">
        <v>102</v>
      </c>
      <c r="N43">
        <v>31.072019999999998</v>
      </c>
      <c r="O43" t="s">
        <v>102</v>
      </c>
      <c r="P43" t="s">
        <v>102</v>
      </c>
      <c r="Q43" t="s">
        <v>102</v>
      </c>
      <c r="R43" t="s">
        <v>102</v>
      </c>
      <c r="S43" t="s">
        <v>1494</v>
      </c>
      <c r="T43" t="s">
        <v>1492</v>
      </c>
      <c r="U43">
        <v>24.558</v>
      </c>
      <c r="V43">
        <v>27.283000000000001</v>
      </c>
      <c r="W43">
        <v>12406.982</v>
      </c>
      <c r="X43">
        <v>12.09</v>
      </c>
      <c r="Y43">
        <v>82713.214999999997</v>
      </c>
      <c r="Z43">
        <v>1.0169999999999999</v>
      </c>
      <c r="AA43">
        <v>1.038</v>
      </c>
      <c r="AB43">
        <v>2.492</v>
      </c>
      <c r="AC43">
        <v>15.085000000000001</v>
      </c>
      <c r="AD43">
        <v>1.101</v>
      </c>
      <c r="AE43">
        <v>10.153</v>
      </c>
      <c r="AF43">
        <v>8.0509000000000004</v>
      </c>
      <c r="AG43">
        <v>0.92200000000000004</v>
      </c>
      <c r="AH43">
        <v>1.2649999999999999</v>
      </c>
      <c r="AI43">
        <v>1.052</v>
      </c>
      <c r="AJ43">
        <v>0.53800000000000003</v>
      </c>
      <c r="AK43">
        <v>1.456</v>
      </c>
      <c r="AL43" t="s">
        <v>1491</v>
      </c>
    </row>
    <row r="44" spans="1:38">
      <c r="A44" s="41">
        <v>41</v>
      </c>
      <c r="B44" s="41" t="s">
        <v>25</v>
      </c>
      <c r="C44" s="41" t="s">
        <v>135</v>
      </c>
      <c r="D44" s="41" t="s">
        <v>136</v>
      </c>
      <c r="E44" s="41">
        <v>25.844999999999999</v>
      </c>
      <c r="F44" s="41">
        <v>24.5</v>
      </c>
      <c r="G44" s="41">
        <v>27.358000000000001</v>
      </c>
      <c r="H44">
        <v>1326234</v>
      </c>
      <c r="I44">
        <v>36642</v>
      </c>
      <c r="J44" t="s">
        <v>102</v>
      </c>
      <c r="K44" t="s">
        <v>102</v>
      </c>
      <c r="L44" t="s">
        <v>102</v>
      </c>
      <c r="M44" t="s">
        <v>102</v>
      </c>
      <c r="N44">
        <v>29.185839999999999</v>
      </c>
      <c r="O44" t="s">
        <v>102</v>
      </c>
      <c r="P44" t="s">
        <v>102</v>
      </c>
      <c r="Q44" t="s">
        <v>102</v>
      </c>
      <c r="R44" t="s">
        <v>102</v>
      </c>
      <c r="S44" t="s">
        <v>1494</v>
      </c>
      <c r="U44">
        <v>24.5</v>
      </c>
      <c r="V44">
        <v>27.358000000000001</v>
      </c>
      <c r="W44">
        <v>12366.359</v>
      </c>
      <c r="X44">
        <v>12.13</v>
      </c>
      <c r="Y44">
        <v>82442.391000000003</v>
      </c>
      <c r="Z44">
        <v>1.016</v>
      </c>
      <c r="AA44">
        <v>1.038</v>
      </c>
      <c r="AB44">
        <v>3.4980000000000002</v>
      </c>
      <c r="AC44">
        <v>2.4089999999999998</v>
      </c>
      <c r="AD44">
        <v>1.238</v>
      </c>
      <c r="AE44">
        <v>11.498900000000001</v>
      </c>
      <c r="AF44">
        <v>8.1059000000000001</v>
      </c>
      <c r="AG44">
        <v>0.93</v>
      </c>
      <c r="AH44">
        <v>1.274</v>
      </c>
      <c r="AI44">
        <v>1.0609999999999999</v>
      </c>
      <c r="AJ44">
        <v>0.54200000000000004</v>
      </c>
      <c r="AK44">
        <v>1.4570000000000001</v>
      </c>
      <c r="AL44" t="s">
        <v>1491</v>
      </c>
    </row>
    <row r="45" spans="1:38">
      <c r="A45" s="41">
        <v>42</v>
      </c>
      <c r="B45" s="41" t="s">
        <v>26</v>
      </c>
      <c r="C45" s="41" t="s">
        <v>141</v>
      </c>
      <c r="D45" s="41" t="s">
        <v>27</v>
      </c>
      <c r="E45" s="41">
        <v>25.974</v>
      </c>
      <c r="F45" s="41">
        <v>24.507999999999999</v>
      </c>
      <c r="G45" s="41">
        <v>27.433</v>
      </c>
      <c r="H45">
        <v>1458258</v>
      </c>
      <c r="I45">
        <v>39965</v>
      </c>
      <c r="J45" t="s">
        <v>102</v>
      </c>
      <c r="K45" t="s">
        <v>102</v>
      </c>
      <c r="L45" t="s">
        <v>102</v>
      </c>
      <c r="M45" t="s">
        <v>102</v>
      </c>
      <c r="N45">
        <v>32.091230000000003</v>
      </c>
      <c r="O45" t="s">
        <v>102</v>
      </c>
      <c r="P45" t="s">
        <v>102</v>
      </c>
      <c r="Q45" t="s">
        <v>102</v>
      </c>
      <c r="R45" t="s">
        <v>102</v>
      </c>
      <c r="S45" t="s">
        <v>1494</v>
      </c>
      <c r="U45">
        <v>24.507999999999999</v>
      </c>
      <c r="V45">
        <v>27.433</v>
      </c>
      <c r="W45">
        <v>12336.875</v>
      </c>
      <c r="X45">
        <v>12.159000000000001</v>
      </c>
      <c r="Y45">
        <v>82245.831000000006</v>
      </c>
      <c r="Z45">
        <v>1.0249999999999999</v>
      </c>
      <c r="AA45">
        <v>1.044</v>
      </c>
      <c r="AB45">
        <v>3.335</v>
      </c>
      <c r="AC45">
        <v>2.4079999999999999</v>
      </c>
      <c r="AD45">
        <v>1.2430000000000001</v>
      </c>
      <c r="AE45">
        <v>11.3812</v>
      </c>
      <c r="AF45">
        <v>7.9865000000000004</v>
      </c>
      <c r="AG45">
        <v>0.93500000000000005</v>
      </c>
      <c r="AH45">
        <v>1.288</v>
      </c>
      <c r="AI45">
        <v>1.071</v>
      </c>
      <c r="AJ45">
        <v>0.54600000000000004</v>
      </c>
      <c r="AK45">
        <v>1.4570000000000001</v>
      </c>
      <c r="AL45" t="s">
        <v>1491</v>
      </c>
    </row>
    <row r="46" spans="1:38">
      <c r="A46" s="41">
        <v>43</v>
      </c>
      <c r="B46" s="41" t="s">
        <v>28</v>
      </c>
      <c r="C46" s="41" t="s">
        <v>29</v>
      </c>
      <c r="D46" s="41"/>
      <c r="E46" s="41">
        <v>26.007000000000001</v>
      </c>
      <c r="F46" s="41">
        <v>25.132999999999999</v>
      </c>
      <c r="G46" s="41">
        <v>27.108000000000001</v>
      </c>
      <c r="H46">
        <v>191941</v>
      </c>
      <c r="I46">
        <v>4418</v>
      </c>
      <c r="J46" t="s">
        <v>102</v>
      </c>
      <c r="K46" t="s">
        <v>102</v>
      </c>
      <c r="L46" t="s">
        <v>102</v>
      </c>
      <c r="M46" t="s">
        <v>102</v>
      </c>
      <c r="N46">
        <v>4.2239500000000003</v>
      </c>
      <c r="O46" t="s">
        <v>102</v>
      </c>
      <c r="P46" t="s">
        <v>102</v>
      </c>
      <c r="Q46" t="s">
        <v>102</v>
      </c>
      <c r="R46" t="s">
        <v>102</v>
      </c>
      <c r="T46" t="s">
        <v>1492</v>
      </c>
      <c r="U46">
        <v>25.132999999999999</v>
      </c>
      <c r="V46">
        <v>27.108000000000001</v>
      </c>
      <c r="W46">
        <v>8253.9459999999999</v>
      </c>
      <c r="X46">
        <v>18.172999999999998</v>
      </c>
      <c r="Y46">
        <v>55026.305999999997</v>
      </c>
      <c r="Z46">
        <v>1.034</v>
      </c>
      <c r="AA46">
        <v>1.0649999999999999</v>
      </c>
      <c r="AB46">
        <v>1.468</v>
      </c>
      <c r="AC46">
        <v>2.3820000000000001</v>
      </c>
      <c r="AD46">
        <v>1.077</v>
      </c>
      <c r="AE46">
        <v>10.6249</v>
      </c>
      <c r="AF46">
        <v>4.7153</v>
      </c>
      <c r="AG46">
        <v>1.145</v>
      </c>
      <c r="AH46">
        <v>1.514</v>
      </c>
      <c r="AI46">
        <v>1.304</v>
      </c>
      <c r="AJ46">
        <v>0.66100000000000003</v>
      </c>
      <c r="AK46">
        <v>1.4570000000000001</v>
      </c>
      <c r="AL46" t="s">
        <v>1491</v>
      </c>
    </row>
    <row r="47" spans="1:38">
      <c r="A47" s="41">
        <v>44</v>
      </c>
      <c r="B47" s="41" t="s">
        <v>30</v>
      </c>
      <c r="C47" s="41" t="s">
        <v>31</v>
      </c>
      <c r="D47" s="41"/>
      <c r="E47" s="41">
        <v>26.111000000000001</v>
      </c>
      <c r="F47" s="41">
        <v>25.35</v>
      </c>
      <c r="G47" s="41">
        <v>27.1</v>
      </c>
      <c r="H47">
        <v>80561</v>
      </c>
      <c r="I47">
        <v>1828</v>
      </c>
      <c r="J47" t="s">
        <v>102</v>
      </c>
      <c r="K47" t="s">
        <v>102</v>
      </c>
      <c r="L47" t="s">
        <v>102</v>
      </c>
      <c r="M47" t="s">
        <v>102</v>
      </c>
      <c r="N47">
        <v>1.77288</v>
      </c>
      <c r="O47" t="s">
        <v>102</v>
      </c>
      <c r="P47" t="s">
        <v>102</v>
      </c>
      <c r="Q47" t="s">
        <v>102</v>
      </c>
      <c r="R47" t="s">
        <v>102</v>
      </c>
      <c r="U47">
        <v>25.35</v>
      </c>
      <c r="V47">
        <v>27.1</v>
      </c>
      <c r="W47">
        <v>7547.5029999999997</v>
      </c>
      <c r="X47">
        <v>19.873999999999999</v>
      </c>
      <c r="Y47">
        <v>50316.69</v>
      </c>
      <c r="Z47">
        <v>1.0820000000000001</v>
      </c>
      <c r="AA47">
        <v>1.087</v>
      </c>
      <c r="AB47">
        <v>1.4370000000000001</v>
      </c>
      <c r="AC47">
        <v>26.356999999999999</v>
      </c>
      <c r="AD47">
        <v>1.054</v>
      </c>
      <c r="AE47">
        <v>2.931</v>
      </c>
      <c r="AF47">
        <v>0.97270000000000001</v>
      </c>
      <c r="AG47">
        <v>1.202</v>
      </c>
      <c r="AH47">
        <v>1.4430000000000001</v>
      </c>
      <c r="AI47">
        <v>1.298</v>
      </c>
      <c r="AJ47">
        <v>0.69299999999999995</v>
      </c>
      <c r="AK47">
        <v>1.46</v>
      </c>
      <c r="AL47" t="s">
        <v>1491</v>
      </c>
    </row>
    <row r="48" spans="1:38">
      <c r="A48" s="41">
        <v>45</v>
      </c>
      <c r="B48" s="41" t="s">
        <v>32</v>
      </c>
      <c r="C48" s="41" t="s">
        <v>33</v>
      </c>
      <c r="D48" s="41"/>
      <c r="E48" s="41">
        <v>26.204999999999998</v>
      </c>
      <c r="F48" s="41">
        <v>25.492000000000001</v>
      </c>
      <c r="G48" s="41">
        <v>26.983000000000001</v>
      </c>
      <c r="H48">
        <v>29641</v>
      </c>
      <c r="I48">
        <v>733</v>
      </c>
      <c r="J48" t="s">
        <v>102</v>
      </c>
      <c r="K48" t="s">
        <v>102</v>
      </c>
      <c r="L48" t="s">
        <v>102</v>
      </c>
      <c r="M48" t="s">
        <v>102</v>
      </c>
      <c r="N48">
        <v>0.65229000000000004</v>
      </c>
      <c r="O48" t="s">
        <v>102</v>
      </c>
      <c r="P48" t="s">
        <v>102</v>
      </c>
      <c r="Q48" t="s">
        <v>102</v>
      </c>
      <c r="R48" t="s">
        <v>102</v>
      </c>
      <c r="U48">
        <v>25.492000000000001</v>
      </c>
      <c r="V48">
        <v>26.983000000000001</v>
      </c>
      <c r="W48">
        <v>9117.6170000000002</v>
      </c>
      <c r="X48">
        <v>16.452000000000002</v>
      </c>
      <c r="Y48">
        <v>60784.114000000001</v>
      </c>
      <c r="Z48">
        <v>1.008</v>
      </c>
      <c r="AA48">
        <v>1.0009999999999999</v>
      </c>
      <c r="AB48">
        <v>2.4020000000000001</v>
      </c>
      <c r="AC48">
        <v>2.387</v>
      </c>
      <c r="AD48">
        <v>1.2769999999999999</v>
      </c>
      <c r="AE48">
        <v>1.5932999999999999</v>
      </c>
      <c r="AF48">
        <v>0.65249999999999997</v>
      </c>
      <c r="AG48">
        <v>1.0980000000000001</v>
      </c>
      <c r="AH48">
        <v>1.274</v>
      </c>
      <c r="AI48">
        <v>1.1599999999999999</v>
      </c>
      <c r="AJ48">
        <v>0.64600000000000002</v>
      </c>
      <c r="AK48">
        <v>1.4590000000000001</v>
      </c>
      <c r="AL48" t="s">
        <v>1491</v>
      </c>
    </row>
    <row r="49" spans="1:38">
      <c r="A49" s="41">
        <v>46</v>
      </c>
      <c r="B49" s="41" t="s">
        <v>34</v>
      </c>
      <c r="C49" s="41" t="s">
        <v>35</v>
      </c>
      <c r="D49" s="41"/>
      <c r="E49" s="41">
        <v>25.908000000000001</v>
      </c>
      <c r="F49" s="41">
        <v>25.125</v>
      </c>
      <c r="G49" s="41">
        <v>26.733000000000001</v>
      </c>
      <c r="H49">
        <v>59749</v>
      </c>
      <c r="I49">
        <v>1289</v>
      </c>
      <c r="J49" t="s">
        <v>102</v>
      </c>
      <c r="K49" t="s">
        <v>102</v>
      </c>
      <c r="L49" t="s">
        <v>102</v>
      </c>
      <c r="M49" t="s">
        <v>102</v>
      </c>
      <c r="N49">
        <v>1.31487</v>
      </c>
      <c r="O49" t="s">
        <v>102</v>
      </c>
      <c r="P49" t="s">
        <v>102</v>
      </c>
      <c r="Q49" t="s">
        <v>102</v>
      </c>
      <c r="R49" t="s">
        <v>102</v>
      </c>
      <c r="U49">
        <v>25.125</v>
      </c>
      <c r="V49">
        <v>26.733000000000001</v>
      </c>
      <c r="W49">
        <v>6350.9279999999999</v>
      </c>
      <c r="X49">
        <v>23.619</v>
      </c>
      <c r="Y49">
        <v>42339.519999999997</v>
      </c>
      <c r="Z49">
        <v>1.03</v>
      </c>
      <c r="AA49">
        <v>1.0489999999999999</v>
      </c>
      <c r="AB49">
        <v>1.5049999999999999</v>
      </c>
      <c r="AC49">
        <v>6.9930000000000003</v>
      </c>
      <c r="AD49">
        <v>1.0660000000000001</v>
      </c>
      <c r="AE49">
        <v>3.1987000000000001</v>
      </c>
      <c r="AF49">
        <v>0.92159999999999997</v>
      </c>
      <c r="AG49">
        <v>1.3</v>
      </c>
      <c r="AH49">
        <v>1.407</v>
      </c>
      <c r="AI49">
        <v>1.2949999999999999</v>
      </c>
      <c r="AJ49">
        <v>0.75900000000000001</v>
      </c>
      <c r="AK49">
        <v>1.456</v>
      </c>
      <c r="AL49" t="s">
        <v>1491</v>
      </c>
    </row>
    <row r="50" spans="1:38">
      <c r="A50" s="41">
        <v>47</v>
      </c>
      <c r="B50" s="41" t="s">
        <v>36</v>
      </c>
      <c r="C50" s="41" t="s">
        <v>37</v>
      </c>
      <c r="D50" s="41"/>
      <c r="E50" s="41">
        <v>25.716000000000001</v>
      </c>
      <c r="F50" s="41">
        <v>24.774999999999999</v>
      </c>
      <c r="G50" s="41">
        <v>26.725000000000001</v>
      </c>
      <c r="H50">
        <v>219178</v>
      </c>
      <c r="I50">
        <v>4916</v>
      </c>
      <c r="J50" t="s">
        <v>102</v>
      </c>
      <c r="K50" t="s">
        <v>102</v>
      </c>
      <c r="L50" t="s">
        <v>102</v>
      </c>
      <c r="M50" t="s">
        <v>102</v>
      </c>
      <c r="N50">
        <v>4.8233499999999996</v>
      </c>
      <c r="O50" t="s">
        <v>102</v>
      </c>
      <c r="P50" t="s">
        <v>102</v>
      </c>
      <c r="Q50" t="s">
        <v>102</v>
      </c>
      <c r="R50" t="s">
        <v>102</v>
      </c>
      <c r="U50">
        <v>24.774999999999999</v>
      </c>
      <c r="V50">
        <v>26.725000000000001</v>
      </c>
      <c r="W50">
        <v>7526.1589999999997</v>
      </c>
      <c r="X50">
        <v>19.93</v>
      </c>
      <c r="Y50">
        <v>50174.396000000001</v>
      </c>
      <c r="Z50">
        <v>0.997</v>
      </c>
      <c r="AA50">
        <v>0.99199999999999999</v>
      </c>
      <c r="AB50">
        <v>1.7030000000000001</v>
      </c>
      <c r="AC50">
        <v>8.4339999999999993</v>
      </c>
      <c r="AD50">
        <v>1.0629999999999999</v>
      </c>
      <c r="AE50">
        <v>-35.635899999999999</v>
      </c>
      <c r="AF50">
        <v>0.69269999999999998</v>
      </c>
      <c r="AG50">
        <v>1.1859999999999999</v>
      </c>
      <c r="AH50">
        <v>1.504</v>
      </c>
      <c r="AI50">
        <v>1.329</v>
      </c>
      <c r="AJ50">
        <v>0.68600000000000005</v>
      </c>
      <c r="AK50">
        <v>1.456</v>
      </c>
      <c r="AL50" t="s">
        <v>1491</v>
      </c>
    </row>
    <row r="51" spans="1:38">
      <c r="A51" s="41">
        <v>48</v>
      </c>
      <c r="B51" s="41" t="s">
        <v>38</v>
      </c>
      <c r="C51" s="41" t="s">
        <v>39</v>
      </c>
      <c r="D51" s="41"/>
      <c r="E51" s="41">
        <v>25.765000000000001</v>
      </c>
      <c r="F51" s="41">
        <v>25</v>
      </c>
      <c r="G51" s="41">
        <v>26.683</v>
      </c>
      <c r="H51">
        <v>182954</v>
      </c>
      <c r="I51">
        <v>4128</v>
      </c>
      <c r="J51" t="s">
        <v>102</v>
      </c>
      <c r="K51" t="s">
        <v>102</v>
      </c>
      <c r="L51" t="s">
        <v>102</v>
      </c>
      <c r="M51" t="s">
        <v>102</v>
      </c>
      <c r="N51">
        <v>4.0262000000000002</v>
      </c>
      <c r="O51" t="s">
        <v>102</v>
      </c>
      <c r="P51" t="s">
        <v>102</v>
      </c>
      <c r="Q51" t="s">
        <v>102</v>
      </c>
      <c r="R51" t="s">
        <v>102</v>
      </c>
      <c r="U51">
        <v>25</v>
      </c>
      <c r="V51">
        <v>26.683</v>
      </c>
      <c r="W51">
        <v>7248.0990000000002</v>
      </c>
      <c r="X51">
        <v>20.695</v>
      </c>
      <c r="Y51">
        <v>48320.66</v>
      </c>
      <c r="Z51">
        <v>0.98699999999999999</v>
      </c>
      <c r="AA51">
        <v>0.96199999999999997</v>
      </c>
      <c r="AB51">
        <v>1.3</v>
      </c>
      <c r="AC51">
        <v>8.7669999999999995</v>
      </c>
      <c r="AD51">
        <v>1.0609999999999999</v>
      </c>
      <c r="AE51">
        <v>6.66</v>
      </c>
      <c r="AF51">
        <v>2.9773999999999998</v>
      </c>
      <c r="AG51">
        <v>1.2110000000000001</v>
      </c>
      <c r="AH51">
        <v>1.4179999999999999</v>
      </c>
      <c r="AI51">
        <v>1.294</v>
      </c>
      <c r="AJ51">
        <v>0.70299999999999996</v>
      </c>
      <c r="AK51">
        <v>1.4550000000000001</v>
      </c>
      <c r="AL51" t="s">
        <v>1491</v>
      </c>
    </row>
    <row r="52" spans="1:38">
      <c r="A52" s="41">
        <v>49</v>
      </c>
      <c r="B52" s="41" t="s">
        <v>208</v>
      </c>
      <c r="C52" s="41" t="s">
        <v>209</v>
      </c>
      <c r="D52" s="41"/>
      <c r="E52" s="41">
        <v>25.901</v>
      </c>
      <c r="F52" s="41">
        <v>25.274999999999999</v>
      </c>
      <c r="G52" s="41">
        <v>26.925000000000001</v>
      </c>
      <c r="H52">
        <v>131746</v>
      </c>
      <c r="I52">
        <v>3001</v>
      </c>
      <c r="J52" t="s">
        <v>102</v>
      </c>
      <c r="K52" t="s">
        <v>102</v>
      </c>
      <c r="L52" t="s">
        <v>102</v>
      </c>
      <c r="M52" t="s">
        <v>102</v>
      </c>
      <c r="N52">
        <v>2.89927</v>
      </c>
      <c r="O52" t="s">
        <v>102</v>
      </c>
      <c r="P52" t="s">
        <v>102</v>
      </c>
      <c r="Q52" t="s">
        <v>102</v>
      </c>
      <c r="R52" t="s">
        <v>102</v>
      </c>
      <c r="U52">
        <v>25.274999999999999</v>
      </c>
      <c r="V52">
        <v>26.925000000000001</v>
      </c>
      <c r="W52">
        <v>7619.0410000000002</v>
      </c>
      <c r="X52">
        <v>19.687999999999999</v>
      </c>
      <c r="Y52">
        <v>50793.605000000003</v>
      </c>
      <c r="Z52">
        <v>1.216</v>
      </c>
      <c r="AA52">
        <v>1.169</v>
      </c>
      <c r="AB52">
        <v>1.48</v>
      </c>
      <c r="AC52">
        <v>8.0180000000000007</v>
      </c>
      <c r="AD52">
        <v>1.0940000000000001</v>
      </c>
      <c r="AE52">
        <v>3.1783999999999999</v>
      </c>
      <c r="AF52">
        <v>1.0876999999999999</v>
      </c>
      <c r="AG52">
        <v>1.1870000000000001</v>
      </c>
      <c r="AH52">
        <v>1.411</v>
      </c>
      <c r="AI52">
        <v>1.2669999999999999</v>
      </c>
      <c r="AJ52">
        <v>0.69499999999999995</v>
      </c>
      <c r="AK52">
        <v>1.421</v>
      </c>
      <c r="AL52" t="s">
        <v>1491</v>
      </c>
    </row>
    <row r="53" spans="1:38">
      <c r="A53" s="41">
        <v>50</v>
      </c>
      <c r="B53" s="41" t="s">
        <v>210</v>
      </c>
      <c r="C53" s="41" t="s">
        <v>211</v>
      </c>
      <c r="D53" s="41"/>
      <c r="E53" s="41">
        <v>25.943999999999999</v>
      </c>
      <c r="F53" s="41">
        <v>25.117000000000001</v>
      </c>
      <c r="G53" s="41">
        <v>26.942</v>
      </c>
      <c r="H53">
        <v>179626</v>
      </c>
      <c r="I53">
        <v>3946</v>
      </c>
      <c r="J53" t="s">
        <v>102</v>
      </c>
      <c r="K53" t="s">
        <v>102</v>
      </c>
      <c r="L53" t="s">
        <v>102</v>
      </c>
      <c r="M53" t="s">
        <v>102</v>
      </c>
      <c r="N53">
        <v>3.95296</v>
      </c>
      <c r="O53" t="s">
        <v>102</v>
      </c>
      <c r="P53" t="s">
        <v>102</v>
      </c>
      <c r="Q53" t="s">
        <v>102</v>
      </c>
      <c r="R53" t="s">
        <v>102</v>
      </c>
      <c r="U53">
        <v>25.117000000000001</v>
      </c>
      <c r="V53">
        <v>26.942</v>
      </c>
      <c r="W53">
        <v>7161.4409999999998</v>
      </c>
      <c r="X53">
        <v>20.946000000000002</v>
      </c>
      <c r="Y53">
        <v>47742.938000000002</v>
      </c>
      <c r="Z53">
        <v>1.0860000000000001</v>
      </c>
      <c r="AA53">
        <v>1.085</v>
      </c>
      <c r="AB53">
        <v>1.601</v>
      </c>
      <c r="AC53">
        <v>6.65</v>
      </c>
      <c r="AD53">
        <v>1.1100000000000001</v>
      </c>
      <c r="AE53">
        <v>2.8073999999999999</v>
      </c>
      <c r="AF53">
        <v>1.1093</v>
      </c>
      <c r="AG53">
        <v>1.226</v>
      </c>
      <c r="AH53">
        <v>1.4810000000000001</v>
      </c>
      <c r="AI53">
        <v>1.327</v>
      </c>
      <c r="AJ53">
        <v>0.71399999999999997</v>
      </c>
      <c r="AK53">
        <v>1.456</v>
      </c>
      <c r="AL53" t="s">
        <v>1491</v>
      </c>
    </row>
    <row r="54" spans="1:38">
      <c r="A54" s="41">
        <v>51</v>
      </c>
      <c r="B54" s="41" t="s">
        <v>212</v>
      </c>
      <c r="C54" s="41" t="s">
        <v>213</v>
      </c>
      <c r="D54" s="41"/>
      <c r="E54" s="41">
        <v>26.215</v>
      </c>
      <c r="F54" s="41">
        <v>25.242000000000001</v>
      </c>
      <c r="G54" s="41">
        <v>27.167000000000002</v>
      </c>
      <c r="H54">
        <v>255489</v>
      </c>
      <c r="I54">
        <v>5542</v>
      </c>
      <c r="J54" t="s">
        <v>102</v>
      </c>
      <c r="K54" t="s">
        <v>102</v>
      </c>
      <c r="L54" t="s">
        <v>102</v>
      </c>
      <c r="M54" t="s">
        <v>102</v>
      </c>
      <c r="N54">
        <v>5.6224299999999996</v>
      </c>
      <c r="O54" t="s">
        <v>102</v>
      </c>
      <c r="P54" t="s">
        <v>102</v>
      </c>
      <c r="Q54" t="s">
        <v>102</v>
      </c>
      <c r="R54" t="s">
        <v>102</v>
      </c>
      <c r="U54">
        <v>25.242000000000001</v>
      </c>
      <c r="V54">
        <v>27.167000000000002</v>
      </c>
      <c r="W54">
        <v>7287.46</v>
      </c>
      <c r="X54">
        <v>20.582999999999998</v>
      </c>
      <c r="Y54">
        <v>48583.067000000003</v>
      </c>
      <c r="Z54">
        <v>1.123</v>
      </c>
      <c r="AA54">
        <v>1.1379999999999999</v>
      </c>
      <c r="AB54">
        <v>0.59199999999999997</v>
      </c>
      <c r="AC54">
        <v>6.7380000000000004</v>
      </c>
      <c r="AD54">
        <v>1.0940000000000001</v>
      </c>
      <c r="AE54">
        <v>5.0179</v>
      </c>
      <c r="AF54">
        <v>5.5448000000000004</v>
      </c>
      <c r="AG54">
        <v>1.228</v>
      </c>
      <c r="AH54">
        <v>1.5329999999999999</v>
      </c>
      <c r="AI54">
        <v>1.371</v>
      </c>
      <c r="AJ54">
        <v>0.71299999999999997</v>
      </c>
      <c r="AK54">
        <v>1.4590000000000001</v>
      </c>
      <c r="AL54" t="s">
        <v>1491</v>
      </c>
    </row>
    <row r="55" spans="1:38">
      <c r="A55" s="41">
        <v>52</v>
      </c>
      <c r="B55" s="41" t="s">
        <v>214</v>
      </c>
      <c r="C55" s="41" t="s">
        <v>215</v>
      </c>
      <c r="D55" s="41"/>
      <c r="E55" s="41">
        <v>26.381</v>
      </c>
      <c r="F55" s="41">
        <v>25.591999999999999</v>
      </c>
      <c r="G55" s="41">
        <v>27.408000000000001</v>
      </c>
      <c r="H55">
        <v>141426</v>
      </c>
      <c r="I55">
        <v>2888</v>
      </c>
      <c r="J55" t="s">
        <v>102</v>
      </c>
      <c r="K55" t="s">
        <v>102</v>
      </c>
      <c r="L55" t="s">
        <v>102</v>
      </c>
      <c r="M55" t="s">
        <v>102</v>
      </c>
      <c r="N55">
        <v>3.1123099999999999</v>
      </c>
      <c r="O55" t="s">
        <v>102</v>
      </c>
      <c r="P55" t="s">
        <v>102</v>
      </c>
      <c r="Q55" t="s">
        <v>102</v>
      </c>
      <c r="R55" t="s">
        <v>102</v>
      </c>
      <c r="U55">
        <v>25.591999999999999</v>
      </c>
      <c r="V55">
        <v>27.408000000000001</v>
      </c>
      <c r="W55">
        <v>6265.9740000000002</v>
      </c>
      <c r="X55">
        <v>23.939</v>
      </c>
      <c r="Y55">
        <v>41773.156999999999</v>
      </c>
      <c r="Z55">
        <v>1.2549999999999999</v>
      </c>
      <c r="AA55">
        <v>1.28</v>
      </c>
      <c r="AB55">
        <v>1.149</v>
      </c>
      <c r="AC55">
        <v>38.134999999999998</v>
      </c>
      <c r="AD55">
        <v>1.08</v>
      </c>
      <c r="AE55">
        <v>3.2212000000000001</v>
      </c>
      <c r="AF55">
        <v>1.6052</v>
      </c>
      <c r="AG55">
        <v>1.333</v>
      </c>
      <c r="AH55">
        <v>1.58</v>
      </c>
      <c r="AI55">
        <v>1.446</v>
      </c>
      <c r="AJ55">
        <v>0.76300000000000001</v>
      </c>
      <c r="AK55">
        <v>1.4590000000000001</v>
      </c>
      <c r="AL55" t="s">
        <v>1491</v>
      </c>
    </row>
    <row r="56" spans="1:38">
      <c r="A56" s="41">
        <v>53</v>
      </c>
      <c r="B56" s="41" t="s">
        <v>216</v>
      </c>
      <c r="C56" s="41" t="s">
        <v>217</v>
      </c>
      <c r="D56" s="41"/>
      <c r="E56" s="41">
        <v>26.391999999999999</v>
      </c>
      <c r="F56" s="41">
        <v>25.483000000000001</v>
      </c>
      <c r="G56" s="41">
        <v>27.507999999999999</v>
      </c>
      <c r="H56">
        <v>468973</v>
      </c>
      <c r="I56">
        <v>5152</v>
      </c>
      <c r="J56" t="s">
        <v>102</v>
      </c>
      <c r="K56" t="s">
        <v>102</v>
      </c>
      <c r="L56" t="s">
        <v>102</v>
      </c>
      <c r="M56" t="s">
        <v>102</v>
      </c>
      <c r="N56">
        <v>10.32048</v>
      </c>
      <c r="O56" t="s">
        <v>102</v>
      </c>
      <c r="P56" t="s">
        <v>102</v>
      </c>
      <c r="Q56" t="s">
        <v>102</v>
      </c>
      <c r="R56" t="s">
        <v>102</v>
      </c>
      <c r="U56">
        <v>25.483000000000001</v>
      </c>
      <c r="V56">
        <v>27.507999999999999</v>
      </c>
      <c r="W56">
        <v>121.923</v>
      </c>
      <c r="X56">
        <v>1230.2850000000001</v>
      </c>
      <c r="Y56">
        <v>812.82</v>
      </c>
      <c r="Z56" t="s">
        <v>5</v>
      </c>
      <c r="AA56" t="s">
        <v>5</v>
      </c>
      <c r="AB56">
        <v>0.34200000000000003</v>
      </c>
      <c r="AC56">
        <v>19.308</v>
      </c>
      <c r="AD56">
        <v>1.0860000000000001</v>
      </c>
      <c r="AE56">
        <v>8.7807999999999993</v>
      </c>
      <c r="AF56">
        <v>2.5849000000000002</v>
      </c>
      <c r="AG56">
        <v>9.5609999999999999</v>
      </c>
      <c r="AH56">
        <v>0</v>
      </c>
      <c r="AI56">
        <v>0</v>
      </c>
      <c r="AJ56">
        <v>0</v>
      </c>
      <c r="AK56">
        <v>1.464</v>
      </c>
      <c r="AL56" t="s">
        <v>1491</v>
      </c>
    </row>
    <row r="57" spans="1:38">
      <c r="A57" s="41">
        <v>54</v>
      </c>
      <c r="B57" s="41" t="s">
        <v>218</v>
      </c>
      <c r="C57" s="41" t="s">
        <v>219</v>
      </c>
      <c r="D57" s="41"/>
      <c r="E57" s="41">
        <v>26.152000000000001</v>
      </c>
      <c r="F57" s="41">
        <v>25.2</v>
      </c>
      <c r="G57" s="41">
        <v>27.5</v>
      </c>
      <c r="H57">
        <v>313046</v>
      </c>
      <c r="I57">
        <v>4706</v>
      </c>
      <c r="J57" t="s">
        <v>102</v>
      </c>
      <c r="K57" t="s">
        <v>102</v>
      </c>
      <c r="L57" t="s">
        <v>102</v>
      </c>
      <c r="M57" t="s">
        <v>102</v>
      </c>
      <c r="N57">
        <v>6.8890599999999997</v>
      </c>
      <c r="O57" t="s">
        <v>102</v>
      </c>
      <c r="P57" t="s">
        <v>102</v>
      </c>
      <c r="Q57" t="s">
        <v>102</v>
      </c>
      <c r="R57" t="s">
        <v>102</v>
      </c>
      <c r="U57">
        <v>25.2</v>
      </c>
      <c r="V57">
        <v>27.5</v>
      </c>
      <c r="W57">
        <v>2606.145</v>
      </c>
      <c r="X57">
        <v>57.555999999999997</v>
      </c>
      <c r="Y57">
        <v>17374.303</v>
      </c>
      <c r="Z57">
        <v>1.34</v>
      </c>
      <c r="AA57">
        <v>1.3919999999999999</v>
      </c>
      <c r="AB57">
        <v>1.4650000000000001</v>
      </c>
      <c r="AC57">
        <v>22.445</v>
      </c>
      <c r="AD57">
        <v>1.1839999999999999</v>
      </c>
      <c r="AE57">
        <v>7.4695</v>
      </c>
      <c r="AF57">
        <v>3.2768999999999999</v>
      </c>
      <c r="AG57">
        <v>2.0489999999999999</v>
      </c>
      <c r="AH57">
        <v>2.0649999999999999</v>
      </c>
      <c r="AI57">
        <v>1.9339999999999999</v>
      </c>
      <c r="AJ57">
        <v>1.0780000000000001</v>
      </c>
      <c r="AK57">
        <v>1.458</v>
      </c>
      <c r="AL57" t="s">
        <v>1491</v>
      </c>
    </row>
    <row r="58" spans="1:38">
      <c r="A58" s="41">
        <v>55</v>
      </c>
      <c r="B58" s="41" t="s">
        <v>220</v>
      </c>
      <c r="C58" s="41" t="s">
        <v>221</v>
      </c>
      <c r="D58" s="41"/>
      <c r="E58" s="41">
        <v>26.062000000000001</v>
      </c>
      <c r="F58" s="41">
        <v>25.108000000000001</v>
      </c>
      <c r="G58" s="41">
        <v>27.108000000000001</v>
      </c>
      <c r="H58">
        <v>127817</v>
      </c>
      <c r="I58">
        <v>2321</v>
      </c>
      <c r="J58" t="s">
        <v>102</v>
      </c>
      <c r="K58" t="s">
        <v>102</v>
      </c>
      <c r="L58" t="s">
        <v>102</v>
      </c>
      <c r="M58" t="s">
        <v>102</v>
      </c>
      <c r="N58">
        <v>2.8128099999999998</v>
      </c>
      <c r="O58" t="s">
        <v>102</v>
      </c>
      <c r="P58" t="s">
        <v>102</v>
      </c>
      <c r="Q58" t="s">
        <v>102</v>
      </c>
      <c r="R58" t="s">
        <v>102</v>
      </c>
      <c r="U58">
        <v>25.108000000000001</v>
      </c>
      <c r="V58">
        <v>27.108000000000001</v>
      </c>
      <c r="W58">
        <v>4622.6400000000003</v>
      </c>
      <c r="X58">
        <v>32.448999999999998</v>
      </c>
      <c r="Y58">
        <v>30817.599999999999</v>
      </c>
      <c r="Z58">
        <v>1.054</v>
      </c>
      <c r="AA58">
        <v>1.0680000000000001</v>
      </c>
      <c r="AB58">
        <v>1.9770000000000001</v>
      </c>
      <c r="AC58">
        <v>6.5140000000000002</v>
      </c>
      <c r="AD58">
        <v>1.2190000000000001</v>
      </c>
      <c r="AE58">
        <v>-1.0335000000000001</v>
      </c>
      <c r="AF58">
        <v>0.59530000000000005</v>
      </c>
      <c r="AG58">
        <v>1.5329999999999999</v>
      </c>
      <c r="AH58">
        <v>1.673</v>
      </c>
      <c r="AI58">
        <v>1.5269999999999999</v>
      </c>
      <c r="AJ58">
        <v>0.89600000000000002</v>
      </c>
      <c r="AK58">
        <v>1.4590000000000001</v>
      </c>
      <c r="AL58" t="s">
        <v>1491</v>
      </c>
    </row>
    <row r="59" spans="1:38">
      <c r="A59" s="41">
        <v>56</v>
      </c>
      <c r="B59" s="41" t="s">
        <v>222</v>
      </c>
      <c r="C59" s="41" t="s">
        <v>223</v>
      </c>
      <c r="D59" s="41"/>
      <c r="E59" s="41">
        <v>25.988</v>
      </c>
      <c r="F59" s="41">
        <v>25.225000000000001</v>
      </c>
      <c r="G59" s="41">
        <v>26.733000000000001</v>
      </c>
      <c r="H59">
        <v>40213</v>
      </c>
      <c r="I59">
        <v>1000</v>
      </c>
      <c r="J59" t="s">
        <v>102</v>
      </c>
      <c r="K59" t="s">
        <v>102</v>
      </c>
      <c r="L59" t="s">
        <v>102</v>
      </c>
      <c r="M59" t="s">
        <v>102</v>
      </c>
      <c r="N59">
        <v>0.88495999999999997</v>
      </c>
      <c r="O59" t="s">
        <v>102</v>
      </c>
      <c r="P59" t="s">
        <v>102</v>
      </c>
      <c r="Q59" t="s">
        <v>102</v>
      </c>
      <c r="R59" t="s">
        <v>102</v>
      </c>
      <c r="U59">
        <v>25.225000000000001</v>
      </c>
      <c r="V59">
        <v>26.733000000000001</v>
      </c>
      <c r="W59">
        <v>9041.7099999999991</v>
      </c>
      <c r="X59">
        <v>16.59</v>
      </c>
      <c r="Y59">
        <v>60278.063999999998</v>
      </c>
      <c r="Z59">
        <v>1.01</v>
      </c>
      <c r="AA59">
        <v>1.0189999999999999</v>
      </c>
      <c r="AB59">
        <v>1.764</v>
      </c>
      <c r="AC59">
        <v>5.1680000000000001</v>
      </c>
      <c r="AD59">
        <v>1.069</v>
      </c>
      <c r="AE59">
        <v>0.96030000000000004</v>
      </c>
      <c r="AF59">
        <v>0.47810000000000002</v>
      </c>
      <c r="AG59">
        <v>1.093</v>
      </c>
      <c r="AH59">
        <v>1.2390000000000001</v>
      </c>
      <c r="AI59">
        <v>1.131</v>
      </c>
      <c r="AJ59">
        <v>0.64600000000000002</v>
      </c>
      <c r="AK59">
        <v>1.46</v>
      </c>
      <c r="AL59" t="s">
        <v>1491</v>
      </c>
    </row>
    <row r="60" spans="1:38">
      <c r="A60" s="41">
        <v>57</v>
      </c>
      <c r="B60" s="41" t="s">
        <v>224</v>
      </c>
      <c r="C60" s="41" t="s">
        <v>225</v>
      </c>
      <c r="D60" s="41"/>
      <c r="E60" s="41">
        <v>25.952000000000002</v>
      </c>
      <c r="F60" s="41">
        <v>25</v>
      </c>
      <c r="G60" s="41">
        <v>27.1</v>
      </c>
      <c r="H60">
        <v>280645</v>
      </c>
      <c r="I60">
        <v>5302</v>
      </c>
      <c r="J60" t="s">
        <v>102</v>
      </c>
      <c r="K60" t="s">
        <v>102</v>
      </c>
      <c r="L60" t="s">
        <v>102</v>
      </c>
      <c r="M60" t="s">
        <v>102</v>
      </c>
      <c r="N60">
        <v>6.1760299999999999</v>
      </c>
      <c r="O60" t="s">
        <v>102</v>
      </c>
      <c r="P60" t="s">
        <v>102</v>
      </c>
      <c r="Q60" t="s">
        <v>102</v>
      </c>
      <c r="R60" t="s">
        <v>102</v>
      </c>
      <c r="T60" t="s">
        <v>1492</v>
      </c>
      <c r="U60">
        <v>25</v>
      </c>
      <c r="V60">
        <v>27.1</v>
      </c>
      <c r="W60">
        <v>5653.2089999999998</v>
      </c>
      <c r="X60">
        <v>26.533999999999999</v>
      </c>
      <c r="Y60">
        <v>37688.057000000001</v>
      </c>
      <c r="Z60">
        <v>1.0189999999999999</v>
      </c>
      <c r="AA60">
        <v>1.0249999999999999</v>
      </c>
      <c r="AB60" t="s">
        <v>5</v>
      </c>
      <c r="AC60">
        <v>5.2640000000000002</v>
      </c>
      <c r="AD60">
        <v>1.046</v>
      </c>
      <c r="AE60">
        <v>8.7750000000000004</v>
      </c>
      <c r="AF60">
        <v>3.3108</v>
      </c>
      <c r="AG60">
        <v>1.381</v>
      </c>
      <c r="AH60">
        <v>1.8740000000000001</v>
      </c>
      <c r="AI60">
        <v>1.647</v>
      </c>
      <c r="AJ60">
        <v>0.79400000000000004</v>
      </c>
      <c r="AK60">
        <v>1.456</v>
      </c>
      <c r="AL60" t="s">
        <v>1491</v>
      </c>
    </row>
    <row r="61" spans="1:38">
      <c r="A61" s="41">
        <v>58</v>
      </c>
      <c r="B61" s="41" t="s">
        <v>226</v>
      </c>
      <c r="C61" s="41" t="s">
        <v>227</v>
      </c>
      <c r="D61" s="41"/>
      <c r="E61" s="41">
        <v>25.978999999999999</v>
      </c>
      <c r="F61" s="41">
        <v>25.108000000000001</v>
      </c>
      <c r="G61" s="41">
        <v>26.992000000000001</v>
      </c>
      <c r="H61">
        <v>227162</v>
      </c>
      <c r="I61">
        <v>5104</v>
      </c>
      <c r="J61" t="s">
        <v>102</v>
      </c>
      <c r="K61" t="s">
        <v>102</v>
      </c>
      <c r="L61" t="s">
        <v>102</v>
      </c>
      <c r="M61" t="s">
        <v>102</v>
      </c>
      <c r="N61">
        <v>4.9990600000000001</v>
      </c>
      <c r="O61" t="s">
        <v>102</v>
      </c>
      <c r="P61" t="s">
        <v>102</v>
      </c>
      <c r="Q61" t="s">
        <v>102</v>
      </c>
      <c r="R61" t="s">
        <v>102</v>
      </c>
      <c r="U61">
        <v>25.108000000000001</v>
      </c>
      <c r="V61">
        <v>26.992000000000001</v>
      </c>
      <c r="W61">
        <v>7874.8329999999996</v>
      </c>
      <c r="X61">
        <v>19.047999999999998</v>
      </c>
      <c r="Y61">
        <v>52498.889000000003</v>
      </c>
      <c r="Z61">
        <v>1.1100000000000001</v>
      </c>
      <c r="AA61">
        <v>1.1200000000000001</v>
      </c>
      <c r="AB61">
        <v>1.2709999999999999</v>
      </c>
      <c r="AC61">
        <v>5.29</v>
      </c>
      <c r="AD61">
        <v>1.0720000000000001</v>
      </c>
      <c r="AE61">
        <v>4.3720999999999997</v>
      </c>
      <c r="AF61">
        <v>2.2067999999999999</v>
      </c>
      <c r="AG61">
        <v>1.171</v>
      </c>
      <c r="AH61">
        <v>1.532</v>
      </c>
      <c r="AI61">
        <v>1.3440000000000001</v>
      </c>
      <c r="AJ61">
        <v>0.67800000000000005</v>
      </c>
      <c r="AK61">
        <v>1.456</v>
      </c>
      <c r="AL61" t="s">
        <v>1491</v>
      </c>
    </row>
    <row r="62" spans="1:38">
      <c r="A62" s="41">
        <v>59</v>
      </c>
      <c r="B62" s="41" t="s">
        <v>228</v>
      </c>
      <c r="C62" s="41" t="s">
        <v>229</v>
      </c>
      <c r="D62" s="41"/>
      <c r="E62" s="41">
        <v>26.135000000000002</v>
      </c>
      <c r="F62" s="41">
        <v>24.966999999999999</v>
      </c>
      <c r="G62" s="41">
        <v>27.641999999999999</v>
      </c>
      <c r="H62">
        <v>378347</v>
      </c>
      <c r="I62">
        <v>6124</v>
      </c>
      <c r="J62" t="s">
        <v>102</v>
      </c>
      <c r="K62" t="s">
        <v>102</v>
      </c>
      <c r="L62" t="s">
        <v>102</v>
      </c>
      <c r="M62" t="s">
        <v>102</v>
      </c>
      <c r="N62">
        <v>8.3261000000000003</v>
      </c>
      <c r="O62" t="s">
        <v>102</v>
      </c>
      <c r="P62" t="s">
        <v>102</v>
      </c>
      <c r="Q62" t="s">
        <v>102</v>
      </c>
      <c r="R62" t="s">
        <v>102</v>
      </c>
      <c r="U62">
        <v>24.966999999999999</v>
      </c>
      <c r="V62">
        <v>27.641999999999999</v>
      </c>
      <c r="W62">
        <v>4229.1379999999999</v>
      </c>
      <c r="X62">
        <v>35.468000000000004</v>
      </c>
      <c r="Y62">
        <v>28194.25</v>
      </c>
      <c r="Z62">
        <v>1.0880000000000001</v>
      </c>
      <c r="AA62">
        <v>1.0840000000000001</v>
      </c>
      <c r="AB62">
        <v>2.1749999999999998</v>
      </c>
      <c r="AC62">
        <v>7.1959999999999997</v>
      </c>
      <c r="AD62">
        <v>1.2609999999999999</v>
      </c>
      <c r="AE62">
        <v>4.3445</v>
      </c>
      <c r="AF62">
        <v>1.9097</v>
      </c>
      <c r="AG62">
        <v>1.6080000000000001</v>
      </c>
      <c r="AH62">
        <v>2.145</v>
      </c>
      <c r="AI62">
        <v>1.92</v>
      </c>
      <c r="AJ62">
        <v>0.92600000000000005</v>
      </c>
      <c r="AK62">
        <v>1.456</v>
      </c>
      <c r="AL62" t="s">
        <v>1491</v>
      </c>
    </row>
    <row r="63" spans="1:38">
      <c r="A63" s="41">
        <v>60</v>
      </c>
      <c r="B63" s="41" t="s">
        <v>230</v>
      </c>
      <c r="C63" s="41" t="s">
        <v>231</v>
      </c>
      <c r="D63" s="41"/>
      <c r="E63" s="41">
        <v>26.302</v>
      </c>
      <c r="F63" s="41">
        <v>25.516999999999999</v>
      </c>
      <c r="G63" s="41">
        <v>27.132999999999999</v>
      </c>
      <c r="H63">
        <v>218409</v>
      </c>
      <c r="I63">
        <v>5712</v>
      </c>
      <c r="J63" t="s">
        <v>102</v>
      </c>
      <c r="K63" t="s">
        <v>102</v>
      </c>
      <c r="L63" t="s">
        <v>102</v>
      </c>
      <c r="M63" t="s">
        <v>102</v>
      </c>
      <c r="N63">
        <v>4.8064299999999998</v>
      </c>
      <c r="O63" t="s">
        <v>102</v>
      </c>
      <c r="P63" t="s">
        <v>102</v>
      </c>
      <c r="Q63" t="s">
        <v>102</v>
      </c>
      <c r="R63" t="s">
        <v>102</v>
      </c>
      <c r="U63">
        <v>25.516999999999999</v>
      </c>
      <c r="V63">
        <v>27.132999999999999</v>
      </c>
      <c r="W63">
        <v>10898.411</v>
      </c>
      <c r="X63">
        <v>13.763</v>
      </c>
      <c r="Y63">
        <v>72656.073999999993</v>
      </c>
      <c r="Z63">
        <v>1.056</v>
      </c>
      <c r="AA63">
        <v>1.06</v>
      </c>
      <c r="AB63">
        <v>2.4390000000000001</v>
      </c>
      <c r="AC63">
        <v>25.076000000000001</v>
      </c>
      <c r="AD63">
        <v>1.171</v>
      </c>
      <c r="AE63">
        <v>-16.73</v>
      </c>
      <c r="AF63">
        <v>2.2170999999999998</v>
      </c>
      <c r="AG63">
        <v>1.008</v>
      </c>
      <c r="AH63">
        <v>1.31</v>
      </c>
      <c r="AI63">
        <v>1.137</v>
      </c>
      <c r="AJ63">
        <v>0.58799999999999997</v>
      </c>
      <c r="AK63">
        <v>1.4570000000000001</v>
      </c>
      <c r="AL63" t="s">
        <v>1491</v>
      </c>
    </row>
    <row r="64" spans="1:38">
      <c r="A64" s="41">
        <v>61</v>
      </c>
      <c r="B64" s="41" t="s">
        <v>232</v>
      </c>
      <c r="C64" s="41" t="s">
        <v>233</v>
      </c>
      <c r="D64" s="41"/>
      <c r="E64" s="41">
        <v>26.408000000000001</v>
      </c>
      <c r="F64" s="41">
        <v>25.707999999999998</v>
      </c>
      <c r="G64" s="41">
        <v>27.391999999999999</v>
      </c>
      <c r="H64">
        <v>119452</v>
      </c>
      <c r="I64">
        <v>3069</v>
      </c>
      <c r="J64" t="s">
        <v>102</v>
      </c>
      <c r="K64" t="s">
        <v>102</v>
      </c>
      <c r="L64" t="s">
        <v>102</v>
      </c>
      <c r="M64" t="s">
        <v>102</v>
      </c>
      <c r="N64">
        <v>2.62873</v>
      </c>
      <c r="O64" t="s">
        <v>102</v>
      </c>
      <c r="P64" t="s">
        <v>102</v>
      </c>
      <c r="Q64" t="s">
        <v>102</v>
      </c>
      <c r="R64" t="s">
        <v>102</v>
      </c>
      <c r="U64">
        <v>25.707999999999998</v>
      </c>
      <c r="V64">
        <v>27.391999999999999</v>
      </c>
      <c r="W64">
        <v>10652.225</v>
      </c>
      <c r="X64">
        <v>14.082000000000001</v>
      </c>
      <c r="Y64">
        <v>71014.83</v>
      </c>
      <c r="Z64">
        <v>1.1879999999999999</v>
      </c>
      <c r="AA64">
        <v>1.149</v>
      </c>
      <c r="AB64">
        <v>1.7450000000000001</v>
      </c>
      <c r="AC64">
        <v>38.179000000000002</v>
      </c>
      <c r="AD64">
        <v>1.1659999999999999</v>
      </c>
      <c r="AE64">
        <v>2.1654</v>
      </c>
      <c r="AF64">
        <v>1.7141999999999999</v>
      </c>
      <c r="AG64">
        <v>1.0229999999999999</v>
      </c>
      <c r="AH64">
        <v>1.3360000000000001</v>
      </c>
      <c r="AI64">
        <v>1.157</v>
      </c>
      <c r="AJ64">
        <v>0.59799999999999998</v>
      </c>
      <c r="AK64">
        <v>1.456</v>
      </c>
      <c r="AL64" t="s">
        <v>1491</v>
      </c>
    </row>
    <row r="65" spans="1:38">
      <c r="A65" s="41">
        <v>62</v>
      </c>
      <c r="B65" s="41" t="s">
        <v>234</v>
      </c>
      <c r="C65" s="41" t="s">
        <v>235</v>
      </c>
      <c r="D65" s="41"/>
      <c r="E65" s="41">
        <v>26.533999999999999</v>
      </c>
      <c r="F65" s="41">
        <v>25.832999999999998</v>
      </c>
      <c r="G65" s="41">
        <v>27.574999999999999</v>
      </c>
      <c r="H65">
        <v>107933</v>
      </c>
      <c r="I65">
        <v>2544</v>
      </c>
      <c r="J65" t="s">
        <v>102</v>
      </c>
      <c r="K65" t="s">
        <v>102</v>
      </c>
      <c r="L65" t="s">
        <v>102</v>
      </c>
      <c r="M65" t="s">
        <v>102</v>
      </c>
      <c r="N65">
        <v>2.3752200000000001</v>
      </c>
      <c r="O65" t="s">
        <v>102</v>
      </c>
      <c r="P65" t="s">
        <v>102</v>
      </c>
      <c r="Q65" t="s">
        <v>102</v>
      </c>
      <c r="R65" t="s">
        <v>102</v>
      </c>
      <c r="U65">
        <v>25.832999999999998</v>
      </c>
      <c r="V65">
        <v>27.574999999999999</v>
      </c>
      <c r="W65">
        <v>9000.7189999999991</v>
      </c>
      <c r="X65">
        <v>16.664999999999999</v>
      </c>
      <c r="Y65">
        <v>60004.790999999997</v>
      </c>
      <c r="Z65">
        <v>1.2370000000000001</v>
      </c>
      <c r="AA65">
        <v>1.2270000000000001</v>
      </c>
      <c r="AB65">
        <v>1.5720000000000001</v>
      </c>
      <c r="AC65">
        <v>17.140999999999998</v>
      </c>
      <c r="AD65">
        <v>1.137</v>
      </c>
      <c r="AE65">
        <v>2.4024000000000001</v>
      </c>
      <c r="AF65">
        <v>2.8679999999999999</v>
      </c>
      <c r="AG65">
        <v>1.119</v>
      </c>
      <c r="AH65">
        <v>1.423</v>
      </c>
      <c r="AI65">
        <v>1.27</v>
      </c>
      <c r="AJ65">
        <v>0.65300000000000002</v>
      </c>
      <c r="AK65">
        <v>1.4570000000000001</v>
      </c>
      <c r="AL65" t="s">
        <v>1491</v>
      </c>
    </row>
    <row r="66" spans="1:38">
      <c r="A66" s="41">
        <v>63</v>
      </c>
      <c r="B66" s="41" t="s">
        <v>236</v>
      </c>
      <c r="C66" s="41" t="s">
        <v>237</v>
      </c>
      <c r="D66" s="41"/>
      <c r="E66" s="41">
        <v>26.565999999999999</v>
      </c>
      <c r="F66" s="41">
        <v>25.8</v>
      </c>
      <c r="G66" s="41">
        <v>27.667000000000002</v>
      </c>
      <c r="H66">
        <v>185872</v>
      </c>
      <c r="I66">
        <v>4388</v>
      </c>
      <c r="J66" t="s">
        <v>102</v>
      </c>
      <c r="K66" t="s">
        <v>102</v>
      </c>
      <c r="L66" t="s">
        <v>102</v>
      </c>
      <c r="M66" t="s">
        <v>102</v>
      </c>
      <c r="N66">
        <v>4.0903999999999998</v>
      </c>
      <c r="O66" t="s">
        <v>102</v>
      </c>
      <c r="P66" t="s">
        <v>102</v>
      </c>
      <c r="Q66" t="s">
        <v>102</v>
      </c>
      <c r="R66" t="s">
        <v>102</v>
      </c>
      <c r="U66">
        <v>25.8</v>
      </c>
      <c r="V66">
        <v>27.667000000000002</v>
      </c>
      <c r="W66">
        <v>9038.241</v>
      </c>
      <c r="X66">
        <v>16.596</v>
      </c>
      <c r="Y66">
        <v>60254.940999999999</v>
      </c>
      <c r="Z66">
        <v>1.1970000000000001</v>
      </c>
      <c r="AA66">
        <v>1.179</v>
      </c>
      <c r="AB66">
        <v>1.48</v>
      </c>
      <c r="AC66">
        <v>4.9580000000000002</v>
      </c>
      <c r="AD66">
        <v>1.145</v>
      </c>
      <c r="AE66">
        <v>-9.0772999999999993</v>
      </c>
      <c r="AF66">
        <v>0.96040000000000003</v>
      </c>
      <c r="AG66">
        <v>1.1180000000000001</v>
      </c>
      <c r="AH66">
        <v>1.4239999999999999</v>
      </c>
      <c r="AI66">
        <v>1.256</v>
      </c>
      <c r="AJ66">
        <v>0.65300000000000002</v>
      </c>
      <c r="AK66">
        <v>1.456</v>
      </c>
      <c r="AL66" t="s">
        <v>1491</v>
      </c>
    </row>
    <row r="67" spans="1:38">
      <c r="A67" s="41">
        <v>64</v>
      </c>
      <c r="B67" s="41" t="s">
        <v>238</v>
      </c>
      <c r="C67" s="41" t="s">
        <v>239</v>
      </c>
      <c r="D67" s="41"/>
      <c r="E67" s="41">
        <v>26.526</v>
      </c>
      <c r="F67" s="41">
        <v>25.875</v>
      </c>
      <c r="G67" s="41">
        <v>27.457999999999998</v>
      </c>
      <c r="H67">
        <v>130466</v>
      </c>
      <c r="I67">
        <v>3088</v>
      </c>
      <c r="J67" t="s">
        <v>102</v>
      </c>
      <c r="K67" t="s">
        <v>102</v>
      </c>
      <c r="L67" t="s">
        <v>102</v>
      </c>
      <c r="M67" t="s">
        <v>102</v>
      </c>
      <c r="N67">
        <v>2.8711000000000002</v>
      </c>
      <c r="O67" t="s">
        <v>102</v>
      </c>
      <c r="P67" t="s">
        <v>102</v>
      </c>
      <c r="Q67" t="s">
        <v>102</v>
      </c>
      <c r="R67" t="s">
        <v>102</v>
      </c>
      <c r="U67">
        <v>25.875</v>
      </c>
      <c r="V67">
        <v>27.457999999999998</v>
      </c>
      <c r="W67">
        <v>8504.9590000000007</v>
      </c>
      <c r="X67">
        <v>17.637</v>
      </c>
      <c r="Y67">
        <v>56699.726999999999</v>
      </c>
      <c r="Z67">
        <v>1.1919999999999999</v>
      </c>
      <c r="AA67">
        <v>1.1839999999999999</v>
      </c>
      <c r="AB67">
        <v>1.2509999999999999</v>
      </c>
      <c r="AC67">
        <v>90.927999999999997</v>
      </c>
      <c r="AD67">
        <v>1.113</v>
      </c>
      <c r="AE67">
        <v>1.7466999999999999</v>
      </c>
      <c r="AF67">
        <v>0.67630000000000001</v>
      </c>
      <c r="AG67">
        <v>1.151</v>
      </c>
      <c r="AH67">
        <v>1.319</v>
      </c>
      <c r="AI67">
        <v>1.198</v>
      </c>
      <c r="AJ67">
        <v>0.67700000000000005</v>
      </c>
      <c r="AK67">
        <v>1.4570000000000001</v>
      </c>
      <c r="AL67" t="s">
        <v>1491</v>
      </c>
    </row>
    <row r="68" spans="1:38">
      <c r="A68" s="41">
        <v>65</v>
      </c>
      <c r="B68" s="41" t="s">
        <v>240</v>
      </c>
      <c r="C68" s="41" t="s">
        <v>241</v>
      </c>
      <c r="D68" s="41"/>
      <c r="E68" s="41">
        <v>26.471</v>
      </c>
      <c r="F68" s="41">
        <v>25.875</v>
      </c>
      <c r="G68" s="41">
        <v>27.3</v>
      </c>
      <c r="H68">
        <v>41910</v>
      </c>
      <c r="I68">
        <v>1123</v>
      </c>
      <c r="J68" t="s">
        <v>102</v>
      </c>
      <c r="K68" t="s">
        <v>102</v>
      </c>
      <c r="L68" t="s">
        <v>102</v>
      </c>
      <c r="M68" t="s">
        <v>102</v>
      </c>
      <c r="N68">
        <v>0.92230000000000001</v>
      </c>
      <c r="O68" t="s">
        <v>102</v>
      </c>
      <c r="P68" t="s">
        <v>102</v>
      </c>
      <c r="Q68" t="s">
        <v>102</v>
      </c>
      <c r="R68" t="s">
        <v>102</v>
      </c>
      <c r="U68">
        <v>25.875</v>
      </c>
      <c r="V68">
        <v>27.3</v>
      </c>
      <c r="W68">
        <v>10934.877</v>
      </c>
      <c r="X68">
        <v>13.718</v>
      </c>
      <c r="Y68">
        <v>72899.179000000004</v>
      </c>
      <c r="Z68">
        <v>1.1319999999999999</v>
      </c>
      <c r="AA68">
        <v>1.117</v>
      </c>
      <c r="AB68">
        <v>1.393</v>
      </c>
      <c r="AC68">
        <v>4.9080000000000004</v>
      </c>
      <c r="AD68">
        <v>1.131</v>
      </c>
      <c r="AE68">
        <v>1.8955</v>
      </c>
      <c r="AF68">
        <v>1.4813000000000001</v>
      </c>
      <c r="AG68">
        <v>1.0129999999999999</v>
      </c>
      <c r="AH68">
        <v>1.173</v>
      </c>
      <c r="AI68">
        <v>1.056</v>
      </c>
      <c r="AJ68">
        <v>0.59799999999999998</v>
      </c>
      <c r="AK68">
        <v>1.454</v>
      </c>
      <c r="AL68" t="s">
        <v>1491</v>
      </c>
    </row>
    <row r="69" spans="1:38">
      <c r="A69" s="41">
        <v>66</v>
      </c>
      <c r="B69" s="41" t="s">
        <v>242</v>
      </c>
      <c r="C69" s="41" t="s">
        <v>243</v>
      </c>
      <c r="D69" s="41"/>
      <c r="E69" s="41">
        <v>26.690999999999999</v>
      </c>
      <c r="F69" s="41">
        <v>26.141999999999999</v>
      </c>
      <c r="G69" s="41">
        <v>27.582999999999998</v>
      </c>
      <c r="H69">
        <v>64090</v>
      </c>
      <c r="I69">
        <v>1737</v>
      </c>
      <c r="J69" t="s">
        <v>102</v>
      </c>
      <c r="K69" t="s">
        <v>102</v>
      </c>
      <c r="L69" t="s">
        <v>102</v>
      </c>
      <c r="M69" t="s">
        <v>102</v>
      </c>
      <c r="N69">
        <v>1.4104000000000001</v>
      </c>
      <c r="O69" t="s">
        <v>102</v>
      </c>
      <c r="P69" t="s">
        <v>102</v>
      </c>
      <c r="Q69" t="s">
        <v>102</v>
      </c>
      <c r="R69" t="s">
        <v>102</v>
      </c>
      <c r="U69">
        <v>26.141999999999999</v>
      </c>
      <c r="V69">
        <v>27.582999999999998</v>
      </c>
      <c r="W69">
        <v>11350.007</v>
      </c>
      <c r="X69">
        <v>13.215999999999999</v>
      </c>
      <c r="Y69">
        <v>75666.716</v>
      </c>
      <c r="Z69">
        <v>1.2</v>
      </c>
      <c r="AA69">
        <v>1.17</v>
      </c>
      <c r="AB69">
        <v>1.2949999999999999</v>
      </c>
      <c r="AC69">
        <v>18.135999999999999</v>
      </c>
      <c r="AD69">
        <v>1.1220000000000001</v>
      </c>
      <c r="AE69">
        <v>-0.1211</v>
      </c>
      <c r="AF69">
        <v>0.57930000000000004</v>
      </c>
      <c r="AG69">
        <v>1.002</v>
      </c>
      <c r="AH69">
        <v>1.179</v>
      </c>
      <c r="AI69">
        <v>1.0580000000000001</v>
      </c>
      <c r="AJ69">
        <v>0.59099999999999997</v>
      </c>
      <c r="AK69">
        <v>1.4550000000000001</v>
      </c>
      <c r="AL69" t="s">
        <v>1491</v>
      </c>
    </row>
    <row r="70" spans="1:38">
      <c r="A70" s="41">
        <v>67</v>
      </c>
      <c r="B70" s="41" t="s">
        <v>244</v>
      </c>
      <c r="C70" s="41" t="s">
        <v>245</v>
      </c>
      <c r="D70" s="41"/>
      <c r="E70" s="41">
        <v>26.702999999999999</v>
      </c>
      <c r="F70" s="41">
        <v>26.117000000000001</v>
      </c>
      <c r="G70" s="41">
        <v>27.625</v>
      </c>
      <c r="H70">
        <v>95519</v>
      </c>
      <c r="I70">
        <v>2486</v>
      </c>
      <c r="J70" t="s">
        <v>102</v>
      </c>
      <c r="K70" t="s">
        <v>102</v>
      </c>
      <c r="L70" t="s">
        <v>102</v>
      </c>
      <c r="M70" t="s">
        <v>102</v>
      </c>
      <c r="N70">
        <v>2.1020400000000001</v>
      </c>
      <c r="O70" t="s">
        <v>102</v>
      </c>
      <c r="P70" t="s">
        <v>102</v>
      </c>
      <c r="Q70" t="s">
        <v>102</v>
      </c>
      <c r="R70" t="s">
        <v>102</v>
      </c>
      <c r="U70">
        <v>26.117000000000001</v>
      </c>
      <c r="V70">
        <v>27.625</v>
      </c>
      <c r="W70">
        <v>10486.264999999999</v>
      </c>
      <c r="X70">
        <v>14.304</v>
      </c>
      <c r="Y70">
        <v>69908.434999999998</v>
      </c>
      <c r="Z70">
        <v>1.2190000000000001</v>
      </c>
      <c r="AA70">
        <v>1.2010000000000001</v>
      </c>
      <c r="AB70">
        <v>1.419</v>
      </c>
      <c r="AC70">
        <v>79.634</v>
      </c>
      <c r="AD70">
        <v>1.101</v>
      </c>
      <c r="AE70">
        <v>1.8463000000000001</v>
      </c>
      <c r="AF70">
        <v>0.94679999999999997</v>
      </c>
      <c r="AG70">
        <v>1.0429999999999999</v>
      </c>
      <c r="AH70">
        <v>1.2370000000000001</v>
      </c>
      <c r="AI70">
        <v>1.115</v>
      </c>
      <c r="AJ70">
        <v>0.60699999999999998</v>
      </c>
      <c r="AK70">
        <v>1.456</v>
      </c>
      <c r="AL70" t="s">
        <v>1491</v>
      </c>
    </row>
    <row r="71" spans="1:38">
      <c r="A71" s="41">
        <v>68</v>
      </c>
      <c r="B71" s="41" t="s">
        <v>246</v>
      </c>
      <c r="C71" s="41" t="s">
        <v>247</v>
      </c>
      <c r="D71" s="41"/>
      <c r="E71" s="41">
        <v>26.689</v>
      </c>
      <c r="F71" s="41">
        <v>26.082999999999998</v>
      </c>
      <c r="G71" s="41">
        <v>27.591999999999999</v>
      </c>
      <c r="H71">
        <v>93876</v>
      </c>
      <c r="I71">
        <v>2173</v>
      </c>
      <c r="J71" t="s">
        <v>102</v>
      </c>
      <c r="K71" t="s">
        <v>102</v>
      </c>
      <c r="L71" t="s">
        <v>102</v>
      </c>
      <c r="M71" t="s">
        <v>102</v>
      </c>
      <c r="N71">
        <v>2.0659000000000001</v>
      </c>
      <c r="O71" t="s">
        <v>102</v>
      </c>
      <c r="P71" t="s">
        <v>102</v>
      </c>
      <c r="Q71" t="s">
        <v>102</v>
      </c>
      <c r="R71" t="s">
        <v>102</v>
      </c>
      <c r="T71" t="s">
        <v>1249</v>
      </c>
      <c r="U71">
        <v>26.082999999999998</v>
      </c>
      <c r="V71">
        <v>27.591999999999999</v>
      </c>
      <c r="W71">
        <v>7784.47</v>
      </c>
      <c r="X71">
        <v>19.268999999999998</v>
      </c>
      <c r="Y71">
        <v>51896.464999999997</v>
      </c>
      <c r="Z71">
        <v>1.2070000000000001</v>
      </c>
      <c r="AA71">
        <v>1.204</v>
      </c>
      <c r="AB71">
        <v>1.1379999999999999</v>
      </c>
      <c r="AC71">
        <v>2.3690000000000002</v>
      </c>
      <c r="AD71">
        <v>1.1579999999999999</v>
      </c>
      <c r="AE71">
        <v>1.4502999999999999</v>
      </c>
      <c r="AF71">
        <v>0.96040000000000003</v>
      </c>
      <c r="AG71">
        <v>1.21</v>
      </c>
      <c r="AH71">
        <v>1.2969999999999999</v>
      </c>
      <c r="AI71">
        <v>1.1919999999999999</v>
      </c>
      <c r="AJ71">
        <v>0.71199999999999997</v>
      </c>
      <c r="AK71">
        <v>1.4590000000000001</v>
      </c>
      <c r="AL71" t="s">
        <v>1491</v>
      </c>
    </row>
    <row r="72" spans="1:38">
      <c r="A72" s="41">
        <v>69</v>
      </c>
      <c r="B72" s="41" t="s">
        <v>248</v>
      </c>
      <c r="C72" s="41" t="s">
        <v>249</v>
      </c>
      <c r="D72" s="41"/>
      <c r="E72" s="41">
        <v>26.524000000000001</v>
      </c>
      <c r="F72" s="41">
        <v>25.783000000000001</v>
      </c>
      <c r="G72" s="41">
        <v>27.35</v>
      </c>
      <c r="H72">
        <v>177980</v>
      </c>
      <c r="I72">
        <v>4929</v>
      </c>
      <c r="J72" t="s">
        <v>102</v>
      </c>
      <c r="K72" t="s">
        <v>102</v>
      </c>
      <c r="L72" t="s">
        <v>102</v>
      </c>
      <c r="M72" t="s">
        <v>102</v>
      </c>
      <c r="N72">
        <v>3.9167299999999998</v>
      </c>
      <c r="O72" t="s">
        <v>102</v>
      </c>
      <c r="P72" t="s">
        <v>102</v>
      </c>
      <c r="Q72" t="s">
        <v>102</v>
      </c>
      <c r="R72" t="s">
        <v>102</v>
      </c>
      <c r="U72">
        <v>25.783000000000001</v>
      </c>
      <c r="V72">
        <v>27.35</v>
      </c>
      <c r="W72">
        <v>12197.272999999999</v>
      </c>
      <c r="X72">
        <v>12.298</v>
      </c>
      <c r="Y72">
        <v>81315.152000000002</v>
      </c>
      <c r="Z72">
        <v>1.099</v>
      </c>
      <c r="AA72">
        <v>1.083</v>
      </c>
      <c r="AB72">
        <v>0.93799999999999994</v>
      </c>
      <c r="AC72">
        <v>20.597000000000001</v>
      </c>
      <c r="AD72">
        <v>1.071</v>
      </c>
      <c r="AE72">
        <v>-1.0398000000000001</v>
      </c>
      <c r="AF72">
        <v>2.1918000000000002</v>
      </c>
      <c r="AG72">
        <v>0.96099999999999997</v>
      </c>
      <c r="AH72">
        <v>1.2</v>
      </c>
      <c r="AI72">
        <v>1.0489999999999999</v>
      </c>
      <c r="AJ72">
        <v>0.56100000000000005</v>
      </c>
      <c r="AK72">
        <v>1.454</v>
      </c>
      <c r="AL72" t="s">
        <v>1491</v>
      </c>
    </row>
    <row r="73" spans="1:38">
      <c r="A73" s="41">
        <v>70</v>
      </c>
      <c r="B73" s="41" t="s">
        <v>250</v>
      </c>
      <c r="C73" s="41" t="s">
        <v>251</v>
      </c>
      <c r="D73" s="41"/>
      <c r="E73" s="41">
        <v>26.492000000000001</v>
      </c>
      <c r="F73" s="41">
        <v>25.757999999999999</v>
      </c>
      <c r="G73" s="41">
        <v>29.442</v>
      </c>
      <c r="H73">
        <v>150633</v>
      </c>
      <c r="I73">
        <v>3593</v>
      </c>
      <c r="J73" t="s">
        <v>102</v>
      </c>
      <c r="K73" t="s">
        <v>102</v>
      </c>
      <c r="L73" t="s">
        <v>102</v>
      </c>
      <c r="M73" t="s">
        <v>102</v>
      </c>
      <c r="N73">
        <v>3.3149099999999998</v>
      </c>
      <c r="O73" t="s">
        <v>102</v>
      </c>
      <c r="P73" t="s">
        <v>102</v>
      </c>
      <c r="Q73" t="s">
        <v>102</v>
      </c>
      <c r="R73" t="s">
        <v>102</v>
      </c>
      <c r="T73" t="s">
        <v>1250</v>
      </c>
      <c r="U73">
        <v>25.757999999999999</v>
      </c>
      <c r="V73">
        <v>29.442</v>
      </c>
      <c r="W73">
        <v>9771.4699999999993</v>
      </c>
      <c r="X73">
        <v>15.351000000000001</v>
      </c>
      <c r="Y73">
        <v>65143.133999999998</v>
      </c>
      <c r="Z73">
        <v>1.302</v>
      </c>
      <c r="AA73">
        <v>1.3180000000000001</v>
      </c>
      <c r="AB73">
        <v>1.623</v>
      </c>
      <c r="AC73">
        <v>5.45</v>
      </c>
      <c r="AD73">
        <v>1.151</v>
      </c>
      <c r="AE73">
        <v>-0.58079999999999998</v>
      </c>
      <c r="AF73">
        <v>2.9241999999999999</v>
      </c>
      <c r="AG73">
        <v>1.0720000000000001</v>
      </c>
      <c r="AH73">
        <v>1.514</v>
      </c>
      <c r="AI73">
        <v>1.3480000000000001</v>
      </c>
      <c r="AJ73">
        <v>0.628</v>
      </c>
      <c r="AK73">
        <v>1.4550000000000001</v>
      </c>
      <c r="AL73" t="s">
        <v>1491</v>
      </c>
    </row>
    <row r="74" spans="1:38">
      <c r="A74" s="41">
        <v>71</v>
      </c>
      <c r="B74" s="41" t="s">
        <v>252</v>
      </c>
      <c r="C74" s="41" t="s">
        <v>253</v>
      </c>
      <c r="D74" s="41"/>
      <c r="E74" s="41">
        <v>26.443999999999999</v>
      </c>
      <c r="F74" s="41">
        <v>25.766999999999999</v>
      </c>
      <c r="G74" s="41">
        <v>27.183</v>
      </c>
      <c r="H74">
        <v>113766</v>
      </c>
      <c r="I74">
        <v>3182</v>
      </c>
      <c r="J74" t="s">
        <v>102</v>
      </c>
      <c r="K74" t="s">
        <v>102</v>
      </c>
      <c r="L74" t="s">
        <v>102</v>
      </c>
      <c r="M74" t="s">
        <v>102</v>
      </c>
      <c r="N74">
        <v>2.5036100000000001</v>
      </c>
      <c r="O74" t="s">
        <v>102</v>
      </c>
      <c r="P74" t="s">
        <v>102</v>
      </c>
      <c r="Q74" t="s">
        <v>102</v>
      </c>
      <c r="R74" t="s">
        <v>102</v>
      </c>
      <c r="U74">
        <v>25.766999999999999</v>
      </c>
      <c r="V74">
        <v>27.183</v>
      </c>
      <c r="W74">
        <v>12036.745000000001</v>
      </c>
      <c r="X74">
        <v>12.462</v>
      </c>
      <c r="Y74">
        <v>80244.97</v>
      </c>
      <c r="Z74">
        <v>1.069</v>
      </c>
      <c r="AA74">
        <v>1.0620000000000001</v>
      </c>
      <c r="AB74">
        <v>1.4610000000000001</v>
      </c>
      <c r="AC74">
        <v>22.481999999999999</v>
      </c>
      <c r="AD74">
        <v>1.1419999999999999</v>
      </c>
      <c r="AE74">
        <v>1.5904</v>
      </c>
      <c r="AF74">
        <v>0.82189999999999996</v>
      </c>
      <c r="AG74">
        <v>0.96399999999999997</v>
      </c>
      <c r="AH74">
        <v>1.1439999999999999</v>
      </c>
      <c r="AI74">
        <v>1.0209999999999999</v>
      </c>
      <c r="AJ74">
        <v>0.56499999999999995</v>
      </c>
      <c r="AK74">
        <v>1.4550000000000001</v>
      </c>
      <c r="AL74" t="s">
        <v>1491</v>
      </c>
    </row>
    <row r="75" spans="1:38">
      <c r="A75" s="41">
        <v>72</v>
      </c>
      <c r="B75" s="41" t="s">
        <v>254</v>
      </c>
      <c r="C75" s="41" t="s">
        <v>255</v>
      </c>
      <c r="D75" s="41"/>
      <c r="E75" s="41">
        <v>26.422000000000001</v>
      </c>
      <c r="F75" s="41">
        <v>25.725000000000001</v>
      </c>
      <c r="G75" s="41">
        <v>27.483000000000001</v>
      </c>
      <c r="H75">
        <v>80168</v>
      </c>
      <c r="I75">
        <v>2066</v>
      </c>
      <c r="J75" t="s">
        <v>102</v>
      </c>
      <c r="K75" t="s">
        <v>102</v>
      </c>
      <c r="L75" t="s">
        <v>102</v>
      </c>
      <c r="M75" t="s">
        <v>102</v>
      </c>
      <c r="N75">
        <v>1.7642100000000001</v>
      </c>
      <c r="O75" t="s">
        <v>102</v>
      </c>
      <c r="P75" t="s">
        <v>102</v>
      </c>
      <c r="Q75" t="s">
        <v>102</v>
      </c>
      <c r="R75" t="s">
        <v>102</v>
      </c>
      <c r="U75">
        <v>25.725000000000001</v>
      </c>
      <c r="V75">
        <v>27.483000000000001</v>
      </c>
      <c r="W75">
        <v>10696.094999999999</v>
      </c>
      <c r="X75">
        <v>14.023999999999999</v>
      </c>
      <c r="Y75">
        <v>71307.298999999999</v>
      </c>
      <c r="Z75">
        <v>1.1180000000000001</v>
      </c>
      <c r="AA75">
        <v>1.0880000000000001</v>
      </c>
      <c r="AB75">
        <v>1.6559999999999999</v>
      </c>
      <c r="AC75">
        <v>25.916</v>
      </c>
      <c r="AD75">
        <v>1.135</v>
      </c>
      <c r="AE75">
        <v>1.6947000000000001</v>
      </c>
      <c r="AF75">
        <v>1.2304999999999999</v>
      </c>
      <c r="AG75">
        <v>1.022</v>
      </c>
      <c r="AH75">
        <v>1.3109999999999999</v>
      </c>
      <c r="AI75">
        <v>1.1399999999999999</v>
      </c>
      <c r="AJ75">
        <v>0.59499999999999997</v>
      </c>
      <c r="AK75">
        <v>1.4530000000000001</v>
      </c>
      <c r="AL75" t="s">
        <v>1491</v>
      </c>
    </row>
    <row r="76" spans="1:38">
      <c r="A76" s="41">
        <v>73</v>
      </c>
      <c r="B76" s="41" t="s">
        <v>256</v>
      </c>
      <c r="C76" s="41" t="s">
        <v>257</v>
      </c>
      <c r="D76" s="41"/>
      <c r="E76" s="41">
        <v>26.312999999999999</v>
      </c>
      <c r="F76" s="41">
        <v>25.75</v>
      </c>
      <c r="G76" s="41">
        <v>27.375</v>
      </c>
      <c r="H76">
        <v>43236</v>
      </c>
      <c r="I76">
        <v>997</v>
      </c>
      <c r="J76" t="s">
        <v>102</v>
      </c>
      <c r="K76" t="s">
        <v>102</v>
      </c>
      <c r="L76" t="s">
        <v>102</v>
      </c>
      <c r="M76" t="s">
        <v>102</v>
      </c>
      <c r="N76">
        <v>0.95147999999999999</v>
      </c>
      <c r="O76" t="s">
        <v>102</v>
      </c>
      <c r="P76" t="s">
        <v>102</v>
      </c>
      <c r="Q76" t="s">
        <v>102</v>
      </c>
      <c r="R76" t="s">
        <v>102</v>
      </c>
      <c r="U76">
        <v>25.75</v>
      </c>
      <c r="V76">
        <v>27.375</v>
      </c>
      <c r="W76">
        <v>9528.3979999999992</v>
      </c>
      <c r="X76">
        <v>15.742000000000001</v>
      </c>
      <c r="Y76">
        <v>63522.656000000003</v>
      </c>
      <c r="Z76">
        <v>1.393</v>
      </c>
      <c r="AA76">
        <v>1.399</v>
      </c>
      <c r="AB76">
        <v>1.7450000000000001</v>
      </c>
      <c r="AC76">
        <v>5.8650000000000002</v>
      </c>
      <c r="AD76">
        <v>1.1599999999999999</v>
      </c>
      <c r="AE76">
        <v>-0.1825</v>
      </c>
      <c r="AF76">
        <v>0.97450000000000003</v>
      </c>
      <c r="AG76">
        <v>1.0780000000000001</v>
      </c>
      <c r="AH76">
        <v>1.42</v>
      </c>
      <c r="AI76">
        <v>1.3109999999999999</v>
      </c>
      <c r="AJ76">
        <v>0.65700000000000003</v>
      </c>
      <c r="AK76">
        <v>1.4550000000000001</v>
      </c>
      <c r="AL76" t="s">
        <v>1491</v>
      </c>
    </row>
    <row r="77" spans="1:38">
      <c r="A77" s="41">
        <v>74</v>
      </c>
      <c r="B77" s="41" t="s">
        <v>258</v>
      </c>
      <c r="C77" s="41" t="s">
        <v>259</v>
      </c>
      <c r="D77" s="41"/>
      <c r="E77" s="41">
        <v>26.315999999999999</v>
      </c>
      <c r="F77" s="41">
        <v>25.457999999999998</v>
      </c>
      <c r="G77" s="41">
        <v>27.425000000000001</v>
      </c>
      <c r="H77">
        <v>107664</v>
      </c>
      <c r="I77">
        <v>2533</v>
      </c>
      <c r="J77" t="s">
        <v>102</v>
      </c>
      <c r="K77" t="s">
        <v>102</v>
      </c>
      <c r="L77" t="s">
        <v>102</v>
      </c>
      <c r="M77" t="s">
        <v>102</v>
      </c>
      <c r="N77">
        <v>2.36931</v>
      </c>
      <c r="O77" t="s">
        <v>102</v>
      </c>
      <c r="P77" t="s">
        <v>102</v>
      </c>
      <c r="Q77" t="s">
        <v>102</v>
      </c>
      <c r="R77" t="s">
        <v>102</v>
      </c>
      <c r="T77" t="s">
        <v>1492</v>
      </c>
      <c r="U77">
        <v>25.457999999999998</v>
      </c>
      <c r="V77">
        <v>27.425000000000001</v>
      </c>
      <c r="W77">
        <v>9608.5939999999991</v>
      </c>
      <c r="X77">
        <v>15.611000000000001</v>
      </c>
      <c r="Y77">
        <v>64057.292999999998</v>
      </c>
      <c r="Z77">
        <v>1.03</v>
      </c>
      <c r="AA77">
        <v>1.0720000000000001</v>
      </c>
      <c r="AB77">
        <v>1.6419999999999999</v>
      </c>
      <c r="AC77">
        <v>10.029999999999999</v>
      </c>
      <c r="AD77">
        <v>1.0669999999999999</v>
      </c>
      <c r="AE77">
        <v>2.8045</v>
      </c>
      <c r="AF77">
        <v>1.8555999999999999</v>
      </c>
      <c r="AG77">
        <v>1.0740000000000001</v>
      </c>
      <c r="AH77">
        <v>1.5940000000000001</v>
      </c>
      <c r="AI77">
        <v>1.35</v>
      </c>
      <c r="AJ77">
        <v>0.621</v>
      </c>
      <c r="AK77">
        <v>1.454</v>
      </c>
      <c r="AL77" t="s">
        <v>1491</v>
      </c>
    </row>
    <row r="78" spans="1:38">
      <c r="A78" s="41">
        <v>75</v>
      </c>
      <c r="B78" s="41" t="s">
        <v>260</v>
      </c>
      <c r="C78" s="41" t="s">
        <v>261</v>
      </c>
      <c r="D78" s="41"/>
      <c r="E78" s="41">
        <v>26.550999999999998</v>
      </c>
      <c r="F78" s="41">
        <v>25.442</v>
      </c>
      <c r="G78" s="41">
        <v>26.774999999999999</v>
      </c>
      <c r="H78">
        <v>191746</v>
      </c>
      <c r="I78">
        <v>4448</v>
      </c>
      <c r="J78" t="s">
        <v>102</v>
      </c>
      <c r="K78" t="s">
        <v>102</v>
      </c>
      <c r="L78" t="s">
        <v>102</v>
      </c>
      <c r="M78" t="s">
        <v>102</v>
      </c>
      <c r="N78">
        <v>4.2196699999999998</v>
      </c>
      <c r="O78" t="s">
        <v>102</v>
      </c>
      <c r="P78" t="s">
        <v>102</v>
      </c>
      <c r="Q78" t="s">
        <v>102</v>
      </c>
      <c r="R78" t="s">
        <v>102</v>
      </c>
      <c r="U78">
        <v>25.442</v>
      </c>
      <c r="V78">
        <v>26.774999999999999</v>
      </c>
      <c r="W78">
        <v>91.801000000000002</v>
      </c>
      <c r="X78">
        <v>1633.9680000000001</v>
      </c>
      <c r="Y78">
        <v>612.00699999999995</v>
      </c>
      <c r="Z78" t="s">
        <v>5</v>
      </c>
      <c r="AA78" t="s">
        <v>5</v>
      </c>
      <c r="AB78">
        <v>0.29399999999999998</v>
      </c>
      <c r="AC78">
        <v>2.3690000000000002</v>
      </c>
      <c r="AD78">
        <v>1.1020000000000001</v>
      </c>
      <c r="AE78">
        <v>-0.81979999999999997</v>
      </c>
      <c r="AF78">
        <v>1.7342</v>
      </c>
      <c r="AG78">
        <v>11.084</v>
      </c>
      <c r="AH78">
        <v>0</v>
      </c>
      <c r="AI78">
        <v>0</v>
      </c>
      <c r="AJ78">
        <v>0</v>
      </c>
      <c r="AK78">
        <v>1.4630000000000001</v>
      </c>
      <c r="AL78" t="s">
        <v>1491</v>
      </c>
    </row>
    <row r="79" spans="1:38">
      <c r="A79" s="41">
        <v>76</v>
      </c>
      <c r="B79" s="41" t="s">
        <v>262</v>
      </c>
      <c r="C79" s="41" t="s">
        <v>40</v>
      </c>
      <c r="D79" s="41"/>
      <c r="E79" s="41">
        <v>26.477</v>
      </c>
      <c r="F79" s="41">
        <v>25.766999999999999</v>
      </c>
      <c r="G79" s="41">
        <v>27.658000000000001</v>
      </c>
      <c r="H79">
        <v>79541</v>
      </c>
      <c r="I79">
        <v>1958</v>
      </c>
      <c r="J79" t="s">
        <v>102</v>
      </c>
      <c r="K79" t="s">
        <v>102</v>
      </c>
      <c r="L79" t="s">
        <v>102</v>
      </c>
      <c r="M79" t="s">
        <v>102</v>
      </c>
      <c r="N79">
        <v>1.75041</v>
      </c>
      <c r="O79" t="s">
        <v>102</v>
      </c>
      <c r="P79" t="s">
        <v>102</v>
      </c>
      <c r="Q79" t="s">
        <v>102</v>
      </c>
      <c r="R79" t="s">
        <v>102</v>
      </c>
      <c r="T79" t="s">
        <v>1492</v>
      </c>
      <c r="U79">
        <v>25.766999999999999</v>
      </c>
      <c r="V79">
        <v>27.658000000000001</v>
      </c>
      <c r="W79">
        <v>10297.035</v>
      </c>
      <c r="X79">
        <v>14.567</v>
      </c>
      <c r="Y79">
        <v>68646.899000000005</v>
      </c>
      <c r="Z79">
        <v>1.1579999999999999</v>
      </c>
      <c r="AA79">
        <v>1.1379999999999999</v>
      </c>
      <c r="AB79">
        <v>1.389</v>
      </c>
      <c r="AC79">
        <v>24.614000000000001</v>
      </c>
      <c r="AD79">
        <v>1.0669999999999999</v>
      </c>
      <c r="AE79">
        <v>2.9805999999999999</v>
      </c>
      <c r="AF79">
        <v>1.6388</v>
      </c>
      <c r="AG79">
        <v>1.044</v>
      </c>
      <c r="AH79">
        <v>1.452</v>
      </c>
      <c r="AI79">
        <v>1.2350000000000001</v>
      </c>
      <c r="AJ79">
        <v>0.61199999999999999</v>
      </c>
      <c r="AK79">
        <v>1.454</v>
      </c>
      <c r="AL79" t="s">
        <v>1491</v>
      </c>
    </row>
    <row r="80" spans="1:38">
      <c r="A80" s="41">
        <v>77</v>
      </c>
      <c r="B80" s="41" t="s">
        <v>41</v>
      </c>
      <c r="C80" s="41" t="s">
        <v>42</v>
      </c>
      <c r="D80" s="41"/>
      <c r="E80" s="41">
        <v>26.581</v>
      </c>
      <c r="F80" s="41">
        <v>25.757999999999999</v>
      </c>
      <c r="G80" s="41">
        <v>27.15</v>
      </c>
      <c r="H80">
        <v>157530</v>
      </c>
      <c r="I80">
        <v>3252</v>
      </c>
      <c r="J80" t="s">
        <v>102</v>
      </c>
      <c r="K80" t="s">
        <v>102</v>
      </c>
      <c r="L80" t="s">
        <v>102</v>
      </c>
      <c r="M80" t="s">
        <v>102</v>
      </c>
      <c r="N80">
        <v>3.4666999999999999</v>
      </c>
      <c r="O80" t="s">
        <v>102</v>
      </c>
      <c r="P80" t="s">
        <v>102</v>
      </c>
      <c r="Q80" t="s">
        <v>102</v>
      </c>
      <c r="R80" t="s">
        <v>102</v>
      </c>
      <c r="U80">
        <v>25.757999999999999</v>
      </c>
      <c r="V80">
        <v>27.15</v>
      </c>
      <c r="W80">
        <v>4438.8469999999998</v>
      </c>
      <c r="X80">
        <v>33.792999999999999</v>
      </c>
      <c r="Y80">
        <v>29592.311000000002</v>
      </c>
      <c r="Z80" t="s">
        <v>5</v>
      </c>
      <c r="AA80" t="s">
        <v>5</v>
      </c>
      <c r="AB80">
        <v>1.05</v>
      </c>
      <c r="AC80">
        <v>14.721</v>
      </c>
      <c r="AD80">
        <v>1.0720000000000001</v>
      </c>
      <c r="AE80">
        <v>-3.5859000000000001</v>
      </c>
      <c r="AF80">
        <v>1.4417</v>
      </c>
      <c r="AG80">
        <v>1.5960000000000001</v>
      </c>
      <c r="AH80">
        <v>0</v>
      </c>
      <c r="AI80">
        <v>0</v>
      </c>
      <c r="AJ80">
        <v>0</v>
      </c>
      <c r="AK80">
        <v>1.456</v>
      </c>
      <c r="AL80" t="s">
        <v>1491</v>
      </c>
    </row>
    <row r="81" spans="1:38">
      <c r="A81" s="41">
        <v>78</v>
      </c>
      <c r="B81" s="41" t="s">
        <v>43</v>
      </c>
      <c r="C81" s="41" t="s">
        <v>44</v>
      </c>
      <c r="D81" s="41"/>
      <c r="E81" s="41">
        <v>26.608000000000001</v>
      </c>
      <c r="F81" s="41">
        <v>25.774999999999999</v>
      </c>
      <c r="G81" s="41">
        <v>27.841999999999999</v>
      </c>
      <c r="H81">
        <v>183023</v>
      </c>
      <c r="I81">
        <v>4095</v>
      </c>
      <c r="J81" t="s">
        <v>102</v>
      </c>
      <c r="K81" t="s">
        <v>102</v>
      </c>
      <c r="L81" t="s">
        <v>102</v>
      </c>
      <c r="M81" t="s">
        <v>102</v>
      </c>
      <c r="N81">
        <v>4.0277000000000003</v>
      </c>
      <c r="O81" t="s">
        <v>102</v>
      </c>
      <c r="P81" t="s">
        <v>102</v>
      </c>
      <c r="Q81" t="s">
        <v>102</v>
      </c>
      <c r="R81" t="s">
        <v>102</v>
      </c>
      <c r="U81">
        <v>25.774999999999999</v>
      </c>
      <c r="V81">
        <v>27.841999999999999</v>
      </c>
      <c r="W81">
        <v>8405.0370000000003</v>
      </c>
      <c r="X81">
        <v>17.846</v>
      </c>
      <c r="Y81">
        <v>56033.580999999998</v>
      </c>
      <c r="Z81">
        <v>1.2390000000000001</v>
      </c>
      <c r="AA81">
        <v>1.228</v>
      </c>
      <c r="AB81">
        <v>0.96699999999999997</v>
      </c>
      <c r="AC81">
        <v>2.3639999999999999</v>
      </c>
      <c r="AD81">
        <v>1.0980000000000001</v>
      </c>
      <c r="AE81">
        <v>7.1783999999999999</v>
      </c>
      <c r="AF81">
        <v>4.2789999999999999</v>
      </c>
      <c r="AG81">
        <v>1.161</v>
      </c>
      <c r="AH81">
        <v>1.5529999999999999</v>
      </c>
      <c r="AI81">
        <v>1.3480000000000001</v>
      </c>
      <c r="AJ81">
        <v>0.67400000000000004</v>
      </c>
      <c r="AK81">
        <v>1.4550000000000001</v>
      </c>
      <c r="AL81" t="s">
        <v>1491</v>
      </c>
    </row>
    <row r="82" spans="1:38">
      <c r="A82" s="41">
        <v>79</v>
      </c>
      <c r="B82" s="41" t="s">
        <v>45</v>
      </c>
      <c r="C82" s="41" t="s">
        <v>46</v>
      </c>
      <c r="D82" s="41"/>
      <c r="E82" s="41">
        <v>26.57</v>
      </c>
      <c r="F82" s="41">
        <v>26.175000000000001</v>
      </c>
      <c r="G82" s="41">
        <v>27.058</v>
      </c>
      <c r="H82">
        <v>2774</v>
      </c>
      <c r="I82">
        <v>107</v>
      </c>
      <c r="J82" t="s">
        <v>102</v>
      </c>
      <c r="K82" t="s">
        <v>102</v>
      </c>
      <c r="L82" t="s">
        <v>102</v>
      </c>
      <c r="M82" t="s">
        <v>102</v>
      </c>
      <c r="N82">
        <v>6.1039999999999997E-2</v>
      </c>
      <c r="O82" t="s">
        <v>102</v>
      </c>
      <c r="P82" t="s">
        <v>102</v>
      </c>
      <c r="Q82" t="s">
        <v>102</v>
      </c>
      <c r="R82" t="s">
        <v>102</v>
      </c>
      <c r="S82" t="s">
        <v>1248</v>
      </c>
      <c r="U82">
        <v>26.175000000000001</v>
      </c>
      <c r="V82">
        <v>27.058</v>
      </c>
      <c r="W82">
        <v>21637.894</v>
      </c>
      <c r="X82">
        <v>6.9320000000000004</v>
      </c>
      <c r="Y82">
        <v>144252.62400000001</v>
      </c>
      <c r="Z82">
        <v>1.087</v>
      </c>
      <c r="AA82">
        <v>1.1060000000000001</v>
      </c>
      <c r="AB82">
        <v>0.60899999999999999</v>
      </c>
      <c r="AC82">
        <v>19.285</v>
      </c>
      <c r="AD82">
        <v>1.0720000000000001</v>
      </c>
      <c r="AE82">
        <v>0.1003</v>
      </c>
      <c r="AF82">
        <v>0.12590000000000001</v>
      </c>
      <c r="AG82">
        <v>0.72299999999999998</v>
      </c>
      <c r="AH82">
        <v>0.77600000000000002</v>
      </c>
      <c r="AI82">
        <v>0.70799999999999996</v>
      </c>
      <c r="AJ82">
        <v>0.434</v>
      </c>
      <c r="AK82">
        <v>1.4530000000000001</v>
      </c>
      <c r="AL82" t="s">
        <v>1491</v>
      </c>
    </row>
    <row r="83" spans="1:38">
      <c r="A83" s="41">
        <v>80</v>
      </c>
      <c r="B83" s="41" t="s">
        <v>47</v>
      </c>
      <c r="C83" s="41" t="s">
        <v>48</v>
      </c>
      <c r="D83" s="41"/>
      <c r="E83" s="41">
        <v>26.504000000000001</v>
      </c>
      <c r="F83" s="41">
        <v>25.716999999999999</v>
      </c>
      <c r="G83" s="41">
        <v>27.683</v>
      </c>
      <c r="H83">
        <v>121934</v>
      </c>
      <c r="I83">
        <v>3025</v>
      </c>
      <c r="J83" t="s">
        <v>102</v>
      </c>
      <c r="K83" t="s">
        <v>102</v>
      </c>
      <c r="L83" t="s">
        <v>102</v>
      </c>
      <c r="M83" t="s">
        <v>102</v>
      </c>
      <c r="N83">
        <v>2.68336</v>
      </c>
      <c r="O83" t="s">
        <v>102</v>
      </c>
      <c r="P83" t="s">
        <v>102</v>
      </c>
      <c r="Q83" t="s">
        <v>102</v>
      </c>
      <c r="R83" t="s">
        <v>102</v>
      </c>
      <c r="U83">
        <v>25.716999999999999</v>
      </c>
      <c r="V83">
        <v>27.683</v>
      </c>
      <c r="W83">
        <v>10124.966</v>
      </c>
      <c r="X83">
        <v>14.815</v>
      </c>
      <c r="Y83">
        <v>67499.773000000001</v>
      </c>
      <c r="Z83">
        <v>1.161</v>
      </c>
      <c r="AA83">
        <v>1.139</v>
      </c>
      <c r="AB83">
        <v>1.8220000000000001</v>
      </c>
      <c r="AC83">
        <v>2.3479999999999999</v>
      </c>
      <c r="AD83">
        <v>1.093</v>
      </c>
      <c r="AE83">
        <v>-0.59379999999999999</v>
      </c>
      <c r="AF83">
        <v>1.2492000000000001</v>
      </c>
      <c r="AG83">
        <v>1.054</v>
      </c>
      <c r="AH83">
        <v>1.3979999999999999</v>
      </c>
      <c r="AI83">
        <v>1.2070000000000001</v>
      </c>
      <c r="AJ83">
        <v>0.61299999999999999</v>
      </c>
      <c r="AK83">
        <v>1.454</v>
      </c>
      <c r="AL83" t="s">
        <v>1491</v>
      </c>
    </row>
    <row r="84" spans="1:38">
      <c r="A84" s="41">
        <v>81</v>
      </c>
      <c r="B84" s="41" t="s">
        <v>49</v>
      </c>
      <c r="C84" s="41" t="s">
        <v>50</v>
      </c>
      <c r="D84" s="41"/>
      <c r="E84" s="41">
        <v>26.594000000000001</v>
      </c>
      <c r="F84" s="41">
        <v>26.007999999999999</v>
      </c>
      <c r="G84" s="41">
        <v>27.716999999999999</v>
      </c>
      <c r="H84">
        <v>194959</v>
      </c>
      <c r="I84">
        <v>4912</v>
      </c>
      <c r="J84" t="s">
        <v>102</v>
      </c>
      <c r="K84" t="s">
        <v>102</v>
      </c>
      <c r="L84" t="s">
        <v>102</v>
      </c>
      <c r="M84" t="s">
        <v>102</v>
      </c>
      <c r="N84">
        <v>4.2903799999999999</v>
      </c>
      <c r="O84" t="s">
        <v>102</v>
      </c>
      <c r="P84" t="s">
        <v>102</v>
      </c>
      <c r="Q84" t="s">
        <v>102</v>
      </c>
      <c r="R84" t="s">
        <v>102</v>
      </c>
      <c r="U84">
        <v>26.007999999999999</v>
      </c>
      <c r="V84">
        <v>27.716999999999999</v>
      </c>
      <c r="W84">
        <v>10770.888000000001</v>
      </c>
      <c r="X84">
        <v>13.926</v>
      </c>
      <c r="Y84">
        <v>71805.922999999995</v>
      </c>
      <c r="Z84">
        <v>1.3180000000000001</v>
      </c>
      <c r="AA84">
        <v>1.276</v>
      </c>
      <c r="AB84">
        <v>5.5190000000000001</v>
      </c>
      <c r="AC84">
        <v>22.734999999999999</v>
      </c>
      <c r="AD84">
        <v>1.2470000000000001</v>
      </c>
      <c r="AE84">
        <v>4.5933999999999999</v>
      </c>
      <c r="AF84">
        <v>2.1145</v>
      </c>
      <c r="AG84">
        <v>1.0249999999999999</v>
      </c>
      <c r="AH84">
        <v>1.377</v>
      </c>
      <c r="AI84">
        <v>1.2170000000000001</v>
      </c>
      <c r="AJ84">
        <v>0.59899999999999998</v>
      </c>
      <c r="AK84">
        <v>1.4550000000000001</v>
      </c>
      <c r="AL84" t="s">
        <v>1491</v>
      </c>
    </row>
    <row r="85" spans="1:38">
      <c r="A85" s="41">
        <v>82</v>
      </c>
      <c r="B85" s="41" t="s">
        <v>51</v>
      </c>
      <c r="C85" s="41" t="s">
        <v>52</v>
      </c>
      <c r="D85" s="41"/>
      <c r="E85" s="41">
        <v>26.701000000000001</v>
      </c>
      <c r="F85" s="41">
        <v>26.225000000000001</v>
      </c>
      <c r="G85" s="41">
        <v>27.507999999999999</v>
      </c>
      <c r="H85">
        <v>136604</v>
      </c>
      <c r="I85">
        <v>4099</v>
      </c>
      <c r="J85" t="s">
        <v>102</v>
      </c>
      <c r="K85" t="s">
        <v>102</v>
      </c>
      <c r="L85" t="s">
        <v>102</v>
      </c>
      <c r="M85" t="s">
        <v>102</v>
      </c>
      <c r="N85">
        <v>3.0061900000000001</v>
      </c>
      <c r="O85" t="s">
        <v>102</v>
      </c>
      <c r="P85" t="s">
        <v>102</v>
      </c>
      <c r="Q85" t="s">
        <v>102</v>
      </c>
      <c r="R85" t="s">
        <v>102</v>
      </c>
      <c r="U85">
        <v>26.225000000000001</v>
      </c>
      <c r="V85">
        <v>27.507999999999999</v>
      </c>
      <c r="W85">
        <v>13803.499</v>
      </c>
      <c r="X85">
        <v>10.867000000000001</v>
      </c>
      <c r="Y85">
        <v>92023.327999999994</v>
      </c>
      <c r="Z85">
        <v>1.159</v>
      </c>
      <c r="AA85">
        <v>1.125</v>
      </c>
      <c r="AB85">
        <v>1.278</v>
      </c>
      <c r="AC85">
        <v>16.547999999999998</v>
      </c>
      <c r="AD85">
        <v>1.115</v>
      </c>
      <c r="AE85">
        <v>1.2708999999999999</v>
      </c>
      <c r="AF85">
        <v>1.6671</v>
      </c>
      <c r="AG85">
        <v>0.90900000000000003</v>
      </c>
      <c r="AH85">
        <v>1.0229999999999999</v>
      </c>
      <c r="AI85">
        <v>0.93</v>
      </c>
      <c r="AJ85">
        <v>0.54</v>
      </c>
      <c r="AK85">
        <v>1.454</v>
      </c>
      <c r="AL85" t="s">
        <v>1491</v>
      </c>
    </row>
    <row r="86" spans="1:38">
      <c r="A86" s="41">
        <v>83</v>
      </c>
      <c r="B86" s="41" t="s">
        <v>53</v>
      </c>
      <c r="C86" s="41" t="s">
        <v>54</v>
      </c>
      <c r="D86" s="41"/>
      <c r="E86" s="41">
        <v>26.742999999999999</v>
      </c>
      <c r="F86" s="41">
        <v>26.082999999999998</v>
      </c>
      <c r="G86" s="41">
        <v>27.757999999999999</v>
      </c>
      <c r="H86">
        <v>603695</v>
      </c>
      <c r="I86">
        <v>15326</v>
      </c>
      <c r="J86" t="s">
        <v>102</v>
      </c>
      <c r="K86" t="s">
        <v>102</v>
      </c>
      <c r="L86" t="s">
        <v>102</v>
      </c>
      <c r="M86" t="s">
        <v>102</v>
      </c>
      <c r="N86">
        <v>13.28525</v>
      </c>
      <c r="O86" t="s">
        <v>102</v>
      </c>
      <c r="P86" t="s">
        <v>102</v>
      </c>
      <c r="Q86" t="s">
        <v>102</v>
      </c>
      <c r="R86" t="s">
        <v>102</v>
      </c>
      <c r="U86">
        <v>26.082999999999998</v>
      </c>
      <c r="V86">
        <v>27.757999999999999</v>
      </c>
      <c r="W86">
        <v>10511.949000000001</v>
      </c>
      <c r="X86">
        <v>14.269</v>
      </c>
      <c r="Y86">
        <v>70079.659</v>
      </c>
      <c r="Z86">
        <v>1.23</v>
      </c>
      <c r="AA86">
        <v>1.212</v>
      </c>
      <c r="AB86">
        <v>1.4770000000000001</v>
      </c>
      <c r="AC86">
        <v>2.33</v>
      </c>
      <c r="AD86">
        <v>1.0920000000000001</v>
      </c>
      <c r="AE86">
        <v>3.7052</v>
      </c>
      <c r="AF86">
        <v>1.8731</v>
      </c>
      <c r="AG86">
        <v>1.0429999999999999</v>
      </c>
      <c r="AH86">
        <v>1.3169999999999999</v>
      </c>
      <c r="AI86">
        <v>1.167</v>
      </c>
      <c r="AJ86">
        <v>0.60899999999999999</v>
      </c>
      <c r="AK86">
        <v>1.4550000000000001</v>
      </c>
      <c r="AL86" t="s">
        <v>1491</v>
      </c>
    </row>
    <row r="87" spans="1:38">
      <c r="A87" s="41">
        <v>84</v>
      </c>
      <c r="B87" s="41" t="s">
        <v>55</v>
      </c>
      <c r="C87" s="41" t="s">
        <v>56</v>
      </c>
      <c r="D87" s="41"/>
      <c r="E87" s="41">
        <v>26.646000000000001</v>
      </c>
      <c r="F87" s="41">
        <v>26.183</v>
      </c>
      <c r="G87" s="41">
        <v>27.608000000000001</v>
      </c>
      <c r="H87">
        <v>44613</v>
      </c>
      <c r="I87">
        <v>1298</v>
      </c>
      <c r="J87" t="s">
        <v>102</v>
      </c>
      <c r="K87" t="s">
        <v>102</v>
      </c>
      <c r="L87" t="s">
        <v>102</v>
      </c>
      <c r="M87" t="s">
        <v>102</v>
      </c>
      <c r="N87">
        <v>0.98177999999999999</v>
      </c>
      <c r="O87" t="s">
        <v>102</v>
      </c>
      <c r="P87" t="s">
        <v>102</v>
      </c>
      <c r="Q87" t="s">
        <v>102</v>
      </c>
      <c r="R87" t="s">
        <v>102</v>
      </c>
      <c r="U87">
        <v>26.183</v>
      </c>
      <c r="V87">
        <v>27.608000000000001</v>
      </c>
      <c r="W87">
        <v>13450.195</v>
      </c>
      <c r="X87">
        <v>11.151999999999999</v>
      </c>
      <c r="Y87">
        <v>89667.964000000007</v>
      </c>
      <c r="Z87">
        <v>1.3360000000000001</v>
      </c>
      <c r="AA87">
        <v>1.238</v>
      </c>
      <c r="AB87">
        <v>1.07</v>
      </c>
      <c r="AC87">
        <v>73.722999999999999</v>
      </c>
      <c r="AD87">
        <v>1.097</v>
      </c>
      <c r="AE87">
        <v>1.0419</v>
      </c>
      <c r="AF87">
        <v>1.0936999999999999</v>
      </c>
      <c r="AG87">
        <v>0.91900000000000004</v>
      </c>
      <c r="AH87">
        <v>1.1459999999999999</v>
      </c>
      <c r="AI87">
        <v>0.996</v>
      </c>
      <c r="AJ87">
        <v>0.54800000000000004</v>
      </c>
      <c r="AK87">
        <v>1.454</v>
      </c>
      <c r="AL87" t="s">
        <v>1491</v>
      </c>
    </row>
    <row r="88" spans="1:38">
      <c r="A88" s="41">
        <v>85</v>
      </c>
      <c r="B88" s="41" t="s">
        <v>57</v>
      </c>
      <c r="C88" s="41" t="s">
        <v>58</v>
      </c>
      <c r="D88" s="41"/>
      <c r="E88" s="41">
        <v>26.533999999999999</v>
      </c>
      <c r="F88" s="41">
        <v>26</v>
      </c>
      <c r="G88" s="41">
        <v>27.483000000000001</v>
      </c>
      <c r="H88">
        <v>54309</v>
      </c>
      <c r="I88">
        <v>1520</v>
      </c>
      <c r="J88" t="s">
        <v>102</v>
      </c>
      <c r="K88" t="s">
        <v>102</v>
      </c>
      <c r="L88" t="s">
        <v>102</v>
      </c>
      <c r="M88" t="s">
        <v>102</v>
      </c>
      <c r="N88">
        <v>1.1951499999999999</v>
      </c>
      <c r="O88" t="s">
        <v>102</v>
      </c>
      <c r="P88" t="s">
        <v>102</v>
      </c>
      <c r="Q88" t="s">
        <v>102</v>
      </c>
      <c r="R88" t="s">
        <v>102</v>
      </c>
      <c r="U88">
        <v>26</v>
      </c>
      <c r="V88">
        <v>27.483000000000001</v>
      </c>
      <c r="W88">
        <v>12600.161</v>
      </c>
      <c r="X88">
        <v>11.904999999999999</v>
      </c>
      <c r="Y88">
        <v>84001.076000000001</v>
      </c>
      <c r="Z88">
        <v>1.2769999999999999</v>
      </c>
      <c r="AA88">
        <v>1.212</v>
      </c>
      <c r="AB88">
        <v>1.556</v>
      </c>
      <c r="AC88">
        <v>4.9950000000000001</v>
      </c>
      <c r="AD88">
        <v>1.077</v>
      </c>
      <c r="AE88">
        <v>10.7028</v>
      </c>
      <c r="AF88">
        <v>0.33360000000000001</v>
      </c>
      <c r="AG88">
        <v>0.94599999999999995</v>
      </c>
      <c r="AH88">
        <v>1.194</v>
      </c>
      <c r="AI88">
        <v>1.046</v>
      </c>
      <c r="AJ88">
        <v>0.55800000000000005</v>
      </c>
      <c r="AK88">
        <v>1.4530000000000001</v>
      </c>
      <c r="AL88" t="s">
        <v>1491</v>
      </c>
    </row>
    <row r="89" spans="1:38">
      <c r="A89" s="41">
        <v>86</v>
      </c>
      <c r="B89" s="41" t="s">
        <v>59</v>
      </c>
      <c r="C89" s="41" t="s">
        <v>60</v>
      </c>
      <c r="D89" s="41"/>
      <c r="E89" s="41">
        <v>26.425999999999998</v>
      </c>
      <c r="F89" s="41">
        <v>25.6</v>
      </c>
      <c r="G89" s="41">
        <v>27.65</v>
      </c>
      <c r="H89">
        <v>287123</v>
      </c>
      <c r="I89">
        <v>6098</v>
      </c>
      <c r="J89" t="s">
        <v>102</v>
      </c>
      <c r="K89" t="s">
        <v>102</v>
      </c>
      <c r="L89" t="s">
        <v>102</v>
      </c>
      <c r="M89" t="s">
        <v>102</v>
      </c>
      <c r="N89">
        <v>6.3185799999999999</v>
      </c>
      <c r="O89" t="s">
        <v>102</v>
      </c>
      <c r="P89" t="s">
        <v>102</v>
      </c>
      <c r="Q89" t="s">
        <v>102</v>
      </c>
      <c r="R89" t="s">
        <v>102</v>
      </c>
      <c r="U89">
        <v>25.6</v>
      </c>
      <c r="V89">
        <v>27.65</v>
      </c>
      <c r="W89">
        <v>7270.2849999999999</v>
      </c>
      <c r="X89">
        <v>20.632000000000001</v>
      </c>
      <c r="Y89">
        <v>48468.569000000003</v>
      </c>
      <c r="Z89">
        <v>1.2350000000000001</v>
      </c>
      <c r="AA89">
        <v>1.2270000000000001</v>
      </c>
      <c r="AB89">
        <v>1.629</v>
      </c>
      <c r="AC89">
        <v>18.576000000000001</v>
      </c>
      <c r="AD89">
        <v>1.0680000000000001</v>
      </c>
      <c r="AE89">
        <v>-1.5626</v>
      </c>
      <c r="AF89">
        <v>2.2067999999999999</v>
      </c>
      <c r="AG89">
        <v>1.24</v>
      </c>
      <c r="AH89">
        <v>1.5980000000000001</v>
      </c>
      <c r="AI89">
        <v>1.409</v>
      </c>
      <c r="AJ89">
        <v>0.72199999999999998</v>
      </c>
      <c r="AK89">
        <v>1.454</v>
      </c>
      <c r="AL89" t="s">
        <v>1491</v>
      </c>
    </row>
    <row r="90" spans="1:38">
      <c r="A90" s="41">
        <v>87</v>
      </c>
      <c r="B90" s="41" t="s">
        <v>61</v>
      </c>
      <c r="C90" s="41" t="s">
        <v>129</v>
      </c>
      <c r="D90" s="41" t="s">
        <v>130</v>
      </c>
      <c r="E90" s="41">
        <v>26.337</v>
      </c>
      <c r="F90" s="41">
        <v>25.542000000000002</v>
      </c>
      <c r="G90" s="41">
        <v>29.082999999999998</v>
      </c>
      <c r="H90">
        <v>919498</v>
      </c>
      <c r="I90">
        <v>20220</v>
      </c>
      <c r="J90" t="s">
        <v>102</v>
      </c>
      <c r="K90" t="s">
        <v>102</v>
      </c>
      <c r="L90" t="s">
        <v>102</v>
      </c>
      <c r="M90" t="s">
        <v>102</v>
      </c>
      <c r="N90">
        <v>20.23499</v>
      </c>
      <c r="O90" t="s">
        <v>102</v>
      </c>
      <c r="P90" t="s">
        <v>102</v>
      </c>
      <c r="Q90" t="s">
        <v>102</v>
      </c>
      <c r="R90" t="s">
        <v>102</v>
      </c>
      <c r="U90">
        <v>25.542000000000002</v>
      </c>
      <c r="V90">
        <v>29.082999999999998</v>
      </c>
      <c r="W90">
        <v>9849.018</v>
      </c>
      <c r="X90">
        <v>15.23</v>
      </c>
      <c r="Y90">
        <v>65660.116999999998</v>
      </c>
      <c r="Z90">
        <v>1.635</v>
      </c>
      <c r="AA90">
        <v>1.371</v>
      </c>
      <c r="AB90">
        <v>2.0070000000000001</v>
      </c>
      <c r="AC90">
        <v>16.335000000000001</v>
      </c>
      <c r="AD90">
        <v>1.103</v>
      </c>
      <c r="AE90">
        <v>7.04</v>
      </c>
      <c r="AF90">
        <v>6.6768999999999998</v>
      </c>
      <c r="AG90">
        <v>1.0620000000000001</v>
      </c>
      <c r="AH90">
        <v>1.905</v>
      </c>
      <c r="AI90">
        <v>1.3959999999999999</v>
      </c>
      <c r="AJ90">
        <v>0.61899999999999999</v>
      </c>
      <c r="AK90">
        <v>1.454</v>
      </c>
      <c r="AL90" t="s">
        <v>1491</v>
      </c>
    </row>
    <row r="91" spans="1:38">
      <c r="A91" s="41">
        <v>88</v>
      </c>
      <c r="B91" s="41" t="s">
        <v>62</v>
      </c>
      <c r="C91" s="41" t="s">
        <v>125</v>
      </c>
      <c r="D91" s="41" t="s">
        <v>126</v>
      </c>
      <c r="E91" s="41">
        <v>26.327000000000002</v>
      </c>
      <c r="F91" s="41">
        <v>25.442</v>
      </c>
      <c r="G91" s="41">
        <v>29.058</v>
      </c>
      <c r="H91">
        <v>487810</v>
      </c>
      <c r="I91">
        <v>10372</v>
      </c>
      <c r="J91" t="s">
        <v>102</v>
      </c>
      <c r="K91" t="s">
        <v>102</v>
      </c>
      <c r="L91" t="s">
        <v>102</v>
      </c>
      <c r="M91" t="s">
        <v>102</v>
      </c>
      <c r="N91">
        <v>10.73502</v>
      </c>
      <c r="O91" t="s">
        <v>102</v>
      </c>
      <c r="P91" t="s">
        <v>102</v>
      </c>
      <c r="Q91" t="s">
        <v>102</v>
      </c>
      <c r="R91" t="s">
        <v>102</v>
      </c>
      <c r="U91">
        <v>25.442</v>
      </c>
      <c r="V91">
        <v>29.058</v>
      </c>
      <c r="W91">
        <v>9177.6489999999994</v>
      </c>
      <c r="X91">
        <v>16.344000000000001</v>
      </c>
      <c r="Y91">
        <v>61184.328999999998</v>
      </c>
      <c r="Z91">
        <v>1.5489999999999999</v>
      </c>
      <c r="AA91">
        <v>1.389</v>
      </c>
      <c r="AB91">
        <v>2.1869999999999998</v>
      </c>
      <c r="AC91">
        <v>1.2969999999999999</v>
      </c>
      <c r="AD91">
        <v>1.1830000000000001</v>
      </c>
      <c r="AE91">
        <v>10.6746</v>
      </c>
      <c r="AF91">
        <v>7.6193</v>
      </c>
      <c r="AG91">
        <v>1.099</v>
      </c>
      <c r="AH91">
        <v>1.921</v>
      </c>
      <c r="AI91">
        <v>1.486</v>
      </c>
      <c r="AJ91">
        <v>0.64</v>
      </c>
      <c r="AK91">
        <v>1.4550000000000001</v>
      </c>
      <c r="AL91" t="s">
        <v>1491</v>
      </c>
    </row>
    <row r="92" spans="1:38">
      <c r="A92" s="41">
        <v>89</v>
      </c>
      <c r="B92" s="41" t="s">
        <v>63</v>
      </c>
      <c r="C92" s="41" t="s">
        <v>121</v>
      </c>
      <c r="D92" s="41" t="s">
        <v>122</v>
      </c>
      <c r="E92" s="41">
        <v>26.474</v>
      </c>
      <c r="F92" s="41">
        <v>25.667000000000002</v>
      </c>
      <c r="G92" s="41">
        <v>28.074999999999999</v>
      </c>
      <c r="H92">
        <v>223568</v>
      </c>
      <c r="I92">
        <v>5139</v>
      </c>
      <c r="J92" t="s">
        <v>102</v>
      </c>
      <c r="K92" t="s">
        <v>102</v>
      </c>
      <c r="L92" t="s">
        <v>102</v>
      </c>
      <c r="M92" t="s">
        <v>102</v>
      </c>
      <c r="N92">
        <v>4.91995</v>
      </c>
      <c r="O92" t="s">
        <v>102</v>
      </c>
      <c r="P92" t="s">
        <v>102</v>
      </c>
      <c r="Q92" t="s">
        <v>102</v>
      </c>
      <c r="R92" t="s">
        <v>102</v>
      </c>
      <c r="U92">
        <v>25.667000000000002</v>
      </c>
      <c r="V92">
        <v>28.074999999999999</v>
      </c>
      <c r="W92">
        <v>9296.3919999999998</v>
      </c>
      <c r="X92">
        <v>16.135000000000002</v>
      </c>
      <c r="Y92">
        <v>61975.944000000003</v>
      </c>
      <c r="Z92">
        <v>1.3069999999999999</v>
      </c>
      <c r="AA92">
        <v>1.2729999999999999</v>
      </c>
      <c r="AB92">
        <v>2.177</v>
      </c>
      <c r="AC92">
        <v>9.1820000000000004</v>
      </c>
      <c r="AD92">
        <v>1.107</v>
      </c>
      <c r="AE92">
        <v>8.2542000000000009</v>
      </c>
      <c r="AF92">
        <v>7.2512999999999996</v>
      </c>
      <c r="AG92">
        <v>1.0980000000000001</v>
      </c>
      <c r="AH92">
        <v>1.6020000000000001</v>
      </c>
      <c r="AI92">
        <v>1.357</v>
      </c>
      <c r="AJ92">
        <v>0.64</v>
      </c>
      <c r="AK92">
        <v>1.456</v>
      </c>
      <c r="AL92" t="s">
        <v>1491</v>
      </c>
    </row>
    <row r="93" spans="1:38">
      <c r="A93" s="41">
        <v>90</v>
      </c>
      <c r="B93" s="41" t="s">
        <v>64</v>
      </c>
      <c r="C93" s="41" t="s">
        <v>117</v>
      </c>
      <c r="D93" s="41" t="s">
        <v>118</v>
      </c>
      <c r="E93" s="41">
        <v>26.571999999999999</v>
      </c>
      <c r="F93" s="41">
        <v>25.792000000000002</v>
      </c>
      <c r="G93" s="41">
        <v>27.858000000000001</v>
      </c>
      <c r="H93">
        <v>107547</v>
      </c>
      <c r="I93">
        <v>2545</v>
      </c>
      <c r="J93" t="s">
        <v>102</v>
      </c>
      <c r="K93" t="s">
        <v>102</v>
      </c>
      <c r="L93" t="s">
        <v>102</v>
      </c>
      <c r="M93" t="s">
        <v>102</v>
      </c>
      <c r="N93">
        <v>2.3667400000000001</v>
      </c>
      <c r="O93" t="s">
        <v>102</v>
      </c>
      <c r="P93" t="s">
        <v>102</v>
      </c>
      <c r="Q93" t="s">
        <v>102</v>
      </c>
      <c r="R93" t="s">
        <v>102</v>
      </c>
      <c r="U93">
        <v>25.792000000000002</v>
      </c>
      <c r="V93">
        <v>27.858000000000001</v>
      </c>
      <c r="W93">
        <v>9564.9290000000001</v>
      </c>
      <c r="X93">
        <v>15.682</v>
      </c>
      <c r="Y93">
        <v>63766.192000000003</v>
      </c>
      <c r="Z93">
        <v>1.2569999999999999</v>
      </c>
      <c r="AA93">
        <v>1.2290000000000001</v>
      </c>
      <c r="AB93">
        <v>2.202</v>
      </c>
      <c r="AC93">
        <v>6.319</v>
      </c>
      <c r="AD93">
        <v>1.113</v>
      </c>
      <c r="AE93">
        <v>8.2562999999999995</v>
      </c>
      <c r="AF93">
        <v>7.202</v>
      </c>
      <c r="AG93">
        <v>1.087</v>
      </c>
      <c r="AH93">
        <v>1.494</v>
      </c>
      <c r="AI93">
        <v>1.288</v>
      </c>
      <c r="AJ93">
        <v>0.63500000000000001</v>
      </c>
      <c r="AK93">
        <v>1.456</v>
      </c>
      <c r="AL93" t="s">
        <v>1491</v>
      </c>
    </row>
    <row r="94" spans="1:38">
      <c r="A94" s="41">
        <v>91</v>
      </c>
      <c r="B94" s="41" t="s">
        <v>65</v>
      </c>
      <c r="C94" s="41" t="s">
        <v>113</v>
      </c>
      <c r="D94" s="41" t="s">
        <v>114</v>
      </c>
      <c r="E94" s="41">
        <v>26.64</v>
      </c>
      <c r="F94" s="41">
        <v>25.992000000000001</v>
      </c>
      <c r="G94" s="41">
        <v>27.757999999999999</v>
      </c>
      <c r="H94">
        <v>38839</v>
      </c>
      <c r="I94">
        <v>941</v>
      </c>
      <c r="J94" t="s">
        <v>102</v>
      </c>
      <c r="K94" t="s">
        <v>102</v>
      </c>
      <c r="L94" t="s">
        <v>102</v>
      </c>
      <c r="M94" t="s">
        <v>102</v>
      </c>
      <c r="N94">
        <v>0.85470999999999997</v>
      </c>
      <c r="O94" t="s">
        <v>102</v>
      </c>
      <c r="P94" t="s">
        <v>102</v>
      </c>
      <c r="Q94" t="s">
        <v>102</v>
      </c>
      <c r="R94" t="s">
        <v>102</v>
      </c>
      <c r="U94">
        <v>25.992000000000001</v>
      </c>
      <c r="V94">
        <v>27.757999999999999</v>
      </c>
      <c r="W94">
        <v>9730.6869999999999</v>
      </c>
      <c r="X94">
        <v>15.414999999999999</v>
      </c>
      <c r="Y94">
        <v>64871.245000000003</v>
      </c>
      <c r="Z94">
        <v>1.272</v>
      </c>
      <c r="AA94">
        <v>1.24</v>
      </c>
      <c r="AB94">
        <v>2.2309999999999999</v>
      </c>
      <c r="AC94">
        <v>1.2989999999999999</v>
      </c>
      <c r="AD94">
        <v>1.1839999999999999</v>
      </c>
      <c r="AE94">
        <v>9.8116000000000003</v>
      </c>
      <c r="AF94">
        <v>7.4416000000000002</v>
      </c>
      <c r="AG94">
        <v>1.08</v>
      </c>
      <c r="AH94">
        <v>1.42</v>
      </c>
      <c r="AI94">
        <v>1.246</v>
      </c>
      <c r="AJ94">
        <v>0.63200000000000001</v>
      </c>
      <c r="AK94">
        <v>1.456</v>
      </c>
      <c r="AL94" t="s">
        <v>1491</v>
      </c>
    </row>
    <row r="95" spans="1:38">
      <c r="A95" s="41">
        <v>92</v>
      </c>
      <c r="B95" s="41" t="s">
        <v>66</v>
      </c>
      <c r="C95" s="41" t="s">
        <v>109</v>
      </c>
      <c r="D95" s="41" t="s">
        <v>110</v>
      </c>
      <c r="E95" s="41">
        <v>26.677</v>
      </c>
      <c r="F95" s="41">
        <v>26.233000000000001</v>
      </c>
      <c r="G95" s="41">
        <v>27.617000000000001</v>
      </c>
      <c r="H95">
        <v>15007</v>
      </c>
      <c r="I95">
        <v>407</v>
      </c>
      <c r="J95" t="s">
        <v>102</v>
      </c>
      <c r="K95" t="s">
        <v>102</v>
      </c>
      <c r="L95" t="s">
        <v>102</v>
      </c>
      <c r="M95" t="s">
        <v>102</v>
      </c>
      <c r="N95">
        <v>0.33026</v>
      </c>
      <c r="O95" t="s">
        <v>102</v>
      </c>
      <c r="P95" t="s">
        <v>102</v>
      </c>
      <c r="Q95" t="s">
        <v>102</v>
      </c>
      <c r="R95" t="s">
        <v>102</v>
      </c>
      <c r="U95">
        <v>26.233000000000001</v>
      </c>
      <c r="V95">
        <v>27.617000000000001</v>
      </c>
      <c r="W95">
        <v>11484.804</v>
      </c>
      <c r="X95">
        <v>13.061</v>
      </c>
      <c r="Y95">
        <v>76565.362999999998</v>
      </c>
      <c r="Z95">
        <v>1.417</v>
      </c>
      <c r="AA95">
        <v>1.3580000000000001</v>
      </c>
      <c r="AB95">
        <v>2.3330000000000002</v>
      </c>
      <c r="AC95">
        <v>0.83899999999999997</v>
      </c>
      <c r="AD95">
        <v>1.2370000000000001</v>
      </c>
      <c r="AE95">
        <v>10.196</v>
      </c>
      <c r="AF95">
        <v>7.7348999999999997</v>
      </c>
      <c r="AG95">
        <v>0.996</v>
      </c>
      <c r="AH95">
        <v>1.179</v>
      </c>
      <c r="AI95">
        <v>1.0620000000000001</v>
      </c>
      <c r="AJ95">
        <v>0.59299999999999997</v>
      </c>
      <c r="AK95">
        <v>1.456</v>
      </c>
      <c r="AL95" t="s">
        <v>1491</v>
      </c>
    </row>
    <row r="96" spans="1:38">
      <c r="A96" s="41">
        <v>93</v>
      </c>
      <c r="B96" s="41" t="s">
        <v>67</v>
      </c>
      <c r="C96" s="41" t="s">
        <v>105</v>
      </c>
      <c r="D96" s="41" t="s">
        <v>106</v>
      </c>
      <c r="E96" s="41">
        <v>26.762</v>
      </c>
      <c r="F96" s="41">
        <v>26.2</v>
      </c>
      <c r="G96" s="41">
        <v>27.358000000000001</v>
      </c>
      <c r="H96">
        <v>7195</v>
      </c>
      <c r="I96">
        <v>205</v>
      </c>
      <c r="J96" t="s">
        <v>102</v>
      </c>
      <c r="K96" t="s">
        <v>102</v>
      </c>
      <c r="L96" t="s">
        <v>102</v>
      </c>
      <c r="M96" t="s">
        <v>102</v>
      </c>
      <c r="N96">
        <v>0.15833</v>
      </c>
      <c r="O96" t="s">
        <v>102</v>
      </c>
      <c r="P96" t="s">
        <v>102</v>
      </c>
      <c r="Q96" t="s">
        <v>102</v>
      </c>
      <c r="R96" t="s">
        <v>102</v>
      </c>
      <c r="U96">
        <v>26.2</v>
      </c>
      <c r="V96">
        <v>27.358000000000001</v>
      </c>
      <c r="W96">
        <v>12501.439</v>
      </c>
      <c r="X96">
        <v>11.999000000000001</v>
      </c>
      <c r="Y96">
        <v>83342.929000000004</v>
      </c>
      <c r="Z96">
        <v>1.026</v>
      </c>
      <c r="AA96">
        <v>1.0289999999999999</v>
      </c>
      <c r="AB96">
        <v>2.5230000000000001</v>
      </c>
      <c r="AC96">
        <v>2.2970000000000002</v>
      </c>
      <c r="AD96">
        <v>1.1439999999999999</v>
      </c>
      <c r="AE96">
        <v>5.6395999999999997</v>
      </c>
      <c r="AF96">
        <v>6.4234</v>
      </c>
      <c r="AG96">
        <v>0.95699999999999996</v>
      </c>
      <c r="AH96">
        <v>1.0620000000000001</v>
      </c>
      <c r="AI96">
        <v>0.98</v>
      </c>
      <c r="AJ96">
        <v>0.57999999999999996</v>
      </c>
      <c r="AK96">
        <v>1.4570000000000001</v>
      </c>
      <c r="AL96" t="s">
        <v>1491</v>
      </c>
    </row>
    <row r="97" spans="1:38">
      <c r="A97" s="41">
        <v>94</v>
      </c>
      <c r="B97" s="41" t="s">
        <v>68</v>
      </c>
      <c r="C97" s="41" t="s">
        <v>100</v>
      </c>
      <c r="D97" s="41" t="s">
        <v>101</v>
      </c>
      <c r="E97" s="41" t="s">
        <v>102</v>
      </c>
      <c r="F97" s="41" t="s">
        <v>102</v>
      </c>
      <c r="G97" s="41" t="s">
        <v>102</v>
      </c>
      <c r="H97" t="s">
        <v>102</v>
      </c>
      <c r="I97" t="s">
        <v>102</v>
      </c>
      <c r="J97" t="s">
        <v>102</v>
      </c>
      <c r="K97" t="s">
        <v>102</v>
      </c>
      <c r="L97" t="s">
        <v>102</v>
      </c>
      <c r="M97" t="s">
        <v>102</v>
      </c>
      <c r="N97" t="s">
        <v>102</v>
      </c>
      <c r="O97" t="s">
        <v>102</v>
      </c>
      <c r="P97" t="s">
        <v>102</v>
      </c>
      <c r="Q97" t="s">
        <v>102</v>
      </c>
      <c r="R97" t="s">
        <v>102</v>
      </c>
      <c r="T97" t="s">
        <v>102</v>
      </c>
      <c r="U97" t="s">
        <v>102</v>
      </c>
      <c r="V97" t="s">
        <v>102</v>
      </c>
      <c r="W97" t="s">
        <v>102</v>
      </c>
      <c r="X97" t="s">
        <v>102</v>
      </c>
      <c r="Y97" t="s">
        <v>102</v>
      </c>
      <c r="Z97" t="s">
        <v>102</v>
      </c>
      <c r="AA97" t="s">
        <v>102</v>
      </c>
      <c r="AB97" t="s">
        <v>102</v>
      </c>
      <c r="AC97" t="s">
        <v>102</v>
      </c>
      <c r="AD97" t="s">
        <v>102</v>
      </c>
      <c r="AE97" t="s">
        <v>102</v>
      </c>
      <c r="AF97" t="s">
        <v>102</v>
      </c>
      <c r="AG97" t="s">
        <v>102</v>
      </c>
      <c r="AH97" t="s">
        <v>102</v>
      </c>
      <c r="AI97" t="s">
        <v>102</v>
      </c>
      <c r="AJ97" t="s">
        <v>102</v>
      </c>
      <c r="AL97" t="s">
        <v>1491</v>
      </c>
    </row>
    <row r="98" spans="1:38">
      <c r="A98" s="41">
        <v>95</v>
      </c>
      <c r="B98" s="41" t="s">
        <v>69</v>
      </c>
      <c r="C98" s="41" t="s">
        <v>70</v>
      </c>
      <c r="D98" s="41"/>
      <c r="E98" s="41">
        <v>26.76</v>
      </c>
      <c r="F98" s="41">
        <v>25.858000000000001</v>
      </c>
      <c r="G98" s="41">
        <v>28.1</v>
      </c>
      <c r="H98">
        <v>167264</v>
      </c>
      <c r="I98">
        <v>2928</v>
      </c>
      <c r="J98" t="s">
        <v>102</v>
      </c>
      <c r="K98" t="s">
        <v>102</v>
      </c>
      <c r="L98" t="s">
        <v>102</v>
      </c>
      <c r="M98" t="s">
        <v>102</v>
      </c>
      <c r="N98">
        <v>3.6809099999999999</v>
      </c>
      <c r="O98" t="s">
        <v>102</v>
      </c>
      <c r="P98" t="s">
        <v>102</v>
      </c>
      <c r="Q98" t="s">
        <v>102</v>
      </c>
      <c r="R98" t="s">
        <v>102</v>
      </c>
      <c r="U98">
        <v>25.858000000000001</v>
      </c>
      <c r="V98">
        <v>28.1</v>
      </c>
      <c r="W98">
        <v>4930.4799999999996</v>
      </c>
      <c r="X98">
        <v>30.422999999999998</v>
      </c>
      <c r="Y98">
        <v>32869.866999999998</v>
      </c>
      <c r="Z98">
        <v>1.1579999999999999</v>
      </c>
      <c r="AA98">
        <v>1.139</v>
      </c>
      <c r="AB98">
        <v>1.2889999999999999</v>
      </c>
      <c r="AC98">
        <v>2.355</v>
      </c>
      <c r="AD98">
        <v>1.0920000000000001</v>
      </c>
      <c r="AE98">
        <v>2.3285999999999998</v>
      </c>
      <c r="AF98">
        <v>1.0356000000000001</v>
      </c>
      <c r="AG98">
        <v>1.524</v>
      </c>
      <c r="AH98">
        <v>1.897</v>
      </c>
      <c r="AI98">
        <v>1.73</v>
      </c>
      <c r="AJ98">
        <v>0.879</v>
      </c>
      <c r="AK98">
        <v>1.4510000000000001</v>
      </c>
      <c r="AL98" t="s">
        <v>1491</v>
      </c>
    </row>
    <row r="99" spans="1:38">
      <c r="A99" s="41">
        <v>96</v>
      </c>
      <c r="B99" s="41" t="s">
        <v>71</v>
      </c>
      <c r="C99" s="41" t="s">
        <v>72</v>
      </c>
      <c r="D99" s="41"/>
      <c r="E99" s="41">
        <v>26.89</v>
      </c>
      <c r="F99" s="41">
        <v>26.125</v>
      </c>
      <c r="G99" s="41">
        <v>28.108000000000001</v>
      </c>
      <c r="H99">
        <v>223088</v>
      </c>
      <c r="I99">
        <v>4972</v>
      </c>
      <c r="J99" t="s">
        <v>102</v>
      </c>
      <c r="K99" t="s">
        <v>102</v>
      </c>
      <c r="L99" t="s">
        <v>102</v>
      </c>
      <c r="M99" t="s">
        <v>102</v>
      </c>
      <c r="N99">
        <v>4.9093900000000001</v>
      </c>
      <c r="O99" t="s">
        <v>102</v>
      </c>
      <c r="P99" t="s">
        <v>102</v>
      </c>
      <c r="Q99" t="s">
        <v>102</v>
      </c>
      <c r="R99" t="s">
        <v>102</v>
      </c>
      <c r="U99">
        <v>26.125</v>
      </c>
      <c r="V99">
        <v>28.108000000000001</v>
      </c>
      <c r="W99">
        <v>8625.6659999999993</v>
      </c>
      <c r="X99">
        <v>17.39</v>
      </c>
      <c r="Y99">
        <v>57504.442999999999</v>
      </c>
      <c r="Z99">
        <v>1.292</v>
      </c>
      <c r="AA99">
        <v>1.2769999999999999</v>
      </c>
      <c r="AB99">
        <v>1.448</v>
      </c>
      <c r="AC99">
        <v>2.35</v>
      </c>
      <c r="AD99">
        <v>1.093</v>
      </c>
      <c r="AE99">
        <v>14.748200000000001</v>
      </c>
      <c r="AF99">
        <v>1.5105</v>
      </c>
      <c r="AG99">
        <v>1.1579999999999999</v>
      </c>
      <c r="AH99">
        <v>1.573</v>
      </c>
      <c r="AI99">
        <v>1.381</v>
      </c>
      <c r="AJ99">
        <v>0.67400000000000004</v>
      </c>
      <c r="AK99">
        <v>1.4550000000000001</v>
      </c>
      <c r="AL99" t="s">
        <v>1491</v>
      </c>
    </row>
    <row r="100" spans="1:38">
      <c r="A100" s="41">
        <v>97</v>
      </c>
      <c r="B100" s="41" t="s">
        <v>73</v>
      </c>
      <c r="C100" s="41" t="s">
        <v>74</v>
      </c>
      <c r="D100" s="41"/>
      <c r="E100" s="41">
        <v>26.033000000000001</v>
      </c>
      <c r="F100" s="41">
        <v>26.033000000000001</v>
      </c>
      <c r="G100" s="41">
        <v>29.757999999999999</v>
      </c>
      <c r="H100">
        <v>125319</v>
      </c>
      <c r="I100">
        <v>2176</v>
      </c>
      <c r="J100" t="s">
        <v>102</v>
      </c>
      <c r="K100" t="s">
        <v>102</v>
      </c>
      <c r="L100" t="s">
        <v>102</v>
      </c>
      <c r="M100" t="s">
        <v>102</v>
      </c>
      <c r="N100">
        <v>2.7578399999999998</v>
      </c>
      <c r="O100" t="s">
        <v>102</v>
      </c>
      <c r="P100" t="s">
        <v>102</v>
      </c>
      <c r="Q100" t="s">
        <v>102</v>
      </c>
      <c r="R100" t="s">
        <v>102</v>
      </c>
      <c r="T100" t="s">
        <v>1251</v>
      </c>
      <c r="U100">
        <v>26.033000000000001</v>
      </c>
      <c r="V100">
        <v>29.757999999999999</v>
      </c>
      <c r="W100">
        <v>31390.213</v>
      </c>
      <c r="X100">
        <v>4.7789999999999999</v>
      </c>
      <c r="Y100">
        <v>209268.08799999999</v>
      </c>
      <c r="Z100" t="s">
        <v>5</v>
      </c>
      <c r="AA100" t="s">
        <v>5</v>
      </c>
      <c r="AB100">
        <v>0.58199999999999996</v>
      </c>
      <c r="AC100">
        <v>2.258</v>
      </c>
      <c r="AD100">
        <v>1.0529999999999999</v>
      </c>
      <c r="AE100">
        <v>6.1924999999999999</v>
      </c>
      <c r="AF100">
        <v>3.1501000000000001</v>
      </c>
      <c r="AG100">
        <v>0.58799999999999997</v>
      </c>
      <c r="AH100">
        <v>0</v>
      </c>
      <c r="AI100">
        <v>0</v>
      </c>
      <c r="AJ100">
        <v>0</v>
      </c>
      <c r="AK100">
        <v>1.4079999999999999</v>
      </c>
      <c r="AL100" t="s">
        <v>1491</v>
      </c>
    </row>
    <row r="101" spans="1:38">
      <c r="A101" s="41">
        <v>98</v>
      </c>
      <c r="B101" s="41" t="s">
        <v>75</v>
      </c>
      <c r="C101" s="41" t="s">
        <v>76</v>
      </c>
      <c r="D101" s="41"/>
      <c r="E101" s="41">
        <v>26.9</v>
      </c>
      <c r="F101" s="41">
        <v>26.175000000000001</v>
      </c>
      <c r="G101" s="41">
        <v>28.058</v>
      </c>
      <c r="H101">
        <v>143832</v>
      </c>
      <c r="I101">
        <v>3463</v>
      </c>
      <c r="J101" t="s">
        <v>102</v>
      </c>
      <c r="K101" t="s">
        <v>102</v>
      </c>
      <c r="L101" t="s">
        <v>102</v>
      </c>
      <c r="M101" t="s">
        <v>102</v>
      </c>
      <c r="N101">
        <v>3.1652499999999999</v>
      </c>
      <c r="O101" t="s">
        <v>102</v>
      </c>
      <c r="P101" t="s">
        <v>102</v>
      </c>
      <c r="Q101" t="s">
        <v>102</v>
      </c>
      <c r="R101" t="s">
        <v>102</v>
      </c>
      <c r="U101">
        <v>26.175000000000001</v>
      </c>
      <c r="V101">
        <v>28.058</v>
      </c>
      <c r="W101">
        <v>9924.8510000000006</v>
      </c>
      <c r="X101">
        <v>15.114000000000001</v>
      </c>
      <c r="Y101">
        <v>66165.675000000003</v>
      </c>
      <c r="Z101">
        <v>1.2969999999999999</v>
      </c>
      <c r="AA101">
        <v>1.25</v>
      </c>
      <c r="AB101">
        <v>0.98</v>
      </c>
      <c r="AC101">
        <v>2.3620000000000001</v>
      </c>
      <c r="AD101">
        <v>1.1020000000000001</v>
      </c>
      <c r="AE101">
        <v>5.5080999999999998</v>
      </c>
      <c r="AF101">
        <v>3.0804</v>
      </c>
      <c r="AG101">
        <v>1.08</v>
      </c>
      <c r="AH101">
        <v>1.454</v>
      </c>
      <c r="AI101">
        <v>1.258</v>
      </c>
      <c r="AJ101">
        <v>0.629</v>
      </c>
      <c r="AK101">
        <v>1.454</v>
      </c>
      <c r="AL101" t="s">
        <v>1491</v>
      </c>
    </row>
    <row r="102" spans="1:38">
      <c r="A102" s="41">
        <v>99</v>
      </c>
      <c r="B102" s="41" t="s">
        <v>77</v>
      </c>
      <c r="C102" s="41" t="s">
        <v>78</v>
      </c>
      <c r="D102" s="41"/>
      <c r="E102" s="41">
        <v>26.024999999999999</v>
      </c>
      <c r="F102" s="41">
        <v>26.016999999999999</v>
      </c>
      <c r="G102" s="41">
        <v>28.117000000000001</v>
      </c>
      <c r="H102">
        <v>355280</v>
      </c>
      <c r="I102">
        <v>7380</v>
      </c>
      <c r="J102" t="s">
        <v>102</v>
      </c>
      <c r="K102" t="s">
        <v>102</v>
      </c>
      <c r="L102" t="s">
        <v>102</v>
      </c>
      <c r="M102" t="s">
        <v>102</v>
      </c>
      <c r="N102">
        <v>7.8184899999999997</v>
      </c>
      <c r="O102" t="s">
        <v>102</v>
      </c>
      <c r="P102" t="s">
        <v>102</v>
      </c>
      <c r="Q102" t="s">
        <v>102</v>
      </c>
      <c r="R102" t="s">
        <v>102</v>
      </c>
      <c r="U102">
        <v>26.016999999999999</v>
      </c>
      <c r="V102">
        <v>28.117000000000001</v>
      </c>
      <c r="W102" t="s">
        <v>5</v>
      </c>
      <c r="X102" t="s">
        <v>5</v>
      </c>
      <c r="Y102">
        <v>0</v>
      </c>
      <c r="Z102" t="s">
        <v>5</v>
      </c>
      <c r="AA102" t="s">
        <v>5</v>
      </c>
      <c r="AB102" t="s">
        <v>5</v>
      </c>
      <c r="AC102">
        <v>50.692</v>
      </c>
      <c r="AD102">
        <v>1.03</v>
      </c>
      <c r="AE102">
        <v>4.0045999999999999</v>
      </c>
      <c r="AF102">
        <v>2.7519999999999998</v>
      </c>
      <c r="AG102">
        <v>0</v>
      </c>
      <c r="AH102">
        <v>0</v>
      </c>
      <c r="AI102">
        <v>0</v>
      </c>
      <c r="AJ102">
        <v>0</v>
      </c>
      <c r="AK102">
        <v>1.401</v>
      </c>
      <c r="AL102" t="s">
        <v>1491</v>
      </c>
    </row>
    <row r="103" spans="1:38">
      <c r="A103" s="41">
        <v>100</v>
      </c>
      <c r="B103" s="41" t="s">
        <v>79</v>
      </c>
      <c r="C103" s="41" t="s">
        <v>80</v>
      </c>
      <c r="D103" s="41"/>
      <c r="E103" s="41">
        <v>26.844000000000001</v>
      </c>
      <c r="F103" s="41">
        <v>26.2</v>
      </c>
      <c r="G103" s="41">
        <v>28</v>
      </c>
      <c r="H103">
        <v>169816</v>
      </c>
      <c r="I103">
        <v>3833</v>
      </c>
      <c r="J103" t="s">
        <v>102</v>
      </c>
      <c r="K103" t="s">
        <v>102</v>
      </c>
      <c r="L103" t="s">
        <v>102</v>
      </c>
      <c r="M103" t="s">
        <v>102</v>
      </c>
      <c r="N103">
        <v>3.73706</v>
      </c>
      <c r="O103" t="s">
        <v>102</v>
      </c>
      <c r="P103" t="s">
        <v>102</v>
      </c>
      <c r="Q103" t="s">
        <v>102</v>
      </c>
      <c r="R103" t="s">
        <v>102</v>
      </c>
      <c r="U103">
        <v>26.2</v>
      </c>
      <c r="V103">
        <v>28</v>
      </c>
      <c r="W103">
        <v>8260.7009999999991</v>
      </c>
      <c r="X103">
        <v>18.158000000000001</v>
      </c>
      <c r="Y103">
        <v>55071.338000000003</v>
      </c>
      <c r="Z103">
        <v>1.2789999999999999</v>
      </c>
      <c r="AA103">
        <v>1.2529999999999999</v>
      </c>
      <c r="AB103">
        <v>1.4670000000000001</v>
      </c>
      <c r="AC103">
        <v>2.3370000000000002</v>
      </c>
      <c r="AD103">
        <v>1.091</v>
      </c>
      <c r="AE103">
        <v>-1.2199</v>
      </c>
      <c r="AF103">
        <v>0.57879999999999998</v>
      </c>
      <c r="AG103">
        <v>1.181</v>
      </c>
      <c r="AH103">
        <v>1.444</v>
      </c>
      <c r="AI103">
        <v>1.2949999999999999</v>
      </c>
      <c r="AJ103">
        <v>0.69599999999999995</v>
      </c>
      <c r="AK103">
        <v>1.4570000000000001</v>
      </c>
      <c r="AL103" t="s">
        <v>1491</v>
      </c>
    </row>
    <row r="104" spans="1:38">
      <c r="A104" s="41">
        <v>101</v>
      </c>
      <c r="B104" s="41" t="s">
        <v>81</v>
      </c>
      <c r="C104" s="41" t="s">
        <v>82</v>
      </c>
      <c r="D104" s="41"/>
      <c r="E104" s="41">
        <v>26.780999999999999</v>
      </c>
      <c r="F104" s="41">
        <v>26.242000000000001</v>
      </c>
      <c r="G104" s="41">
        <v>28.25</v>
      </c>
      <c r="H104">
        <v>249143</v>
      </c>
      <c r="I104">
        <v>4019</v>
      </c>
      <c r="J104" t="s">
        <v>102</v>
      </c>
      <c r="K104" t="s">
        <v>102</v>
      </c>
      <c r="L104" t="s">
        <v>102</v>
      </c>
      <c r="M104" t="s">
        <v>102</v>
      </c>
      <c r="N104">
        <v>5.48278</v>
      </c>
      <c r="O104" t="s">
        <v>102</v>
      </c>
      <c r="P104" t="s">
        <v>102</v>
      </c>
      <c r="Q104" t="s">
        <v>102</v>
      </c>
      <c r="R104" t="s">
        <v>102</v>
      </c>
      <c r="T104" t="s">
        <v>1492</v>
      </c>
      <c r="U104">
        <v>26.242000000000001</v>
      </c>
      <c r="V104">
        <v>28.25</v>
      </c>
      <c r="W104">
        <v>4280.1260000000002</v>
      </c>
      <c r="X104">
        <v>35.045999999999999</v>
      </c>
      <c r="Y104">
        <v>28534.174999999999</v>
      </c>
      <c r="Z104" t="s">
        <v>5</v>
      </c>
      <c r="AA104" t="s">
        <v>5</v>
      </c>
      <c r="AB104">
        <v>0.81399999999999995</v>
      </c>
      <c r="AC104">
        <v>64.119</v>
      </c>
      <c r="AD104">
        <v>1.07</v>
      </c>
      <c r="AE104">
        <v>8.7308000000000003</v>
      </c>
      <c r="AF104">
        <v>3.4312999999999998</v>
      </c>
      <c r="AG104">
        <v>1.637</v>
      </c>
      <c r="AH104">
        <v>0</v>
      </c>
      <c r="AI104">
        <v>0</v>
      </c>
      <c r="AJ104">
        <v>0.99299999999999999</v>
      </c>
      <c r="AK104">
        <v>1.454</v>
      </c>
      <c r="AL104" t="s">
        <v>1491</v>
      </c>
    </row>
    <row r="105" spans="1:38">
      <c r="A105" s="41">
        <v>102</v>
      </c>
      <c r="B105" s="41" t="s">
        <v>83</v>
      </c>
      <c r="C105" s="41" t="s">
        <v>299</v>
      </c>
      <c r="D105" s="41"/>
      <c r="E105" s="41">
        <v>26.754999999999999</v>
      </c>
      <c r="F105" s="41">
        <v>26.074999999999999</v>
      </c>
      <c r="G105" s="41">
        <v>28.082999999999998</v>
      </c>
      <c r="H105">
        <v>338020</v>
      </c>
      <c r="I105">
        <v>8068</v>
      </c>
      <c r="J105" t="s">
        <v>102</v>
      </c>
      <c r="K105" t="s">
        <v>102</v>
      </c>
      <c r="L105" t="s">
        <v>102</v>
      </c>
      <c r="M105" t="s">
        <v>102</v>
      </c>
      <c r="N105">
        <v>7.43865</v>
      </c>
      <c r="O105" t="s">
        <v>102</v>
      </c>
      <c r="P105" t="s">
        <v>102</v>
      </c>
      <c r="Q105" t="s">
        <v>102</v>
      </c>
      <c r="R105" t="s">
        <v>102</v>
      </c>
      <c r="U105">
        <v>26.074999999999999</v>
      </c>
      <c r="V105">
        <v>28.082999999999998</v>
      </c>
      <c r="W105">
        <v>9711.5789999999997</v>
      </c>
      <c r="X105">
        <v>15.445</v>
      </c>
      <c r="Y105">
        <v>64743.862999999998</v>
      </c>
      <c r="Z105">
        <v>1.3180000000000001</v>
      </c>
      <c r="AA105">
        <v>1.274</v>
      </c>
      <c r="AB105">
        <v>1.135</v>
      </c>
      <c r="AC105">
        <v>75.188000000000002</v>
      </c>
      <c r="AD105">
        <v>1.0660000000000001</v>
      </c>
      <c r="AE105">
        <v>8.5441000000000003</v>
      </c>
      <c r="AF105">
        <v>4.6837</v>
      </c>
      <c r="AG105">
        <v>1.0860000000000001</v>
      </c>
      <c r="AH105">
        <v>1.47</v>
      </c>
      <c r="AI105">
        <v>1.272</v>
      </c>
      <c r="AJ105">
        <v>0.63400000000000001</v>
      </c>
      <c r="AK105">
        <v>1.4530000000000001</v>
      </c>
      <c r="AL105" t="s">
        <v>1491</v>
      </c>
    </row>
    <row r="106" spans="1:38">
      <c r="A106" s="41">
        <v>103</v>
      </c>
      <c r="B106" s="41" t="s">
        <v>300</v>
      </c>
      <c r="C106" s="41" t="s">
        <v>301</v>
      </c>
      <c r="D106" s="41"/>
      <c r="E106" s="41">
        <v>26.158000000000001</v>
      </c>
      <c r="F106" s="41">
        <v>26.158000000000001</v>
      </c>
      <c r="G106" s="41">
        <v>28.15</v>
      </c>
      <c r="H106">
        <v>109481</v>
      </c>
      <c r="I106">
        <v>1749</v>
      </c>
      <c r="J106" t="s">
        <v>102</v>
      </c>
      <c r="K106" t="s">
        <v>102</v>
      </c>
      <c r="L106" t="s">
        <v>102</v>
      </c>
      <c r="M106" t="s">
        <v>102</v>
      </c>
      <c r="N106">
        <v>2.4093</v>
      </c>
      <c r="O106" t="s">
        <v>102</v>
      </c>
      <c r="P106" t="s">
        <v>102</v>
      </c>
      <c r="Q106" t="s">
        <v>102</v>
      </c>
      <c r="R106" t="s">
        <v>102</v>
      </c>
      <c r="T106" t="s">
        <v>1492</v>
      </c>
      <c r="U106">
        <v>26.158000000000001</v>
      </c>
      <c r="V106">
        <v>28.15</v>
      </c>
      <c r="W106">
        <v>5404.9030000000002</v>
      </c>
      <c r="X106">
        <v>27.753</v>
      </c>
      <c r="Y106">
        <v>36032.686999999998</v>
      </c>
      <c r="Z106" t="s">
        <v>5</v>
      </c>
      <c r="AA106" t="s">
        <v>5</v>
      </c>
      <c r="AB106">
        <v>0.29899999999999999</v>
      </c>
      <c r="AC106">
        <v>2.27</v>
      </c>
      <c r="AD106">
        <v>1.0569999999999999</v>
      </c>
      <c r="AE106">
        <v>4.4218000000000002</v>
      </c>
      <c r="AF106">
        <v>1.8797999999999999</v>
      </c>
      <c r="AG106">
        <v>1.423</v>
      </c>
      <c r="AH106">
        <v>0</v>
      </c>
      <c r="AI106">
        <v>0</v>
      </c>
      <c r="AJ106">
        <v>0</v>
      </c>
      <c r="AK106">
        <v>1.4159999999999999</v>
      </c>
      <c r="AL106" t="s">
        <v>1491</v>
      </c>
    </row>
    <row r="107" spans="1:38">
      <c r="A107" s="41">
        <v>104</v>
      </c>
      <c r="B107" s="41" t="s">
        <v>302</v>
      </c>
      <c r="C107" s="41" t="s">
        <v>303</v>
      </c>
      <c r="D107" s="41"/>
      <c r="E107" s="41">
        <v>26.866</v>
      </c>
      <c r="F107" s="41">
        <v>26.058</v>
      </c>
      <c r="G107" s="41">
        <v>27.65</v>
      </c>
      <c r="H107">
        <v>28261</v>
      </c>
      <c r="I107">
        <v>1012</v>
      </c>
      <c r="J107" t="s">
        <v>102</v>
      </c>
      <c r="K107" t="s">
        <v>102</v>
      </c>
      <c r="L107" t="s">
        <v>102</v>
      </c>
      <c r="M107" t="s">
        <v>102</v>
      </c>
      <c r="N107">
        <v>0.62192000000000003</v>
      </c>
      <c r="O107" t="s">
        <v>102</v>
      </c>
      <c r="P107" t="s">
        <v>102</v>
      </c>
      <c r="Q107" t="s">
        <v>102</v>
      </c>
      <c r="R107" t="s">
        <v>102</v>
      </c>
      <c r="U107">
        <v>26.058</v>
      </c>
      <c r="V107">
        <v>27.65</v>
      </c>
      <c r="W107">
        <v>13519.852000000001</v>
      </c>
      <c r="X107">
        <v>11.095000000000001</v>
      </c>
      <c r="Y107">
        <v>90132.347999999998</v>
      </c>
      <c r="Z107">
        <v>1.3480000000000001</v>
      </c>
      <c r="AA107">
        <v>1.3</v>
      </c>
      <c r="AB107">
        <v>1.119</v>
      </c>
      <c r="AC107">
        <v>2.355</v>
      </c>
      <c r="AD107">
        <v>1.101</v>
      </c>
      <c r="AE107">
        <v>0.47320000000000001</v>
      </c>
      <c r="AF107">
        <v>0.30640000000000001</v>
      </c>
      <c r="AG107">
        <v>0.92400000000000004</v>
      </c>
      <c r="AH107">
        <v>0.99199999999999999</v>
      </c>
      <c r="AI107">
        <v>0.91600000000000004</v>
      </c>
      <c r="AJ107">
        <v>0.55300000000000005</v>
      </c>
      <c r="AK107">
        <v>1.456</v>
      </c>
      <c r="AL107" t="s">
        <v>1491</v>
      </c>
    </row>
    <row r="108" spans="1:38">
      <c r="A108" s="41">
        <v>105</v>
      </c>
      <c r="B108" s="41" t="s">
        <v>304</v>
      </c>
      <c r="C108" s="41" t="s">
        <v>305</v>
      </c>
      <c r="D108" s="41"/>
      <c r="E108" s="41">
        <v>26.024999999999999</v>
      </c>
      <c r="F108" s="41">
        <v>26.016999999999999</v>
      </c>
      <c r="G108" s="41">
        <v>29.2</v>
      </c>
      <c r="H108">
        <v>405259</v>
      </c>
      <c r="I108">
        <v>8747</v>
      </c>
      <c r="J108" t="s">
        <v>102</v>
      </c>
      <c r="K108" t="s">
        <v>102</v>
      </c>
      <c r="L108" t="s">
        <v>102</v>
      </c>
      <c r="M108" t="s">
        <v>102</v>
      </c>
      <c r="N108">
        <v>8.9183500000000002</v>
      </c>
      <c r="O108" t="s">
        <v>102</v>
      </c>
      <c r="P108" t="s">
        <v>102</v>
      </c>
      <c r="Q108" t="s">
        <v>102</v>
      </c>
      <c r="R108" t="s">
        <v>102</v>
      </c>
      <c r="T108" t="s">
        <v>1492</v>
      </c>
      <c r="U108">
        <v>26.016999999999999</v>
      </c>
      <c r="V108">
        <v>29.2</v>
      </c>
      <c r="W108" t="s">
        <v>5</v>
      </c>
      <c r="X108" t="s">
        <v>5</v>
      </c>
      <c r="Y108">
        <v>0</v>
      </c>
      <c r="Z108" t="s">
        <v>5</v>
      </c>
      <c r="AA108" t="s">
        <v>5</v>
      </c>
      <c r="AB108" t="s">
        <v>5</v>
      </c>
      <c r="AC108">
        <v>8.7539999999999996</v>
      </c>
      <c r="AD108">
        <v>1.0469999999999999</v>
      </c>
      <c r="AE108">
        <v>4.1482000000000001</v>
      </c>
      <c r="AF108">
        <v>4.9421999999999997</v>
      </c>
      <c r="AG108">
        <v>0</v>
      </c>
      <c r="AH108">
        <v>0</v>
      </c>
      <c r="AI108">
        <v>0</v>
      </c>
      <c r="AJ108">
        <v>0</v>
      </c>
      <c r="AK108">
        <v>1.413</v>
      </c>
      <c r="AL108" t="s">
        <v>1491</v>
      </c>
    </row>
    <row r="109" spans="1:38">
      <c r="A109" s="41">
        <v>106</v>
      </c>
      <c r="B109" s="41" t="s">
        <v>306</v>
      </c>
      <c r="C109" s="41" t="s">
        <v>307</v>
      </c>
      <c r="D109" s="41"/>
      <c r="E109" s="41">
        <v>26.742000000000001</v>
      </c>
      <c r="F109" s="41">
        <v>26.033000000000001</v>
      </c>
      <c r="G109" s="41">
        <v>28.082999999999998</v>
      </c>
      <c r="H109">
        <v>61617</v>
      </c>
      <c r="I109">
        <v>1297</v>
      </c>
      <c r="J109" t="s">
        <v>102</v>
      </c>
      <c r="K109" t="s">
        <v>102</v>
      </c>
      <c r="L109" t="s">
        <v>102</v>
      </c>
      <c r="M109" t="s">
        <v>102</v>
      </c>
      <c r="N109">
        <v>1.35599</v>
      </c>
      <c r="O109" t="s">
        <v>102</v>
      </c>
      <c r="P109" t="s">
        <v>102</v>
      </c>
      <c r="Q109" t="s">
        <v>102</v>
      </c>
      <c r="R109" t="s">
        <v>102</v>
      </c>
      <c r="U109">
        <v>26.033000000000001</v>
      </c>
      <c r="V109">
        <v>28.082999999999998</v>
      </c>
      <c r="W109">
        <v>7406.4790000000003</v>
      </c>
      <c r="X109">
        <v>20.253</v>
      </c>
      <c r="Y109">
        <v>49376.529000000002</v>
      </c>
      <c r="Z109">
        <v>1.393</v>
      </c>
      <c r="AA109">
        <v>1.361</v>
      </c>
      <c r="AB109">
        <v>1.31</v>
      </c>
      <c r="AC109">
        <v>2.363</v>
      </c>
      <c r="AD109">
        <v>1.103</v>
      </c>
      <c r="AE109">
        <v>-0.4375</v>
      </c>
      <c r="AF109">
        <v>1.0385</v>
      </c>
      <c r="AG109">
        <v>1.2430000000000001</v>
      </c>
      <c r="AH109">
        <v>1.599</v>
      </c>
      <c r="AI109">
        <v>1.421</v>
      </c>
      <c r="AJ109">
        <v>0.73499999999999999</v>
      </c>
      <c r="AK109">
        <v>1.4530000000000001</v>
      </c>
      <c r="AL109" t="s">
        <v>1491</v>
      </c>
    </row>
    <row r="110" spans="1:38">
      <c r="A110" s="41">
        <v>107</v>
      </c>
      <c r="B110" s="41" t="s">
        <v>308</v>
      </c>
      <c r="C110" s="41" t="s">
        <v>309</v>
      </c>
      <c r="D110" s="41"/>
      <c r="E110" s="41">
        <v>26.678000000000001</v>
      </c>
      <c r="F110" s="41">
        <v>25.792000000000002</v>
      </c>
      <c r="G110" s="41">
        <v>27.832999999999998</v>
      </c>
      <c r="H110">
        <v>456361</v>
      </c>
      <c r="I110">
        <v>10865</v>
      </c>
      <c r="J110" t="s">
        <v>102</v>
      </c>
      <c r="K110" t="s">
        <v>102</v>
      </c>
      <c r="L110" t="s">
        <v>102</v>
      </c>
      <c r="M110" t="s">
        <v>102</v>
      </c>
      <c r="N110">
        <v>10.04294</v>
      </c>
      <c r="O110" t="s">
        <v>102</v>
      </c>
      <c r="P110" t="s">
        <v>102</v>
      </c>
      <c r="Q110" t="s">
        <v>102</v>
      </c>
      <c r="R110" t="s">
        <v>102</v>
      </c>
      <c r="U110">
        <v>25.792000000000002</v>
      </c>
      <c r="V110">
        <v>27.832999999999998</v>
      </c>
      <c r="W110">
        <v>9500.9789999999994</v>
      </c>
      <c r="X110">
        <v>15.788</v>
      </c>
      <c r="Y110">
        <v>63339.857000000004</v>
      </c>
      <c r="Z110">
        <v>1.0589999999999999</v>
      </c>
      <c r="AA110">
        <v>1.0760000000000001</v>
      </c>
      <c r="AB110">
        <v>0.13600000000000001</v>
      </c>
      <c r="AC110">
        <v>84.938999999999993</v>
      </c>
      <c r="AD110">
        <v>1.071</v>
      </c>
      <c r="AE110">
        <v>-5.3227000000000002</v>
      </c>
      <c r="AF110">
        <v>2.2658</v>
      </c>
      <c r="AG110">
        <v>1.095</v>
      </c>
      <c r="AH110">
        <v>1.4870000000000001</v>
      </c>
      <c r="AI110">
        <v>1.2569999999999999</v>
      </c>
      <c r="AJ110">
        <v>0.63800000000000001</v>
      </c>
      <c r="AK110">
        <v>1.4510000000000001</v>
      </c>
      <c r="AL110" t="s">
        <v>1491</v>
      </c>
    </row>
    <row r="111" spans="1:38">
      <c r="A111" s="41">
        <v>108</v>
      </c>
      <c r="B111" s="41" t="s">
        <v>310</v>
      </c>
      <c r="C111" s="41" t="s">
        <v>311</v>
      </c>
      <c r="D111" s="41"/>
      <c r="E111" s="41">
        <v>26.67</v>
      </c>
      <c r="F111" s="41">
        <v>26.1</v>
      </c>
      <c r="G111" s="41">
        <v>27.391999999999999</v>
      </c>
      <c r="H111">
        <v>17857</v>
      </c>
      <c r="I111">
        <v>566</v>
      </c>
      <c r="J111" t="s">
        <v>102</v>
      </c>
      <c r="K111" t="s">
        <v>102</v>
      </c>
      <c r="L111" t="s">
        <v>102</v>
      </c>
      <c r="M111" t="s">
        <v>102</v>
      </c>
      <c r="N111">
        <v>0.39295999999999998</v>
      </c>
      <c r="O111" t="s">
        <v>102</v>
      </c>
      <c r="P111" t="s">
        <v>102</v>
      </c>
      <c r="Q111" t="s">
        <v>102</v>
      </c>
      <c r="R111" t="s">
        <v>102</v>
      </c>
      <c r="S111" t="s">
        <v>1248</v>
      </c>
      <c r="U111">
        <v>26.1</v>
      </c>
      <c r="V111">
        <v>27.391999999999999</v>
      </c>
      <c r="W111">
        <v>15032.509</v>
      </c>
      <c r="X111">
        <v>9.9779999999999998</v>
      </c>
      <c r="Y111">
        <v>100216.728</v>
      </c>
      <c r="Z111">
        <v>1.2110000000000001</v>
      </c>
      <c r="AA111">
        <v>1.1870000000000001</v>
      </c>
      <c r="AB111">
        <v>1.0760000000000001</v>
      </c>
      <c r="AC111">
        <v>10.27</v>
      </c>
      <c r="AD111">
        <v>1.077</v>
      </c>
      <c r="AE111">
        <v>0.62960000000000005</v>
      </c>
      <c r="AF111">
        <v>0.87</v>
      </c>
      <c r="AG111">
        <v>0.87</v>
      </c>
      <c r="AH111">
        <v>0.96599999999999997</v>
      </c>
      <c r="AI111">
        <v>0.89</v>
      </c>
      <c r="AJ111">
        <v>0.52600000000000002</v>
      </c>
      <c r="AK111">
        <v>1.452</v>
      </c>
      <c r="AL111" t="s">
        <v>1491</v>
      </c>
    </row>
    <row r="112" spans="1:38">
      <c r="A112" s="41">
        <v>109</v>
      </c>
      <c r="B112" s="41" t="s">
        <v>312</v>
      </c>
      <c r="C112" s="41" t="s">
        <v>313</v>
      </c>
      <c r="D112" s="41"/>
      <c r="E112" s="41">
        <v>26.648</v>
      </c>
      <c r="F112" s="41">
        <v>26.117000000000001</v>
      </c>
      <c r="G112" s="41">
        <v>27.774999999999999</v>
      </c>
      <c r="H112">
        <v>33678</v>
      </c>
      <c r="I112">
        <v>827</v>
      </c>
      <c r="J112" t="s">
        <v>102</v>
      </c>
      <c r="K112" t="s">
        <v>102</v>
      </c>
      <c r="L112" t="s">
        <v>102</v>
      </c>
      <c r="M112" t="s">
        <v>102</v>
      </c>
      <c r="N112">
        <v>0.74114999999999998</v>
      </c>
      <c r="O112" t="s">
        <v>102</v>
      </c>
      <c r="P112" t="s">
        <v>102</v>
      </c>
      <c r="Q112" t="s">
        <v>102</v>
      </c>
      <c r="R112" t="s">
        <v>102</v>
      </c>
      <c r="U112">
        <v>26.117000000000001</v>
      </c>
      <c r="V112">
        <v>27.774999999999999</v>
      </c>
      <c r="W112">
        <v>10770.643</v>
      </c>
      <c r="X112">
        <v>13.927</v>
      </c>
      <c r="Y112">
        <v>71804.286999999997</v>
      </c>
      <c r="Z112">
        <v>1.5229999999999999</v>
      </c>
      <c r="AA112">
        <v>1.5149999999999999</v>
      </c>
      <c r="AB112">
        <v>1.3360000000000001</v>
      </c>
      <c r="AC112">
        <v>2.3460000000000001</v>
      </c>
      <c r="AD112">
        <v>1.0920000000000001</v>
      </c>
      <c r="AE112">
        <v>0.43020000000000003</v>
      </c>
      <c r="AF112">
        <v>0.20119999999999999</v>
      </c>
      <c r="AG112">
        <v>1.0269999999999999</v>
      </c>
      <c r="AH112">
        <v>1.4490000000000001</v>
      </c>
      <c r="AI112">
        <v>1.3260000000000001</v>
      </c>
      <c r="AJ112">
        <v>0.60299999999999998</v>
      </c>
      <c r="AK112">
        <v>1.4550000000000001</v>
      </c>
      <c r="AL112" t="s">
        <v>1491</v>
      </c>
    </row>
    <row r="113" spans="1:38">
      <c r="A113" s="41">
        <v>110</v>
      </c>
      <c r="B113" s="41" t="s">
        <v>314</v>
      </c>
      <c r="C113" s="41" t="s">
        <v>315</v>
      </c>
      <c r="D113" s="41"/>
      <c r="E113" s="41">
        <v>26.553000000000001</v>
      </c>
      <c r="F113" s="41">
        <v>25.957999999999998</v>
      </c>
      <c r="G113" s="41">
        <v>27.574999999999999</v>
      </c>
      <c r="H113">
        <v>90064</v>
      </c>
      <c r="I113">
        <v>2202</v>
      </c>
      <c r="J113" t="s">
        <v>102</v>
      </c>
      <c r="K113" t="s">
        <v>102</v>
      </c>
      <c r="L113" t="s">
        <v>102</v>
      </c>
      <c r="M113" t="s">
        <v>102</v>
      </c>
      <c r="N113">
        <v>1.982</v>
      </c>
      <c r="O113" t="s">
        <v>102</v>
      </c>
      <c r="P113" t="s">
        <v>102</v>
      </c>
      <c r="Q113" t="s">
        <v>102</v>
      </c>
      <c r="R113" t="s">
        <v>102</v>
      </c>
      <c r="U113">
        <v>25.957999999999998</v>
      </c>
      <c r="V113">
        <v>27.574999999999999</v>
      </c>
      <c r="W113">
        <v>9377.848</v>
      </c>
      <c r="X113">
        <v>15.994999999999999</v>
      </c>
      <c r="Y113">
        <v>62518.987000000001</v>
      </c>
      <c r="Z113">
        <v>1.254</v>
      </c>
      <c r="AA113">
        <v>1.2250000000000001</v>
      </c>
      <c r="AB113">
        <v>0.81299999999999994</v>
      </c>
      <c r="AC113">
        <v>2.347</v>
      </c>
      <c r="AD113">
        <v>1.1060000000000001</v>
      </c>
      <c r="AE113">
        <v>1.7175</v>
      </c>
      <c r="AF113">
        <v>0.76429999999999998</v>
      </c>
      <c r="AG113">
        <v>1.097</v>
      </c>
      <c r="AH113">
        <v>1.3220000000000001</v>
      </c>
      <c r="AI113">
        <v>1.1859999999999999</v>
      </c>
      <c r="AJ113">
        <v>0.64700000000000002</v>
      </c>
      <c r="AK113">
        <v>1.4530000000000001</v>
      </c>
      <c r="AL113" t="s">
        <v>1491</v>
      </c>
    </row>
    <row r="114" spans="1:38">
      <c r="A114" s="41">
        <v>111</v>
      </c>
      <c r="B114" s="41" t="s">
        <v>316</v>
      </c>
      <c r="C114" s="41" t="s">
        <v>317</v>
      </c>
      <c r="D114" s="41"/>
      <c r="E114" s="41">
        <v>26.922999999999998</v>
      </c>
      <c r="F114" s="41">
        <v>26.007999999999999</v>
      </c>
      <c r="G114" s="41">
        <v>27.632999999999999</v>
      </c>
      <c r="H114">
        <v>76126</v>
      </c>
      <c r="I114">
        <v>1286</v>
      </c>
      <c r="J114" t="s">
        <v>102</v>
      </c>
      <c r="K114" t="s">
        <v>102</v>
      </c>
      <c r="L114" t="s">
        <v>102</v>
      </c>
      <c r="M114" t="s">
        <v>102</v>
      </c>
      <c r="N114">
        <v>1.67527</v>
      </c>
      <c r="O114" t="s">
        <v>102</v>
      </c>
      <c r="P114" t="s">
        <v>102</v>
      </c>
      <c r="Q114" t="s">
        <v>102</v>
      </c>
      <c r="R114" t="s">
        <v>102</v>
      </c>
      <c r="U114">
        <v>26.007999999999999</v>
      </c>
      <c r="V114">
        <v>27.632999999999999</v>
      </c>
      <c r="W114">
        <v>5562.0330000000004</v>
      </c>
      <c r="X114">
        <v>26.969000000000001</v>
      </c>
      <c r="Y114">
        <v>37080.220999999998</v>
      </c>
      <c r="Z114">
        <v>0.84199999999999997</v>
      </c>
      <c r="AA114">
        <v>0.82499999999999996</v>
      </c>
      <c r="AB114">
        <v>1.5640000000000001</v>
      </c>
      <c r="AC114">
        <v>2.407</v>
      </c>
      <c r="AD114">
        <v>1.1639999999999999</v>
      </c>
      <c r="AE114">
        <v>1.5584</v>
      </c>
      <c r="AF114">
        <v>0.47710000000000002</v>
      </c>
      <c r="AG114">
        <v>1.444</v>
      </c>
      <c r="AH114">
        <v>1.4830000000000001</v>
      </c>
      <c r="AI114">
        <v>1.407</v>
      </c>
      <c r="AJ114">
        <v>1.0289999999999999</v>
      </c>
      <c r="AK114">
        <v>1.48</v>
      </c>
      <c r="AL114" t="s">
        <v>1491</v>
      </c>
    </row>
    <row r="115" spans="1:38">
      <c r="A115" s="41">
        <v>112</v>
      </c>
      <c r="B115" s="41" t="s">
        <v>318</v>
      </c>
      <c r="C115" s="41" t="s">
        <v>319</v>
      </c>
      <c r="D115" s="41"/>
      <c r="E115" s="41">
        <v>26.297999999999998</v>
      </c>
      <c r="F115" s="41">
        <v>25.667000000000002</v>
      </c>
      <c r="G115" s="41">
        <v>27.391999999999999</v>
      </c>
      <c r="H115">
        <v>122726</v>
      </c>
      <c r="I115">
        <v>2983</v>
      </c>
      <c r="J115" t="s">
        <v>102</v>
      </c>
      <c r="K115" t="s">
        <v>102</v>
      </c>
      <c r="L115" t="s">
        <v>102</v>
      </c>
      <c r="M115" t="s">
        <v>102</v>
      </c>
      <c r="N115">
        <v>2.70078</v>
      </c>
      <c r="O115" t="s">
        <v>102</v>
      </c>
      <c r="P115" t="s">
        <v>102</v>
      </c>
      <c r="Q115" t="s">
        <v>102</v>
      </c>
      <c r="R115" t="s">
        <v>102</v>
      </c>
      <c r="U115">
        <v>25.667000000000002</v>
      </c>
      <c r="V115">
        <v>27.391999999999999</v>
      </c>
      <c r="W115">
        <v>9448.3029999999999</v>
      </c>
      <c r="X115">
        <v>15.875999999999999</v>
      </c>
      <c r="Y115">
        <v>62988.69</v>
      </c>
      <c r="Z115">
        <v>1.29</v>
      </c>
      <c r="AA115">
        <v>1.25</v>
      </c>
      <c r="AB115">
        <v>1.264</v>
      </c>
      <c r="AC115">
        <v>20.701000000000001</v>
      </c>
      <c r="AD115">
        <v>1.107</v>
      </c>
      <c r="AE115">
        <v>1.9370000000000001</v>
      </c>
      <c r="AF115">
        <v>1.1547000000000001</v>
      </c>
      <c r="AG115">
        <v>1.0820000000000001</v>
      </c>
      <c r="AH115">
        <v>1.395</v>
      </c>
      <c r="AI115">
        <v>1.2290000000000001</v>
      </c>
      <c r="AJ115">
        <v>0.63600000000000001</v>
      </c>
      <c r="AK115">
        <v>1.452</v>
      </c>
      <c r="AL115" t="s">
        <v>1491</v>
      </c>
    </row>
    <row r="116" spans="1:38">
      <c r="A116" s="41">
        <v>113</v>
      </c>
      <c r="B116" s="41" t="s">
        <v>320</v>
      </c>
      <c r="C116" s="41" t="s">
        <v>321</v>
      </c>
      <c r="D116" s="41"/>
      <c r="E116" s="41">
        <v>26.248999999999999</v>
      </c>
      <c r="F116" s="41">
        <v>25.867000000000001</v>
      </c>
      <c r="G116" s="41">
        <v>26.85</v>
      </c>
      <c r="H116">
        <v>23848</v>
      </c>
      <c r="I116">
        <v>799</v>
      </c>
      <c r="J116" t="s">
        <v>102</v>
      </c>
      <c r="K116" t="s">
        <v>102</v>
      </c>
      <c r="L116" t="s">
        <v>102</v>
      </c>
      <c r="M116" t="s">
        <v>102</v>
      </c>
      <c r="N116">
        <v>0.52481</v>
      </c>
      <c r="O116" t="s">
        <v>102</v>
      </c>
      <c r="P116" t="s">
        <v>102</v>
      </c>
      <c r="Q116" t="s">
        <v>102</v>
      </c>
      <c r="R116" t="s">
        <v>102</v>
      </c>
      <c r="U116">
        <v>25.867000000000001</v>
      </c>
      <c r="V116">
        <v>26.85</v>
      </c>
      <c r="W116">
        <v>15762.062</v>
      </c>
      <c r="X116">
        <v>9.5169999999999995</v>
      </c>
      <c r="Y116">
        <v>105080.416</v>
      </c>
      <c r="Z116">
        <v>1.2090000000000001</v>
      </c>
      <c r="AA116">
        <v>1.181</v>
      </c>
      <c r="AB116">
        <v>1.2909999999999999</v>
      </c>
      <c r="AC116">
        <v>15.882</v>
      </c>
      <c r="AD116">
        <v>1.1160000000000001</v>
      </c>
      <c r="AE116">
        <v>0.31900000000000001</v>
      </c>
      <c r="AF116">
        <v>0.27600000000000002</v>
      </c>
      <c r="AG116">
        <v>0.83599999999999997</v>
      </c>
      <c r="AH116">
        <v>0.875</v>
      </c>
      <c r="AI116">
        <v>0.81299999999999994</v>
      </c>
      <c r="AJ116">
        <v>0.505</v>
      </c>
      <c r="AK116">
        <v>1.452</v>
      </c>
      <c r="AL116" t="s">
        <v>1491</v>
      </c>
    </row>
    <row r="117" spans="1:38">
      <c r="A117" s="41">
        <v>114</v>
      </c>
      <c r="B117" s="41" t="s">
        <v>322</v>
      </c>
      <c r="C117" s="41" t="s">
        <v>323</v>
      </c>
      <c r="D117" s="41"/>
      <c r="E117" s="41">
        <v>26.366</v>
      </c>
      <c r="F117" s="41">
        <v>25.5</v>
      </c>
      <c r="G117" s="41">
        <v>34.383000000000003</v>
      </c>
      <c r="H117">
        <v>230996</v>
      </c>
      <c r="I117">
        <v>3330</v>
      </c>
      <c r="J117" t="s">
        <v>102</v>
      </c>
      <c r="K117" t="s">
        <v>102</v>
      </c>
      <c r="L117" t="s">
        <v>102</v>
      </c>
      <c r="M117" t="s">
        <v>102</v>
      </c>
      <c r="N117">
        <v>5.0834400000000004</v>
      </c>
      <c r="O117" t="s">
        <v>102</v>
      </c>
      <c r="P117" t="s">
        <v>102</v>
      </c>
      <c r="Q117" t="s">
        <v>102</v>
      </c>
      <c r="R117" t="s">
        <v>102</v>
      </c>
      <c r="T117" t="s">
        <v>1250</v>
      </c>
      <c r="U117">
        <v>25.5</v>
      </c>
      <c r="V117">
        <v>34.383000000000003</v>
      </c>
      <c r="W117">
        <v>5662.6189999999997</v>
      </c>
      <c r="X117">
        <v>26.49</v>
      </c>
      <c r="Y117">
        <v>37750.792999999998</v>
      </c>
      <c r="Z117">
        <v>2.5819999999999999</v>
      </c>
      <c r="AA117">
        <v>1.506</v>
      </c>
      <c r="AB117">
        <v>1.268</v>
      </c>
      <c r="AC117">
        <v>23.016999999999999</v>
      </c>
      <c r="AD117">
        <v>1.07</v>
      </c>
      <c r="AE117">
        <v>-1.8905000000000001</v>
      </c>
      <c r="AF117">
        <v>0.72570000000000001</v>
      </c>
      <c r="AG117">
        <v>1.4019999999999999</v>
      </c>
      <c r="AH117">
        <v>3.1920000000000002</v>
      </c>
      <c r="AI117">
        <v>1.7010000000000001</v>
      </c>
      <c r="AJ117">
        <v>0.82799999999999996</v>
      </c>
      <c r="AK117">
        <v>1.454</v>
      </c>
      <c r="AL117" t="s">
        <v>1491</v>
      </c>
    </row>
    <row r="118" spans="1:38">
      <c r="A118" s="41">
        <v>115</v>
      </c>
      <c r="B118" s="41" t="s">
        <v>324</v>
      </c>
      <c r="C118" s="41" t="s">
        <v>325</v>
      </c>
      <c r="D118" s="41"/>
      <c r="E118" s="41">
        <v>26.344000000000001</v>
      </c>
      <c r="F118" s="41">
        <v>25.792000000000002</v>
      </c>
      <c r="G118" s="41">
        <v>27.4</v>
      </c>
      <c r="H118">
        <v>185918</v>
      </c>
      <c r="I118">
        <v>4138</v>
      </c>
      <c r="J118" t="s">
        <v>102</v>
      </c>
      <c r="K118" t="s">
        <v>102</v>
      </c>
      <c r="L118" t="s">
        <v>102</v>
      </c>
      <c r="M118" t="s">
        <v>102</v>
      </c>
      <c r="N118">
        <v>4.0914200000000003</v>
      </c>
      <c r="O118" t="s">
        <v>102</v>
      </c>
      <c r="P118" t="s">
        <v>102</v>
      </c>
      <c r="Q118" t="s">
        <v>102</v>
      </c>
      <c r="R118" t="s">
        <v>102</v>
      </c>
      <c r="U118">
        <v>25.792000000000002</v>
      </c>
      <c r="V118">
        <v>27.4</v>
      </c>
      <c r="W118">
        <v>7235.442</v>
      </c>
      <c r="X118">
        <v>20.731000000000002</v>
      </c>
      <c r="Y118">
        <v>48236.281999999999</v>
      </c>
      <c r="Z118">
        <v>1.3640000000000001</v>
      </c>
      <c r="AA118">
        <v>1.343</v>
      </c>
      <c r="AB118">
        <v>1.2809999999999999</v>
      </c>
      <c r="AC118">
        <v>17.388000000000002</v>
      </c>
      <c r="AD118">
        <v>1.0660000000000001</v>
      </c>
      <c r="AE118">
        <v>2.9211999999999998</v>
      </c>
      <c r="AF118">
        <v>1.5344</v>
      </c>
      <c r="AG118">
        <v>1.2390000000000001</v>
      </c>
      <c r="AH118">
        <v>1.351</v>
      </c>
      <c r="AI118">
        <v>1.236</v>
      </c>
      <c r="AJ118">
        <v>0.73799999999999999</v>
      </c>
      <c r="AK118">
        <v>1.4530000000000001</v>
      </c>
      <c r="AL118" t="s">
        <v>1491</v>
      </c>
    </row>
    <row r="119" spans="1:38">
      <c r="A119" s="41">
        <v>116</v>
      </c>
      <c r="B119" s="41" t="s">
        <v>326</v>
      </c>
      <c r="C119" s="41" t="s">
        <v>327</v>
      </c>
      <c r="D119" s="41"/>
      <c r="E119" s="41">
        <v>26.236000000000001</v>
      </c>
      <c r="F119" s="41">
        <v>25.567</v>
      </c>
      <c r="G119" s="41">
        <v>27.617000000000001</v>
      </c>
      <c r="H119">
        <v>81221</v>
      </c>
      <c r="I119">
        <v>1592</v>
      </c>
      <c r="J119" t="s">
        <v>102</v>
      </c>
      <c r="K119" t="s">
        <v>102</v>
      </c>
      <c r="L119" t="s">
        <v>102</v>
      </c>
      <c r="M119" t="s">
        <v>102</v>
      </c>
      <c r="N119">
        <v>1.78739</v>
      </c>
      <c r="O119" t="s">
        <v>102</v>
      </c>
      <c r="P119" t="s">
        <v>102</v>
      </c>
      <c r="Q119" t="s">
        <v>102</v>
      </c>
      <c r="R119" t="s">
        <v>102</v>
      </c>
      <c r="U119">
        <v>25.567</v>
      </c>
      <c r="V119">
        <v>27.617000000000001</v>
      </c>
      <c r="W119">
        <v>5623.1710000000003</v>
      </c>
      <c r="X119">
        <v>26.675000000000001</v>
      </c>
      <c r="Y119">
        <v>37487.805999999997</v>
      </c>
      <c r="Z119">
        <v>1.466</v>
      </c>
      <c r="AA119">
        <v>1.4430000000000001</v>
      </c>
      <c r="AB119">
        <v>2.8730000000000002</v>
      </c>
      <c r="AC119">
        <v>20.061</v>
      </c>
      <c r="AD119">
        <v>1.252</v>
      </c>
      <c r="AE119">
        <v>2.1894999999999998</v>
      </c>
      <c r="AF119">
        <v>1.0513999999999999</v>
      </c>
      <c r="AG119">
        <v>1.399</v>
      </c>
      <c r="AH119">
        <v>1.627</v>
      </c>
      <c r="AI119">
        <v>1.4650000000000001</v>
      </c>
      <c r="AJ119">
        <v>0.81200000000000006</v>
      </c>
      <c r="AK119">
        <v>1.452</v>
      </c>
      <c r="AL119" t="s">
        <v>1491</v>
      </c>
    </row>
    <row r="120" spans="1:38">
      <c r="A120" s="41">
        <v>117</v>
      </c>
      <c r="B120" s="41" t="s">
        <v>328</v>
      </c>
      <c r="C120" s="41" t="s">
        <v>329</v>
      </c>
      <c r="D120" s="41"/>
      <c r="E120" s="41" t="s">
        <v>102</v>
      </c>
      <c r="F120" s="41" t="s">
        <v>102</v>
      </c>
      <c r="G120" s="41" t="s">
        <v>102</v>
      </c>
      <c r="H120" t="s">
        <v>102</v>
      </c>
      <c r="I120" t="s">
        <v>102</v>
      </c>
      <c r="J120" t="s">
        <v>102</v>
      </c>
      <c r="K120" t="s">
        <v>102</v>
      </c>
      <c r="L120" t="s">
        <v>102</v>
      </c>
      <c r="M120" t="s">
        <v>102</v>
      </c>
      <c r="N120" t="s">
        <v>102</v>
      </c>
      <c r="O120" t="s">
        <v>102</v>
      </c>
      <c r="P120" t="s">
        <v>102</v>
      </c>
      <c r="Q120" t="s">
        <v>102</v>
      </c>
      <c r="R120" t="s">
        <v>102</v>
      </c>
      <c r="T120" t="s">
        <v>102</v>
      </c>
      <c r="U120" t="s">
        <v>102</v>
      </c>
      <c r="V120" t="s">
        <v>102</v>
      </c>
      <c r="W120" t="s">
        <v>102</v>
      </c>
      <c r="X120" t="s">
        <v>102</v>
      </c>
      <c r="Y120" t="s">
        <v>102</v>
      </c>
      <c r="Z120" t="s">
        <v>102</v>
      </c>
      <c r="AA120" t="s">
        <v>102</v>
      </c>
      <c r="AB120" t="s">
        <v>102</v>
      </c>
      <c r="AC120" t="s">
        <v>102</v>
      </c>
      <c r="AD120" t="s">
        <v>102</v>
      </c>
      <c r="AE120" t="s">
        <v>102</v>
      </c>
      <c r="AF120" t="s">
        <v>102</v>
      </c>
      <c r="AG120" t="s">
        <v>102</v>
      </c>
      <c r="AH120" t="s">
        <v>102</v>
      </c>
      <c r="AI120" t="s">
        <v>102</v>
      </c>
      <c r="AJ120" t="s">
        <v>102</v>
      </c>
      <c r="AL120" t="s">
        <v>1491</v>
      </c>
    </row>
    <row r="121" spans="1:38">
      <c r="A121" s="41">
        <v>118</v>
      </c>
      <c r="B121" s="41" t="s">
        <v>330</v>
      </c>
      <c r="C121" s="41" t="s">
        <v>331</v>
      </c>
      <c r="D121" s="41"/>
      <c r="E121" s="41">
        <v>26.093</v>
      </c>
      <c r="F121" s="41">
        <v>25.45</v>
      </c>
      <c r="G121" s="41">
        <v>27.492000000000001</v>
      </c>
      <c r="H121">
        <v>128017</v>
      </c>
      <c r="I121">
        <v>2392</v>
      </c>
      <c r="J121" t="s">
        <v>102</v>
      </c>
      <c r="K121" t="s">
        <v>102</v>
      </c>
      <c r="L121" t="s">
        <v>102</v>
      </c>
      <c r="M121" t="s">
        <v>102</v>
      </c>
      <c r="N121">
        <v>2.8172100000000002</v>
      </c>
      <c r="O121" t="s">
        <v>102</v>
      </c>
      <c r="P121" t="s">
        <v>102</v>
      </c>
      <c r="Q121" t="s">
        <v>102</v>
      </c>
      <c r="R121" t="s">
        <v>102</v>
      </c>
      <c r="U121">
        <v>25.45</v>
      </c>
      <c r="V121">
        <v>27.492000000000001</v>
      </c>
      <c r="W121">
        <v>4675.8530000000001</v>
      </c>
      <c r="X121">
        <v>32.08</v>
      </c>
      <c r="Y121">
        <v>31172.35</v>
      </c>
      <c r="Z121">
        <v>1.512</v>
      </c>
      <c r="AA121">
        <v>1.492</v>
      </c>
      <c r="AB121">
        <v>1.3049999999999999</v>
      </c>
      <c r="AC121">
        <v>2.3410000000000002</v>
      </c>
      <c r="AD121">
        <v>1.0960000000000001</v>
      </c>
      <c r="AE121">
        <v>4.2233999999999998</v>
      </c>
      <c r="AF121">
        <v>1.6600999999999999</v>
      </c>
      <c r="AG121">
        <v>1.526</v>
      </c>
      <c r="AH121">
        <v>1.702</v>
      </c>
      <c r="AI121">
        <v>1.5329999999999999</v>
      </c>
      <c r="AJ121">
        <v>0.871</v>
      </c>
      <c r="AK121">
        <v>1.4530000000000001</v>
      </c>
      <c r="AL121" t="s">
        <v>1491</v>
      </c>
    </row>
    <row r="122" spans="1:38">
      <c r="A122" s="41">
        <v>119</v>
      </c>
      <c r="B122" s="41" t="s">
        <v>332</v>
      </c>
      <c r="C122" s="41" t="s">
        <v>333</v>
      </c>
      <c r="D122" s="41"/>
      <c r="E122" s="41">
        <v>26.097000000000001</v>
      </c>
      <c r="F122" s="41">
        <v>25.483000000000001</v>
      </c>
      <c r="G122" s="41">
        <v>27.25</v>
      </c>
      <c r="H122">
        <v>95190</v>
      </c>
      <c r="I122">
        <v>2085</v>
      </c>
      <c r="J122" t="s">
        <v>102</v>
      </c>
      <c r="K122" t="s">
        <v>102</v>
      </c>
      <c r="L122" t="s">
        <v>102</v>
      </c>
      <c r="M122" t="s">
        <v>102</v>
      </c>
      <c r="N122">
        <v>2.0948000000000002</v>
      </c>
      <c r="O122" t="s">
        <v>102</v>
      </c>
      <c r="P122" t="s">
        <v>102</v>
      </c>
      <c r="Q122" t="s">
        <v>102</v>
      </c>
      <c r="R122" t="s">
        <v>102</v>
      </c>
      <c r="U122">
        <v>25.483000000000001</v>
      </c>
      <c r="V122">
        <v>27.25</v>
      </c>
      <c r="W122">
        <v>6544.1149999999998</v>
      </c>
      <c r="X122">
        <v>22.920999999999999</v>
      </c>
      <c r="Y122">
        <v>43627.432000000001</v>
      </c>
      <c r="Z122">
        <v>1.4139999999999999</v>
      </c>
      <c r="AA122">
        <v>1.4079999999999999</v>
      </c>
      <c r="AB122">
        <v>1.0029999999999999</v>
      </c>
      <c r="AC122">
        <v>23.094999999999999</v>
      </c>
      <c r="AD122">
        <v>1.071</v>
      </c>
      <c r="AE122">
        <v>2.8549000000000002</v>
      </c>
      <c r="AF122">
        <v>1.7249000000000001</v>
      </c>
      <c r="AG122">
        <v>1.29</v>
      </c>
      <c r="AH122">
        <v>1.425</v>
      </c>
      <c r="AI122">
        <v>1.2969999999999999</v>
      </c>
      <c r="AJ122">
        <v>0.73899999999999999</v>
      </c>
      <c r="AK122">
        <v>1.45</v>
      </c>
      <c r="AL122" t="s">
        <v>1491</v>
      </c>
    </row>
    <row r="123" spans="1:38">
      <c r="A123" s="41">
        <v>120</v>
      </c>
      <c r="B123" s="41" t="s">
        <v>334</v>
      </c>
      <c r="C123" s="41" t="s">
        <v>335</v>
      </c>
      <c r="D123" s="41"/>
      <c r="E123" s="41">
        <v>26.099</v>
      </c>
      <c r="F123" s="41">
        <v>24.957999999999998</v>
      </c>
      <c r="G123" s="41">
        <v>27.516999999999999</v>
      </c>
      <c r="H123">
        <v>344850</v>
      </c>
      <c r="I123">
        <v>6269</v>
      </c>
      <c r="J123" t="s">
        <v>102</v>
      </c>
      <c r="K123" t="s">
        <v>102</v>
      </c>
      <c r="L123" t="s">
        <v>102</v>
      </c>
      <c r="M123" t="s">
        <v>102</v>
      </c>
      <c r="N123">
        <v>7.5889699999999998</v>
      </c>
      <c r="O123" t="s">
        <v>102</v>
      </c>
      <c r="P123" t="s">
        <v>102</v>
      </c>
      <c r="Q123" t="s">
        <v>102</v>
      </c>
      <c r="R123" t="s">
        <v>102</v>
      </c>
      <c r="U123">
        <v>24.957999999999998</v>
      </c>
      <c r="V123">
        <v>27.516999999999999</v>
      </c>
      <c r="W123">
        <v>5142.5780000000004</v>
      </c>
      <c r="X123">
        <v>29.167999999999999</v>
      </c>
      <c r="Y123">
        <v>34283.853000000003</v>
      </c>
      <c r="Z123">
        <v>1.06</v>
      </c>
      <c r="AA123">
        <v>1.07</v>
      </c>
      <c r="AB123">
        <v>1.5960000000000001</v>
      </c>
      <c r="AC123">
        <v>4.6710000000000003</v>
      </c>
      <c r="AD123">
        <v>1.081</v>
      </c>
      <c r="AE123">
        <v>13.346500000000001</v>
      </c>
      <c r="AF123">
        <v>6.3701999999999996</v>
      </c>
      <c r="AG123">
        <v>1.456</v>
      </c>
      <c r="AH123">
        <v>2.0099999999999998</v>
      </c>
      <c r="AI123">
        <v>1.7410000000000001</v>
      </c>
      <c r="AJ123">
        <v>0.82099999999999995</v>
      </c>
      <c r="AK123">
        <v>1.45</v>
      </c>
      <c r="AL123" t="s">
        <v>1491</v>
      </c>
    </row>
    <row r="124" spans="1:38">
      <c r="A124" s="41">
        <v>121</v>
      </c>
      <c r="B124" s="41" t="s">
        <v>336</v>
      </c>
      <c r="C124" s="41" t="s">
        <v>337</v>
      </c>
      <c r="D124" s="41"/>
      <c r="E124" s="41" t="s">
        <v>102</v>
      </c>
      <c r="F124" s="41" t="s">
        <v>102</v>
      </c>
      <c r="G124" s="41" t="s">
        <v>102</v>
      </c>
      <c r="H124" t="s">
        <v>102</v>
      </c>
      <c r="I124" t="s">
        <v>102</v>
      </c>
      <c r="J124" t="s">
        <v>102</v>
      </c>
      <c r="K124" t="s">
        <v>102</v>
      </c>
      <c r="L124" t="s">
        <v>102</v>
      </c>
      <c r="M124" t="s">
        <v>102</v>
      </c>
      <c r="N124" t="s">
        <v>102</v>
      </c>
      <c r="O124" t="s">
        <v>102</v>
      </c>
      <c r="P124" t="s">
        <v>102</v>
      </c>
      <c r="Q124" t="s">
        <v>102</v>
      </c>
      <c r="R124" t="s">
        <v>102</v>
      </c>
      <c r="T124" t="s">
        <v>102</v>
      </c>
      <c r="U124" t="s">
        <v>102</v>
      </c>
      <c r="V124" t="s">
        <v>102</v>
      </c>
      <c r="W124" t="s">
        <v>102</v>
      </c>
      <c r="X124" t="s">
        <v>102</v>
      </c>
      <c r="Y124" t="s">
        <v>102</v>
      </c>
      <c r="Z124" t="s">
        <v>102</v>
      </c>
      <c r="AA124" t="s">
        <v>102</v>
      </c>
      <c r="AB124" t="s">
        <v>102</v>
      </c>
      <c r="AC124" t="s">
        <v>102</v>
      </c>
      <c r="AD124" t="s">
        <v>102</v>
      </c>
      <c r="AE124" t="s">
        <v>102</v>
      </c>
      <c r="AF124" t="s">
        <v>102</v>
      </c>
      <c r="AG124" t="s">
        <v>102</v>
      </c>
      <c r="AH124" t="s">
        <v>102</v>
      </c>
      <c r="AI124" t="s">
        <v>102</v>
      </c>
      <c r="AJ124" t="s">
        <v>102</v>
      </c>
      <c r="AL124" t="s">
        <v>1491</v>
      </c>
    </row>
    <row r="125" spans="1:38">
      <c r="A125" s="41">
        <v>122</v>
      </c>
      <c r="B125" s="41" t="s">
        <v>338</v>
      </c>
      <c r="C125" s="41" t="s">
        <v>339</v>
      </c>
      <c r="D125" s="41"/>
      <c r="E125" s="41">
        <v>26.055</v>
      </c>
      <c r="F125" s="41">
        <v>25.225000000000001</v>
      </c>
      <c r="G125" s="41">
        <v>27.716999999999999</v>
      </c>
      <c r="H125">
        <v>247215</v>
      </c>
      <c r="I125">
        <v>4582</v>
      </c>
      <c r="J125" t="s">
        <v>102</v>
      </c>
      <c r="K125" t="s">
        <v>102</v>
      </c>
      <c r="L125" t="s">
        <v>102</v>
      </c>
      <c r="M125" t="s">
        <v>102</v>
      </c>
      <c r="N125">
        <v>5.4403600000000001</v>
      </c>
      <c r="O125" t="s">
        <v>102</v>
      </c>
      <c r="P125" t="s">
        <v>102</v>
      </c>
      <c r="Q125" t="s">
        <v>102</v>
      </c>
      <c r="R125" t="s">
        <v>102</v>
      </c>
      <c r="U125">
        <v>25.225000000000001</v>
      </c>
      <c r="V125">
        <v>27.716999999999999</v>
      </c>
      <c r="W125">
        <v>5030.8419999999996</v>
      </c>
      <c r="X125">
        <v>29.815999999999999</v>
      </c>
      <c r="Y125">
        <v>33538.945</v>
      </c>
      <c r="Z125">
        <v>1.4419999999999999</v>
      </c>
      <c r="AA125">
        <v>1.4219999999999999</v>
      </c>
      <c r="AB125">
        <v>1.45</v>
      </c>
      <c r="AC125">
        <v>2.3439999999999999</v>
      </c>
      <c r="AD125">
        <v>1.097</v>
      </c>
      <c r="AE125">
        <v>3.9516</v>
      </c>
      <c r="AF125">
        <v>2.6920000000000002</v>
      </c>
      <c r="AG125">
        <v>1.4690000000000001</v>
      </c>
      <c r="AH125">
        <v>1.8680000000000001</v>
      </c>
      <c r="AI125">
        <v>1.621</v>
      </c>
      <c r="AJ125">
        <v>0.83299999999999996</v>
      </c>
      <c r="AK125">
        <v>1.4510000000000001</v>
      </c>
      <c r="AL125" t="s">
        <v>1491</v>
      </c>
    </row>
    <row r="126" spans="1:38">
      <c r="A126" s="41">
        <v>123</v>
      </c>
      <c r="B126" s="41" t="s">
        <v>340</v>
      </c>
      <c r="C126" s="41" t="s">
        <v>341</v>
      </c>
      <c r="D126" s="41"/>
      <c r="E126" s="41">
        <v>26.085000000000001</v>
      </c>
      <c r="F126" s="41">
        <v>25.317</v>
      </c>
      <c r="G126" s="41">
        <v>27.75</v>
      </c>
      <c r="H126">
        <v>307962</v>
      </c>
      <c r="I126">
        <v>5642</v>
      </c>
      <c r="J126" t="s">
        <v>102</v>
      </c>
      <c r="K126" t="s">
        <v>102</v>
      </c>
      <c r="L126" t="s">
        <v>102</v>
      </c>
      <c r="M126" t="s">
        <v>102</v>
      </c>
      <c r="N126">
        <v>6.7771699999999999</v>
      </c>
      <c r="O126" t="s">
        <v>102</v>
      </c>
      <c r="P126" t="s">
        <v>102</v>
      </c>
      <c r="Q126" t="s">
        <v>102</v>
      </c>
      <c r="R126" t="s">
        <v>102</v>
      </c>
      <c r="U126">
        <v>25.317</v>
      </c>
      <c r="V126">
        <v>27.75</v>
      </c>
      <c r="W126">
        <v>4984.2889999999998</v>
      </c>
      <c r="X126">
        <v>30.094999999999999</v>
      </c>
      <c r="Y126">
        <v>33228.595000000001</v>
      </c>
      <c r="Z126">
        <v>1.629</v>
      </c>
      <c r="AA126">
        <v>1.544</v>
      </c>
      <c r="AB126">
        <v>0.30099999999999999</v>
      </c>
      <c r="AC126">
        <v>23.077000000000002</v>
      </c>
      <c r="AD126">
        <v>1.0760000000000001</v>
      </c>
      <c r="AE126">
        <v>8.3813999999999993</v>
      </c>
      <c r="AF126">
        <v>4.3944999999999999</v>
      </c>
      <c r="AG126">
        <v>1.478</v>
      </c>
      <c r="AH126">
        <v>1.9419999999999999</v>
      </c>
      <c r="AI126">
        <v>1.6419999999999999</v>
      </c>
      <c r="AJ126">
        <v>0.83299999999999996</v>
      </c>
      <c r="AK126">
        <v>1.4530000000000001</v>
      </c>
      <c r="AL126" t="s">
        <v>1491</v>
      </c>
    </row>
    <row r="127" spans="1:38">
      <c r="A127" s="41">
        <v>124</v>
      </c>
      <c r="B127" s="41" t="s">
        <v>342</v>
      </c>
      <c r="C127" s="41" t="s">
        <v>343</v>
      </c>
      <c r="D127" s="41"/>
      <c r="E127" s="41">
        <v>26.158999999999999</v>
      </c>
      <c r="F127" s="41">
        <v>25.567</v>
      </c>
      <c r="G127" s="41">
        <v>27.574999999999999</v>
      </c>
      <c r="H127">
        <v>86748</v>
      </c>
      <c r="I127">
        <v>1667</v>
      </c>
      <c r="J127" t="s">
        <v>102</v>
      </c>
      <c r="K127" t="s">
        <v>102</v>
      </c>
      <c r="L127" t="s">
        <v>102</v>
      </c>
      <c r="M127" t="s">
        <v>102</v>
      </c>
      <c r="N127">
        <v>1.90903</v>
      </c>
      <c r="O127" t="s">
        <v>102</v>
      </c>
      <c r="P127" t="s">
        <v>102</v>
      </c>
      <c r="Q127" t="s">
        <v>102</v>
      </c>
      <c r="R127" t="s">
        <v>102</v>
      </c>
      <c r="U127">
        <v>25.567</v>
      </c>
      <c r="V127">
        <v>27.574999999999999</v>
      </c>
      <c r="W127">
        <v>4961.9530000000004</v>
      </c>
      <c r="X127">
        <v>30.23</v>
      </c>
      <c r="Y127">
        <v>33079.684000000001</v>
      </c>
      <c r="Z127">
        <v>1.56</v>
      </c>
      <c r="AA127">
        <v>1.524</v>
      </c>
      <c r="AB127">
        <v>1.3340000000000001</v>
      </c>
      <c r="AC127">
        <v>17.117000000000001</v>
      </c>
      <c r="AD127">
        <v>1.0680000000000001</v>
      </c>
      <c r="AE127">
        <v>3.3431999999999999</v>
      </c>
      <c r="AF127">
        <v>1.9876</v>
      </c>
      <c r="AG127">
        <v>1.4850000000000001</v>
      </c>
      <c r="AH127">
        <v>1.661</v>
      </c>
      <c r="AI127">
        <v>1.4990000000000001</v>
      </c>
      <c r="AJ127">
        <v>0.84199999999999997</v>
      </c>
      <c r="AK127">
        <v>1.45</v>
      </c>
      <c r="AL127" t="s">
        <v>1491</v>
      </c>
    </row>
    <row r="128" spans="1:38">
      <c r="A128" s="41">
        <v>125</v>
      </c>
      <c r="B128" s="41" t="s">
        <v>344</v>
      </c>
      <c r="C128" s="41" t="s">
        <v>345</v>
      </c>
      <c r="D128" s="41"/>
      <c r="E128" s="41">
        <v>26.187999999999999</v>
      </c>
      <c r="F128" s="41">
        <v>25.507999999999999</v>
      </c>
      <c r="G128" s="41">
        <v>27.35</v>
      </c>
      <c r="H128">
        <v>213574</v>
      </c>
      <c r="I128">
        <v>4575</v>
      </c>
      <c r="J128" t="s">
        <v>102</v>
      </c>
      <c r="K128" t="s">
        <v>102</v>
      </c>
      <c r="L128" t="s">
        <v>102</v>
      </c>
      <c r="M128" t="s">
        <v>102</v>
      </c>
      <c r="N128">
        <v>4.7000299999999999</v>
      </c>
      <c r="O128" t="s">
        <v>102</v>
      </c>
      <c r="P128" t="s">
        <v>102</v>
      </c>
      <c r="Q128" t="s">
        <v>102</v>
      </c>
      <c r="R128" t="s">
        <v>102</v>
      </c>
      <c r="U128">
        <v>25.507999999999999</v>
      </c>
      <c r="V128">
        <v>27.35</v>
      </c>
      <c r="W128">
        <v>6737.0320000000002</v>
      </c>
      <c r="X128">
        <v>22.265000000000001</v>
      </c>
      <c r="Y128">
        <v>44913.548999999999</v>
      </c>
      <c r="Z128">
        <v>1.298</v>
      </c>
      <c r="AA128">
        <v>1.2849999999999999</v>
      </c>
      <c r="AB128">
        <v>1.2869999999999999</v>
      </c>
      <c r="AC128">
        <v>2.335</v>
      </c>
      <c r="AD128">
        <v>1.0880000000000001</v>
      </c>
      <c r="AE128">
        <v>-0.50319999999999998</v>
      </c>
      <c r="AF128">
        <v>1.3170999999999999</v>
      </c>
      <c r="AG128">
        <v>1.276</v>
      </c>
      <c r="AH128">
        <v>1.4730000000000001</v>
      </c>
      <c r="AI128">
        <v>1.3260000000000001</v>
      </c>
      <c r="AJ128">
        <v>0.748</v>
      </c>
      <c r="AK128">
        <v>1.452</v>
      </c>
      <c r="AL128" t="s">
        <v>1491</v>
      </c>
    </row>
    <row r="129" spans="1:38">
      <c r="A129" s="41">
        <v>126</v>
      </c>
      <c r="B129" s="41" t="s">
        <v>346</v>
      </c>
      <c r="C129" s="41" t="s">
        <v>347</v>
      </c>
      <c r="D129" s="41"/>
      <c r="E129" s="41">
        <v>26.148</v>
      </c>
      <c r="F129" s="41">
        <v>25.625</v>
      </c>
      <c r="G129" s="41">
        <v>27.183</v>
      </c>
      <c r="H129">
        <v>42182</v>
      </c>
      <c r="I129">
        <v>972</v>
      </c>
      <c r="J129" t="s">
        <v>102</v>
      </c>
      <c r="K129" t="s">
        <v>102</v>
      </c>
      <c r="L129" t="s">
        <v>102</v>
      </c>
      <c r="M129" t="s">
        <v>102</v>
      </c>
      <c r="N129">
        <v>0.92827999999999999</v>
      </c>
      <c r="O129" t="s">
        <v>102</v>
      </c>
      <c r="P129" t="s">
        <v>102</v>
      </c>
      <c r="Q129" t="s">
        <v>102</v>
      </c>
      <c r="R129" t="s">
        <v>102</v>
      </c>
      <c r="U129">
        <v>25.625</v>
      </c>
      <c r="V129">
        <v>27.183</v>
      </c>
      <c r="W129">
        <v>7336.5619999999999</v>
      </c>
      <c r="X129">
        <v>20.446000000000002</v>
      </c>
      <c r="Y129">
        <v>48910.411999999997</v>
      </c>
      <c r="Z129">
        <v>1.425</v>
      </c>
      <c r="AA129">
        <v>1.4119999999999999</v>
      </c>
      <c r="AB129">
        <v>1.1140000000000001</v>
      </c>
      <c r="AC129">
        <v>14.542999999999999</v>
      </c>
      <c r="AD129">
        <v>1.127</v>
      </c>
      <c r="AE129">
        <v>1.3620000000000001</v>
      </c>
      <c r="AF129">
        <v>0.9506</v>
      </c>
      <c r="AG129">
        <v>1.2210000000000001</v>
      </c>
      <c r="AH129">
        <v>1.3560000000000001</v>
      </c>
      <c r="AI129">
        <v>1.254</v>
      </c>
      <c r="AJ129">
        <v>0.69899999999999995</v>
      </c>
      <c r="AK129">
        <v>1.4510000000000001</v>
      </c>
      <c r="AL129" t="s">
        <v>1491</v>
      </c>
    </row>
    <row r="130" spans="1:38">
      <c r="A130" s="41">
        <v>127</v>
      </c>
      <c r="B130" s="41" t="s">
        <v>348</v>
      </c>
      <c r="C130" s="41" t="s">
        <v>349</v>
      </c>
      <c r="D130" s="41"/>
      <c r="E130" s="41">
        <v>26.155999999999999</v>
      </c>
      <c r="F130" s="41">
        <v>25.375</v>
      </c>
      <c r="G130" s="41">
        <v>27.617000000000001</v>
      </c>
      <c r="H130">
        <v>147480</v>
      </c>
      <c r="I130">
        <v>2863</v>
      </c>
      <c r="J130" t="s">
        <v>102</v>
      </c>
      <c r="K130" t="s">
        <v>102</v>
      </c>
      <c r="L130" t="s">
        <v>102</v>
      </c>
      <c r="M130" t="s">
        <v>102</v>
      </c>
      <c r="N130">
        <v>3.24553</v>
      </c>
      <c r="O130" t="s">
        <v>102</v>
      </c>
      <c r="P130" t="s">
        <v>102</v>
      </c>
      <c r="Q130" t="s">
        <v>102</v>
      </c>
      <c r="R130" t="s">
        <v>102</v>
      </c>
      <c r="U130">
        <v>25.375</v>
      </c>
      <c r="V130">
        <v>27.617000000000001</v>
      </c>
      <c r="W130">
        <v>5860.8</v>
      </c>
      <c r="X130">
        <v>25.594000000000001</v>
      </c>
      <c r="Y130">
        <v>39071.998</v>
      </c>
      <c r="Z130">
        <v>1.4770000000000001</v>
      </c>
      <c r="AA130">
        <v>1.4470000000000001</v>
      </c>
      <c r="AB130">
        <v>0.59099999999999997</v>
      </c>
      <c r="AC130">
        <v>19.196000000000002</v>
      </c>
      <c r="AD130">
        <v>1.1080000000000001</v>
      </c>
      <c r="AE130">
        <v>10.4232</v>
      </c>
      <c r="AF130">
        <v>7.2111000000000001</v>
      </c>
      <c r="AG130">
        <v>1.367</v>
      </c>
      <c r="AH130">
        <v>1.7470000000000001</v>
      </c>
      <c r="AI130">
        <v>1.5369999999999999</v>
      </c>
      <c r="AJ130">
        <v>0.79500000000000004</v>
      </c>
      <c r="AK130">
        <v>1.4530000000000001</v>
      </c>
      <c r="AL130" t="s">
        <v>1491</v>
      </c>
    </row>
    <row r="131" spans="1:38">
      <c r="A131" s="41">
        <v>128</v>
      </c>
      <c r="B131" s="41" t="s">
        <v>350</v>
      </c>
      <c r="C131" s="41" t="s">
        <v>351</v>
      </c>
      <c r="D131" s="41"/>
      <c r="E131" s="41">
        <v>26.146999999999998</v>
      </c>
      <c r="F131" s="41">
        <v>25.391999999999999</v>
      </c>
      <c r="G131" s="41">
        <v>27.707999999999998</v>
      </c>
      <c r="H131">
        <v>290808</v>
      </c>
      <c r="I131">
        <v>5914</v>
      </c>
      <c r="J131" t="s">
        <v>102</v>
      </c>
      <c r="K131" t="s">
        <v>102</v>
      </c>
      <c r="L131" t="s">
        <v>102</v>
      </c>
      <c r="M131" t="s">
        <v>102</v>
      </c>
      <c r="N131">
        <v>6.39968</v>
      </c>
      <c r="O131" t="s">
        <v>102</v>
      </c>
      <c r="P131" t="s">
        <v>102</v>
      </c>
      <c r="Q131" t="s">
        <v>102</v>
      </c>
      <c r="R131" t="s">
        <v>102</v>
      </c>
      <c r="U131">
        <v>25.391999999999999</v>
      </c>
      <c r="V131">
        <v>27.707999999999998</v>
      </c>
      <c r="W131">
        <v>6274.87</v>
      </c>
      <c r="X131">
        <v>23.905000000000001</v>
      </c>
      <c r="Y131">
        <v>41832.466999999997</v>
      </c>
      <c r="Z131">
        <v>1.4119999999999999</v>
      </c>
      <c r="AA131">
        <v>1.359</v>
      </c>
      <c r="AB131">
        <v>1.2390000000000001</v>
      </c>
      <c r="AC131">
        <v>13.496</v>
      </c>
      <c r="AD131">
        <v>1.123</v>
      </c>
      <c r="AE131">
        <v>7.8630000000000004</v>
      </c>
      <c r="AF131">
        <v>5.3285999999999998</v>
      </c>
      <c r="AG131">
        <v>1.32</v>
      </c>
      <c r="AH131">
        <v>1.6539999999999999</v>
      </c>
      <c r="AI131">
        <v>1.427</v>
      </c>
      <c r="AJ131">
        <v>0.76300000000000001</v>
      </c>
      <c r="AK131">
        <v>1.452</v>
      </c>
      <c r="AL131" t="s">
        <v>1491</v>
      </c>
    </row>
    <row r="132" spans="1:38">
      <c r="A132" s="41">
        <v>129</v>
      </c>
      <c r="B132" s="41" t="s">
        <v>352</v>
      </c>
      <c r="C132" s="41" t="s">
        <v>133</v>
      </c>
      <c r="D132" s="41"/>
      <c r="E132" s="41" t="s">
        <v>102</v>
      </c>
      <c r="F132" s="41" t="s">
        <v>102</v>
      </c>
      <c r="G132" s="41" t="s">
        <v>102</v>
      </c>
      <c r="H132" t="s">
        <v>102</v>
      </c>
      <c r="I132" t="s">
        <v>102</v>
      </c>
      <c r="J132" t="s">
        <v>102</v>
      </c>
      <c r="K132" t="s">
        <v>102</v>
      </c>
      <c r="L132" t="s">
        <v>102</v>
      </c>
      <c r="M132" t="s">
        <v>102</v>
      </c>
      <c r="N132" t="s">
        <v>102</v>
      </c>
      <c r="O132" t="s">
        <v>102</v>
      </c>
      <c r="P132" t="s">
        <v>102</v>
      </c>
      <c r="Q132" t="s">
        <v>102</v>
      </c>
      <c r="R132" t="s">
        <v>102</v>
      </c>
      <c r="T132" t="s">
        <v>102</v>
      </c>
      <c r="U132" t="s">
        <v>102</v>
      </c>
      <c r="V132" t="s">
        <v>102</v>
      </c>
      <c r="W132" t="s">
        <v>102</v>
      </c>
      <c r="X132" t="s">
        <v>102</v>
      </c>
      <c r="Y132" t="s">
        <v>102</v>
      </c>
      <c r="Z132" t="s">
        <v>102</v>
      </c>
      <c r="AA132" t="s">
        <v>102</v>
      </c>
      <c r="AB132" t="s">
        <v>102</v>
      </c>
      <c r="AC132" t="s">
        <v>102</v>
      </c>
      <c r="AD132" t="s">
        <v>102</v>
      </c>
      <c r="AE132" t="s">
        <v>102</v>
      </c>
      <c r="AF132" t="s">
        <v>102</v>
      </c>
      <c r="AG132" t="s">
        <v>102</v>
      </c>
      <c r="AH132" t="s">
        <v>102</v>
      </c>
      <c r="AI132" t="s">
        <v>102</v>
      </c>
      <c r="AJ132" t="s">
        <v>102</v>
      </c>
      <c r="AL132" t="s">
        <v>1491</v>
      </c>
    </row>
    <row r="133" spans="1:38">
      <c r="A133" s="41">
        <v>130</v>
      </c>
      <c r="B133" s="41" t="s">
        <v>353</v>
      </c>
      <c r="C133" s="41" t="s">
        <v>133</v>
      </c>
      <c r="D133" s="41"/>
      <c r="E133" s="41" t="s">
        <v>102</v>
      </c>
      <c r="F133" s="41" t="s">
        <v>102</v>
      </c>
      <c r="G133" s="41" t="s">
        <v>102</v>
      </c>
      <c r="H133" t="s">
        <v>102</v>
      </c>
      <c r="I133" t="s">
        <v>102</v>
      </c>
      <c r="J133" t="s">
        <v>102</v>
      </c>
      <c r="K133" t="s">
        <v>102</v>
      </c>
      <c r="L133" t="s">
        <v>102</v>
      </c>
      <c r="M133" t="s">
        <v>102</v>
      </c>
      <c r="N133" t="s">
        <v>102</v>
      </c>
      <c r="O133" t="s">
        <v>102</v>
      </c>
      <c r="P133" t="s">
        <v>102</v>
      </c>
      <c r="Q133" t="s">
        <v>102</v>
      </c>
      <c r="R133" t="s">
        <v>102</v>
      </c>
      <c r="T133" t="s">
        <v>102</v>
      </c>
      <c r="U133" t="s">
        <v>102</v>
      </c>
      <c r="V133" t="s">
        <v>102</v>
      </c>
      <c r="W133" t="s">
        <v>102</v>
      </c>
      <c r="X133" t="s">
        <v>102</v>
      </c>
      <c r="Y133" t="s">
        <v>102</v>
      </c>
      <c r="Z133" t="s">
        <v>102</v>
      </c>
      <c r="AA133" t="s">
        <v>102</v>
      </c>
      <c r="AB133" t="s">
        <v>102</v>
      </c>
      <c r="AC133" t="s">
        <v>102</v>
      </c>
      <c r="AD133" t="s">
        <v>102</v>
      </c>
      <c r="AE133" t="s">
        <v>102</v>
      </c>
      <c r="AF133" t="s">
        <v>102</v>
      </c>
      <c r="AG133" t="s">
        <v>102</v>
      </c>
      <c r="AH133" t="s">
        <v>102</v>
      </c>
      <c r="AI133" t="s">
        <v>102</v>
      </c>
      <c r="AJ133" t="s">
        <v>102</v>
      </c>
      <c r="AL133" t="s">
        <v>1491</v>
      </c>
    </row>
    <row r="134" spans="1:38">
      <c r="A134" s="41"/>
      <c r="B134" s="41">
        <v>9</v>
      </c>
      <c r="C134" s="41"/>
      <c r="D134" s="41"/>
      <c r="E134" s="41"/>
      <c r="F134" s="41"/>
      <c r="G134" s="41"/>
    </row>
    <row r="135" spans="1:38">
      <c r="A135" t="s">
        <v>85</v>
      </c>
      <c r="B135" t="s">
        <v>86</v>
      </c>
    </row>
    <row r="136" spans="1:38">
      <c r="B136" t="s">
        <v>87</v>
      </c>
      <c r="C136" t="s">
        <v>89</v>
      </c>
      <c r="D136" t="s">
        <v>88</v>
      </c>
      <c r="E136" t="s">
        <v>1465</v>
      </c>
      <c r="F136" t="s">
        <v>1466</v>
      </c>
      <c r="G136" t="s">
        <v>90</v>
      </c>
      <c r="H136" t="s">
        <v>94</v>
      </c>
      <c r="I136" t="s">
        <v>93</v>
      </c>
      <c r="J136" t="s">
        <v>1467</v>
      </c>
      <c r="K136" t="s">
        <v>1468</v>
      </c>
      <c r="L136" t="s">
        <v>1469</v>
      </c>
      <c r="M136" t="s">
        <v>1470</v>
      </c>
      <c r="N136" t="s">
        <v>97</v>
      </c>
      <c r="O136" t="s">
        <v>96</v>
      </c>
      <c r="P136" t="s">
        <v>1471</v>
      </c>
      <c r="Q136" t="s">
        <v>1472</v>
      </c>
      <c r="R136" t="s">
        <v>1473</v>
      </c>
      <c r="S136" t="s">
        <v>1474</v>
      </c>
      <c r="T136" t="s">
        <v>1475</v>
      </c>
      <c r="U136" t="s">
        <v>91</v>
      </c>
      <c r="V136" t="s">
        <v>92</v>
      </c>
      <c r="W136" t="s">
        <v>1476</v>
      </c>
      <c r="X136" t="s">
        <v>1477</v>
      </c>
      <c r="Y136" t="s">
        <v>1478</v>
      </c>
      <c r="Z136" t="s">
        <v>1479</v>
      </c>
      <c r="AA136" t="s">
        <v>1480</v>
      </c>
      <c r="AB136" t="s">
        <v>1481</v>
      </c>
      <c r="AC136" t="s">
        <v>1482</v>
      </c>
      <c r="AD136" t="s">
        <v>1483</v>
      </c>
      <c r="AE136" t="s">
        <v>1484</v>
      </c>
      <c r="AF136" t="s">
        <v>1485</v>
      </c>
      <c r="AG136" t="s">
        <v>1486</v>
      </c>
      <c r="AH136" t="s">
        <v>98</v>
      </c>
      <c r="AI136" t="s">
        <v>1487</v>
      </c>
      <c r="AJ136" t="s">
        <v>1488</v>
      </c>
      <c r="AK136" t="s">
        <v>95</v>
      </c>
      <c r="AL136" t="s">
        <v>1489</v>
      </c>
    </row>
    <row r="137" spans="1:38">
      <c r="A137">
        <v>1</v>
      </c>
      <c r="B137" t="s">
        <v>405</v>
      </c>
      <c r="C137" t="s">
        <v>406</v>
      </c>
      <c r="D137" t="s">
        <v>100</v>
      </c>
      <c r="E137" t="s">
        <v>1490</v>
      </c>
      <c r="F137">
        <v>1</v>
      </c>
      <c r="G137">
        <v>22.58</v>
      </c>
      <c r="H137">
        <v>7756</v>
      </c>
      <c r="I137">
        <v>289</v>
      </c>
      <c r="J137" t="s">
        <v>102</v>
      </c>
      <c r="K137" t="s">
        <v>102</v>
      </c>
      <c r="L137" t="s">
        <v>102</v>
      </c>
      <c r="M137" t="s">
        <v>102</v>
      </c>
      <c r="N137">
        <v>0.11618000000000001</v>
      </c>
      <c r="O137">
        <v>0.1</v>
      </c>
      <c r="P137">
        <v>1.618E-2</v>
      </c>
      <c r="Q137">
        <v>16.18</v>
      </c>
      <c r="R137">
        <v>116.2</v>
      </c>
      <c r="U137">
        <v>22.15</v>
      </c>
      <c r="V137">
        <v>23.175000000000001</v>
      </c>
      <c r="W137">
        <v>15617.788</v>
      </c>
      <c r="X137">
        <v>9.6039999999999992</v>
      </c>
      <c r="Y137">
        <v>104118.59</v>
      </c>
      <c r="Z137">
        <v>1.091</v>
      </c>
      <c r="AA137">
        <v>1.052</v>
      </c>
      <c r="AB137">
        <v>2.883</v>
      </c>
      <c r="AC137">
        <v>2.6909999999999998</v>
      </c>
      <c r="AD137">
        <v>1.141</v>
      </c>
      <c r="AE137">
        <v>1.1780999999999999</v>
      </c>
      <c r="AF137">
        <v>4.4954000000000001</v>
      </c>
      <c r="AG137">
        <v>0.72299999999999998</v>
      </c>
      <c r="AH137">
        <v>0.85399999999999998</v>
      </c>
      <c r="AI137">
        <v>0.76200000000000001</v>
      </c>
      <c r="AJ137">
        <v>0.432</v>
      </c>
      <c r="AK137">
        <v>1.468</v>
      </c>
      <c r="AL137" t="s">
        <v>1491</v>
      </c>
    </row>
    <row r="138" spans="1:38">
      <c r="A138">
        <v>2</v>
      </c>
      <c r="B138" t="s">
        <v>407</v>
      </c>
      <c r="C138" t="s">
        <v>408</v>
      </c>
      <c r="D138" t="s">
        <v>105</v>
      </c>
      <c r="E138" t="s">
        <v>1490</v>
      </c>
      <c r="F138">
        <v>2</v>
      </c>
      <c r="G138">
        <v>22.562000000000001</v>
      </c>
      <c r="H138">
        <v>15848</v>
      </c>
      <c r="I138">
        <v>570</v>
      </c>
      <c r="J138" t="s">
        <v>102</v>
      </c>
      <c r="K138" t="s">
        <v>102</v>
      </c>
      <c r="L138" t="s">
        <v>102</v>
      </c>
      <c r="M138" t="s">
        <v>102</v>
      </c>
      <c r="N138">
        <v>0.23738999999999999</v>
      </c>
      <c r="O138">
        <v>0.2</v>
      </c>
      <c r="P138">
        <v>3.739E-2</v>
      </c>
      <c r="Q138">
        <v>18.7</v>
      </c>
      <c r="R138">
        <v>118.7</v>
      </c>
      <c r="U138">
        <v>21.882999999999999</v>
      </c>
      <c r="V138">
        <v>23.067</v>
      </c>
      <c r="W138">
        <v>14882.197</v>
      </c>
      <c r="X138">
        <v>10.079000000000001</v>
      </c>
      <c r="Y138">
        <v>99214.645999999993</v>
      </c>
      <c r="Z138">
        <v>0.98799999999999999</v>
      </c>
      <c r="AA138">
        <v>0.99399999999999999</v>
      </c>
      <c r="AB138">
        <v>2.7650000000000001</v>
      </c>
      <c r="AC138">
        <v>8.6180000000000003</v>
      </c>
      <c r="AD138">
        <v>1.111</v>
      </c>
      <c r="AE138">
        <v>5.7621000000000002</v>
      </c>
      <c r="AF138">
        <v>6.4824000000000002</v>
      </c>
      <c r="AG138">
        <v>0.74</v>
      </c>
      <c r="AH138">
        <v>0.89300000000000002</v>
      </c>
      <c r="AI138">
        <v>0.79800000000000004</v>
      </c>
      <c r="AJ138">
        <v>0.436</v>
      </c>
      <c r="AK138">
        <v>1.468</v>
      </c>
      <c r="AL138" t="s">
        <v>1491</v>
      </c>
    </row>
    <row r="139" spans="1:38">
      <c r="A139">
        <v>3</v>
      </c>
      <c r="B139" t="s">
        <v>409</v>
      </c>
      <c r="C139" t="s">
        <v>410</v>
      </c>
      <c r="D139" t="s">
        <v>109</v>
      </c>
      <c r="E139" t="s">
        <v>1490</v>
      </c>
      <c r="F139">
        <v>3</v>
      </c>
      <c r="G139">
        <v>22.555</v>
      </c>
      <c r="H139">
        <v>36194</v>
      </c>
      <c r="I139">
        <v>1228</v>
      </c>
      <c r="J139" t="s">
        <v>102</v>
      </c>
      <c r="K139" t="s">
        <v>102</v>
      </c>
      <c r="L139" t="s">
        <v>102</v>
      </c>
      <c r="M139" t="s">
        <v>102</v>
      </c>
      <c r="N139">
        <v>0.54217000000000004</v>
      </c>
      <c r="O139">
        <v>0.5</v>
      </c>
      <c r="P139">
        <v>4.2169999999999999E-2</v>
      </c>
      <c r="Q139">
        <v>8.43</v>
      </c>
      <c r="R139">
        <v>108.4</v>
      </c>
      <c r="U139">
        <v>21.983000000000001</v>
      </c>
      <c r="V139">
        <v>23.292000000000002</v>
      </c>
      <c r="W139">
        <v>13229.495999999999</v>
      </c>
      <c r="X139">
        <v>11.337999999999999</v>
      </c>
      <c r="Y139">
        <v>88196.642999999996</v>
      </c>
      <c r="Z139">
        <v>1.0449999999999999</v>
      </c>
      <c r="AA139">
        <v>1.036</v>
      </c>
      <c r="AB139">
        <v>2.6539999999999999</v>
      </c>
      <c r="AC139">
        <v>2.6859999999999999</v>
      </c>
      <c r="AD139">
        <v>1.1399999999999999</v>
      </c>
      <c r="AE139">
        <v>11.0587</v>
      </c>
      <c r="AF139">
        <v>7.5187999999999997</v>
      </c>
      <c r="AG139">
        <v>0.78400000000000003</v>
      </c>
      <c r="AH139">
        <v>0.997</v>
      </c>
      <c r="AI139">
        <v>0.874</v>
      </c>
      <c r="AJ139">
        <v>0.45700000000000002</v>
      </c>
      <c r="AK139">
        <v>1.4670000000000001</v>
      </c>
      <c r="AL139" t="s">
        <v>1491</v>
      </c>
    </row>
    <row r="140" spans="1:38">
      <c r="A140">
        <v>4</v>
      </c>
      <c r="B140" t="s">
        <v>411</v>
      </c>
      <c r="C140" t="s">
        <v>412</v>
      </c>
      <c r="D140" t="s">
        <v>113</v>
      </c>
      <c r="E140" t="s">
        <v>1490</v>
      </c>
      <c r="F140">
        <v>4</v>
      </c>
      <c r="G140">
        <v>22.626999999999999</v>
      </c>
      <c r="H140">
        <v>39561</v>
      </c>
      <c r="I140">
        <v>1359</v>
      </c>
      <c r="J140" t="s">
        <v>102</v>
      </c>
      <c r="K140" t="s">
        <v>102</v>
      </c>
      <c r="L140" t="s">
        <v>102</v>
      </c>
      <c r="M140" t="s">
        <v>102</v>
      </c>
      <c r="N140">
        <v>0.59260000000000002</v>
      </c>
      <c r="O140">
        <v>1</v>
      </c>
      <c r="P140">
        <v>-0.40739999999999998</v>
      </c>
      <c r="Q140">
        <v>-40.74</v>
      </c>
      <c r="R140">
        <v>59.3</v>
      </c>
      <c r="U140">
        <v>21.858000000000001</v>
      </c>
      <c r="V140">
        <v>23.332999999999998</v>
      </c>
      <c r="W140">
        <v>14423.81</v>
      </c>
      <c r="X140">
        <v>10.398999999999999</v>
      </c>
      <c r="Y140">
        <v>96158.735000000001</v>
      </c>
      <c r="Z140">
        <v>0.92400000000000004</v>
      </c>
      <c r="AA140">
        <v>0.95299999999999996</v>
      </c>
      <c r="AB140">
        <v>2.7709999999999999</v>
      </c>
      <c r="AC140">
        <v>2.7120000000000002</v>
      </c>
      <c r="AD140">
        <v>1.139</v>
      </c>
      <c r="AE140">
        <v>9.6613000000000007</v>
      </c>
      <c r="AF140">
        <v>7.2260999999999997</v>
      </c>
      <c r="AG140">
        <v>0.754</v>
      </c>
      <c r="AH140">
        <v>1.0409999999999999</v>
      </c>
      <c r="AI140">
        <v>0.86899999999999999</v>
      </c>
      <c r="AJ140">
        <v>0.438</v>
      </c>
      <c r="AK140">
        <v>1.4710000000000001</v>
      </c>
      <c r="AL140" t="s">
        <v>1491</v>
      </c>
    </row>
    <row r="141" spans="1:38">
      <c r="A141">
        <v>5</v>
      </c>
      <c r="B141" t="s">
        <v>413</v>
      </c>
      <c r="C141" t="s">
        <v>412</v>
      </c>
      <c r="D141" t="s">
        <v>113</v>
      </c>
      <c r="E141" t="s">
        <v>1490</v>
      </c>
      <c r="F141">
        <v>4</v>
      </c>
      <c r="G141">
        <v>22.545999999999999</v>
      </c>
      <c r="H141">
        <v>99424</v>
      </c>
      <c r="I141">
        <v>3217</v>
      </c>
      <c r="J141" t="s">
        <v>102</v>
      </c>
      <c r="K141" t="s">
        <v>102</v>
      </c>
      <c r="L141" t="s">
        <v>102</v>
      </c>
      <c r="M141" t="s">
        <v>102</v>
      </c>
      <c r="N141">
        <v>1.4893099999999999</v>
      </c>
      <c r="O141">
        <v>1</v>
      </c>
      <c r="P141">
        <v>0.48931000000000002</v>
      </c>
      <c r="Q141">
        <v>48.93</v>
      </c>
      <c r="R141">
        <v>148.9</v>
      </c>
      <c r="U141">
        <v>21.808</v>
      </c>
      <c r="V141">
        <v>23.442</v>
      </c>
      <c r="W141">
        <v>12540.941000000001</v>
      </c>
      <c r="X141">
        <v>11.961</v>
      </c>
      <c r="Y141">
        <v>83606.27</v>
      </c>
      <c r="Z141">
        <v>1.0029999999999999</v>
      </c>
      <c r="AA141">
        <v>1.0189999999999999</v>
      </c>
      <c r="AB141">
        <v>2.5920000000000001</v>
      </c>
      <c r="AC141">
        <v>2.6840000000000002</v>
      </c>
      <c r="AD141">
        <v>1.1399999999999999</v>
      </c>
      <c r="AE141">
        <v>6.2026000000000003</v>
      </c>
      <c r="AF141">
        <v>6.8037000000000001</v>
      </c>
      <c r="AG141">
        <v>0.80500000000000005</v>
      </c>
      <c r="AH141">
        <v>1.087</v>
      </c>
      <c r="AI141">
        <v>0.92100000000000004</v>
      </c>
      <c r="AJ141">
        <v>0.46800000000000003</v>
      </c>
      <c r="AK141">
        <v>1.4670000000000001</v>
      </c>
      <c r="AL141" t="s">
        <v>1491</v>
      </c>
    </row>
    <row r="142" spans="1:38">
      <c r="A142">
        <v>6</v>
      </c>
      <c r="B142" t="s">
        <v>414</v>
      </c>
      <c r="C142" t="s">
        <v>415</v>
      </c>
      <c r="D142" t="s">
        <v>117</v>
      </c>
      <c r="E142" t="s">
        <v>1490</v>
      </c>
      <c r="F142">
        <v>5</v>
      </c>
      <c r="G142">
        <v>22.616</v>
      </c>
      <c r="H142">
        <v>104392</v>
      </c>
      <c r="I142">
        <v>3504</v>
      </c>
      <c r="J142" t="s">
        <v>102</v>
      </c>
      <c r="K142" t="s">
        <v>102</v>
      </c>
      <c r="L142" t="s">
        <v>102</v>
      </c>
      <c r="M142" t="s">
        <v>102</v>
      </c>
      <c r="N142">
        <v>1.5637399999999999</v>
      </c>
      <c r="O142">
        <v>2.5</v>
      </c>
      <c r="P142">
        <v>-0.93625999999999998</v>
      </c>
      <c r="Q142">
        <v>-37.450000000000003</v>
      </c>
      <c r="R142">
        <v>62.5</v>
      </c>
      <c r="U142">
        <v>21.675000000000001</v>
      </c>
      <c r="V142">
        <v>23.492000000000001</v>
      </c>
      <c r="W142">
        <v>14245.137000000001</v>
      </c>
      <c r="X142">
        <v>10.53</v>
      </c>
      <c r="Y142">
        <v>94967.577000000005</v>
      </c>
      <c r="Z142">
        <v>0.91200000000000003</v>
      </c>
      <c r="AA142">
        <v>0.94299999999999995</v>
      </c>
      <c r="AB142">
        <v>2.7549999999999999</v>
      </c>
      <c r="AC142">
        <v>2.7040000000000002</v>
      </c>
      <c r="AD142">
        <v>1.139</v>
      </c>
      <c r="AE142">
        <v>9.8665000000000003</v>
      </c>
      <c r="AF142">
        <v>7.3609999999999998</v>
      </c>
      <c r="AG142">
        <v>0.75800000000000001</v>
      </c>
      <c r="AH142">
        <v>1.091</v>
      </c>
      <c r="AI142">
        <v>0.89700000000000002</v>
      </c>
      <c r="AJ142">
        <v>0.441</v>
      </c>
      <c r="AK142">
        <v>1.4710000000000001</v>
      </c>
      <c r="AL142" t="s">
        <v>1491</v>
      </c>
    </row>
    <row r="143" spans="1:38">
      <c r="A143">
        <v>7</v>
      </c>
      <c r="B143" t="s">
        <v>416</v>
      </c>
      <c r="C143" t="s">
        <v>415</v>
      </c>
      <c r="D143" t="s">
        <v>117</v>
      </c>
      <c r="E143" t="s">
        <v>1490</v>
      </c>
      <c r="F143">
        <v>5</v>
      </c>
      <c r="G143">
        <v>22.539000000000001</v>
      </c>
      <c r="H143">
        <v>192620</v>
      </c>
      <c r="I143">
        <v>6165</v>
      </c>
      <c r="J143" t="s">
        <v>102</v>
      </c>
      <c r="K143" t="s">
        <v>102</v>
      </c>
      <c r="L143" t="s">
        <v>102</v>
      </c>
      <c r="M143" t="s">
        <v>102</v>
      </c>
      <c r="N143">
        <v>2.8853499999999999</v>
      </c>
      <c r="O143">
        <v>2.5</v>
      </c>
      <c r="P143">
        <v>0.38535000000000003</v>
      </c>
      <c r="Q143">
        <v>15.41</v>
      </c>
      <c r="R143">
        <v>115.4</v>
      </c>
      <c r="U143">
        <v>21.774999999999999</v>
      </c>
      <c r="V143">
        <v>23.567</v>
      </c>
      <c r="W143">
        <v>12366.548000000001</v>
      </c>
      <c r="X143">
        <v>12.129</v>
      </c>
      <c r="Y143">
        <v>82443.654999999999</v>
      </c>
      <c r="Z143">
        <v>1.006</v>
      </c>
      <c r="AA143">
        <v>1.0209999999999999</v>
      </c>
      <c r="AB143">
        <v>2.5750000000000002</v>
      </c>
      <c r="AC143">
        <v>2.6789999999999998</v>
      </c>
      <c r="AD143">
        <v>1.1399999999999999</v>
      </c>
      <c r="AE143">
        <v>9.7820999999999998</v>
      </c>
      <c r="AF143">
        <v>7.3554000000000004</v>
      </c>
      <c r="AG143">
        <v>0.81100000000000005</v>
      </c>
      <c r="AH143">
        <v>1.1100000000000001</v>
      </c>
      <c r="AI143">
        <v>0.93400000000000005</v>
      </c>
      <c r="AJ143">
        <v>0.47</v>
      </c>
      <c r="AK143">
        <v>1.4670000000000001</v>
      </c>
      <c r="AL143" t="s">
        <v>1491</v>
      </c>
    </row>
    <row r="144" spans="1:38">
      <c r="A144">
        <v>8</v>
      </c>
      <c r="B144" t="s">
        <v>417</v>
      </c>
      <c r="C144" t="s">
        <v>418</v>
      </c>
      <c r="D144" t="s">
        <v>121</v>
      </c>
      <c r="E144" t="s">
        <v>1490</v>
      </c>
      <c r="F144">
        <v>6</v>
      </c>
      <c r="G144">
        <v>22.619</v>
      </c>
      <c r="H144">
        <v>202995</v>
      </c>
      <c r="I144">
        <v>6730</v>
      </c>
      <c r="J144" t="s">
        <v>102</v>
      </c>
      <c r="K144" t="s">
        <v>102</v>
      </c>
      <c r="L144" t="s">
        <v>102</v>
      </c>
      <c r="M144" t="s">
        <v>102</v>
      </c>
      <c r="N144">
        <v>3.0407500000000001</v>
      </c>
      <c r="O144">
        <v>5</v>
      </c>
      <c r="P144">
        <v>-1.9592499999999999</v>
      </c>
      <c r="Q144">
        <v>-39.19</v>
      </c>
      <c r="R144">
        <v>60.8</v>
      </c>
      <c r="U144">
        <v>21.574999999999999</v>
      </c>
      <c r="V144">
        <v>23.683</v>
      </c>
      <c r="W144">
        <v>14088.878000000001</v>
      </c>
      <c r="X144">
        <v>10.647</v>
      </c>
      <c r="Y144">
        <v>93925.850999999995</v>
      </c>
      <c r="Z144">
        <v>0.91200000000000003</v>
      </c>
      <c r="AA144">
        <v>0.94499999999999995</v>
      </c>
      <c r="AB144">
        <v>2.7410000000000001</v>
      </c>
      <c r="AC144">
        <v>2.698</v>
      </c>
      <c r="AD144">
        <v>1.139</v>
      </c>
      <c r="AE144">
        <v>9.9376999999999995</v>
      </c>
      <c r="AF144">
        <v>7.3944000000000001</v>
      </c>
      <c r="AG144">
        <v>0.76200000000000001</v>
      </c>
      <c r="AH144">
        <v>1.1140000000000001</v>
      </c>
      <c r="AI144">
        <v>0.90900000000000003</v>
      </c>
      <c r="AJ144">
        <v>0.442</v>
      </c>
      <c r="AK144">
        <v>1.47</v>
      </c>
      <c r="AL144" t="s">
        <v>1491</v>
      </c>
    </row>
    <row r="145" spans="1:38">
      <c r="A145">
        <v>9</v>
      </c>
      <c r="B145" t="s">
        <v>419</v>
      </c>
      <c r="C145" t="s">
        <v>418</v>
      </c>
      <c r="D145" t="s">
        <v>121</v>
      </c>
      <c r="E145" t="s">
        <v>1490</v>
      </c>
      <c r="F145">
        <v>6</v>
      </c>
      <c r="G145">
        <v>22.53</v>
      </c>
      <c r="H145">
        <v>367750</v>
      </c>
      <c r="I145">
        <v>11542</v>
      </c>
      <c r="J145" t="s">
        <v>102</v>
      </c>
      <c r="K145" t="s">
        <v>102</v>
      </c>
      <c r="L145" t="s">
        <v>102</v>
      </c>
      <c r="M145" t="s">
        <v>102</v>
      </c>
      <c r="N145">
        <v>5.5087000000000002</v>
      </c>
      <c r="O145">
        <v>5</v>
      </c>
      <c r="P145">
        <v>0.50870000000000004</v>
      </c>
      <c r="Q145">
        <v>10.17</v>
      </c>
      <c r="R145">
        <v>110.2</v>
      </c>
      <c r="U145">
        <v>21.65</v>
      </c>
      <c r="V145">
        <v>23.733000000000001</v>
      </c>
      <c r="W145">
        <v>12219.013999999999</v>
      </c>
      <c r="X145">
        <v>12.276</v>
      </c>
      <c r="Y145">
        <v>81460.092999999993</v>
      </c>
      <c r="Z145">
        <v>0.99299999999999999</v>
      </c>
      <c r="AA145">
        <v>1.0169999999999999</v>
      </c>
      <c r="AB145">
        <v>2.5609999999999999</v>
      </c>
      <c r="AC145">
        <v>8.8140000000000001</v>
      </c>
      <c r="AD145">
        <v>1.1100000000000001</v>
      </c>
      <c r="AE145">
        <v>9.6378000000000004</v>
      </c>
      <c r="AF145">
        <v>7.4555999999999996</v>
      </c>
      <c r="AG145">
        <v>0.81499999999999995</v>
      </c>
      <c r="AH145">
        <v>1.157</v>
      </c>
      <c r="AI145">
        <v>0.95699999999999996</v>
      </c>
      <c r="AJ145">
        <v>0.47299999999999998</v>
      </c>
      <c r="AK145">
        <v>1.4670000000000001</v>
      </c>
      <c r="AL145" t="s">
        <v>1491</v>
      </c>
    </row>
    <row r="146" spans="1:38">
      <c r="A146">
        <v>10</v>
      </c>
      <c r="B146" t="s">
        <v>420</v>
      </c>
      <c r="C146" t="s">
        <v>421</v>
      </c>
      <c r="D146" t="s">
        <v>125</v>
      </c>
      <c r="E146" t="s">
        <v>1490</v>
      </c>
      <c r="F146">
        <v>7</v>
      </c>
      <c r="G146">
        <v>22.603000000000002</v>
      </c>
      <c r="H146">
        <v>375743</v>
      </c>
      <c r="I146">
        <v>12498</v>
      </c>
      <c r="J146" t="s">
        <v>102</v>
      </c>
      <c r="K146" t="s">
        <v>102</v>
      </c>
      <c r="L146" t="s">
        <v>102</v>
      </c>
      <c r="M146" t="s">
        <v>102</v>
      </c>
      <c r="N146">
        <v>5.6284299999999998</v>
      </c>
      <c r="O146">
        <v>10</v>
      </c>
      <c r="P146">
        <v>-4.3715700000000002</v>
      </c>
      <c r="Q146">
        <v>-43.72</v>
      </c>
      <c r="R146">
        <v>56.3</v>
      </c>
      <c r="U146">
        <v>21.457999999999998</v>
      </c>
      <c r="V146">
        <v>23.716999999999999</v>
      </c>
      <c r="W146">
        <v>14148.822</v>
      </c>
      <c r="X146">
        <v>10.602</v>
      </c>
      <c r="Y146">
        <v>94325.482999999993</v>
      </c>
      <c r="Z146">
        <v>0.91500000000000004</v>
      </c>
      <c r="AA146">
        <v>0.95</v>
      </c>
      <c r="AB146">
        <v>2.7410000000000001</v>
      </c>
      <c r="AC146">
        <v>2.6909999999999998</v>
      </c>
      <c r="AD146">
        <v>1.139</v>
      </c>
      <c r="AE146">
        <v>9.8933999999999997</v>
      </c>
      <c r="AF146">
        <v>7.4325999999999999</v>
      </c>
      <c r="AG146">
        <v>0.76</v>
      </c>
      <c r="AH146">
        <v>1.1100000000000001</v>
      </c>
      <c r="AI146">
        <v>0.90500000000000003</v>
      </c>
      <c r="AJ146">
        <v>0.441</v>
      </c>
      <c r="AK146">
        <v>1.47</v>
      </c>
      <c r="AL146" t="s">
        <v>1491</v>
      </c>
    </row>
    <row r="147" spans="1:38">
      <c r="A147">
        <v>11</v>
      </c>
      <c r="B147" t="s">
        <v>422</v>
      </c>
      <c r="C147" t="s">
        <v>421</v>
      </c>
      <c r="D147" t="s">
        <v>125</v>
      </c>
      <c r="E147" t="s">
        <v>1490</v>
      </c>
      <c r="F147">
        <v>7</v>
      </c>
      <c r="G147">
        <v>22.504999999999999</v>
      </c>
      <c r="H147">
        <v>827299</v>
      </c>
      <c r="I147">
        <v>25741</v>
      </c>
      <c r="J147" t="s">
        <v>102</v>
      </c>
      <c r="K147" t="s">
        <v>102</v>
      </c>
      <c r="L147" t="s">
        <v>102</v>
      </c>
      <c r="M147" t="s">
        <v>102</v>
      </c>
      <c r="N147">
        <v>12.39249</v>
      </c>
      <c r="O147">
        <v>10</v>
      </c>
      <c r="P147">
        <v>2.39249</v>
      </c>
      <c r="Q147">
        <v>23.92</v>
      </c>
      <c r="R147">
        <v>123.9</v>
      </c>
      <c r="U147">
        <v>21.483000000000001</v>
      </c>
      <c r="V147">
        <v>23.7</v>
      </c>
      <c r="W147">
        <v>12120.358</v>
      </c>
      <c r="X147">
        <v>12.375999999999999</v>
      </c>
      <c r="Y147">
        <v>80802.385999999999</v>
      </c>
      <c r="Z147">
        <v>1</v>
      </c>
      <c r="AA147">
        <v>1.0289999999999999</v>
      </c>
      <c r="AB147">
        <v>2.5510000000000002</v>
      </c>
      <c r="AC147">
        <v>6.0339999999999998</v>
      </c>
      <c r="AD147">
        <v>1.1160000000000001</v>
      </c>
      <c r="AE147">
        <v>8.7202999999999999</v>
      </c>
      <c r="AF147">
        <v>7.4382999999999999</v>
      </c>
      <c r="AG147">
        <v>0.81799999999999995</v>
      </c>
      <c r="AH147">
        <v>1.1759999999999999</v>
      </c>
      <c r="AI147">
        <v>0.96699999999999997</v>
      </c>
      <c r="AJ147">
        <v>0.47399999999999998</v>
      </c>
      <c r="AK147">
        <v>1.466</v>
      </c>
      <c r="AL147" t="s">
        <v>1491</v>
      </c>
    </row>
    <row r="148" spans="1:38">
      <c r="A148">
        <v>12</v>
      </c>
      <c r="B148" t="s">
        <v>423</v>
      </c>
      <c r="C148" t="s">
        <v>424</v>
      </c>
      <c r="D148" t="s">
        <v>129</v>
      </c>
      <c r="E148" t="s">
        <v>1490</v>
      </c>
      <c r="F148">
        <v>8</v>
      </c>
      <c r="G148">
        <v>22.582999999999998</v>
      </c>
      <c r="H148">
        <v>842943</v>
      </c>
      <c r="I148">
        <v>27846</v>
      </c>
      <c r="J148" t="s">
        <v>102</v>
      </c>
      <c r="K148" t="s">
        <v>102</v>
      </c>
      <c r="L148" t="s">
        <v>102</v>
      </c>
      <c r="M148" t="s">
        <v>102</v>
      </c>
      <c r="N148">
        <v>12.62683</v>
      </c>
      <c r="O148">
        <v>20</v>
      </c>
      <c r="P148">
        <v>-7.37317</v>
      </c>
      <c r="Q148">
        <v>-36.869999999999997</v>
      </c>
      <c r="R148">
        <v>63.1</v>
      </c>
      <c r="T148" t="s">
        <v>1492</v>
      </c>
      <c r="U148">
        <v>21.45</v>
      </c>
      <c r="V148">
        <v>24</v>
      </c>
      <c r="W148">
        <v>14042.307000000001</v>
      </c>
      <c r="X148">
        <v>10.682</v>
      </c>
      <c r="Y148">
        <v>93615.38</v>
      </c>
      <c r="Z148">
        <v>0.92400000000000004</v>
      </c>
      <c r="AA148">
        <v>0.96199999999999997</v>
      </c>
      <c r="AB148">
        <v>2.7309999999999999</v>
      </c>
      <c r="AC148">
        <v>2.681</v>
      </c>
      <c r="AD148">
        <v>1.139</v>
      </c>
      <c r="AE148">
        <v>9.9308999999999994</v>
      </c>
      <c r="AF148">
        <v>7.4294000000000002</v>
      </c>
      <c r="AG148">
        <v>0.76200000000000001</v>
      </c>
      <c r="AH148">
        <v>1.1200000000000001</v>
      </c>
      <c r="AI148">
        <v>0.91100000000000003</v>
      </c>
      <c r="AJ148">
        <v>0.443</v>
      </c>
      <c r="AK148">
        <v>1.4690000000000001</v>
      </c>
      <c r="AL148" t="s">
        <v>1491</v>
      </c>
    </row>
    <row r="149" spans="1:38">
      <c r="A149">
        <v>13</v>
      </c>
      <c r="B149" t="s">
        <v>425</v>
      </c>
      <c r="C149" t="s">
        <v>424</v>
      </c>
      <c r="D149" t="s">
        <v>129</v>
      </c>
      <c r="E149" t="s">
        <v>1490</v>
      </c>
      <c r="F149">
        <v>8</v>
      </c>
      <c r="G149" t="s">
        <v>102</v>
      </c>
      <c r="H149" t="s">
        <v>102</v>
      </c>
      <c r="I149" t="s">
        <v>102</v>
      </c>
      <c r="J149" t="s">
        <v>102</v>
      </c>
      <c r="K149" t="s">
        <v>102</v>
      </c>
      <c r="L149" t="s">
        <v>102</v>
      </c>
      <c r="M149" t="s">
        <v>102</v>
      </c>
      <c r="N149" t="s">
        <v>102</v>
      </c>
      <c r="O149">
        <v>20</v>
      </c>
      <c r="P149">
        <v>0</v>
      </c>
      <c r="Q149">
        <v>0</v>
      </c>
      <c r="R149">
        <v>0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102</v>
      </c>
      <c r="AH149" t="s">
        <v>102</v>
      </c>
      <c r="AI149" t="s">
        <v>102</v>
      </c>
      <c r="AJ149" t="s">
        <v>102</v>
      </c>
      <c r="AL149" t="s">
        <v>1491</v>
      </c>
    </row>
    <row r="150" spans="1:38">
      <c r="A150">
        <v>14</v>
      </c>
      <c r="B150" t="s">
        <v>426</v>
      </c>
      <c r="C150" t="s">
        <v>428</v>
      </c>
      <c r="D150" t="s">
        <v>427</v>
      </c>
      <c r="E150" t="s">
        <v>1493</v>
      </c>
      <c r="F150" t="s">
        <v>102</v>
      </c>
      <c r="G150" t="s">
        <v>102</v>
      </c>
      <c r="H150" t="s">
        <v>102</v>
      </c>
      <c r="I150" t="s">
        <v>102</v>
      </c>
      <c r="J150" t="s">
        <v>102</v>
      </c>
      <c r="K150" t="s">
        <v>102</v>
      </c>
      <c r="L150" t="s">
        <v>102</v>
      </c>
      <c r="M150" t="s">
        <v>102</v>
      </c>
      <c r="N150" t="s">
        <v>102</v>
      </c>
      <c r="O150" t="s">
        <v>102</v>
      </c>
      <c r="P150" t="s">
        <v>102</v>
      </c>
      <c r="Q150" t="s">
        <v>102</v>
      </c>
      <c r="R150" t="s">
        <v>102</v>
      </c>
      <c r="T150" t="s">
        <v>102</v>
      </c>
      <c r="U150" t="s">
        <v>102</v>
      </c>
      <c r="V150" t="s">
        <v>102</v>
      </c>
      <c r="W150" t="s">
        <v>102</v>
      </c>
      <c r="X150" t="s">
        <v>102</v>
      </c>
      <c r="Y150" t="s">
        <v>102</v>
      </c>
      <c r="Z150" t="s">
        <v>102</v>
      </c>
      <c r="AA150" t="s">
        <v>102</v>
      </c>
      <c r="AB150" t="s">
        <v>102</v>
      </c>
      <c r="AC150" t="s">
        <v>102</v>
      </c>
      <c r="AD150" t="s">
        <v>102</v>
      </c>
      <c r="AE150" t="s">
        <v>102</v>
      </c>
      <c r="AF150" t="s">
        <v>102</v>
      </c>
      <c r="AG150" t="s">
        <v>102</v>
      </c>
      <c r="AH150" t="s">
        <v>102</v>
      </c>
      <c r="AI150" t="s">
        <v>102</v>
      </c>
      <c r="AJ150" t="s">
        <v>102</v>
      </c>
      <c r="AL150" t="s">
        <v>1491</v>
      </c>
    </row>
    <row r="151" spans="1:38">
      <c r="A151">
        <v>15</v>
      </c>
      <c r="B151" t="s">
        <v>429</v>
      </c>
      <c r="C151" t="s">
        <v>410</v>
      </c>
      <c r="D151" t="s">
        <v>109</v>
      </c>
      <c r="E151" t="s">
        <v>1493</v>
      </c>
      <c r="F151" t="s">
        <v>102</v>
      </c>
      <c r="G151">
        <v>22.625</v>
      </c>
      <c r="H151">
        <v>18871</v>
      </c>
      <c r="I151">
        <v>671</v>
      </c>
      <c r="J151" t="s">
        <v>102</v>
      </c>
      <c r="K151" t="s">
        <v>102</v>
      </c>
      <c r="L151" t="s">
        <v>102</v>
      </c>
      <c r="M151" t="s">
        <v>102</v>
      </c>
      <c r="N151">
        <v>0.28266999999999998</v>
      </c>
      <c r="O151" t="s">
        <v>102</v>
      </c>
      <c r="P151" t="s">
        <v>102</v>
      </c>
      <c r="Q151" t="s">
        <v>102</v>
      </c>
      <c r="R151" t="s">
        <v>102</v>
      </c>
      <c r="U151">
        <v>21.975000000000001</v>
      </c>
      <c r="V151">
        <v>23.283000000000001</v>
      </c>
      <c r="W151">
        <v>14724.951999999999</v>
      </c>
      <c r="X151">
        <v>10.186999999999999</v>
      </c>
      <c r="Y151">
        <v>98166.347999999998</v>
      </c>
      <c r="Z151">
        <v>0.96</v>
      </c>
      <c r="AA151">
        <v>0.97399999999999998</v>
      </c>
      <c r="AB151">
        <v>2.7959999999999998</v>
      </c>
      <c r="AC151">
        <v>2.71</v>
      </c>
      <c r="AD151">
        <v>1.139</v>
      </c>
      <c r="AE151">
        <v>9.4204000000000008</v>
      </c>
      <c r="AF151">
        <v>6.9795999999999996</v>
      </c>
      <c r="AG151">
        <v>0.746</v>
      </c>
      <c r="AH151">
        <v>0.96699999999999997</v>
      </c>
      <c r="AI151">
        <v>0.83299999999999996</v>
      </c>
      <c r="AJ151">
        <v>0.432</v>
      </c>
      <c r="AK151">
        <v>1.4710000000000001</v>
      </c>
      <c r="AL151" t="s">
        <v>1491</v>
      </c>
    </row>
    <row r="152" spans="1:38">
      <c r="A152">
        <v>16</v>
      </c>
      <c r="B152" t="s">
        <v>430</v>
      </c>
      <c r="C152" t="s">
        <v>408</v>
      </c>
      <c r="D152" t="s">
        <v>105</v>
      </c>
      <c r="E152" t="s">
        <v>1493</v>
      </c>
      <c r="F152" t="s">
        <v>102</v>
      </c>
      <c r="G152">
        <v>22.616</v>
      </c>
      <c r="H152">
        <v>9043</v>
      </c>
      <c r="I152">
        <v>332</v>
      </c>
      <c r="J152" t="s">
        <v>102</v>
      </c>
      <c r="K152" t="s">
        <v>102</v>
      </c>
      <c r="L152" t="s">
        <v>102</v>
      </c>
      <c r="M152" t="s">
        <v>102</v>
      </c>
      <c r="N152">
        <v>0.13544999999999999</v>
      </c>
      <c r="O152" t="s">
        <v>102</v>
      </c>
      <c r="P152" t="s">
        <v>102</v>
      </c>
      <c r="Q152" t="s">
        <v>102</v>
      </c>
      <c r="R152" t="s">
        <v>102</v>
      </c>
      <c r="U152">
        <v>22.108000000000001</v>
      </c>
      <c r="V152">
        <v>23.2</v>
      </c>
      <c r="W152">
        <v>16186.963</v>
      </c>
      <c r="X152">
        <v>9.2669999999999995</v>
      </c>
      <c r="Y152">
        <v>107913.087</v>
      </c>
      <c r="Z152">
        <v>1.0369999999999999</v>
      </c>
      <c r="AA152">
        <v>1.0309999999999999</v>
      </c>
      <c r="AB152">
        <v>2.8860000000000001</v>
      </c>
      <c r="AC152">
        <v>2.7130000000000001</v>
      </c>
      <c r="AD152">
        <v>1.1379999999999999</v>
      </c>
      <c r="AE152">
        <v>9.1699000000000002</v>
      </c>
      <c r="AF152">
        <v>6.7732999999999999</v>
      </c>
      <c r="AG152">
        <v>0.71099999999999997</v>
      </c>
      <c r="AH152">
        <v>0.89500000000000002</v>
      </c>
      <c r="AI152">
        <v>0.78100000000000003</v>
      </c>
      <c r="AJ152">
        <v>0.42399999999999999</v>
      </c>
      <c r="AK152">
        <v>1.47</v>
      </c>
      <c r="AL152" t="s">
        <v>1491</v>
      </c>
    </row>
    <row r="153" spans="1:38">
      <c r="A153">
        <v>17</v>
      </c>
      <c r="B153" t="s">
        <v>431</v>
      </c>
      <c r="C153" t="s">
        <v>406</v>
      </c>
      <c r="D153" t="s">
        <v>100</v>
      </c>
      <c r="E153" t="s">
        <v>1493</v>
      </c>
      <c r="F153" t="s">
        <v>102</v>
      </c>
      <c r="G153">
        <v>22.641999999999999</v>
      </c>
      <c r="H153">
        <v>3183</v>
      </c>
      <c r="I153">
        <v>127</v>
      </c>
      <c r="J153" t="s">
        <v>102</v>
      </c>
      <c r="K153" t="s">
        <v>102</v>
      </c>
      <c r="L153" t="s">
        <v>102</v>
      </c>
      <c r="M153" t="s">
        <v>102</v>
      </c>
      <c r="N153">
        <v>4.7669999999999997E-2</v>
      </c>
      <c r="O153" t="s">
        <v>102</v>
      </c>
      <c r="P153" t="s">
        <v>102</v>
      </c>
      <c r="Q153" t="s">
        <v>102</v>
      </c>
      <c r="R153" t="s">
        <v>102</v>
      </c>
      <c r="U153">
        <v>22.216999999999999</v>
      </c>
      <c r="V153">
        <v>23.067</v>
      </c>
      <c r="W153">
        <v>17665.111000000001</v>
      </c>
      <c r="X153">
        <v>8.4909999999999997</v>
      </c>
      <c r="Y153">
        <v>117767.409</v>
      </c>
      <c r="Z153">
        <v>0.997</v>
      </c>
      <c r="AA153">
        <v>0.995</v>
      </c>
      <c r="AB153">
        <v>2.956</v>
      </c>
      <c r="AC153">
        <v>2.7160000000000002</v>
      </c>
      <c r="AD153">
        <v>1.139</v>
      </c>
      <c r="AE153">
        <v>8.2734000000000005</v>
      </c>
      <c r="AF153">
        <v>5.9031000000000002</v>
      </c>
      <c r="AG153">
        <v>0.68100000000000005</v>
      </c>
      <c r="AH153">
        <v>0.77500000000000002</v>
      </c>
      <c r="AI153">
        <v>0.71599999999999997</v>
      </c>
      <c r="AJ153">
        <v>0.4</v>
      </c>
      <c r="AK153">
        <v>1.4710000000000001</v>
      </c>
      <c r="AL153" t="s">
        <v>1491</v>
      </c>
    </row>
    <row r="154" spans="1:38">
      <c r="A154">
        <v>18</v>
      </c>
      <c r="B154" t="s">
        <v>432</v>
      </c>
      <c r="C154" t="s">
        <v>192</v>
      </c>
      <c r="D154" t="s">
        <v>191</v>
      </c>
      <c r="E154" t="s">
        <v>1493</v>
      </c>
      <c r="F154" t="s">
        <v>102</v>
      </c>
      <c r="G154" t="s">
        <v>102</v>
      </c>
      <c r="H154" t="s">
        <v>102</v>
      </c>
      <c r="I154" t="s">
        <v>102</v>
      </c>
      <c r="J154" t="s">
        <v>102</v>
      </c>
      <c r="K154" t="s">
        <v>102</v>
      </c>
      <c r="L154" t="s">
        <v>102</v>
      </c>
      <c r="M154" t="s">
        <v>102</v>
      </c>
      <c r="N154" t="s">
        <v>102</v>
      </c>
      <c r="O154" t="s">
        <v>102</v>
      </c>
      <c r="P154" t="s">
        <v>102</v>
      </c>
      <c r="Q154" t="s">
        <v>102</v>
      </c>
      <c r="R154" t="s">
        <v>102</v>
      </c>
      <c r="T154" t="s">
        <v>102</v>
      </c>
      <c r="U154" t="s">
        <v>102</v>
      </c>
      <c r="V154" t="s">
        <v>102</v>
      </c>
      <c r="W154" t="s">
        <v>102</v>
      </c>
      <c r="X154" t="s">
        <v>102</v>
      </c>
      <c r="Y154" t="s">
        <v>102</v>
      </c>
      <c r="Z154" t="s">
        <v>102</v>
      </c>
      <c r="AA154" t="s">
        <v>102</v>
      </c>
      <c r="AB154" t="s">
        <v>102</v>
      </c>
      <c r="AC154" t="s">
        <v>102</v>
      </c>
      <c r="AD154" t="s">
        <v>102</v>
      </c>
      <c r="AE154" t="s">
        <v>102</v>
      </c>
      <c r="AF154" t="s">
        <v>102</v>
      </c>
      <c r="AG154" t="s">
        <v>102</v>
      </c>
      <c r="AH154" t="s">
        <v>102</v>
      </c>
      <c r="AI154" t="s">
        <v>102</v>
      </c>
      <c r="AJ154" t="s">
        <v>102</v>
      </c>
      <c r="AL154" t="s">
        <v>1491</v>
      </c>
    </row>
    <row r="155" spans="1:38">
      <c r="A155">
        <v>19</v>
      </c>
      <c r="B155" t="s">
        <v>433</v>
      </c>
      <c r="C155" t="s">
        <v>143</v>
      </c>
      <c r="D155" t="s">
        <v>143</v>
      </c>
      <c r="E155" t="s">
        <v>1493</v>
      </c>
      <c r="F155" t="s">
        <v>102</v>
      </c>
      <c r="G155">
        <v>22.565000000000001</v>
      </c>
      <c r="H155">
        <v>172096</v>
      </c>
      <c r="I155">
        <v>4194</v>
      </c>
      <c r="J155" t="s">
        <v>102</v>
      </c>
      <c r="K155" t="s">
        <v>102</v>
      </c>
      <c r="L155" t="s">
        <v>102</v>
      </c>
      <c r="M155" t="s">
        <v>102</v>
      </c>
      <c r="N155">
        <v>2.5779000000000001</v>
      </c>
      <c r="O155" t="s">
        <v>102</v>
      </c>
      <c r="P155" t="s">
        <v>102</v>
      </c>
      <c r="Q155" t="s">
        <v>102</v>
      </c>
      <c r="R155" t="s">
        <v>102</v>
      </c>
      <c r="U155">
        <v>21.65</v>
      </c>
      <c r="V155">
        <v>23.716999999999999</v>
      </c>
      <c r="W155">
        <v>9270.0239999999994</v>
      </c>
      <c r="X155">
        <v>16.181000000000001</v>
      </c>
      <c r="Y155">
        <v>61800.161</v>
      </c>
      <c r="Z155">
        <v>1.1519999999999999</v>
      </c>
      <c r="AA155">
        <v>1.1970000000000001</v>
      </c>
      <c r="AB155">
        <v>1.857</v>
      </c>
      <c r="AC155">
        <v>2.629</v>
      </c>
      <c r="AD155">
        <v>1.113</v>
      </c>
      <c r="AE155">
        <v>0.51339999999999997</v>
      </c>
      <c r="AF155">
        <v>0.23130000000000001</v>
      </c>
      <c r="AG155">
        <v>0.93700000000000006</v>
      </c>
      <c r="AH155">
        <v>1.6850000000000001</v>
      </c>
      <c r="AI155">
        <v>1.496</v>
      </c>
      <c r="AJ155">
        <v>0.54100000000000004</v>
      </c>
      <c r="AK155">
        <v>1.4670000000000001</v>
      </c>
      <c r="AL155" t="s">
        <v>1491</v>
      </c>
    </row>
    <row r="156" spans="1:38">
      <c r="A156">
        <v>20</v>
      </c>
      <c r="B156" t="s">
        <v>434</v>
      </c>
      <c r="C156" t="s">
        <v>144</v>
      </c>
      <c r="D156" t="s">
        <v>144</v>
      </c>
      <c r="E156" t="s">
        <v>1493</v>
      </c>
      <c r="F156" t="s">
        <v>102</v>
      </c>
      <c r="G156">
        <v>22.606000000000002</v>
      </c>
      <c r="H156">
        <v>136631</v>
      </c>
      <c r="I156">
        <v>3412</v>
      </c>
      <c r="J156" t="s">
        <v>102</v>
      </c>
      <c r="K156" t="s">
        <v>102</v>
      </c>
      <c r="L156" t="s">
        <v>102</v>
      </c>
      <c r="M156" t="s">
        <v>102</v>
      </c>
      <c r="N156">
        <v>2.0466600000000001</v>
      </c>
      <c r="O156" t="s">
        <v>102</v>
      </c>
      <c r="P156" t="s">
        <v>102</v>
      </c>
      <c r="Q156" t="s">
        <v>102</v>
      </c>
      <c r="R156" t="s">
        <v>102</v>
      </c>
      <c r="U156">
        <v>21.75</v>
      </c>
      <c r="V156">
        <v>23.917000000000002</v>
      </c>
      <c r="W156">
        <v>8456.6409999999996</v>
      </c>
      <c r="X156">
        <v>17.738</v>
      </c>
      <c r="Y156">
        <v>56377.608</v>
      </c>
      <c r="Z156">
        <v>1.161</v>
      </c>
      <c r="AA156">
        <v>1.1359999999999999</v>
      </c>
      <c r="AB156">
        <v>1.79</v>
      </c>
      <c r="AC156">
        <v>2.6419999999999999</v>
      </c>
      <c r="AD156">
        <v>1.117</v>
      </c>
      <c r="AE156">
        <v>0.44119999999999998</v>
      </c>
      <c r="AF156">
        <v>0.20080000000000001</v>
      </c>
      <c r="AG156">
        <v>0.98299999999999998</v>
      </c>
      <c r="AH156">
        <v>1.575</v>
      </c>
      <c r="AI156">
        <v>1.3220000000000001</v>
      </c>
      <c r="AJ156">
        <v>0.56799999999999995</v>
      </c>
      <c r="AK156">
        <v>1.4710000000000001</v>
      </c>
      <c r="AL156" t="s">
        <v>1491</v>
      </c>
    </row>
    <row r="157" spans="1:38">
      <c r="A157">
        <v>21</v>
      </c>
      <c r="B157" t="s">
        <v>435</v>
      </c>
      <c r="C157" t="s">
        <v>145</v>
      </c>
      <c r="D157" t="s">
        <v>145</v>
      </c>
      <c r="E157" t="s">
        <v>1493</v>
      </c>
      <c r="F157" t="s">
        <v>102</v>
      </c>
      <c r="G157">
        <v>22.581</v>
      </c>
      <c r="H157">
        <v>577713</v>
      </c>
      <c r="I157">
        <v>17694</v>
      </c>
      <c r="J157" t="s">
        <v>102</v>
      </c>
      <c r="K157" t="s">
        <v>102</v>
      </c>
      <c r="L157" t="s">
        <v>102</v>
      </c>
      <c r="M157" t="s">
        <v>102</v>
      </c>
      <c r="N157">
        <v>8.6538199999999996</v>
      </c>
      <c r="O157" t="s">
        <v>102</v>
      </c>
      <c r="P157" t="s">
        <v>102</v>
      </c>
      <c r="Q157" t="s">
        <v>102</v>
      </c>
      <c r="R157" t="s">
        <v>102</v>
      </c>
      <c r="U157">
        <v>21.733000000000001</v>
      </c>
      <c r="V157">
        <v>23.567</v>
      </c>
      <c r="W157">
        <v>11459.227000000001</v>
      </c>
      <c r="X157">
        <v>13.09</v>
      </c>
      <c r="Y157">
        <v>76394.849000000002</v>
      </c>
      <c r="Z157">
        <v>0.96399999999999997</v>
      </c>
      <c r="AA157">
        <v>0.96899999999999997</v>
      </c>
      <c r="AB157">
        <v>1.98</v>
      </c>
      <c r="AC157">
        <v>2.6259999999999999</v>
      </c>
      <c r="AD157">
        <v>1.109</v>
      </c>
      <c r="AE157">
        <v>1.5245</v>
      </c>
      <c r="AF157">
        <v>0.86739999999999995</v>
      </c>
      <c r="AG157">
        <v>0.84399999999999997</v>
      </c>
      <c r="AH157">
        <v>1.1539999999999999</v>
      </c>
      <c r="AI157">
        <v>0.97199999999999998</v>
      </c>
      <c r="AJ157">
        <v>0.49099999999999999</v>
      </c>
      <c r="AK157">
        <v>1.468</v>
      </c>
      <c r="AL157" t="s">
        <v>1491</v>
      </c>
    </row>
    <row r="158" spans="1:38">
      <c r="A158">
        <v>22</v>
      </c>
      <c r="B158" t="s">
        <v>436</v>
      </c>
      <c r="C158" t="s">
        <v>146</v>
      </c>
      <c r="D158" t="s">
        <v>146</v>
      </c>
      <c r="E158" t="s">
        <v>1493</v>
      </c>
      <c r="F158" t="s">
        <v>102</v>
      </c>
      <c r="G158">
        <v>22.600999999999999</v>
      </c>
      <c r="H158">
        <v>207798</v>
      </c>
      <c r="I158">
        <v>4873</v>
      </c>
      <c r="J158" t="s">
        <v>102</v>
      </c>
      <c r="K158" t="s">
        <v>102</v>
      </c>
      <c r="L158" t="s">
        <v>102</v>
      </c>
      <c r="M158" t="s">
        <v>102</v>
      </c>
      <c r="N158">
        <v>3.1127099999999999</v>
      </c>
      <c r="O158" t="s">
        <v>102</v>
      </c>
      <c r="P158" t="s">
        <v>102</v>
      </c>
      <c r="Q158" t="s">
        <v>102</v>
      </c>
      <c r="R158" t="s">
        <v>102</v>
      </c>
      <c r="U158">
        <v>21.725000000000001</v>
      </c>
      <c r="V158">
        <v>25.108000000000001</v>
      </c>
      <c r="W158">
        <v>10167.888000000001</v>
      </c>
      <c r="X158">
        <v>14.752000000000001</v>
      </c>
      <c r="Y158">
        <v>67785.918999999994</v>
      </c>
      <c r="Z158">
        <v>2.032</v>
      </c>
      <c r="AA158">
        <v>1.331</v>
      </c>
      <c r="AB158">
        <v>1.8109999999999999</v>
      </c>
      <c r="AC158">
        <v>4.7060000000000004</v>
      </c>
      <c r="AD158">
        <v>1.103</v>
      </c>
      <c r="AE158">
        <v>0.80289999999999995</v>
      </c>
      <c r="AF158">
        <v>0.35349999999999998</v>
      </c>
      <c r="AG158">
        <v>0.89700000000000002</v>
      </c>
      <c r="AH158">
        <v>2.56</v>
      </c>
      <c r="AI158">
        <v>1.4</v>
      </c>
      <c r="AJ158">
        <v>0.51900000000000002</v>
      </c>
      <c r="AK158">
        <v>1.4690000000000001</v>
      </c>
      <c r="AL158" t="s">
        <v>1491</v>
      </c>
    </row>
    <row r="159" spans="1:38">
      <c r="A159">
        <v>23</v>
      </c>
      <c r="B159" t="s">
        <v>437</v>
      </c>
      <c r="C159" t="s">
        <v>147</v>
      </c>
      <c r="D159" t="s">
        <v>147</v>
      </c>
      <c r="E159" t="s">
        <v>1493</v>
      </c>
      <c r="F159" t="s">
        <v>102</v>
      </c>
      <c r="G159">
        <v>22.602</v>
      </c>
      <c r="H159">
        <v>114701</v>
      </c>
      <c r="I159">
        <v>2279</v>
      </c>
      <c r="J159" t="s">
        <v>102</v>
      </c>
      <c r="K159" t="s">
        <v>102</v>
      </c>
      <c r="L159" t="s">
        <v>102</v>
      </c>
      <c r="M159" t="s">
        <v>102</v>
      </c>
      <c r="N159">
        <v>1.7181599999999999</v>
      </c>
      <c r="O159" t="s">
        <v>102</v>
      </c>
      <c r="P159" t="s">
        <v>102</v>
      </c>
      <c r="Q159" t="s">
        <v>102</v>
      </c>
      <c r="R159" t="s">
        <v>102</v>
      </c>
      <c r="U159">
        <v>21.742000000000001</v>
      </c>
      <c r="V159">
        <v>23.942</v>
      </c>
      <c r="W159">
        <v>7260.6859999999997</v>
      </c>
      <c r="X159">
        <v>20.658999999999999</v>
      </c>
      <c r="Y159">
        <v>48404.571000000004</v>
      </c>
      <c r="Z159" t="s">
        <v>5</v>
      </c>
      <c r="AA159" t="s">
        <v>5</v>
      </c>
      <c r="AB159">
        <v>1.569</v>
      </c>
      <c r="AC159">
        <v>2.6429999999999998</v>
      </c>
      <c r="AD159">
        <v>1.125</v>
      </c>
      <c r="AE159">
        <v>0.40450000000000003</v>
      </c>
      <c r="AF159">
        <v>0.13780000000000001</v>
      </c>
      <c r="AG159">
        <v>1.0609999999999999</v>
      </c>
      <c r="AH159">
        <v>0</v>
      </c>
      <c r="AI159">
        <v>0</v>
      </c>
      <c r="AJ159">
        <v>0.61899999999999999</v>
      </c>
      <c r="AK159">
        <v>1.466</v>
      </c>
      <c r="AL159" t="s">
        <v>1491</v>
      </c>
    </row>
    <row r="160" spans="1:38">
      <c r="A160">
        <v>24</v>
      </c>
      <c r="B160" t="s">
        <v>438</v>
      </c>
      <c r="C160" t="s">
        <v>148</v>
      </c>
      <c r="D160" t="s">
        <v>148</v>
      </c>
      <c r="E160" t="s">
        <v>1493</v>
      </c>
      <c r="F160" t="s">
        <v>102</v>
      </c>
      <c r="G160">
        <v>22.614000000000001</v>
      </c>
      <c r="H160">
        <v>61959</v>
      </c>
      <c r="I160">
        <v>1453</v>
      </c>
      <c r="J160" t="s">
        <v>102</v>
      </c>
      <c r="K160" t="s">
        <v>102</v>
      </c>
      <c r="L160" t="s">
        <v>102</v>
      </c>
      <c r="M160" t="s">
        <v>102</v>
      </c>
      <c r="N160">
        <v>0.92811999999999995</v>
      </c>
      <c r="O160" t="s">
        <v>102</v>
      </c>
      <c r="P160" t="s">
        <v>102</v>
      </c>
      <c r="Q160" t="s">
        <v>102</v>
      </c>
      <c r="R160" t="s">
        <v>102</v>
      </c>
      <c r="U160">
        <v>21.942</v>
      </c>
      <c r="V160">
        <v>24.117000000000001</v>
      </c>
      <c r="W160">
        <v>8417.3960000000006</v>
      </c>
      <c r="X160">
        <v>17.82</v>
      </c>
      <c r="Y160">
        <v>56115.976000000002</v>
      </c>
      <c r="Z160">
        <v>1.431</v>
      </c>
      <c r="AA160">
        <v>1.4239999999999999</v>
      </c>
      <c r="AB160">
        <v>1.893</v>
      </c>
      <c r="AC160">
        <v>18.63</v>
      </c>
      <c r="AD160">
        <v>1.093</v>
      </c>
      <c r="AE160">
        <v>0.36320000000000002</v>
      </c>
      <c r="AF160">
        <v>0.13950000000000001</v>
      </c>
      <c r="AG160">
        <v>0.98599999999999999</v>
      </c>
      <c r="AH160">
        <v>1.639</v>
      </c>
      <c r="AI160">
        <v>1.4410000000000001</v>
      </c>
      <c r="AJ160">
        <v>0.57199999999999995</v>
      </c>
      <c r="AK160">
        <v>1.468</v>
      </c>
      <c r="AL160" t="s">
        <v>1491</v>
      </c>
    </row>
    <row r="161" spans="1:38">
      <c r="A161">
        <v>25</v>
      </c>
      <c r="B161" t="s">
        <v>439</v>
      </c>
      <c r="C161" t="s">
        <v>149</v>
      </c>
      <c r="D161" t="s">
        <v>149</v>
      </c>
      <c r="E161" t="s">
        <v>1493</v>
      </c>
      <c r="F161" t="s">
        <v>102</v>
      </c>
      <c r="G161">
        <v>22.608000000000001</v>
      </c>
      <c r="H161">
        <v>111449</v>
      </c>
      <c r="I161">
        <v>3250</v>
      </c>
      <c r="J161" t="s">
        <v>102</v>
      </c>
      <c r="K161" t="s">
        <v>102</v>
      </c>
      <c r="L161" t="s">
        <v>102</v>
      </c>
      <c r="M161" t="s">
        <v>102</v>
      </c>
      <c r="N161">
        <v>1.66944</v>
      </c>
      <c r="O161" t="s">
        <v>102</v>
      </c>
      <c r="P161" t="s">
        <v>102</v>
      </c>
      <c r="Q161" t="s">
        <v>102</v>
      </c>
      <c r="R161" t="s">
        <v>102</v>
      </c>
      <c r="U161">
        <v>22.016999999999999</v>
      </c>
      <c r="V161">
        <v>23.274999999999999</v>
      </c>
      <c r="W161">
        <v>9527.4230000000007</v>
      </c>
      <c r="X161">
        <v>15.744</v>
      </c>
      <c r="Y161">
        <v>63516.154000000002</v>
      </c>
      <c r="Z161">
        <v>1.073</v>
      </c>
      <c r="AA161">
        <v>1.0740000000000001</v>
      </c>
      <c r="AB161">
        <v>1.669</v>
      </c>
      <c r="AC161">
        <v>2.6480000000000001</v>
      </c>
      <c r="AD161">
        <v>1.1160000000000001</v>
      </c>
      <c r="AE161">
        <v>0.40439999999999998</v>
      </c>
      <c r="AF161">
        <v>0.20530000000000001</v>
      </c>
      <c r="AG161">
        <v>0.92600000000000005</v>
      </c>
      <c r="AH161">
        <v>1.115</v>
      </c>
      <c r="AI161">
        <v>1.006</v>
      </c>
      <c r="AJ161">
        <v>0.53700000000000003</v>
      </c>
      <c r="AK161">
        <v>1.4690000000000001</v>
      </c>
      <c r="AL161" t="s">
        <v>1491</v>
      </c>
    </row>
    <row r="162" spans="1:38">
      <c r="A162">
        <v>26</v>
      </c>
      <c r="B162" t="s">
        <v>440</v>
      </c>
      <c r="C162" t="s">
        <v>150</v>
      </c>
      <c r="D162" t="s">
        <v>150</v>
      </c>
      <c r="E162" t="s">
        <v>1493</v>
      </c>
      <c r="F162" t="s">
        <v>102</v>
      </c>
      <c r="G162">
        <v>22.593</v>
      </c>
      <c r="H162">
        <v>144233</v>
      </c>
      <c r="I162">
        <v>4050</v>
      </c>
      <c r="J162" t="s">
        <v>102</v>
      </c>
      <c r="K162" t="s">
        <v>102</v>
      </c>
      <c r="L162" t="s">
        <v>102</v>
      </c>
      <c r="M162" t="s">
        <v>102</v>
      </c>
      <c r="N162">
        <v>2.1605400000000001</v>
      </c>
      <c r="O162" t="s">
        <v>102</v>
      </c>
      <c r="P162" t="s">
        <v>102</v>
      </c>
      <c r="Q162" t="s">
        <v>102</v>
      </c>
      <c r="R162" t="s">
        <v>102</v>
      </c>
      <c r="T162" t="s">
        <v>1249</v>
      </c>
      <c r="U162">
        <v>21.558</v>
      </c>
      <c r="V162">
        <v>23.891999999999999</v>
      </c>
      <c r="W162">
        <v>10387.213</v>
      </c>
      <c r="X162">
        <v>14.441000000000001</v>
      </c>
      <c r="Y162">
        <v>69248.084000000003</v>
      </c>
      <c r="Z162">
        <v>1.1040000000000001</v>
      </c>
      <c r="AA162">
        <v>1.0489999999999999</v>
      </c>
      <c r="AB162">
        <v>1.698</v>
      </c>
      <c r="AC162">
        <v>2.6480000000000001</v>
      </c>
      <c r="AD162">
        <v>1.127</v>
      </c>
      <c r="AE162">
        <v>0.58030000000000004</v>
      </c>
      <c r="AF162">
        <v>0.2485</v>
      </c>
      <c r="AG162">
        <v>0.88700000000000001</v>
      </c>
      <c r="AH162">
        <v>1.397</v>
      </c>
      <c r="AI162">
        <v>1.113</v>
      </c>
      <c r="AJ162">
        <v>0.51400000000000001</v>
      </c>
      <c r="AK162">
        <v>1.468</v>
      </c>
      <c r="AL162" t="s">
        <v>1491</v>
      </c>
    </row>
    <row r="163" spans="1:38">
      <c r="A163">
        <v>27</v>
      </c>
      <c r="B163" t="s">
        <v>441</v>
      </c>
      <c r="C163" t="s">
        <v>151</v>
      </c>
      <c r="D163" t="s">
        <v>151</v>
      </c>
      <c r="E163" t="s">
        <v>1493</v>
      </c>
      <c r="F163" t="s">
        <v>102</v>
      </c>
      <c r="G163">
        <v>22.599</v>
      </c>
      <c r="H163">
        <v>112278</v>
      </c>
      <c r="I163">
        <v>3129</v>
      </c>
      <c r="J163" t="s">
        <v>102</v>
      </c>
      <c r="K163" t="s">
        <v>102</v>
      </c>
      <c r="L163" t="s">
        <v>102</v>
      </c>
      <c r="M163" t="s">
        <v>102</v>
      </c>
      <c r="N163">
        <v>1.6818599999999999</v>
      </c>
      <c r="O163" t="s">
        <v>102</v>
      </c>
      <c r="P163" t="s">
        <v>102</v>
      </c>
      <c r="Q163" t="s">
        <v>102</v>
      </c>
      <c r="R163" t="s">
        <v>102</v>
      </c>
      <c r="U163">
        <v>21.85</v>
      </c>
      <c r="V163">
        <v>23.9</v>
      </c>
      <c r="W163">
        <v>10396.768</v>
      </c>
      <c r="X163">
        <v>14.428000000000001</v>
      </c>
      <c r="Y163">
        <v>69311.789000000004</v>
      </c>
      <c r="Z163">
        <v>1.181</v>
      </c>
      <c r="AA163">
        <v>1.115</v>
      </c>
      <c r="AB163">
        <v>2.431</v>
      </c>
      <c r="AC163">
        <v>2.641</v>
      </c>
      <c r="AD163">
        <v>1.26</v>
      </c>
      <c r="AE163">
        <v>0.3886</v>
      </c>
      <c r="AF163">
        <v>0.183</v>
      </c>
      <c r="AG163">
        <v>0.88700000000000001</v>
      </c>
      <c r="AH163">
        <v>1.419</v>
      </c>
      <c r="AI163">
        <v>1.1559999999999999</v>
      </c>
      <c r="AJ163">
        <v>0.51400000000000001</v>
      </c>
      <c r="AK163">
        <v>1.4690000000000001</v>
      </c>
      <c r="AL163" t="s">
        <v>1491</v>
      </c>
    </row>
    <row r="164" spans="1:38">
      <c r="A164">
        <v>28</v>
      </c>
      <c r="B164" t="s">
        <v>442</v>
      </c>
      <c r="C164" t="s">
        <v>152</v>
      </c>
      <c r="D164" t="s">
        <v>152</v>
      </c>
      <c r="E164" t="s">
        <v>1493</v>
      </c>
      <c r="F164" t="s">
        <v>102</v>
      </c>
      <c r="G164">
        <v>22.631</v>
      </c>
      <c r="H164">
        <v>305812</v>
      </c>
      <c r="I164">
        <v>7196</v>
      </c>
      <c r="J164" t="s">
        <v>102</v>
      </c>
      <c r="K164" t="s">
        <v>102</v>
      </c>
      <c r="L164" t="s">
        <v>102</v>
      </c>
      <c r="M164" t="s">
        <v>102</v>
      </c>
      <c r="N164">
        <v>4.5808999999999997</v>
      </c>
      <c r="O164" t="s">
        <v>102</v>
      </c>
      <c r="P164" t="s">
        <v>102</v>
      </c>
      <c r="Q164" t="s">
        <v>102</v>
      </c>
      <c r="R164" t="s">
        <v>102</v>
      </c>
      <c r="U164">
        <v>21.774999999999999</v>
      </c>
      <c r="V164">
        <v>23.475000000000001</v>
      </c>
      <c r="W164">
        <v>6930.8329999999996</v>
      </c>
      <c r="X164">
        <v>21.641999999999999</v>
      </c>
      <c r="Y164">
        <v>46205.553999999996</v>
      </c>
      <c r="Z164" t="s">
        <v>5</v>
      </c>
      <c r="AA164" t="s">
        <v>5</v>
      </c>
      <c r="AB164">
        <v>1.6120000000000001</v>
      </c>
      <c r="AC164">
        <v>2.645</v>
      </c>
      <c r="AD164">
        <v>1.115</v>
      </c>
      <c r="AE164">
        <v>0.92420000000000002</v>
      </c>
      <c r="AF164">
        <v>0.40970000000000001</v>
      </c>
      <c r="AG164">
        <v>1.087</v>
      </c>
      <c r="AH164">
        <v>0</v>
      </c>
      <c r="AI164">
        <v>0</v>
      </c>
      <c r="AJ164">
        <v>0.627</v>
      </c>
      <c r="AK164">
        <v>1.4710000000000001</v>
      </c>
      <c r="AL164" t="s">
        <v>1491</v>
      </c>
    </row>
    <row r="165" spans="1:38">
      <c r="A165">
        <v>29</v>
      </c>
      <c r="B165" t="s">
        <v>443</v>
      </c>
      <c r="C165" t="s">
        <v>153</v>
      </c>
      <c r="D165" t="s">
        <v>153</v>
      </c>
      <c r="E165" t="s">
        <v>1493</v>
      </c>
      <c r="F165" t="s">
        <v>102</v>
      </c>
      <c r="G165">
        <v>22.577999999999999</v>
      </c>
      <c r="H165">
        <v>198517</v>
      </c>
      <c r="I165">
        <v>5226</v>
      </c>
      <c r="J165" t="s">
        <v>102</v>
      </c>
      <c r="K165" t="s">
        <v>102</v>
      </c>
      <c r="L165" t="s">
        <v>102</v>
      </c>
      <c r="M165" t="s">
        <v>102</v>
      </c>
      <c r="N165">
        <v>2.9736799999999999</v>
      </c>
      <c r="O165" t="s">
        <v>102</v>
      </c>
      <c r="P165" t="s">
        <v>102</v>
      </c>
      <c r="Q165" t="s">
        <v>102</v>
      </c>
      <c r="R165" t="s">
        <v>102</v>
      </c>
      <c r="U165">
        <v>21.716999999999999</v>
      </c>
      <c r="V165">
        <v>24</v>
      </c>
      <c r="W165">
        <v>10051.829</v>
      </c>
      <c r="X165">
        <v>14.923</v>
      </c>
      <c r="Y165">
        <v>67012.195999999996</v>
      </c>
      <c r="Z165">
        <v>1.2509999999999999</v>
      </c>
      <c r="AA165">
        <v>1.159</v>
      </c>
      <c r="AB165">
        <v>1.7569999999999999</v>
      </c>
      <c r="AC165">
        <v>2.6440000000000001</v>
      </c>
      <c r="AD165">
        <v>1.1200000000000001</v>
      </c>
      <c r="AE165">
        <v>0.8085</v>
      </c>
      <c r="AF165">
        <v>0.3649</v>
      </c>
      <c r="AG165">
        <v>0.90100000000000002</v>
      </c>
      <c r="AH165">
        <v>1.613</v>
      </c>
      <c r="AI165">
        <v>1.2629999999999999</v>
      </c>
      <c r="AJ165">
        <v>0.52</v>
      </c>
      <c r="AK165">
        <v>1.468</v>
      </c>
      <c r="AL165" t="s">
        <v>1491</v>
      </c>
    </row>
    <row r="166" spans="1:38">
      <c r="A166">
        <v>30</v>
      </c>
      <c r="B166" t="s">
        <v>444</v>
      </c>
      <c r="C166" t="s">
        <v>154</v>
      </c>
      <c r="D166" t="s">
        <v>154</v>
      </c>
      <c r="E166" t="s">
        <v>1493</v>
      </c>
      <c r="F166" t="s">
        <v>102</v>
      </c>
      <c r="G166">
        <v>22.574000000000002</v>
      </c>
      <c r="H166">
        <v>189749</v>
      </c>
      <c r="I166">
        <v>5284</v>
      </c>
      <c r="J166" t="s">
        <v>102</v>
      </c>
      <c r="K166" t="s">
        <v>102</v>
      </c>
      <c r="L166" t="s">
        <v>102</v>
      </c>
      <c r="M166" t="s">
        <v>102</v>
      </c>
      <c r="N166">
        <v>2.8423400000000001</v>
      </c>
      <c r="O166" t="s">
        <v>102</v>
      </c>
      <c r="P166" t="s">
        <v>102</v>
      </c>
      <c r="Q166" t="s">
        <v>102</v>
      </c>
      <c r="R166" t="s">
        <v>102</v>
      </c>
      <c r="U166">
        <v>21.707999999999998</v>
      </c>
      <c r="V166">
        <v>23.574999999999999</v>
      </c>
      <c r="W166">
        <v>9506.7710000000006</v>
      </c>
      <c r="X166">
        <v>15.778</v>
      </c>
      <c r="Y166">
        <v>63378.474000000002</v>
      </c>
      <c r="Z166">
        <v>0.998</v>
      </c>
      <c r="AA166">
        <v>0.99</v>
      </c>
      <c r="AB166">
        <v>1.7170000000000001</v>
      </c>
      <c r="AC166">
        <v>2.6429999999999998</v>
      </c>
      <c r="AD166">
        <v>1.107</v>
      </c>
      <c r="AE166">
        <v>0.57140000000000002</v>
      </c>
      <c r="AF166">
        <v>0.25140000000000001</v>
      </c>
      <c r="AG166">
        <v>0.92600000000000005</v>
      </c>
      <c r="AH166">
        <v>1.29</v>
      </c>
      <c r="AI166">
        <v>1.091</v>
      </c>
      <c r="AJ166">
        <v>0.53700000000000003</v>
      </c>
      <c r="AK166">
        <v>1.4670000000000001</v>
      </c>
      <c r="AL166" t="s">
        <v>1491</v>
      </c>
    </row>
    <row r="167" spans="1:38">
      <c r="A167">
        <v>31</v>
      </c>
      <c r="B167" t="s">
        <v>445</v>
      </c>
      <c r="C167" t="s">
        <v>155</v>
      </c>
      <c r="D167" t="s">
        <v>155</v>
      </c>
      <c r="E167" t="s">
        <v>1493</v>
      </c>
      <c r="F167" t="s">
        <v>102</v>
      </c>
      <c r="G167">
        <v>22.588000000000001</v>
      </c>
      <c r="H167">
        <v>179027</v>
      </c>
      <c r="I167">
        <v>5160</v>
      </c>
      <c r="J167" t="s">
        <v>102</v>
      </c>
      <c r="K167" t="s">
        <v>102</v>
      </c>
      <c r="L167" t="s">
        <v>102</v>
      </c>
      <c r="M167" t="s">
        <v>102</v>
      </c>
      <c r="N167">
        <v>2.6817299999999999</v>
      </c>
      <c r="O167" t="s">
        <v>102</v>
      </c>
      <c r="P167" t="s">
        <v>102</v>
      </c>
      <c r="Q167" t="s">
        <v>102</v>
      </c>
      <c r="R167" t="s">
        <v>102</v>
      </c>
      <c r="U167">
        <v>21.774999999999999</v>
      </c>
      <c r="V167">
        <v>23.466999999999999</v>
      </c>
      <c r="W167">
        <v>10051.865</v>
      </c>
      <c r="X167">
        <v>14.923</v>
      </c>
      <c r="Y167">
        <v>67012.430999999997</v>
      </c>
      <c r="Z167">
        <v>1.0489999999999999</v>
      </c>
      <c r="AA167">
        <v>1.056</v>
      </c>
      <c r="AB167">
        <v>1.673</v>
      </c>
      <c r="AC167">
        <v>4.9420000000000002</v>
      </c>
      <c r="AD167">
        <v>1.095</v>
      </c>
      <c r="AE167">
        <v>0.59530000000000005</v>
      </c>
      <c r="AF167">
        <v>0.32940000000000003</v>
      </c>
      <c r="AG167">
        <v>0.90100000000000002</v>
      </c>
      <c r="AH167">
        <v>1.232</v>
      </c>
      <c r="AI167">
        <v>1.054</v>
      </c>
      <c r="AJ167">
        <v>0.52200000000000002</v>
      </c>
      <c r="AK167">
        <v>1.468</v>
      </c>
      <c r="AL167" t="s">
        <v>1491</v>
      </c>
    </row>
    <row r="168" spans="1:38">
      <c r="A168">
        <v>32</v>
      </c>
      <c r="B168" t="s">
        <v>446</v>
      </c>
      <c r="C168" t="s">
        <v>156</v>
      </c>
      <c r="D168" t="s">
        <v>156</v>
      </c>
      <c r="E168" t="s">
        <v>1493</v>
      </c>
      <c r="F168" t="s">
        <v>102</v>
      </c>
      <c r="G168">
        <v>22.577999999999999</v>
      </c>
      <c r="H168">
        <v>118581</v>
      </c>
      <c r="I168">
        <v>3399</v>
      </c>
      <c r="J168" t="s">
        <v>102</v>
      </c>
      <c r="K168" t="s">
        <v>102</v>
      </c>
      <c r="L168" t="s">
        <v>102</v>
      </c>
      <c r="M168" t="s">
        <v>102</v>
      </c>
      <c r="N168">
        <v>1.7762899999999999</v>
      </c>
      <c r="O168" t="s">
        <v>102</v>
      </c>
      <c r="P168" t="s">
        <v>102</v>
      </c>
      <c r="Q168" t="s">
        <v>102</v>
      </c>
      <c r="R168" t="s">
        <v>102</v>
      </c>
      <c r="U168">
        <v>21.841999999999999</v>
      </c>
      <c r="V168">
        <v>23.608000000000001</v>
      </c>
      <c r="W168">
        <v>10291.647999999999</v>
      </c>
      <c r="X168">
        <v>14.574999999999999</v>
      </c>
      <c r="Y168">
        <v>68610.983999999997</v>
      </c>
      <c r="Z168">
        <v>1.099</v>
      </c>
      <c r="AA168">
        <v>1.0389999999999999</v>
      </c>
      <c r="AB168">
        <v>0.19700000000000001</v>
      </c>
      <c r="AC168">
        <v>2.6440000000000001</v>
      </c>
      <c r="AD168">
        <v>1.1100000000000001</v>
      </c>
      <c r="AE168">
        <v>0.42659999999999998</v>
      </c>
      <c r="AF168">
        <v>0.21809999999999999</v>
      </c>
      <c r="AG168">
        <v>0.89</v>
      </c>
      <c r="AH168">
        <v>1.3029999999999999</v>
      </c>
      <c r="AI168">
        <v>1.07</v>
      </c>
      <c r="AJ168">
        <v>0.51800000000000002</v>
      </c>
      <c r="AK168">
        <v>1.468</v>
      </c>
      <c r="AL168" t="s">
        <v>1491</v>
      </c>
    </row>
    <row r="169" spans="1:38">
      <c r="A169">
        <v>33</v>
      </c>
      <c r="B169" t="s">
        <v>447</v>
      </c>
      <c r="C169" t="s">
        <v>157</v>
      </c>
      <c r="D169" t="s">
        <v>157</v>
      </c>
      <c r="E169" t="s">
        <v>1493</v>
      </c>
      <c r="F169" t="s">
        <v>102</v>
      </c>
      <c r="G169">
        <v>22.609000000000002</v>
      </c>
      <c r="H169">
        <v>161184</v>
      </c>
      <c r="I169">
        <v>3651</v>
      </c>
      <c r="J169" t="s">
        <v>102</v>
      </c>
      <c r="K169" t="s">
        <v>102</v>
      </c>
      <c r="L169" t="s">
        <v>102</v>
      </c>
      <c r="M169" t="s">
        <v>102</v>
      </c>
      <c r="N169">
        <v>2.41445</v>
      </c>
      <c r="O169" t="s">
        <v>102</v>
      </c>
      <c r="P169" t="s">
        <v>102</v>
      </c>
      <c r="Q169" t="s">
        <v>102</v>
      </c>
      <c r="R169" t="s">
        <v>102</v>
      </c>
      <c r="U169">
        <v>21.783000000000001</v>
      </c>
      <c r="V169">
        <v>23.524999999999999</v>
      </c>
      <c r="W169">
        <v>6565.5339999999997</v>
      </c>
      <c r="X169">
        <v>22.847000000000001</v>
      </c>
      <c r="Y169">
        <v>43770.228000000003</v>
      </c>
      <c r="Z169" t="s">
        <v>5</v>
      </c>
      <c r="AA169" t="s">
        <v>5</v>
      </c>
      <c r="AB169">
        <v>1.738</v>
      </c>
      <c r="AC169">
        <v>2.65</v>
      </c>
      <c r="AD169">
        <v>1.123</v>
      </c>
      <c r="AE169">
        <v>0.66169999999999995</v>
      </c>
      <c r="AF169">
        <v>0.26960000000000001</v>
      </c>
      <c r="AG169">
        <v>1.1160000000000001</v>
      </c>
      <c r="AH169">
        <v>0</v>
      </c>
      <c r="AI169">
        <v>0</v>
      </c>
      <c r="AJ169">
        <v>0.64400000000000002</v>
      </c>
      <c r="AK169">
        <v>1.47</v>
      </c>
      <c r="AL169" t="s">
        <v>1491</v>
      </c>
    </row>
    <row r="170" spans="1:38">
      <c r="A170">
        <v>34</v>
      </c>
      <c r="B170" t="s">
        <v>263</v>
      </c>
      <c r="C170" t="s">
        <v>158</v>
      </c>
      <c r="D170" t="s">
        <v>158</v>
      </c>
      <c r="E170" t="s">
        <v>1493</v>
      </c>
      <c r="F170" t="s">
        <v>102</v>
      </c>
      <c r="G170">
        <v>22.875</v>
      </c>
      <c r="H170">
        <v>101124</v>
      </c>
      <c r="I170">
        <v>2235</v>
      </c>
      <c r="J170" t="s">
        <v>102</v>
      </c>
      <c r="K170" t="s">
        <v>102</v>
      </c>
      <c r="L170" t="s">
        <v>102</v>
      </c>
      <c r="M170" t="s">
        <v>102</v>
      </c>
      <c r="N170">
        <v>1.51478</v>
      </c>
      <c r="O170" t="s">
        <v>102</v>
      </c>
      <c r="P170" t="s">
        <v>102</v>
      </c>
      <c r="Q170" t="s">
        <v>102</v>
      </c>
      <c r="R170" t="s">
        <v>102</v>
      </c>
      <c r="T170" t="s">
        <v>1492</v>
      </c>
      <c r="U170">
        <v>21.683</v>
      </c>
      <c r="V170">
        <v>22.882999999999999</v>
      </c>
      <c r="W170" t="s">
        <v>5</v>
      </c>
      <c r="X170" t="s">
        <v>5</v>
      </c>
      <c r="Y170">
        <v>0</v>
      </c>
      <c r="Z170" t="s">
        <v>5</v>
      </c>
      <c r="AA170" t="s">
        <v>5</v>
      </c>
      <c r="AB170" t="s">
        <v>5</v>
      </c>
      <c r="AC170">
        <v>2.6970000000000001</v>
      </c>
      <c r="AD170">
        <v>1.1339999999999999</v>
      </c>
      <c r="AE170">
        <v>0.4965</v>
      </c>
      <c r="AF170">
        <v>0.18779999999999999</v>
      </c>
      <c r="AG170">
        <v>0</v>
      </c>
      <c r="AH170">
        <v>0</v>
      </c>
      <c r="AI170">
        <v>0</v>
      </c>
      <c r="AJ170">
        <v>0</v>
      </c>
      <c r="AK170">
        <v>1.4870000000000001</v>
      </c>
      <c r="AL170" t="s">
        <v>1491</v>
      </c>
    </row>
    <row r="171" spans="1:38">
      <c r="A171">
        <v>35</v>
      </c>
      <c r="B171" t="s">
        <v>264</v>
      </c>
      <c r="C171" t="s">
        <v>159</v>
      </c>
      <c r="D171" t="s">
        <v>159</v>
      </c>
      <c r="E171" t="s">
        <v>1493</v>
      </c>
      <c r="F171" t="s">
        <v>102</v>
      </c>
      <c r="G171">
        <v>22.62</v>
      </c>
      <c r="H171">
        <v>157572</v>
      </c>
      <c r="I171">
        <v>2971</v>
      </c>
      <c r="J171" t="s">
        <v>102</v>
      </c>
      <c r="K171" t="s">
        <v>102</v>
      </c>
      <c r="L171" t="s">
        <v>102</v>
      </c>
      <c r="M171" t="s">
        <v>102</v>
      </c>
      <c r="N171">
        <v>2.3603499999999999</v>
      </c>
      <c r="O171" t="s">
        <v>102</v>
      </c>
      <c r="P171" t="s">
        <v>102</v>
      </c>
      <c r="Q171" t="s">
        <v>102</v>
      </c>
      <c r="R171" t="s">
        <v>102</v>
      </c>
      <c r="T171" t="s">
        <v>1249</v>
      </c>
      <c r="U171">
        <v>21.766999999999999</v>
      </c>
      <c r="V171">
        <v>23.716999999999999</v>
      </c>
      <c r="W171">
        <v>5026.32</v>
      </c>
      <c r="X171">
        <v>29.843</v>
      </c>
      <c r="Y171">
        <v>33508.800000000003</v>
      </c>
      <c r="Z171" t="s">
        <v>5</v>
      </c>
      <c r="AA171" t="s">
        <v>5</v>
      </c>
      <c r="AB171">
        <v>1.395</v>
      </c>
      <c r="AC171">
        <v>2.6549999999999998</v>
      </c>
      <c r="AD171">
        <v>1.121</v>
      </c>
      <c r="AE171">
        <v>0.56979999999999997</v>
      </c>
      <c r="AF171">
        <v>0.2361</v>
      </c>
      <c r="AG171">
        <v>1.276</v>
      </c>
      <c r="AH171">
        <v>0</v>
      </c>
      <c r="AI171">
        <v>0</v>
      </c>
      <c r="AJ171">
        <v>0.78700000000000003</v>
      </c>
      <c r="AK171">
        <v>1.4710000000000001</v>
      </c>
      <c r="AL171" t="s">
        <v>1491</v>
      </c>
    </row>
    <row r="172" spans="1:38">
      <c r="A172">
        <v>36</v>
      </c>
      <c r="B172" t="s">
        <v>265</v>
      </c>
      <c r="C172" t="s">
        <v>160</v>
      </c>
      <c r="D172" t="s">
        <v>160</v>
      </c>
      <c r="E172" t="s">
        <v>1493</v>
      </c>
      <c r="F172" t="s">
        <v>102</v>
      </c>
      <c r="G172">
        <v>23.19</v>
      </c>
      <c r="H172">
        <v>303102</v>
      </c>
      <c r="I172">
        <v>4591</v>
      </c>
      <c r="J172" t="s">
        <v>102</v>
      </c>
      <c r="K172" t="s">
        <v>102</v>
      </c>
      <c r="L172" t="s">
        <v>102</v>
      </c>
      <c r="M172" t="s">
        <v>102</v>
      </c>
      <c r="N172">
        <v>4.5403000000000002</v>
      </c>
      <c r="O172" t="s">
        <v>102</v>
      </c>
      <c r="P172" t="s">
        <v>102</v>
      </c>
      <c r="Q172" t="s">
        <v>102</v>
      </c>
      <c r="R172" t="s">
        <v>102</v>
      </c>
      <c r="U172">
        <v>21.725000000000001</v>
      </c>
      <c r="V172">
        <v>25.082999999999998</v>
      </c>
      <c r="W172">
        <v>3225.6689999999999</v>
      </c>
      <c r="X172">
        <v>46.502000000000002</v>
      </c>
      <c r="Y172">
        <v>21504.457999999999</v>
      </c>
      <c r="Z172">
        <v>1.032</v>
      </c>
      <c r="AA172">
        <v>0.85499999999999998</v>
      </c>
      <c r="AB172">
        <v>1.879</v>
      </c>
      <c r="AC172">
        <v>2.7490000000000001</v>
      </c>
      <c r="AD172">
        <v>1.1639999999999999</v>
      </c>
      <c r="AE172">
        <v>2.1421999999999999</v>
      </c>
      <c r="AF172">
        <v>0.45700000000000002</v>
      </c>
      <c r="AG172">
        <v>1.633</v>
      </c>
      <c r="AH172">
        <v>2.544</v>
      </c>
      <c r="AI172">
        <v>1.881</v>
      </c>
      <c r="AJ172">
        <v>1.07</v>
      </c>
      <c r="AK172">
        <v>1.5089999999999999</v>
      </c>
      <c r="AL172" t="s">
        <v>1491</v>
      </c>
    </row>
    <row r="173" spans="1:38">
      <c r="A173">
        <v>37</v>
      </c>
      <c r="B173" t="s">
        <v>266</v>
      </c>
      <c r="C173" t="s">
        <v>161</v>
      </c>
      <c r="D173" t="s">
        <v>161</v>
      </c>
      <c r="E173" t="s">
        <v>1493</v>
      </c>
      <c r="F173" t="s">
        <v>102</v>
      </c>
      <c r="G173">
        <v>22.574999999999999</v>
      </c>
      <c r="H173">
        <v>116318</v>
      </c>
      <c r="I173">
        <v>2713</v>
      </c>
      <c r="J173" t="s">
        <v>102</v>
      </c>
      <c r="K173" t="s">
        <v>102</v>
      </c>
      <c r="L173" t="s">
        <v>102</v>
      </c>
      <c r="M173" t="s">
        <v>102</v>
      </c>
      <c r="N173">
        <v>1.74237</v>
      </c>
      <c r="O173" t="s">
        <v>102</v>
      </c>
      <c r="P173" t="s">
        <v>102</v>
      </c>
      <c r="Q173" t="s">
        <v>102</v>
      </c>
      <c r="R173" t="s">
        <v>102</v>
      </c>
      <c r="U173">
        <v>21.658000000000001</v>
      </c>
      <c r="V173">
        <v>23.533000000000001</v>
      </c>
      <c r="W173">
        <v>6443.6059999999998</v>
      </c>
      <c r="X173">
        <v>23.279</v>
      </c>
      <c r="Y173">
        <v>42957.374000000003</v>
      </c>
      <c r="Z173">
        <v>0.98</v>
      </c>
      <c r="AA173">
        <v>0.98299999999999998</v>
      </c>
      <c r="AB173">
        <v>1.724</v>
      </c>
      <c r="AC173">
        <v>2.6469999999999998</v>
      </c>
      <c r="AD173">
        <v>1.127</v>
      </c>
      <c r="AE173">
        <v>0.40210000000000001</v>
      </c>
      <c r="AF173">
        <v>0.17380000000000001</v>
      </c>
      <c r="AG173">
        <v>1.125</v>
      </c>
      <c r="AH173">
        <v>1.4850000000000001</v>
      </c>
      <c r="AI173">
        <v>1.3080000000000001</v>
      </c>
      <c r="AJ173">
        <v>0.65</v>
      </c>
      <c r="AK173">
        <v>1.4690000000000001</v>
      </c>
      <c r="AL173" t="s">
        <v>1491</v>
      </c>
    </row>
    <row r="174" spans="1:38">
      <c r="A174">
        <v>38</v>
      </c>
      <c r="B174" t="s">
        <v>267</v>
      </c>
      <c r="C174" t="s">
        <v>162</v>
      </c>
      <c r="D174" t="s">
        <v>162</v>
      </c>
      <c r="E174" t="s">
        <v>1493</v>
      </c>
      <c r="F174" t="s">
        <v>102</v>
      </c>
      <c r="G174">
        <v>22.529</v>
      </c>
      <c r="H174">
        <v>181455</v>
      </c>
      <c r="I174">
        <v>4896</v>
      </c>
      <c r="J174" t="s">
        <v>102</v>
      </c>
      <c r="K174" t="s">
        <v>102</v>
      </c>
      <c r="L174" t="s">
        <v>102</v>
      </c>
      <c r="M174" t="s">
        <v>102</v>
      </c>
      <c r="N174">
        <v>2.7180900000000001</v>
      </c>
      <c r="O174" t="s">
        <v>102</v>
      </c>
      <c r="P174" t="s">
        <v>102</v>
      </c>
      <c r="Q174" t="s">
        <v>102</v>
      </c>
      <c r="R174" t="s">
        <v>102</v>
      </c>
      <c r="U174">
        <v>21.692</v>
      </c>
      <c r="V174">
        <v>23.707999999999998</v>
      </c>
      <c r="W174">
        <v>10295.923000000001</v>
      </c>
      <c r="X174">
        <v>14.569000000000001</v>
      </c>
      <c r="Y174">
        <v>68639.487999999998</v>
      </c>
      <c r="Z174">
        <v>1.1539999999999999</v>
      </c>
      <c r="AA174">
        <v>1.177</v>
      </c>
      <c r="AB174">
        <v>1.87</v>
      </c>
      <c r="AC174">
        <v>2.64</v>
      </c>
      <c r="AD174">
        <v>1.113</v>
      </c>
      <c r="AE174">
        <v>0.76080000000000003</v>
      </c>
      <c r="AF174">
        <v>0.36530000000000001</v>
      </c>
      <c r="AG174">
        <v>0.88800000000000001</v>
      </c>
      <c r="AH174">
        <v>1.464</v>
      </c>
      <c r="AI174">
        <v>1.2509999999999999</v>
      </c>
      <c r="AJ174">
        <v>0.51400000000000001</v>
      </c>
      <c r="AK174">
        <v>1.4670000000000001</v>
      </c>
      <c r="AL174" t="s">
        <v>1491</v>
      </c>
    </row>
    <row r="175" spans="1:38">
      <c r="A175">
        <v>39</v>
      </c>
      <c r="B175" t="s">
        <v>268</v>
      </c>
      <c r="C175" t="s">
        <v>163</v>
      </c>
      <c r="D175" t="s">
        <v>163</v>
      </c>
      <c r="E175" t="s">
        <v>1493</v>
      </c>
      <c r="F175" t="s">
        <v>102</v>
      </c>
      <c r="G175">
        <v>22.524999999999999</v>
      </c>
      <c r="H175">
        <v>259098</v>
      </c>
      <c r="I175">
        <v>7107</v>
      </c>
      <c r="J175" t="s">
        <v>102</v>
      </c>
      <c r="K175" t="s">
        <v>102</v>
      </c>
      <c r="L175" t="s">
        <v>102</v>
      </c>
      <c r="M175" t="s">
        <v>102</v>
      </c>
      <c r="N175">
        <v>3.8811499999999999</v>
      </c>
      <c r="O175" t="s">
        <v>102</v>
      </c>
      <c r="P175" t="s">
        <v>102</v>
      </c>
      <c r="Q175" t="s">
        <v>102</v>
      </c>
      <c r="R175" t="s">
        <v>102</v>
      </c>
      <c r="U175">
        <v>21.85</v>
      </c>
      <c r="V175">
        <v>23.175000000000001</v>
      </c>
      <c r="W175">
        <v>8280.6450000000004</v>
      </c>
      <c r="X175">
        <v>18.114999999999998</v>
      </c>
      <c r="Y175">
        <v>55204.298000000003</v>
      </c>
      <c r="Z175">
        <v>0.99199999999999999</v>
      </c>
      <c r="AA175">
        <v>0.999</v>
      </c>
      <c r="AB175">
        <v>1.5449999999999999</v>
      </c>
      <c r="AC175">
        <v>2.6339999999999999</v>
      </c>
      <c r="AD175">
        <v>1.107</v>
      </c>
      <c r="AE175">
        <v>0.60140000000000005</v>
      </c>
      <c r="AF175">
        <v>0.26619999999999999</v>
      </c>
      <c r="AG175">
        <v>0.99</v>
      </c>
      <c r="AH175">
        <v>1.1679999999999999</v>
      </c>
      <c r="AI175">
        <v>1.056</v>
      </c>
      <c r="AJ175">
        <v>0.57499999999999996</v>
      </c>
      <c r="AK175">
        <v>1.466</v>
      </c>
      <c r="AL175" t="s">
        <v>1491</v>
      </c>
    </row>
    <row r="176" spans="1:38">
      <c r="A176">
        <v>40</v>
      </c>
      <c r="B176" t="s">
        <v>269</v>
      </c>
      <c r="C176" t="s">
        <v>164</v>
      </c>
      <c r="D176" t="s">
        <v>164</v>
      </c>
      <c r="E176" t="s">
        <v>1493</v>
      </c>
      <c r="F176" t="s">
        <v>102</v>
      </c>
      <c r="G176">
        <v>22.530999999999999</v>
      </c>
      <c r="H176">
        <v>157537</v>
      </c>
      <c r="I176">
        <v>3890</v>
      </c>
      <c r="J176" t="s">
        <v>102</v>
      </c>
      <c r="K176" t="s">
        <v>102</v>
      </c>
      <c r="L176" t="s">
        <v>102</v>
      </c>
      <c r="M176" t="s">
        <v>102</v>
      </c>
      <c r="N176">
        <v>2.35981</v>
      </c>
      <c r="O176" t="s">
        <v>102</v>
      </c>
      <c r="P176" t="s">
        <v>102</v>
      </c>
      <c r="Q176" t="s">
        <v>102</v>
      </c>
      <c r="R176" t="s">
        <v>102</v>
      </c>
      <c r="U176">
        <v>21.725000000000001</v>
      </c>
      <c r="V176">
        <v>23.375</v>
      </c>
      <c r="W176">
        <v>7654.73</v>
      </c>
      <c r="X176">
        <v>19.596</v>
      </c>
      <c r="Y176">
        <v>51031.531000000003</v>
      </c>
      <c r="Z176" t="s">
        <v>5</v>
      </c>
      <c r="AA176" t="s">
        <v>5</v>
      </c>
      <c r="AB176">
        <v>2.5550000000000002</v>
      </c>
      <c r="AC176">
        <v>2.6339999999999999</v>
      </c>
      <c r="AD176">
        <v>1.2629999999999999</v>
      </c>
      <c r="AE176">
        <v>0.97870000000000001</v>
      </c>
      <c r="AF176">
        <v>0.35809999999999997</v>
      </c>
      <c r="AG176">
        <v>1.03</v>
      </c>
      <c r="AH176">
        <v>0</v>
      </c>
      <c r="AI176">
        <v>0</v>
      </c>
      <c r="AJ176">
        <v>0.59699999999999998</v>
      </c>
      <c r="AK176">
        <v>1.468</v>
      </c>
      <c r="AL176" t="s">
        <v>1491</v>
      </c>
    </row>
    <row r="177" spans="1:38">
      <c r="A177">
        <v>41</v>
      </c>
      <c r="B177" t="s">
        <v>270</v>
      </c>
      <c r="C177" t="s">
        <v>165</v>
      </c>
      <c r="D177" t="s">
        <v>165</v>
      </c>
      <c r="E177" t="s">
        <v>1493</v>
      </c>
      <c r="F177" t="s">
        <v>102</v>
      </c>
      <c r="G177">
        <v>22.521000000000001</v>
      </c>
      <c r="H177">
        <v>144660</v>
      </c>
      <c r="I177">
        <v>3902</v>
      </c>
      <c r="J177" t="s">
        <v>102</v>
      </c>
      <c r="K177" t="s">
        <v>102</v>
      </c>
      <c r="L177" t="s">
        <v>102</v>
      </c>
      <c r="M177" t="s">
        <v>102</v>
      </c>
      <c r="N177">
        <v>2.1669200000000002</v>
      </c>
      <c r="O177" t="s">
        <v>102</v>
      </c>
      <c r="P177" t="s">
        <v>102</v>
      </c>
      <c r="Q177" t="s">
        <v>102</v>
      </c>
      <c r="R177" t="s">
        <v>102</v>
      </c>
      <c r="U177">
        <v>21.692</v>
      </c>
      <c r="V177">
        <v>23.358000000000001</v>
      </c>
      <c r="W177">
        <v>8423.991</v>
      </c>
      <c r="X177">
        <v>17.806000000000001</v>
      </c>
      <c r="Y177">
        <v>56159.94</v>
      </c>
      <c r="Z177">
        <v>1.01</v>
      </c>
      <c r="AA177">
        <v>1.0209999999999999</v>
      </c>
      <c r="AB177">
        <v>1.756</v>
      </c>
      <c r="AC177">
        <v>2.6389999999999998</v>
      </c>
      <c r="AD177">
        <v>1.125</v>
      </c>
      <c r="AE177">
        <v>0.99790000000000001</v>
      </c>
      <c r="AF177">
        <v>0.41060000000000002</v>
      </c>
      <c r="AG177">
        <v>0.98099999999999998</v>
      </c>
      <c r="AH177">
        <v>1.256</v>
      </c>
      <c r="AI177">
        <v>1.1000000000000001</v>
      </c>
      <c r="AJ177">
        <v>0.57099999999999995</v>
      </c>
      <c r="AK177">
        <v>1.468</v>
      </c>
      <c r="AL177" t="s">
        <v>1491</v>
      </c>
    </row>
    <row r="178" spans="1:38">
      <c r="A178">
        <v>42</v>
      </c>
      <c r="B178" t="s">
        <v>271</v>
      </c>
      <c r="C178" t="s">
        <v>166</v>
      </c>
      <c r="D178" t="s">
        <v>166</v>
      </c>
      <c r="E178" t="s">
        <v>1493</v>
      </c>
      <c r="F178" t="s">
        <v>102</v>
      </c>
      <c r="G178">
        <v>23.05</v>
      </c>
      <c r="H178">
        <v>41359</v>
      </c>
      <c r="I178">
        <v>602</v>
      </c>
      <c r="J178" t="s">
        <v>102</v>
      </c>
      <c r="K178" t="s">
        <v>102</v>
      </c>
      <c r="L178" t="s">
        <v>102</v>
      </c>
      <c r="M178" t="s">
        <v>102</v>
      </c>
      <c r="N178">
        <v>0.61953000000000003</v>
      </c>
      <c r="O178" t="s">
        <v>102</v>
      </c>
      <c r="P178" t="s">
        <v>102</v>
      </c>
      <c r="Q178" t="s">
        <v>102</v>
      </c>
      <c r="R178" t="s">
        <v>102</v>
      </c>
      <c r="U178">
        <v>21.667000000000002</v>
      </c>
      <c r="V178">
        <v>23.742000000000001</v>
      </c>
      <c r="W178">
        <v>2999.9650000000001</v>
      </c>
      <c r="X178">
        <v>50.000999999999998</v>
      </c>
      <c r="Y178">
        <v>19999.763999999999</v>
      </c>
      <c r="Z178">
        <v>0.73299999999999998</v>
      </c>
      <c r="AA178">
        <v>0.71899999999999997</v>
      </c>
      <c r="AB178">
        <v>1.5840000000000001</v>
      </c>
      <c r="AC178">
        <v>2.726</v>
      </c>
      <c r="AD178">
        <v>1.153</v>
      </c>
      <c r="AE178">
        <v>0.24</v>
      </c>
      <c r="AF178">
        <v>5.6500000000000002E-2</v>
      </c>
      <c r="AG178">
        <v>1.6830000000000001</v>
      </c>
      <c r="AH178">
        <v>1.8049999999999999</v>
      </c>
      <c r="AI178">
        <v>1.6950000000000001</v>
      </c>
      <c r="AJ178">
        <v>1.163</v>
      </c>
      <c r="AK178">
        <v>1.5009999999999999</v>
      </c>
      <c r="AL178" t="s">
        <v>1491</v>
      </c>
    </row>
    <row r="179" spans="1:38">
      <c r="A179">
        <v>43</v>
      </c>
      <c r="B179" t="s">
        <v>272</v>
      </c>
      <c r="C179" t="s">
        <v>167</v>
      </c>
      <c r="D179" t="s">
        <v>167</v>
      </c>
      <c r="E179" t="s">
        <v>1493</v>
      </c>
      <c r="F179" t="s">
        <v>102</v>
      </c>
      <c r="G179">
        <v>22.484000000000002</v>
      </c>
      <c r="H179">
        <v>122239</v>
      </c>
      <c r="I179">
        <v>3147</v>
      </c>
      <c r="J179" t="s">
        <v>102</v>
      </c>
      <c r="K179" t="s">
        <v>102</v>
      </c>
      <c r="L179" t="s">
        <v>102</v>
      </c>
      <c r="M179" t="s">
        <v>102</v>
      </c>
      <c r="N179">
        <v>1.83107</v>
      </c>
      <c r="O179" t="s">
        <v>102</v>
      </c>
      <c r="P179" t="s">
        <v>102</v>
      </c>
      <c r="Q179" t="s">
        <v>102</v>
      </c>
      <c r="R179" t="s">
        <v>102</v>
      </c>
      <c r="U179">
        <v>21.667000000000002</v>
      </c>
      <c r="V179">
        <v>23.617000000000001</v>
      </c>
      <c r="W179">
        <v>8438.01</v>
      </c>
      <c r="X179">
        <v>17.777000000000001</v>
      </c>
      <c r="Y179">
        <v>56253.402000000002</v>
      </c>
      <c r="Z179">
        <v>1.1439999999999999</v>
      </c>
      <c r="AA179">
        <v>1.119</v>
      </c>
      <c r="AB179">
        <v>1.6020000000000001</v>
      </c>
      <c r="AC179">
        <v>2.6360000000000001</v>
      </c>
      <c r="AD179">
        <v>1.119</v>
      </c>
      <c r="AE179">
        <v>0.70089999999999997</v>
      </c>
      <c r="AF179">
        <v>0.27910000000000001</v>
      </c>
      <c r="AG179">
        <v>0.97899999999999998</v>
      </c>
      <c r="AH179">
        <v>1.4630000000000001</v>
      </c>
      <c r="AI179">
        <v>1.2370000000000001</v>
      </c>
      <c r="AJ179">
        <v>0.56699999999999995</v>
      </c>
      <c r="AK179">
        <v>1.4650000000000001</v>
      </c>
      <c r="AL179" t="s">
        <v>1491</v>
      </c>
    </row>
    <row r="180" spans="1:38">
      <c r="A180">
        <v>44</v>
      </c>
      <c r="B180" t="s">
        <v>273</v>
      </c>
      <c r="C180" t="s">
        <v>168</v>
      </c>
      <c r="D180" t="s">
        <v>168</v>
      </c>
      <c r="E180" t="s">
        <v>1493</v>
      </c>
      <c r="F180" t="s">
        <v>102</v>
      </c>
      <c r="G180">
        <v>22.486000000000001</v>
      </c>
      <c r="H180">
        <v>57064</v>
      </c>
      <c r="I180">
        <v>1441</v>
      </c>
      <c r="J180" t="s">
        <v>102</v>
      </c>
      <c r="K180" t="s">
        <v>102</v>
      </c>
      <c r="L180" t="s">
        <v>102</v>
      </c>
      <c r="M180" t="s">
        <v>102</v>
      </c>
      <c r="N180">
        <v>0.85477999999999998</v>
      </c>
      <c r="O180" t="s">
        <v>102</v>
      </c>
      <c r="P180" t="s">
        <v>102</v>
      </c>
      <c r="Q180" t="s">
        <v>102</v>
      </c>
      <c r="R180" t="s">
        <v>102</v>
      </c>
      <c r="U180">
        <v>21.725000000000001</v>
      </c>
      <c r="V180">
        <v>23.483000000000001</v>
      </c>
      <c r="W180">
        <v>7553.4780000000001</v>
      </c>
      <c r="X180">
        <v>19.858000000000001</v>
      </c>
      <c r="Y180">
        <v>50356.521000000001</v>
      </c>
      <c r="Z180">
        <v>1.0680000000000001</v>
      </c>
      <c r="AA180">
        <v>1.0589999999999999</v>
      </c>
      <c r="AB180">
        <v>1.891</v>
      </c>
      <c r="AC180">
        <v>2.6339999999999999</v>
      </c>
      <c r="AD180">
        <v>1.1319999999999999</v>
      </c>
      <c r="AE180">
        <v>0.29520000000000002</v>
      </c>
      <c r="AF180">
        <v>0.12239999999999999</v>
      </c>
      <c r="AG180">
        <v>1.0349999999999999</v>
      </c>
      <c r="AH180">
        <v>1.3759999999999999</v>
      </c>
      <c r="AI180">
        <v>1.2070000000000001</v>
      </c>
      <c r="AJ180">
        <v>0.60099999999999998</v>
      </c>
      <c r="AK180">
        <v>1.466</v>
      </c>
      <c r="AL180" t="s">
        <v>1491</v>
      </c>
    </row>
    <row r="181" spans="1:38">
      <c r="A181">
        <v>45</v>
      </c>
      <c r="B181" t="s">
        <v>274</v>
      </c>
      <c r="C181" t="s">
        <v>169</v>
      </c>
      <c r="D181" t="s">
        <v>169</v>
      </c>
      <c r="E181" t="s">
        <v>1493</v>
      </c>
      <c r="F181" t="s">
        <v>102</v>
      </c>
      <c r="G181">
        <v>22.495999999999999</v>
      </c>
      <c r="H181">
        <v>121357</v>
      </c>
      <c r="I181">
        <v>3145</v>
      </c>
      <c r="J181" t="s">
        <v>102</v>
      </c>
      <c r="K181" t="s">
        <v>102</v>
      </c>
      <c r="L181" t="s">
        <v>102</v>
      </c>
      <c r="M181" t="s">
        <v>102</v>
      </c>
      <c r="N181">
        <v>1.81786</v>
      </c>
      <c r="O181" t="s">
        <v>102</v>
      </c>
      <c r="P181" t="s">
        <v>102</v>
      </c>
      <c r="Q181" t="s">
        <v>102</v>
      </c>
      <c r="R181" t="s">
        <v>102</v>
      </c>
      <c r="U181">
        <v>21.658000000000001</v>
      </c>
      <c r="V181">
        <v>23.707999999999998</v>
      </c>
      <c r="W181">
        <v>8385.1919999999991</v>
      </c>
      <c r="X181">
        <v>17.888999999999999</v>
      </c>
      <c r="Y181">
        <v>55901.277999999998</v>
      </c>
      <c r="Z181">
        <v>1.095</v>
      </c>
      <c r="AA181">
        <v>1.0920000000000001</v>
      </c>
      <c r="AB181">
        <v>2.06</v>
      </c>
      <c r="AC181">
        <v>2.637</v>
      </c>
      <c r="AD181">
        <v>1.1240000000000001</v>
      </c>
      <c r="AE181">
        <v>0.8377</v>
      </c>
      <c r="AF181">
        <v>0.32069999999999999</v>
      </c>
      <c r="AG181">
        <v>0.98299999999999998</v>
      </c>
      <c r="AH181">
        <v>1.4159999999999999</v>
      </c>
      <c r="AI181">
        <v>1.21</v>
      </c>
      <c r="AJ181">
        <v>0.56699999999999995</v>
      </c>
      <c r="AK181">
        <v>1.466</v>
      </c>
      <c r="AL181" t="s">
        <v>1491</v>
      </c>
    </row>
    <row r="182" spans="1:38">
      <c r="A182">
        <v>46</v>
      </c>
      <c r="B182" t="s">
        <v>275</v>
      </c>
      <c r="C182" t="s">
        <v>170</v>
      </c>
      <c r="D182" t="s">
        <v>170</v>
      </c>
      <c r="E182" t="s">
        <v>1493</v>
      </c>
      <c r="F182" t="s">
        <v>102</v>
      </c>
      <c r="G182">
        <v>22.501999999999999</v>
      </c>
      <c r="H182">
        <v>131878</v>
      </c>
      <c r="I182">
        <v>2927</v>
      </c>
      <c r="J182" t="s">
        <v>102</v>
      </c>
      <c r="K182" t="s">
        <v>102</v>
      </c>
      <c r="L182" t="s">
        <v>102</v>
      </c>
      <c r="M182" t="s">
        <v>102</v>
      </c>
      <c r="N182">
        <v>1.9754700000000001</v>
      </c>
      <c r="O182" t="s">
        <v>102</v>
      </c>
      <c r="P182" t="s">
        <v>102</v>
      </c>
      <c r="Q182" t="s">
        <v>102</v>
      </c>
      <c r="R182" t="s">
        <v>102</v>
      </c>
      <c r="U182">
        <v>21.524999999999999</v>
      </c>
      <c r="V182">
        <v>23.4</v>
      </c>
      <c r="W182">
        <v>5659.5659999999998</v>
      </c>
      <c r="X182">
        <v>26.504000000000001</v>
      </c>
      <c r="Y182">
        <v>37730.442999999999</v>
      </c>
      <c r="Z182">
        <v>0.94599999999999995</v>
      </c>
      <c r="AA182">
        <v>0.94899999999999995</v>
      </c>
      <c r="AB182">
        <v>1.5920000000000001</v>
      </c>
      <c r="AC182">
        <v>2.641</v>
      </c>
      <c r="AD182">
        <v>1.1279999999999999</v>
      </c>
      <c r="AE182">
        <v>0.4244</v>
      </c>
      <c r="AF182">
        <v>0.1749</v>
      </c>
      <c r="AG182">
        <v>1.196</v>
      </c>
      <c r="AH182">
        <v>1.5049999999999999</v>
      </c>
      <c r="AI182">
        <v>1.3440000000000001</v>
      </c>
      <c r="AJ182">
        <v>0.69299999999999995</v>
      </c>
      <c r="AK182">
        <v>1.4670000000000001</v>
      </c>
      <c r="AL182" t="s">
        <v>1491</v>
      </c>
    </row>
    <row r="183" spans="1:38">
      <c r="A183">
        <v>47</v>
      </c>
      <c r="B183" t="s">
        <v>276</v>
      </c>
      <c r="C183" t="s">
        <v>171</v>
      </c>
      <c r="D183" t="s">
        <v>171</v>
      </c>
      <c r="E183" t="s">
        <v>1493</v>
      </c>
      <c r="F183" t="s">
        <v>102</v>
      </c>
      <c r="G183">
        <v>22.457999999999998</v>
      </c>
      <c r="H183">
        <v>216140</v>
      </c>
      <c r="I183">
        <v>3511</v>
      </c>
      <c r="J183" t="s">
        <v>102</v>
      </c>
      <c r="K183" t="s">
        <v>102</v>
      </c>
      <c r="L183" t="s">
        <v>102</v>
      </c>
      <c r="M183" t="s">
        <v>102</v>
      </c>
      <c r="N183">
        <v>3.23767</v>
      </c>
      <c r="O183" t="s">
        <v>102</v>
      </c>
      <c r="P183" t="s">
        <v>102</v>
      </c>
      <c r="Q183" t="s">
        <v>102</v>
      </c>
      <c r="R183" t="s">
        <v>102</v>
      </c>
      <c r="T183" t="s">
        <v>1492</v>
      </c>
      <c r="U183">
        <v>21.533000000000001</v>
      </c>
      <c r="V183">
        <v>23.757999999999999</v>
      </c>
      <c r="W183">
        <v>4908.2209999999995</v>
      </c>
      <c r="X183">
        <v>30.561</v>
      </c>
      <c r="Y183">
        <v>32721.474999999999</v>
      </c>
      <c r="Z183" t="s">
        <v>5</v>
      </c>
      <c r="AA183" t="s">
        <v>5</v>
      </c>
      <c r="AB183">
        <v>1.8169999999999999</v>
      </c>
      <c r="AC183">
        <v>2.6339999999999999</v>
      </c>
      <c r="AD183">
        <v>1.1279999999999999</v>
      </c>
      <c r="AE183">
        <v>1.4698</v>
      </c>
      <c r="AF183">
        <v>0.34549999999999997</v>
      </c>
      <c r="AG183">
        <v>1.282</v>
      </c>
      <c r="AH183">
        <v>0</v>
      </c>
      <c r="AI183">
        <v>0</v>
      </c>
      <c r="AJ183">
        <v>0.76200000000000001</v>
      </c>
      <c r="AK183">
        <v>1.464</v>
      </c>
      <c r="AL183" t="s">
        <v>1491</v>
      </c>
    </row>
    <row r="184" spans="1:38">
      <c r="A184">
        <v>48</v>
      </c>
      <c r="B184" t="s">
        <v>277</v>
      </c>
      <c r="C184" t="s">
        <v>172</v>
      </c>
      <c r="D184" t="s">
        <v>172</v>
      </c>
      <c r="E184" t="s">
        <v>1493</v>
      </c>
      <c r="F184" t="s">
        <v>102</v>
      </c>
      <c r="G184">
        <v>22.439</v>
      </c>
      <c r="H184">
        <v>107241</v>
      </c>
      <c r="I184">
        <v>2427</v>
      </c>
      <c r="J184" t="s">
        <v>102</v>
      </c>
      <c r="K184" t="s">
        <v>102</v>
      </c>
      <c r="L184" t="s">
        <v>102</v>
      </c>
      <c r="M184" t="s">
        <v>102</v>
      </c>
      <c r="N184">
        <v>1.6064099999999999</v>
      </c>
      <c r="O184" t="s">
        <v>102</v>
      </c>
      <c r="P184" t="s">
        <v>102</v>
      </c>
      <c r="Q184" t="s">
        <v>102</v>
      </c>
      <c r="R184" t="s">
        <v>102</v>
      </c>
      <c r="T184" t="s">
        <v>1492</v>
      </c>
      <c r="U184">
        <v>21.667000000000002</v>
      </c>
      <c r="V184">
        <v>23.975000000000001</v>
      </c>
      <c r="W184">
        <v>7799.2470000000003</v>
      </c>
      <c r="X184">
        <v>19.233000000000001</v>
      </c>
      <c r="Y184">
        <v>51994.978000000003</v>
      </c>
      <c r="Z184" t="s">
        <v>5</v>
      </c>
      <c r="AA184" t="s">
        <v>5</v>
      </c>
      <c r="AB184">
        <v>1.7270000000000001</v>
      </c>
      <c r="AC184">
        <v>2.6320000000000001</v>
      </c>
      <c r="AD184">
        <v>1.1299999999999999</v>
      </c>
      <c r="AE184">
        <v>0.76419999999999999</v>
      </c>
      <c r="AF184">
        <v>0.25850000000000001</v>
      </c>
      <c r="AG184">
        <v>1.016</v>
      </c>
      <c r="AH184">
        <v>0</v>
      </c>
      <c r="AI184">
        <v>0</v>
      </c>
      <c r="AJ184">
        <v>0.58799999999999997</v>
      </c>
      <c r="AK184">
        <v>1.464</v>
      </c>
      <c r="AL184" t="s">
        <v>1491</v>
      </c>
    </row>
    <row r="185" spans="1:38">
      <c r="A185">
        <v>49</v>
      </c>
      <c r="B185" t="s">
        <v>278</v>
      </c>
      <c r="C185" t="s">
        <v>173</v>
      </c>
      <c r="D185" t="s">
        <v>173</v>
      </c>
      <c r="E185" t="s">
        <v>1493</v>
      </c>
      <c r="F185" t="s">
        <v>102</v>
      </c>
      <c r="G185">
        <v>22.466999999999999</v>
      </c>
      <c r="H185">
        <v>195047</v>
      </c>
      <c r="I185">
        <v>5531</v>
      </c>
      <c r="J185" t="s">
        <v>102</v>
      </c>
      <c r="K185" t="s">
        <v>102</v>
      </c>
      <c r="L185" t="s">
        <v>102</v>
      </c>
      <c r="M185" t="s">
        <v>102</v>
      </c>
      <c r="N185">
        <v>2.9217</v>
      </c>
      <c r="O185" t="s">
        <v>102</v>
      </c>
      <c r="P185" t="s">
        <v>102</v>
      </c>
      <c r="Q185" t="s">
        <v>102</v>
      </c>
      <c r="R185" t="s">
        <v>102</v>
      </c>
      <c r="U185">
        <v>21.483000000000001</v>
      </c>
      <c r="V185">
        <v>23.35</v>
      </c>
      <c r="W185">
        <v>9933.4369999999999</v>
      </c>
      <c r="X185">
        <v>15.101000000000001</v>
      </c>
      <c r="Y185">
        <v>66222.914000000004</v>
      </c>
      <c r="Z185">
        <v>0.93899999999999995</v>
      </c>
      <c r="AA185">
        <v>0.95899999999999996</v>
      </c>
      <c r="AB185">
        <v>1.9359999999999999</v>
      </c>
      <c r="AC185">
        <v>36.287999999999997</v>
      </c>
      <c r="AD185">
        <v>1.0920000000000001</v>
      </c>
      <c r="AE185">
        <v>0.99680000000000002</v>
      </c>
      <c r="AF185">
        <v>0.4521</v>
      </c>
      <c r="AG185">
        <v>0.90200000000000002</v>
      </c>
      <c r="AH185">
        <v>1.2909999999999999</v>
      </c>
      <c r="AI185">
        <v>1.0860000000000001</v>
      </c>
      <c r="AJ185">
        <v>0.52200000000000002</v>
      </c>
      <c r="AK185">
        <v>1.464</v>
      </c>
      <c r="AL185" t="s">
        <v>1491</v>
      </c>
    </row>
    <row r="186" spans="1:38">
      <c r="A186">
        <v>50</v>
      </c>
      <c r="B186" t="s">
        <v>279</v>
      </c>
      <c r="C186" t="s">
        <v>174</v>
      </c>
      <c r="D186" t="s">
        <v>174</v>
      </c>
      <c r="E186" t="s">
        <v>1493</v>
      </c>
      <c r="F186" t="s">
        <v>102</v>
      </c>
      <c r="G186">
        <v>22.515000000000001</v>
      </c>
      <c r="H186">
        <v>102090</v>
      </c>
      <c r="I186">
        <v>2608</v>
      </c>
      <c r="J186" t="s">
        <v>102</v>
      </c>
      <c r="K186" t="s">
        <v>102</v>
      </c>
      <c r="L186" t="s">
        <v>102</v>
      </c>
      <c r="M186" t="s">
        <v>102</v>
      </c>
      <c r="N186">
        <v>1.5292600000000001</v>
      </c>
      <c r="O186" t="s">
        <v>102</v>
      </c>
      <c r="P186" t="s">
        <v>102</v>
      </c>
      <c r="Q186" t="s">
        <v>102</v>
      </c>
      <c r="R186" t="s">
        <v>102</v>
      </c>
      <c r="U186">
        <v>21.875</v>
      </c>
      <c r="V186">
        <v>23.608000000000001</v>
      </c>
      <c r="W186">
        <v>9052.42</v>
      </c>
      <c r="X186">
        <v>16.57</v>
      </c>
      <c r="Y186">
        <v>60349.464999999997</v>
      </c>
      <c r="Z186">
        <v>1.319</v>
      </c>
      <c r="AA186">
        <v>1.331</v>
      </c>
      <c r="AB186">
        <v>1.5660000000000001</v>
      </c>
      <c r="AC186">
        <v>53.484999999999999</v>
      </c>
      <c r="AD186">
        <v>1.071</v>
      </c>
      <c r="AE186">
        <v>0.48909999999999998</v>
      </c>
      <c r="AF186">
        <v>0.2145</v>
      </c>
      <c r="AG186">
        <v>0.94699999999999995</v>
      </c>
      <c r="AH186">
        <v>1.4339999999999999</v>
      </c>
      <c r="AI186">
        <v>1.288</v>
      </c>
      <c r="AJ186">
        <v>0.55000000000000004</v>
      </c>
      <c r="AK186">
        <v>1.464</v>
      </c>
      <c r="AL186" t="s">
        <v>1491</v>
      </c>
    </row>
    <row r="187" spans="1:38">
      <c r="A187">
        <v>51</v>
      </c>
      <c r="B187" t="s">
        <v>280</v>
      </c>
      <c r="C187" t="s">
        <v>175</v>
      </c>
      <c r="D187" t="s">
        <v>175</v>
      </c>
      <c r="E187" t="s">
        <v>1493</v>
      </c>
      <c r="F187" t="s">
        <v>102</v>
      </c>
      <c r="G187">
        <v>22.52</v>
      </c>
      <c r="H187">
        <v>111046</v>
      </c>
      <c r="I187">
        <v>2567</v>
      </c>
      <c r="J187" t="s">
        <v>102</v>
      </c>
      <c r="K187" t="s">
        <v>102</v>
      </c>
      <c r="L187" t="s">
        <v>102</v>
      </c>
      <c r="M187" t="s">
        <v>102</v>
      </c>
      <c r="N187">
        <v>1.6634</v>
      </c>
      <c r="O187" t="s">
        <v>102</v>
      </c>
      <c r="P187" t="s">
        <v>102</v>
      </c>
      <c r="Q187" t="s">
        <v>102</v>
      </c>
      <c r="R187" t="s">
        <v>102</v>
      </c>
      <c r="U187">
        <v>21.817</v>
      </c>
      <c r="V187">
        <v>23.725000000000001</v>
      </c>
      <c r="W187">
        <v>8373.6380000000008</v>
      </c>
      <c r="X187">
        <v>17.913</v>
      </c>
      <c r="Y187">
        <v>55824.254000000001</v>
      </c>
      <c r="Z187">
        <v>1.4079999999999999</v>
      </c>
      <c r="AA187">
        <v>1.4590000000000001</v>
      </c>
      <c r="AB187">
        <v>1.5920000000000001</v>
      </c>
      <c r="AC187">
        <v>51.783000000000001</v>
      </c>
      <c r="AD187">
        <v>1.083</v>
      </c>
      <c r="AE187">
        <v>0.41699999999999998</v>
      </c>
      <c r="AF187">
        <v>0.1767</v>
      </c>
      <c r="AG187">
        <v>0.98399999999999999</v>
      </c>
      <c r="AH187">
        <v>1.6020000000000001</v>
      </c>
      <c r="AI187">
        <v>1.456</v>
      </c>
      <c r="AJ187">
        <v>0.57099999999999995</v>
      </c>
      <c r="AK187">
        <v>1.4650000000000001</v>
      </c>
      <c r="AL187" t="s">
        <v>1491</v>
      </c>
    </row>
    <row r="188" spans="1:38">
      <c r="A188">
        <v>52</v>
      </c>
      <c r="B188" t="s">
        <v>281</v>
      </c>
      <c r="C188" t="s">
        <v>176</v>
      </c>
      <c r="D188" t="s">
        <v>176</v>
      </c>
      <c r="E188" t="s">
        <v>1493</v>
      </c>
      <c r="F188" t="s">
        <v>102</v>
      </c>
      <c r="G188">
        <v>22.521999999999998</v>
      </c>
      <c r="H188">
        <v>101891</v>
      </c>
      <c r="I188">
        <v>2742</v>
      </c>
      <c r="J188" t="s">
        <v>102</v>
      </c>
      <c r="K188" t="s">
        <v>102</v>
      </c>
      <c r="L188" t="s">
        <v>102</v>
      </c>
      <c r="M188" t="s">
        <v>102</v>
      </c>
      <c r="N188">
        <v>1.52627</v>
      </c>
      <c r="O188" t="s">
        <v>102</v>
      </c>
      <c r="P188" t="s">
        <v>102</v>
      </c>
      <c r="Q188" t="s">
        <v>102</v>
      </c>
      <c r="R188" t="s">
        <v>102</v>
      </c>
      <c r="U188">
        <v>21.9</v>
      </c>
      <c r="V188">
        <v>23.675000000000001</v>
      </c>
      <c r="W188">
        <v>8948.0920000000006</v>
      </c>
      <c r="X188">
        <v>16.763000000000002</v>
      </c>
      <c r="Y188">
        <v>59653.946000000004</v>
      </c>
      <c r="Z188">
        <v>1.2669999999999999</v>
      </c>
      <c r="AA188">
        <v>1.226</v>
      </c>
      <c r="AB188">
        <v>2.548</v>
      </c>
      <c r="AC188">
        <v>2.63</v>
      </c>
      <c r="AD188">
        <v>1.125</v>
      </c>
      <c r="AE188">
        <v>0.71870000000000001</v>
      </c>
      <c r="AF188">
        <v>0.28029999999999999</v>
      </c>
      <c r="AG188">
        <v>0.95199999999999996</v>
      </c>
      <c r="AH188">
        <v>1.351</v>
      </c>
      <c r="AI188">
        <v>1.1639999999999999</v>
      </c>
      <c r="AJ188">
        <v>0.55300000000000005</v>
      </c>
      <c r="AK188">
        <v>1.4650000000000001</v>
      </c>
      <c r="AL188" t="s">
        <v>1491</v>
      </c>
    </row>
    <row r="189" spans="1:38">
      <c r="A189">
        <v>53</v>
      </c>
      <c r="B189" t="s">
        <v>282</v>
      </c>
      <c r="C189" t="s">
        <v>177</v>
      </c>
      <c r="D189" t="s">
        <v>177</v>
      </c>
      <c r="E189" t="s">
        <v>1493</v>
      </c>
      <c r="F189" t="s">
        <v>102</v>
      </c>
      <c r="G189">
        <v>22.486999999999998</v>
      </c>
      <c r="H189">
        <v>13871</v>
      </c>
      <c r="I189">
        <v>527</v>
      </c>
      <c r="J189" t="s">
        <v>102</v>
      </c>
      <c r="K189" t="s">
        <v>102</v>
      </c>
      <c r="L189" t="s">
        <v>102</v>
      </c>
      <c r="M189" t="s">
        <v>102</v>
      </c>
      <c r="N189">
        <v>0.20779</v>
      </c>
      <c r="O189" t="s">
        <v>102</v>
      </c>
      <c r="P189" t="s">
        <v>102</v>
      </c>
      <c r="Q189" t="s">
        <v>102</v>
      </c>
      <c r="R189" t="s">
        <v>102</v>
      </c>
      <c r="U189">
        <v>21.925000000000001</v>
      </c>
      <c r="V189">
        <v>22.841999999999999</v>
      </c>
      <c r="W189">
        <v>15683.118</v>
      </c>
      <c r="X189">
        <v>9.5640000000000001</v>
      </c>
      <c r="Y189">
        <v>104554.117</v>
      </c>
      <c r="Z189">
        <v>0.88800000000000001</v>
      </c>
      <c r="AA189">
        <v>0.91800000000000004</v>
      </c>
      <c r="AB189">
        <v>1.516</v>
      </c>
      <c r="AC189">
        <v>2.637</v>
      </c>
      <c r="AD189">
        <v>1.0940000000000001</v>
      </c>
      <c r="AE189">
        <v>0.10920000000000001</v>
      </c>
      <c r="AF189">
        <v>5.8500000000000003E-2</v>
      </c>
      <c r="AG189">
        <v>0.71799999999999997</v>
      </c>
      <c r="AH189">
        <v>0.77400000000000002</v>
      </c>
      <c r="AI189">
        <v>0.71099999999999997</v>
      </c>
      <c r="AJ189">
        <v>0.42299999999999999</v>
      </c>
      <c r="AK189">
        <v>1.464</v>
      </c>
      <c r="AL189" t="s">
        <v>1491</v>
      </c>
    </row>
    <row r="190" spans="1:38">
      <c r="A190">
        <v>54</v>
      </c>
      <c r="B190" t="s">
        <v>283</v>
      </c>
      <c r="C190" t="s">
        <v>178</v>
      </c>
      <c r="D190" t="s">
        <v>178</v>
      </c>
      <c r="E190" t="s">
        <v>1493</v>
      </c>
      <c r="F190" t="s">
        <v>102</v>
      </c>
      <c r="G190">
        <v>22.513999999999999</v>
      </c>
      <c r="H190">
        <v>148188</v>
      </c>
      <c r="I190">
        <v>4089</v>
      </c>
      <c r="J190" t="s">
        <v>102</v>
      </c>
      <c r="K190" t="s">
        <v>102</v>
      </c>
      <c r="L190" t="s">
        <v>102</v>
      </c>
      <c r="M190" t="s">
        <v>102</v>
      </c>
      <c r="N190">
        <v>2.2197800000000001</v>
      </c>
      <c r="O190" t="s">
        <v>102</v>
      </c>
      <c r="P190" t="s">
        <v>102</v>
      </c>
      <c r="Q190" t="s">
        <v>102</v>
      </c>
      <c r="R190" t="s">
        <v>102</v>
      </c>
      <c r="U190">
        <v>21.742000000000001</v>
      </c>
      <c r="V190">
        <v>23.5</v>
      </c>
      <c r="W190">
        <v>9100.3019999999997</v>
      </c>
      <c r="X190">
        <v>16.483000000000001</v>
      </c>
      <c r="Y190">
        <v>60668.678</v>
      </c>
      <c r="Z190">
        <v>1.0609999999999999</v>
      </c>
      <c r="AA190">
        <v>1.0509999999999999</v>
      </c>
      <c r="AB190">
        <v>1.1890000000000001</v>
      </c>
      <c r="AC190">
        <v>2.6429999999999998</v>
      </c>
      <c r="AD190">
        <v>1.0960000000000001</v>
      </c>
      <c r="AE190">
        <v>1.1427</v>
      </c>
      <c r="AF190">
        <v>0.47960000000000003</v>
      </c>
      <c r="AG190">
        <v>0.94399999999999995</v>
      </c>
      <c r="AH190">
        <v>1.272</v>
      </c>
      <c r="AI190">
        <v>1.095</v>
      </c>
      <c r="AJ190">
        <v>0.54800000000000004</v>
      </c>
      <c r="AK190">
        <v>1.4650000000000001</v>
      </c>
      <c r="AL190" t="s">
        <v>1491</v>
      </c>
    </row>
    <row r="191" spans="1:38">
      <c r="A191">
        <v>55</v>
      </c>
      <c r="B191" t="s">
        <v>284</v>
      </c>
      <c r="C191" t="s">
        <v>179</v>
      </c>
      <c r="D191" t="s">
        <v>179</v>
      </c>
      <c r="E191" t="s">
        <v>1493</v>
      </c>
      <c r="F191" t="s">
        <v>102</v>
      </c>
      <c r="G191">
        <v>22.559000000000001</v>
      </c>
      <c r="H191">
        <v>83214</v>
      </c>
      <c r="I191">
        <v>1782</v>
      </c>
      <c r="J191" t="s">
        <v>102</v>
      </c>
      <c r="K191" t="s">
        <v>102</v>
      </c>
      <c r="L191" t="s">
        <v>102</v>
      </c>
      <c r="M191" t="s">
        <v>102</v>
      </c>
      <c r="N191">
        <v>1.2464999999999999</v>
      </c>
      <c r="O191" t="s">
        <v>102</v>
      </c>
      <c r="P191" t="s">
        <v>102</v>
      </c>
      <c r="Q191" t="s">
        <v>102</v>
      </c>
      <c r="R191" t="s">
        <v>102</v>
      </c>
      <c r="U191">
        <v>21.867000000000001</v>
      </c>
      <c r="V191">
        <v>23.533000000000001</v>
      </c>
      <c r="W191">
        <v>4610.2430000000004</v>
      </c>
      <c r="X191">
        <v>32.536000000000001</v>
      </c>
      <c r="Y191">
        <v>30734.952000000001</v>
      </c>
      <c r="Z191">
        <v>1.149</v>
      </c>
      <c r="AA191">
        <v>1.157</v>
      </c>
      <c r="AB191">
        <v>1.3520000000000001</v>
      </c>
      <c r="AC191">
        <v>2.65</v>
      </c>
      <c r="AD191">
        <v>1.1220000000000001</v>
      </c>
      <c r="AE191">
        <v>0.4803</v>
      </c>
      <c r="AF191">
        <v>0.1782</v>
      </c>
      <c r="AG191">
        <v>1.329</v>
      </c>
      <c r="AH191">
        <v>1.4259999999999999</v>
      </c>
      <c r="AI191">
        <v>1.3089999999999999</v>
      </c>
      <c r="AJ191">
        <v>0.76600000000000001</v>
      </c>
      <c r="AK191">
        <v>1.468</v>
      </c>
      <c r="AL191" t="s">
        <v>1491</v>
      </c>
    </row>
    <row r="192" spans="1:38">
      <c r="A192">
        <v>56</v>
      </c>
      <c r="B192" t="s">
        <v>285</v>
      </c>
      <c r="C192" t="s">
        <v>180</v>
      </c>
      <c r="D192" t="s">
        <v>180</v>
      </c>
      <c r="E192" t="s">
        <v>1493</v>
      </c>
      <c r="F192" t="s">
        <v>102</v>
      </c>
      <c r="G192">
        <v>22.503</v>
      </c>
      <c r="H192">
        <v>59950</v>
      </c>
      <c r="I192">
        <v>1547</v>
      </c>
      <c r="J192" t="s">
        <v>102</v>
      </c>
      <c r="K192" t="s">
        <v>102</v>
      </c>
      <c r="L192" t="s">
        <v>102</v>
      </c>
      <c r="M192" t="s">
        <v>102</v>
      </c>
      <c r="N192">
        <v>0.89802000000000004</v>
      </c>
      <c r="O192" t="s">
        <v>102</v>
      </c>
      <c r="P192" t="s">
        <v>102</v>
      </c>
      <c r="Q192" t="s">
        <v>102</v>
      </c>
      <c r="R192" t="s">
        <v>102</v>
      </c>
      <c r="U192">
        <v>21.85</v>
      </c>
      <c r="V192">
        <v>23.667000000000002</v>
      </c>
      <c r="W192">
        <v>9293.9069999999992</v>
      </c>
      <c r="X192">
        <v>16.14</v>
      </c>
      <c r="Y192">
        <v>61959.381000000001</v>
      </c>
      <c r="Z192">
        <v>1.4390000000000001</v>
      </c>
      <c r="AA192">
        <v>1.454</v>
      </c>
      <c r="AB192">
        <v>2.024</v>
      </c>
      <c r="AC192">
        <v>2.6379999999999999</v>
      </c>
      <c r="AD192">
        <v>1.093</v>
      </c>
      <c r="AE192">
        <v>0.35570000000000002</v>
      </c>
      <c r="AF192">
        <v>0.1792</v>
      </c>
      <c r="AG192">
        <v>0.93400000000000005</v>
      </c>
      <c r="AH192">
        <v>1.494</v>
      </c>
      <c r="AI192">
        <v>1.3360000000000001</v>
      </c>
      <c r="AJ192">
        <v>0.54200000000000004</v>
      </c>
      <c r="AK192">
        <v>1.464</v>
      </c>
      <c r="AL192" t="s">
        <v>1491</v>
      </c>
    </row>
    <row r="193" spans="1:38">
      <c r="A193">
        <v>57</v>
      </c>
      <c r="B193" t="s">
        <v>286</v>
      </c>
      <c r="C193" t="s">
        <v>181</v>
      </c>
      <c r="D193" t="s">
        <v>181</v>
      </c>
      <c r="E193" t="s">
        <v>1493</v>
      </c>
      <c r="F193" t="s">
        <v>102</v>
      </c>
      <c r="G193">
        <v>22.515999999999998</v>
      </c>
      <c r="H193">
        <v>135234</v>
      </c>
      <c r="I193">
        <v>3480</v>
      </c>
      <c r="J193" t="s">
        <v>102</v>
      </c>
      <c r="K193" t="s">
        <v>102</v>
      </c>
      <c r="L193" t="s">
        <v>102</v>
      </c>
      <c r="M193" t="s">
        <v>102</v>
      </c>
      <c r="N193">
        <v>2.0257299999999998</v>
      </c>
      <c r="O193" t="s">
        <v>102</v>
      </c>
      <c r="P193" t="s">
        <v>102</v>
      </c>
      <c r="Q193" t="s">
        <v>102</v>
      </c>
      <c r="R193" t="s">
        <v>102</v>
      </c>
      <c r="U193">
        <v>21.875</v>
      </c>
      <c r="V193">
        <v>23.716999999999999</v>
      </c>
      <c r="W193">
        <v>8867.0249999999996</v>
      </c>
      <c r="X193">
        <v>16.917000000000002</v>
      </c>
      <c r="Y193">
        <v>59113.498</v>
      </c>
      <c r="Z193">
        <v>1.385</v>
      </c>
      <c r="AA193">
        <v>1.38</v>
      </c>
      <c r="AB193">
        <v>1.536</v>
      </c>
      <c r="AC193">
        <v>2.641</v>
      </c>
      <c r="AD193">
        <v>1.095</v>
      </c>
      <c r="AE193">
        <v>0.77859999999999996</v>
      </c>
      <c r="AF193">
        <v>0.35799999999999998</v>
      </c>
      <c r="AG193">
        <v>0.95599999999999996</v>
      </c>
      <c r="AH193">
        <v>1.42</v>
      </c>
      <c r="AI193">
        <v>1.2509999999999999</v>
      </c>
      <c r="AJ193">
        <v>0.55600000000000005</v>
      </c>
      <c r="AK193">
        <v>1.4650000000000001</v>
      </c>
      <c r="AL193" t="s">
        <v>1491</v>
      </c>
    </row>
    <row r="194" spans="1:38">
      <c r="A194">
        <v>58</v>
      </c>
      <c r="B194" t="s">
        <v>287</v>
      </c>
      <c r="C194" t="s">
        <v>182</v>
      </c>
      <c r="D194" t="s">
        <v>182</v>
      </c>
      <c r="E194" t="s">
        <v>1493</v>
      </c>
      <c r="F194" t="s">
        <v>102</v>
      </c>
      <c r="G194">
        <v>22.492999999999999</v>
      </c>
      <c r="H194">
        <v>145544</v>
      </c>
      <c r="I194">
        <v>3226</v>
      </c>
      <c r="J194" t="s">
        <v>102</v>
      </c>
      <c r="K194" t="s">
        <v>102</v>
      </c>
      <c r="L194" t="s">
        <v>102</v>
      </c>
      <c r="M194" t="s">
        <v>102</v>
      </c>
      <c r="N194">
        <v>2.18018</v>
      </c>
      <c r="O194" t="s">
        <v>102</v>
      </c>
      <c r="P194" t="s">
        <v>102</v>
      </c>
      <c r="Q194" t="s">
        <v>102</v>
      </c>
      <c r="R194" t="s">
        <v>102</v>
      </c>
      <c r="T194" t="s">
        <v>1492</v>
      </c>
      <c r="U194">
        <v>21.742000000000001</v>
      </c>
      <c r="V194">
        <v>23.6</v>
      </c>
      <c r="W194">
        <v>7116.0360000000001</v>
      </c>
      <c r="X194">
        <v>21.079000000000001</v>
      </c>
      <c r="Y194">
        <v>47440.241000000002</v>
      </c>
      <c r="Z194" t="s">
        <v>5</v>
      </c>
      <c r="AA194" t="s">
        <v>5</v>
      </c>
      <c r="AB194">
        <v>0.63500000000000001</v>
      </c>
      <c r="AC194">
        <v>59.469000000000001</v>
      </c>
      <c r="AD194">
        <v>1.0720000000000001</v>
      </c>
      <c r="AE194">
        <v>0.87829999999999997</v>
      </c>
      <c r="AF194">
        <v>0.3327</v>
      </c>
      <c r="AG194">
        <v>1.0669999999999999</v>
      </c>
      <c r="AH194">
        <v>0</v>
      </c>
      <c r="AI194">
        <v>0</v>
      </c>
      <c r="AJ194">
        <v>0.61599999999999999</v>
      </c>
      <c r="AK194">
        <v>1.4650000000000001</v>
      </c>
      <c r="AL194" t="s">
        <v>1491</v>
      </c>
    </row>
    <row r="195" spans="1:38">
      <c r="A195">
        <v>59</v>
      </c>
      <c r="B195" t="s">
        <v>288</v>
      </c>
      <c r="C195" t="s">
        <v>183</v>
      </c>
      <c r="D195" t="s">
        <v>183</v>
      </c>
      <c r="E195" t="s">
        <v>1493</v>
      </c>
      <c r="F195" t="s">
        <v>102</v>
      </c>
      <c r="G195">
        <v>22.494</v>
      </c>
      <c r="H195">
        <v>55233</v>
      </c>
      <c r="I195">
        <v>1196</v>
      </c>
      <c r="J195" t="s">
        <v>102</v>
      </c>
      <c r="K195" t="s">
        <v>102</v>
      </c>
      <c r="L195" t="s">
        <v>102</v>
      </c>
      <c r="M195" t="s">
        <v>102</v>
      </c>
      <c r="N195">
        <v>0.82735000000000003</v>
      </c>
      <c r="O195" t="s">
        <v>102</v>
      </c>
      <c r="P195" t="s">
        <v>102</v>
      </c>
      <c r="Q195" t="s">
        <v>102</v>
      </c>
      <c r="R195" t="s">
        <v>102</v>
      </c>
      <c r="U195">
        <v>21.933</v>
      </c>
      <c r="V195">
        <v>23.733000000000001</v>
      </c>
      <c r="W195">
        <v>8560.009</v>
      </c>
      <c r="X195">
        <v>17.523</v>
      </c>
      <c r="Y195">
        <v>57066.728000000003</v>
      </c>
      <c r="Z195">
        <v>1.6259999999999999</v>
      </c>
      <c r="AA195">
        <v>1.67</v>
      </c>
      <c r="AB195">
        <v>1.4339999999999999</v>
      </c>
      <c r="AC195">
        <v>5.0350000000000001</v>
      </c>
      <c r="AD195">
        <v>1.083</v>
      </c>
      <c r="AE195">
        <v>0.2636</v>
      </c>
      <c r="AF195">
        <v>0.1082</v>
      </c>
      <c r="AG195">
        <v>0.97199999999999998</v>
      </c>
      <c r="AH195">
        <v>1.595</v>
      </c>
      <c r="AI195">
        <v>1.48</v>
      </c>
      <c r="AJ195">
        <v>0.57499999999999996</v>
      </c>
      <c r="AK195">
        <v>1.4650000000000001</v>
      </c>
      <c r="AL195" t="s">
        <v>1491</v>
      </c>
    </row>
    <row r="196" spans="1:38">
      <c r="A196">
        <v>60</v>
      </c>
      <c r="B196" t="s">
        <v>289</v>
      </c>
      <c r="C196" t="s">
        <v>184</v>
      </c>
      <c r="D196" t="s">
        <v>184</v>
      </c>
      <c r="E196" t="s">
        <v>1493</v>
      </c>
      <c r="F196" t="s">
        <v>102</v>
      </c>
      <c r="G196">
        <v>22.486000000000001</v>
      </c>
      <c r="H196">
        <v>178492</v>
      </c>
      <c r="I196">
        <v>4742</v>
      </c>
      <c r="J196" t="s">
        <v>102</v>
      </c>
      <c r="K196" t="s">
        <v>102</v>
      </c>
      <c r="L196" t="s">
        <v>102</v>
      </c>
      <c r="M196" t="s">
        <v>102</v>
      </c>
      <c r="N196">
        <v>2.6737099999999998</v>
      </c>
      <c r="O196" t="s">
        <v>102</v>
      </c>
      <c r="P196" t="s">
        <v>102</v>
      </c>
      <c r="Q196" t="s">
        <v>102</v>
      </c>
      <c r="R196" t="s">
        <v>102</v>
      </c>
      <c r="T196" t="s">
        <v>1492</v>
      </c>
      <c r="U196">
        <v>21.558</v>
      </c>
      <c r="V196">
        <v>23.4</v>
      </c>
      <c r="W196">
        <v>8856.7639999999992</v>
      </c>
      <c r="X196">
        <v>16.936</v>
      </c>
      <c r="Y196">
        <v>59045.095999999998</v>
      </c>
      <c r="Z196">
        <v>1.139</v>
      </c>
      <c r="AA196">
        <v>1.157</v>
      </c>
      <c r="AB196">
        <v>1.5680000000000001</v>
      </c>
      <c r="AC196">
        <v>54.27</v>
      </c>
      <c r="AD196">
        <v>1.069</v>
      </c>
      <c r="AE196">
        <v>1.0232000000000001</v>
      </c>
      <c r="AF196">
        <v>0.54339999999999999</v>
      </c>
      <c r="AG196">
        <v>0.95599999999999996</v>
      </c>
      <c r="AH196">
        <v>1.355</v>
      </c>
      <c r="AI196">
        <v>1.1599999999999999</v>
      </c>
      <c r="AJ196">
        <v>0.55300000000000005</v>
      </c>
      <c r="AK196">
        <v>1.4650000000000001</v>
      </c>
      <c r="AL196" t="s">
        <v>1491</v>
      </c>
    </row>
    <row r="197" spans="1:38">
      <c r="A197">
        <v>61</v>
      </c>
      <c r="B197" t="s">
        <v>290</v>
      </c>
      <c r="C197" t="s">
        <v>185</v>
      </c>
      <c r="D197" t="s">
        <v>185</v>
      </c>
      <c r="E197" t="s">
        <v>1493</v>
      </c>
      <c r="F197" t="s">
        <v>102</v>
      </c>
      <c r="G197">
        <v>22.52</v>
      </c>
      <c r="H197">
        <v>54572</v>
      </c>
      <c r="I197">
        <v>1286</v>
      </c>
      <c r="J197" t="s">
        <v>102</v>
      </c>
      <c r="K197" t="s">
        <v>102</v>
      </c>
      <c r="L197" t="s">
        <v>102</v>
      </c>
      <c r="M197" t="s">
        <v>102</v>
      </c>
      <c r="N197">
        <v>0.81745999999999996</v>
      </c>
      <c r="O197" t="s">
        <v>102</v>
      </c>
      <c r="P197" t="s">
        <v>102</v>
      </c>
      <c r="Q197" t="s">
        <v>102</v>
      </c>
      <c r="R197" t="s">
        <v>102</v>
      </c>
      <c r="U197">
        <v>21.875</v>
      </c>
      <c r="V197">
        <v>23.524999999999999</v>
      </c>
      <c r="W197">
        <v>5961.9040000000005</v>
      </c>
      <c r="X197">
        <v>25.16</v>
      </c>
      <c r="Y197">
        <v>39746.025999999998</v>
      </c>
      <c r="Z197">
        <v>1.2190000000000001</v>
      </c>
      <c r="AA197">
        <v>1.2070000000000001</v>
      </c>
      <c r="AB197">
        <v>1.24</v>
      </c>
      <c r="AC197">
        <v>3.1110000000000002</v>
      </c>
      <c r="AD197">
        <v>1.0940000000000001</v>
      </c>
      <c r="AE197">
        <v>0.38650000000000001</v>
      </c>
      <c r="AF197">
        <v>0.13830000000000001</v>
      </c>
      <c r="AG197">
        <v>1.167</v>
      </c>
      <c r="AH197">
        <v>1.389</v>
      </c>
      <c r="AI197">
        <v>1.258</v>
      </c>
      <c r="AJ197">
        <v>0.66500000000000004</v>
      </c>
      <c r="AK197">
        <v>1.466</v>
      </c>
      <c r="AL197" t="s">
        <v>1491</v>
      </c>
    </row>
    <row r="198" spans="1:38">
      <c r="A198">
        <v>62</v>
      </c>
      <c r="B198" t="s">
        <v>291</v>
      </c>
      <c r="C198" t="s">
        <v>186</v>
      </c>
      <c r="D198" t="s">
        <v>186</v>
      </c>
      <c r="E198" t="s">
        <v>1493</v>
      </c>
      <c r="F198" t="s">
        <v>102</v>
      </c>
      <c r="G198">
        <v>22.488</v>
      </c>
      <c r="H198">
        <v>236537</v>
      </c>
      <c r="I198">
        <v>6638</v>
      </c>
      <c r="J198" t="s">
        <v>102</v>
      </c>
      <c r="K198" t="s">
        <v>102</v>
      </c>
      <c r="L198" t="s">
        <v>102</v>
      </c>
      <c r="M198" t="s">
        <v>102</v>
      </c>
      <c r="N198">
        <v>3.5431900000000001</v>
      </c>
      <c r="O198" t="s">
        <v>102</v>
      </c>
      <c r="P198" t="s">
        <v>102</v>
      </c>
      <c r="Q198" t="s">
        <v>102</v>
      </c>
      <c r="R198" t="s">
        <v>102</v>
      </c>
      <c r="U198">
        <v>21.641999999999999</v>
      </c>
      <c r="V198">
        <v>23.382999999999999</v>
      </c>
      <c r="W198">
        <v>9605.7160000000003</v>
      </c>
      <c r="X198">
        <v>15.616</v>
      </c>
      <c r="Y198">
        <v>64038.103999999999</v>
      </c>
      <c r="Z198">
        <v>1.0920000000000001</v>
      </c>
      <c r="AA198">
        <v>1.095</v>
      </c>
      <c r="AB198">
        <v>1.4470000000000001</v>
      </c>
      <c r="AC198">
        <v>2.6429999999999998</v>
      </c>
      <c r="AD198">
        <v>1.0960000000000001</v>
      </c>
      <c r="AE198">
        <v>1.4570000000000001</v>
      </c>
      <c r="AF198">
        <v>0.60209999999999997</v>
      </c>
      <c r="AG198">
        <v>0.91800000000000004</v>
      </c>
      <c r="AH198">
        <v>1.2809999999999999</v>
      </c>
      <c r="AI198">
        <v>1.0880000000000001</v>
      </c>
      <c r="AJ198">
        <v>0.53100000000000003</v>
      </c>
      <c r="AK198">
        <v>1.4650000000000001</v>
      </c>
      <c r="AL198" t="s">
        <v>1491</v>
      </c>
    </row>
    <row r="199" spans="1:38">
      <c r="A199">
        <v>63</v>
      </c>
      <c r="B199" t="s">
        <v>292</v>
      </c>
      <c r="C199" t="s">
        <v>187</v>
      </c>
      <c r="D199" t="s">
        <v>187</v>
      </c>
      <c r="E199" t="s">
        <v>1493</v>
      </c>
      <c r="F199" t="s">
        <v>102</v>
      </c>
      <c r="G199">
        <v>22.57</v>
      </c>
      <c r="H199">
        <v>109337</v>
      </c>
      <c r="I199">
        <v>2203</v>
      </c>
      <c r="J199" t="s">
        <v>102</v>
      </c>
      <c r="K199" t="s">
        <v>102</v>
      </c>
      <c r="L199" t="s">
        <v>102</v>
      </c>
      <c r="M199" t="s">
        <v>102</v>
      </c>
      <c r="N199">
        <v>1.63781</v>
      </c>
      <c r="O199" t="s">
        <v>102</v>
      </c>
      <c r="P199" t="s">
        <v>102</v>
      </c>
      <c r="Q199" t="s">
        <v>102</v>
      </c>
      <c r="R199" t="s">
        <v>102</v>
      </c>
      <c r="U199">
        <v>21.841999999999999</v>
      </c>
      <c r="V199">
        <v>23.524999999999999</v>
      </c>
      <c r="W199">
        <v>4887.2340000000004</v>
      </c>
      <c r="X199">
        <v>30.692</v>
      </c>
      <c r="Y199">
        <v>32581.559000000001</v>
      </c>
      <c r="Z199">
        <v>1.0980000000000001</v>
      </c>
      <c r="AA199">
        <v>1.107</v>
      </c>
      <c r="AB199">
        <v>1.633</v>
      </c>
      <c r="AC199">
        <v>2.6560000000000001</v>
      </c>
      <c r="AD199">
        <v>1.1299999999999999</v>
      </c>
      <c r="AE199">
        <v>0.40920000000000001</v>
      </c>
      <c r="AF199">
        <v>0.1462</v>
      </c>
      <c r="AG199">
        <v>1.2909999999999999</v>
      </c>
      <c r="AH199">
        <v>1.4430000000000001</v>
      </c>
      <c r="AI199">
        <v>1.323</v>
      </c>
      <c r="AJ199">
        <v>0.81699999999999995</v>
      </c>
      <c r="AK199">
        <v>1.4710000000000001</v>
      </c>
      <c r="AL199" t="s">
        <v>1491</v>
      </c>
    </row>
    <row r="200" spans="1:38">
      <c r="A200">
        <v>64</v>
      </c>
      <c r="B200" t="s">
        <v>293</v>
      </c>
      <c r="C200" t="s">
        <v>188</v>
      </c>
      <c r="D200" t="s">
        <v>188</v>
      </c>
      <c r="E200" t="s">
        <v>1493</v>
      </c>
      <c r="F200" t="s">
        <v>102</v>
      </c>
      <c r="G200">
        <v>22.47</v>
      </c>
      <c r="H200">
        <v>70048</v>
      </c>
      <c r="I200">
        <v>1752</v>
      </c>
      <c r="J200" t="s">
        <v>102</v>
      </c>
      <c r="K200" t="s">
        <v>102</v>
      </c>
      <c r="L200" t="s">
        <v>102</v>
      </c>
      <c r="M200" t="s">
        <v>102</v>
      </c>
      <c r="N200">
        <v>1.0492699999999999</v>
      </c>
      <c r="O200" t="s">
        <v>102</v>
      </c>
      <c r="P200" t="s">
        <v>102</v>
      </c>
      <c r="Q200" t="s">
        <v>102</v>
      </c>
      <c r="R200" t="s">
        <v>102</v>
      </c>
      <c r="U200">
        <v>21.891999999999999</v>
      </c>
      <c r="V200">
        <v>23.792000000000002</v>
      </c>
      <c r="W200">
        <v>9492.5910000000003</v>
      </c>
      <c r="X200">
        <v>15.802</v>
      </c>
      <c r="Y200">
        <v>63283.94</v>
      </c>
      <c r="Z200">
        <v>1.5389999999999999</v>
      </c>
      <c r="AA200">
        <v>1.5580000000000001</v>
      </c>
      <c r="AB200">
        <v>1.748</v>
      </c>
      <c r="AC200">
        <v>2.6429999999999998</v>
      </c>
      <c r="AD200">
        <v>1.121</v>
      </c>
      <c r="AE200">
        <v>0.45629999999999998</v>
      </c>
      <c r="AF200">
        <v>0.1865</v>
      </c>
      <c r="AG200">
        <v>0.92300000000000004</v>
      </c>
      <c r="AH200">
        <v>1.5069999999999999</v>
      </c>
      <c r="AI200">
        <v>1.3560000000000001</v>
      </c>
      <c r="AJ200">
        <v>0.53900000000000003</v>
      </c>
      <c r="AK200">
        <v>1.4650000000000001</v>
      </c>
      <c r="AL200" t="s">
        <v>1491</v>
      </c>
    </row>
    <row r="201" spans="1:38">
      <c r="A201">
        <v>65</v>
      </c>
      <c r="B201" t="s">
        <v>294</v>
      </c>
      <c r="C201" t="s">
        <v>189</v>
      </c>
      <c r="D201" t="s">
        <v>189</v>
      </c>
      <c r="E201" t="s">
        <v>1493</v>
      </c>
      <c r="F201" t="s">
        <v>102</v>
      </c>
      <c r="G201">
        <v>22.481000000000002</v>
      </c>
      <c r="H201">
        <v>285376</v>
      </c>
      <c r="I201">
        <v>8530</v>
      </c>
      <c r="J201" t="s">
        <v>102</v>
      </c>
      <c r="K201" t="s">
        <v>102</v>
      </c>
      <c r="L201" t="s">
        <v>102</v>
      </c>
      <c r="M201" t="s">
        <v>102</v>
      </c>
      <c r="N201">
        <v>4.2747700000000002</v>
      </c>
      <c r="O201" t="s">
        <v>102</v>
      </c>
      <c r="P201" t="s">
        <v>102</v>
      </c>
      <c r="Q201" t="s">
        <v>102</v>
      </c>
      <c r="R201" t="s">
        <v>102</v>
      </c>
      <c r="U201">
        <v>21.992000000000001</v>
      </c>
      <c r="V201">
        <v>23.442</v>
      </c>
      <c r="W201">
        <v>10460.513000000001</v>
      </c>
      <c r="X201">
        <v>14.34</v>
      </c>
      <c r="Y201">
        <v>69736.751000000004</v>
      </c>
      <c r="Z201">
        <v>1.3740000000000001</v>
      </c>
      <c r="AA201">
        <v>1.325</v>
      </c>
      <c r="AB201">
        <v>1.631</v>
      </c>
      <c r="AC201">
        <v>55.856000000000002</v>
      </c>
      <c r="AD201">
        <v>1.07</v>
      </c>
      <c r="AE201">
        <v>2.1526999999999998</v>
      </c>
      <c r="AF201">
        <v>1.4674</v>
      </c>
      <c r="AG201">
        <v>0.879</v>
      </c>
      <c r="AH201">
        <v>1.1339999999999999</v>
      </c>
      <c r="AI201">
        <v>1.0009999999999999</v>
      </c>
      <c r="AJ201">
        <v>0.51400000000000001</v>
      </c>
      <c r="AK201">
        <v>1.466</v>
      </c>
      <c r="AL201" t="s">
        <v>1491</v>
      </c>
    </row>
    <row r="202" spans="1:38">
      <c r="A202">
        <v>66</v>
      </c>
      <c r="B202" t="s">
        <v>295</v>
      </c>
      <c r="C202" t="s">
        <v>190</v>
      </c>
      <c r="D202" t="s">
        <v>190</v>
      </c>
      <c r="E202" t="s">
        <v>1493</v>
      </c>
      <c r="F202" t="s">
        <v>102</v>
      </c>
      <c r="G202">
        <v>22.431999999999999</v>
      </c>
      <c r="H202">
        <v>67558</v>
      </c>
      <c r="I202">
        <v>1709</v>
      </c>
      <c r="J202" t="s">
        <v>102</v>
      </c>
      <c r="K202" t="s">
        <v>102</v>
      </c>
      <c r="L202" t="s">
        <v>102</v>
      </c>
      <c r="M202" t="s">
        <v>102</v>
      </c>
      <c r="N202">
        <v>1.0119800000000001</v>
      </c>
      <c r="O202" t="s">
        <v>102</v>
      </c>
      <c r="P202" t="s">
        <v>102</v>
      </c>
      <c r="Q202" t="s">
        <v>102</v>
      </c>
      <c r="R202" t="s">
        <v>102</v>
      </c>
      <c r="U202">
        <v>21.692</v>
      </c>
      <c r="V202">
        <v>23.207999999999998</v>
      </c>
      <c r="W202">
        <v>6904.0370000000003</v>
      </c>
      <c r="X202">
        <v>21.725999999999999</v>
      </c>
      <c r="Y202">
        <v>46026.911</v>
      </c>
      <c r="Z202">
        <v>1.1040000000000001</v>
      </c>
      <c r="AA202">
        <v>1.123</v>
      </c>
      <c r="AB202" t="s">
        <v>5</v>
      </c>
      <c r="AC202">
        <v>6.3079999999999998</v>
      </c>
      <c r="AD202">
        <v>1.083</v>
      </c>
      <c r="AE202">
        <v>0.24410000000000001</v>
      </c>
      <c r="AF202">
        <v>0.11899999999999999</v>
      </c>
      <c r="AG202">
        <v>1.08</v>
      </c>
      <c r="AH202">
        <v>1.28</v>
      </c>
      <c r="AI202">
        <v>1.1519999999999999</v>
      </c>
      <c r="AJ202">
        <v>0.61699999999999999</v>
      </c>
      <c r="AK202">
        <v>1.464</v>
      </c>
      <c r="AL202" t="s">
        <v>1491</v>
      </c>
    </row>
    <row r="203" spans="1:38">
      <c r="A203">
        <v>67</v>
      </c>
      <c r="B203" t="s">
        <v>296</v>
      </c>
      <c r="C203" t="s">
        <v>297</v>
      </c>
      <c r="D203" t="s">
        <v>297</v>
      </c>
      <c r="E203" t="s">
        <v>1493</v>
      </c>
      <c r="F203" t="s">
        <v>102</v>
      </c>
      <c r="G203">
        <v>22.44</v>
      </c>
      <c r="H203">
        <v>179486</v>
      </c>
      <c r="I203">
        <v>4475</v>
      </c>
      <c r="J203" t="s">
        <v>102</v>
      </c>
      <c r="K203" t="s">
        <v>102</v>
      </c>
      <c r="L203" t="s">
        <v>102</v>
      </c>
      <c r="M203" t="s">
        <v>102</v>
      </c>
      <c r="N203">
        <v>2.6886000000000001</v>
      </c>
      <c r="O203" t="s">
        <v>102</v>
      </c>
      <c r="P203" t="s">
        <v>102</v>
      </c>
      <c r="Q203" t="s">
        <v>102</v>
      </c>
      <c r="R203" t="s">
        <v>102</v>
      </c>
      <c r="U203">
        <v>21.742000000000001</v>
      </c>
      <c r="V203">
        <v>23.567</v>
      </c>
      <c r="W203">
        <v>7739.8149999999996</v>
      </c>
      <c r="X203">
        <v>19.38</v>
      </c>
      <c r="Y203">
        <v>51598.764000000003</v>
      </c>
      <c r="Z203">
        <v>1.2529999999999999</v>
      </c>
      <c r="AA203">
        <v>1.264</v>
      </c>
      <c r="AB203">
        <v>1.018</v>
      </c>
      <c r="AC203">
        <v>2.6440000000000001</v>
      </c>
      <c r="AD203">
        <v>1.095</v>
      </c>
      <c r="AE203">
        <v>1.2329000000000001</v>
      </c>
      <c r="AF203">
        <v>0.49049999999999999</v>
      </c>
      <c r="AG203">
        <v>1.02</v>
      </c>
      <c r="AH203">
        <v>1.421</v>
      </c>
      <c r="AI203">
        <v>1.2490000000000001</v>
      </c>
      <c r="AJ203">
        <v>0.59399999999999997</v>
      </c>
      <c r="AK203">
        <v>1.466</v>
      </c>
      <c r="AL203" t="s">
        <v>1491</v>
      </c>
    </row>
    <row r="204" spans="1:38">
      <c r="A204">
        <v>68</v>
      </c>
      <c r="B204" t="s">
        <v>298</v>
      </c>
      <c r="C204" t="s">
        <v>193</v>
      </c>
      <c r="D204" t="s">
        <v>193</v>
      </c>
      <c r="E204" t="s">
        <v>1493</v>
      </c>
      <c r="F204" t="s">
        <v>102</v>
      </c>
      <c r="G204">
        <v>22.423999999999999</v>
      </c>
      <c r="H204">
        <v>391984</v>
      </c>
      <c r="I204">
        <v>10060</v>
      </c>
      <c r="J204" t="s">
        <v>102</v>
      </c>
      <c r="K204" t="s">
        <v>102</v>
      </c>
      <c r="L204" t="s">
        <v>102</v>
      </c>
      <c r="M204" t="s">
        <v>102</v>
      </c>
      <c r="N204">
        <v>5.8716999999999997</v>
      </c>
      <c r="O204" t="s">
        <v>102</v>
      </c>
      <c r="P204" t="s">
        <v>102</v>
      </c>
      <c r="Q204" t="s">
        <v>102</v>
      </c>
      <c r="R204" t="s">
        <v>102</v>
      </c>
      <c r="U204">
        <v>21.466999999999999</v>
      </c>
      <c r="V204">
        <v>23.4</v>
      </c>
      <c r="W204">
        <v>8473.5830000000005</v>
      </c>
      <c r="X204">
        <v>17.702000000000002</v>
      </c>
      <c r="Y204">
        <v>56490.552000000003</v>
      </c>
      <c r="Z204">
        <v>1.0920000000000001</v>
      </c>
      <c r="AA204">
        <v>1.1279999999999999</v>
      </c>
      <c r="AB204">
        <v>1.2110000000000001</v>
      </c>
      <c r="AC204">
        <v>52.152999999999999</v>
      </c>
      <c r="AD204">
        <v>1.0669999999999999</v>
      </c>
      <c r="AE204">
        <v>3.4070999999999998</v>
      </c>
      <c r="AF204">
        <v>2.9014000000000002</v>
      </c>
      <c r="AG204">
        <v>0.97399999999999998</v>
      </c>
      <c r="AH204">
        <v>1.4450000000000001</v>
      </c>
      <c r="AI204">
        <v>1.234</v>
      </c>
      <c r="AJ204">
        <v>0.56399999999999995</v>
      </c>
      <c r="AK204">
        <v>1.464</v>
      </c>
      <c r="AL204" t="s">
        <v>1491</v>
      </c>
    </row>
    <row r="205" spans="1:38">
      <c r="A205">
        <v>69</v>
      </c>
      <c r="B205" t="s">
        <v>495</v>
      </c>
      <c r="C205" t="s">
        <v>194</v>
      </c>
      <c r="D205" t="s">
        <v>194</v>
      </c>
      <c r="E205" t="s">
        <v>1493</v>
      </c>
      <c r="F205" t="s">
        <v>102</v>
      </c>
      <c r="G205">
        <v>22.423999999999999</v>
      </c>
      <c r="H205">
        <v>107302</v>
      </c>
      <c r="I205">
        <v>3012</v>
      </c>
      <c r="J205" t="s">
        <v>102</v>
      </c>
      <c r="K205" t="s">
        <v>102</v>
      </c>
      <c r="L205" t="s">
        <v>102</v>
      </c>
      <c r="M205" t="s">
        <v>102</v>
      </c>
      <c r="N205">
        <v>1.6073299999999999</v>
      </c>
      <c r="O205" t="s">
        <v>102</v>
      </c>
      <c r="P205" t="s">
        <v>102</v>
      </c>
      <c r="Q205" t="s">
        <v>102</v>
      </c>
      <c r="R205" t="s">
        <v>102</v>
      </c>
      <c r="U205">
        <v>21.757999999999999</v>
      </c>
      <c r="V205">
        <v>23.425000000000001</v>
      </c>
      <c r="W205">
        <v>9561.4490000000005</v>
      </c>
      <c r="X205">
        <v>15.688000000000001</v>
      </c>
      <c r="Y205">
        <v>63742.995000000003</v>
      </c>
      <c r="Z205">
        <v>1.2629999999999999</v>
      </c>
      <c r="AA205">
        <v>1.2569999999999999</v>
      </c>
      <c r="AB205">
        <v>1.3320000000000001</v>
      </c>
      <c r="AC205">
        <v>54.563000000000002</v>
      </c>
      <c r="AD205">
        <v>1.0680000000000001</v>
      </c>
      <c r="AE205">
        <v>0.77890000000000004</v>
      </c>
      <c r="AF205">
        <v>0.35599999999999998</v>
      </c>
      <c r="AG205">
        <v>0.91700000000000004</v>
      </c>
      <c r="AH205">
        <v>1.2390000000000001</v>
      </c>
      <c r="AI205">
        <v>1.0940000000000001</v>
      </c>
      <c r="AJ205">
        <v>0.53300000000000003</v>
      </c>
      <c r="AK205">
        <v>1.4670000000000001</v>
      </c>
      <c r="AL205" t="s">
        <v>1491</v>
      </c>
    </row>
    <row r="206" spans="1:38">
      <c r="A206">
        <v>70</v>
      </c>
      <c r="B206" t="s">
        <v>496</v>
      </c>
      <c r="C206" t="s">
        <v>195</v>
      </c>
      <c r="D206" t="s">
        <v>195</v>
      </c>
      <c r="E206" t="s">
        <v>1493</v>
      </c>
      <c r="F206" t="s">
        <v>102</v>
      </c>
      <c r="G206">
        <v>22.419</v>
      </c>
      <c r="H206">
        <v>177752</v>
      </c>
      <c r="I206">
        <v>4673</v>
      </c>
      <c r="J206" t="s">
        <v>102</v>
      </c>
      <c r="K206" t="s">
        <v>102</v>
      </c>
      <c r="L206" t="s">
        <v>102</v>
      </c>
      <c r="M206" t="s">
        <v>102</v>
      </c>
      <c r="N206">
        <v>2.6626300000000001</v>
      </c>
      <c r="O206" t="s">
        <v>102</v>
      </c>
      <c r="P206" t="s">
        <v>102</v>
      </c>
      <c r="Q206" t="s">
        <v>102</v>
      </c>
      <c r="R206" t="s">
        <v>102</v>
      </c>
      <c r="U206">
        <v>21.716999999999999</v>
      </c>
      <c r="V206">
        <v>23.558</v>
      </c>
      <c r="W206">
        <v>8708.5040000000008</v>
      </c>
      <c r="X206">
        <v>17.225000000000001</v>
      </c>
      <c r="Y206">
        <v>58056.694000000003</v>
      </c>
      <c r="Z206">
        <v>1.27</v>
      </c>
      <c r="AA206">
        <v>1.2769999999999999</v>
      </c>
      <c r="AB206">
        <v>1.2150000000000001</v>
      </c>
      <c r="AC206">
        <v>48.152000000000001</v>
      </c>
      <c r="AD206">
        <v>1.0680000000000001</v>
      </c>
      <c r="AE206">
        <v>0.73060000000000003</v>
      </c>
      <c r="AF206">
        <v>0.376</v>
      </c>
      <c r="AG206">
        <v>0.96099999999999997</v>
      </c>
      <c r="AH206">
        <v>1.34</v>
      </c>
      <c r="AI206">
        <v>1.177</v>
      </c>
      <c r="AJ206">
        <v>0.56100000000000005</v>
      </c>
      <c r="AK206">
        <v>1.464</v>
      </c>
      <c r="AL206" t="s">
        <v>1491</v>
      </c>
    </row>
    <row r="207" spans="1:38">
      <c r="A207">
        <v>71</v>
      </c>
      <c r="B207" t="s">
        <v>497</v>
      </c>
      <c r="C207" t="s">
        <v>196</v>
      </c>
      <c r="D207" t="s">
        <v>196</v>
      </c>
      <c r="E207" t="s">
        <v>1493</v>
      </c>
      <c r="F207" t="s">
        <v>102</v>
      </c>
      <c r="G207">
        <v>22.402000000000001</v>
      </c>
      <c r="H207">
        <v>39024</v>
      </c>
      <c r="I207">
        <v>1046</v>
      </c>
      <c r="J207" t="s">
        <v>102</v>
      </c>
      <c r="K207" t="s">
        <v>102</v>
      </c>
      <c r="L207" t="s">
        <v>102</v>
      </c>
      <c r="M207" t="s">
        <v>102</v>
      </c>
      <c r="N207">
        <v>0.58455999999999997</v>
      </c>
      <c r="O207" t="s">
        <v>102</v>
      </c>
      <c r="P207" t="s">
        <v>102</v>
      </c>
      <c r="Q207" t="s">
        <v>102</v>
      </c>
      <c r="R207" t="s">
        <v>102</v>
      </c>
      <c r="U207">
        <v>21.783000000000001</v>
      </c>
      <c r="V207">
        <v>23.225000000000001</v>
      </c>
      <c r="W207">
        <v>8392.8529999999992</v>
      </c>
      <c r="X207">
        <v>17.872</v>
      </c>
      <c r="Y207">
        <v>55952.351999999999</v>
      </c>
      <c r="Z207">
        <v>1.2529999999999999</v>
      </c>
      <c r="AA207">
        <v>1.246</v>
      </c>
      <c r="AB207">
        <v>1.28</v>
      </c>
      <c r="AC207">
        <v>45.832999999999998</v>
      </c>
      <c r="AD207">
        <v>1.069</v>
      </c>
      <c r="AE207">
        <v>1.1749000000000001</v>
      </c>
      <c r="AF207">
        <v>0.51649999999999996</v>
      </c>
      <c r="AG207">
        <v>0.97799999999999998</v>
      </c>
      <c r="AH207">
        <v>1.224</v>
      </c>
      <c r="AI207">
        <v>1.1120000000000001</v>
      </c>
      <c r="AJ207">
        <v>0.57299999999999995</v>
      </c>
      <c r="AK207">
        <v>1.4670000000000001</v>
      </c>
      <c r="AL207" t="s">
        <v>1491</v>
      </c>
    </row>
    <row r="208" spans="1:38">
      <c r="A208">
        <v>72</v>
      </c>
      <c r="B208" t="s">
        <v>498</v>
      </c>
      <c r="C208" t="s">
        <v>197</v>
      </c>
      <c r="D208" t="s">
        <v>197</v>
      </c>
      <c r="E208" t="s">
        <v>1493</v>
      </c>
      <c r="F208" t="s">
        <v>102</v>
      </c>
      <c r="G208">
        <v>22.445</v>
      </c>
      <c r="H208">
        <v>42979</v>
      </c>
      <c r="I208">
        <v>962</v>
      </c>
      <c r="J208" t="s">
        <v>102</v>
      </c>
      <c r="K208" t="s">
        <v>102</v>
      </c>
      <c r="L208" t="s">
        <v>102</v>
      </c>
      <c r="M208" t="s">
        <v>102</v>
      </c>
      <c r="N208">
        <v>0.64380999999999999</v>
      </c>
      <c r="O208" t="s">
        <v>102</v>
      </c>
      <c r="P208" t="s">
        <v>102</v>
      </c>
      <c r="Q208" t="s">
        <v>102</v>
      </c>
      <c r="R208" t="s">
        <v>102</v>
      </c>
      <c r="U208">
        <v>21.774999999999999</v>
      </c>
      <c r="V208">
        <v>23.175000000000001</v>
      </c>
      <c r="W208">
        <v>4670.9679999999998</v>
      </c>
      <c r="X208">
        <v>32.113</v>
      </c>
      <c r="Y208">
        <v>31139.787</v>
      </c>
      <c r="Z208" t="s">
        <v>5</v>
      </c>
      <c r="AA208" t="s">
        <v>5</v>
      </c>
      <c r="AB208">
        <v>0.92600000000000005</v>
      </c>
      <c r="AC208">
        <v>50.73</v>
      </c>
      <c r="AD208">
        <v>1.07</v>
      </c>
      <c r="AE208">
        <v>0.21709999999999999</v>
      </c>
      <c r="AF208">
        <v>8.2100000000000006E-2</v>
      </c>
      <c r="AG208">
        <v>1.3140000000000001</v>
      </c>
      <c r="AH208">
        <v>0</v>
      </c>
      <c r="AI208">
        <v>0</v>
      </c>
      <c r="AJ208">
        <v>0.752</v>
      </c>
      <c r="AK208">
        <v>1.468</v>
      </c>
      <c r="AL208" t="s">
        <v>1491</v>
      </c>
    </row>
    <row r="209" spans="1:38">
      <c r="A209">
        <v>73</v>
      </c>
      <c r="B209" t="s">
        <v>499</v>
      </c>
      <c r="C209" t="s">
        <v>198</v>
      </c>
      <c r="D209" t="s">
        <v>198</v>
      </c>
      <c r="E209" t="s">
        <v>1493</v>
      </c>
      <c r="F209" t="s">
        <v>102</v>
      </c>
      <c r="G209">
        <v>22.599</v>
      </c>
      <c r="H209">
        <v>52906</v>
      </c>
      <c r="I209">
        <v>1177</v>
      </c>
      <c r="J209" t="s">
        <v>102</v>
      </c>
      <c r="K209" t="s">
        <v>102</v>
      </c>
      <c r="L209" t="s">
        <v>102</v>
      </c>
      <c r="M209" t="s">
        <v>102</v>
      </c>
      <c r="N209">
        <v>0.79249999999999998</v>
      </c>
      <c r="O209" t="s">
        <v>102</v>
      </c>
      <c r="P209" t="s">
        <v>102</v>
      </c>
      <c r="Q209" t="s">
        <v>102</v>
      </c>
      <c r="R209" t="s">
        <v>102</v>
      </c>
      <c r="U209">
        <v>21.85</v>
      </c>
      <c r="V209">
        <v>23.158000000000001</v>
      </c>
      <c r="W209">
        <v>5671.9939999999997</v>
      </c>
      <c r="X209">
        <v>26.446000000000002</v>
      </c>
      <c r="Y209">
        <v>37813.294999999998</v>
      </c>
      <c r="Z209" t="s">
        <v>5</v>
      </c>
      <c r="AA209" t="s">
        <v>5</v>
      </c>
      <c r="AB209">
        <v>1.827</v>
      </c>
      <c r="AC209">
        <v>2.6720000000000002</v>
      </c>
      <c r="AD209">
        <v>1.139</v>
      </c>
      <c r="AE209">
        <v>0.20250000000000001</v>
      </c>
      <c r="AF209">
        <v>8.2600000000000007E-2</v>
      </c>
      <c r="AG209">
        <v>1.2</v>
      </c>
      <c r="AH209">
        <v>0</v>
      </c>
      <c r="AI209">
        <v>0</v>
      </c>
      <c r="AJ209">
        <v>0.74099999999999999</v>
      </c>
      <c r="AK209">
        <v>1.4770000000000001</v>
      </c>
      <c r="AL209" t="s">
        <v>1491</v>
      </c>
    </row>
    <row r="210" spans="1:38">
      <c r="A210">
        <v>74</v>
      </c>
      <c r="B210" t="s">
        <v>500</v>
      </c>
      <c r="C210" t="s">
        <v>199</v>
      </c>
      <c r="D210" t="s">
        <v>199</v>
      </c>
      <c r="E210" t="s">
        <v>1493</v>
      </c>
      <c r="F210" t="s">
        <v>102</v>
      </c>
      <c r="G210">
        <v>22.42</v>
      </c>
      <c r="H210">
        <v>354488</v>
      </c>
      <c r="I210">
        <v>9513</v>
      </c>
      <c r="J210" t="s">
        <v>102</v>
      </c>
      <c r="K210" t="s">
        <v>102</v>
      </c>
      <c r="L210" t="s">
        <v>102</v>
      </c>
      <c r="M210" t="s">
        <v>102</v>
      </c>
      <c r="N210">
        <v>5.3100399999999999</v>
      </c>
      <c r="O210" t="s">
        <v>102</v>
      </c>
      <c r="P210" t="s">
        <v>102</v>
      </c>
      <c r="Q210" t="s">
        <v>102</v>
      </c>
      <c r="R210" t="s">
        <v>102</v>
      </c>
      <c r="U210">
        <v>21.641999999999999</v>
      </c>
      <c r="V210">
        <v>23.574999999999999</v>
      </c>
      <c r="W210">
        <v>9583.0650000000005</v>
      </c>
      <c r="X210">
        <v>15.653</v>
      </c>
      <c r="Y210">
        <v>63887.101999999999</v>
      </c>
      <c r="Z210">
        <v>1.1990000000000001</v>
      </c>
      <c r="AA210">
        <v>1.2170000000000001</v>
      </c>
      <c r="AB210">
        <v>4.109</v>
      </c>
      <c r="AC210">
        <v>2.6349999999999998</v>
      </c>
      <c r="AD210">
        <v>1.274</v>
      </c>
      <c r="AE210">
        <v>1.6466000000000001</v>
      </c>
      <c r="AF210">
        <v>0.877</v>
      </c>
      <c r="AG210">
        <v>0.91600000000000004</v>
      </c>
      <c r="AH210">
        <v>1.4359999999999999</v>
      </c>
      <c r="AI210">
        <v>1.216</v>
      </c>
      <c r="AJ210">
        <v>0.53100000000000003</v>
      </c>
      <c r="AK210">
        <v>1.464</v>
      </c>
      <c r="AL210" t="s">
        <v>1491</v>
      </c>
    </row>
    <row r="211" spans="1:38">
      <c r="A211">
        <v>75</v>
      </c>
      <c r="B211" t="s">
        <v>501</v>
      </c>
      <c r="C211" t="s">
        <v>200</v>
      </c>
      <c r="D211" t="s">
        <v>200</v>
      </c>
      <c r="E211" t="s">
        <v>1493</v>
      </c>
      <c r="F211" t="s">
        <v>102</v>
      </c>
      <c r="G211">
        <v>22.408999999999999</v>
      </c>
      <c r="H211">
        <v>174568</v>
      </c>
      <c r="I211">
        <v>4653</v>
      </c>
      <c r="J211" t="s">
        <v>102</v>
      </c>
      <c r="K211" t="s">
        <v>102</v>
      </c>
      <c r="L211" t="s">
        <v>102</v>
      </c>
      <c r="M211" t="s">
        <v>102</v>
      </c>
      <c r="N211">
        <v>2.6149300000000002</v>
      </c>
      <c r="O211" t="s">
        <v>102</v>
      </c>
      <c r="P211" t="s">
        <v>102</v>
      </c>
      <c r="Q211" t="s">
        <v>102</v>
      </c>
      <c r="R211" t="s">
        <v>102</v>
      </c>
      <c r="U211">
        <v>21.725000000000001</v>
      </c>
      <c r="V211">
        <v>23.567</v>
      </c>
      <c r="W211">
        <v>8980.6880000000001</v>
      </c>
      <c r="X211">
        <v>16.702999999999999</v>
      </c>
      <c r="Y211">
        <v>59871.254000000001</v>
      </c>
      <c r="Z211">
        <v>1.252</v>
      </c>
      <c r="AA211">
        <v>1.2490000000000001</v>
      </c>
      <c r="AB211">
        <v>1.9079999999999999</v>
      </c>
      <c r="AC211">
        <v>2.6360000000000001</v>
      </c>
      <c r="AD211">
        <v>1.127</v>
      </c>
      <c r="AE211">
        <v>0.76280000000000003</v>
      </c>
      <c r="AF211">
        <v>0.33929999999999999</v>
      </c>
      <c r="AG211">
        <v>0.94599999999999995</v>
      </c>
      <c r="AH211">
        <v>1.3660000000000001</v>
      </c>
      <c r="AI211">
        <v>1.1850000000000001</v>
      </c>
      <c r="AJ211">
        <v>0.55000000000000004</v>
      </c>
      <c r="AK211">
        <v>1.464</v>
      </c>
      <c r="AL211" t="s">
        <v>1491</v>
      </c>
    </row>
    <row r="212" spans="1:38">
      <c r="A212">
        <v>76</v>
      </c>
      <c r="B212" t="s">
        <v>502</v>
      </c>
      <c r="C212" t="s">
        <v>201</v>
      </c>
      <c r="D212" t="s">
        <v>201</v>
      </c>
      <c r="E212" t="s">
        <v>1493</v>
      </c>
      <c r="F212" t="s">
        <v>102</v>
      </c>
      <c r="G212">
        <v>22.399000000000001</v>
      </c>
      <c r="H212">
        <v>104555</v>
      </c>
      <c r="I212">
        <v>2786</v>
      </c>
      <c r="J212" t="s">
        <v>102</v>
      </c>
      <c r="K212" t="s">
        <v>102</v>
      </c>
      <c r="L212" t="s">
        <v>102</v>
      </c>
      <c r="M212" t="s">
        <v>102</v>
      </c>
      <c r="N212">
        <v>1.5661799999999999</v>
      </c>
      <c r="O212" t="s">
        <v>102</v>
      </c>
      <c r="P212" t="s">
        <v>102</v>
      </c>
      <c r="Q212" t="s">
        <v>102</v>
      </c>
      <c r="R212" t="s">
        <v>102</v>
      </c>
      <c r="U212">
        <v>21.792000000000002</v>
      </c>
      <c r="V212">
        <v>23.625</v>
      </c>
      <c r="W212">
        <v>9456.1090000000004</v>
      </c>
      <c r="X212">
        <v>15.863</v>
      </c>
      <c r="Y212">
        <v>63040.724000000002</v>
      </c>
      <c r="Z212">
        <v>1.4410000000000001</v>
      </c>
      <c r="AA212">
        <v>1.343</v>
      </c>
      <c r="AB212">
        <v>1.3029999999999999</v>
      </c>
      <c r="AC212">
        <v>7.4669999999999996</v>
      </c>
      <c r="AD212">
        <v>1.081</v>
      </c>
      <c r="AE212">
        <v>0.36990000000000001</v>
      </c>
      <c r="AF212">
        <v>0.1862</v>
      </c>
      <c r="AG212">
        <v>0.92100000000000004</v>
      </c>
      <c r="AH212">
        <v>1.4330000000000001</v>
      </c>
      <c r="AI212">
        <v>1.1919999999999999</v>
      </c>
      <c r="AJ212">
        <v>0.53600000000000003</v>
      </c>
      <c r="AK212">
        <v>1.464</v>
      </c>
      <c r="AL212" t="s">
        <v>1491</v>
      </c>
    </row>
    <row r="213" spans="1:38">
      <c r="A213">
        <v>77</v>
      </c>
      <c r="B213" t="s">
        <v>503</v>
      </c>
      <c r="C213" t="s">
        <v>202</v>
      </c>
      <c r="D213" t="s">
        <v>202</v>
      </c>
      <c r="E213" t="s">
        <v>1493</v>
      </c>
      <c r="F213" t="s">
        <v>102</v>
      </c>
      <c r="G213">
        <v>22.393999999999998</v>
      </c>
      <c r="H213">
        <v>119861</v>
      </c>
      <c r="I213">
        <v>3217</v>
      </c>
      <c r="J213" t="s">
        <v>102</v>
      </c>
      <c r="K213" t="s">
        <v>102</v>
      </c>
      <c r="L213" t="s">
        <v>102</v>
      </c>
      <c r="M213" t="s">
        <v>102</v>
      </c>
      <c r="N213">
        <v>1.79545</v>
      </c>
      <c r="O213" t="s">
        <v>102</v>
      </c>
      <c r="P213" t="s">
        <v>102</v>
      </c>
      <c r="Q213" t="s">
        <v>102</v>
      </c>
      <c r="R213" t="s">
        <v>102</v>
      </c>
      <c r="T213" t="s">
        <v>1249</v>
      </c>
      <c r="U213">
        <v>21.516999999999999</v>
      </c>
      <c r="V213">
        <v>23.45</v>
      </c>
      <c r="W213">
        <v>9268.6280000000006</v>
      </c>
      <c r="X213">
        <v>16.184000000000001</v>
      </c>
      <c r="Y213">
        <v>61790.851000000002</v>
      </c>
      <c r="Z213">
        <v>1.1599999999999999</v>
      </c>
      <c r="AA213">
        <v>1.1719999999999999</v>
      </c>
      <c r="AB213">
        <v>1.8859999999999999</v>
      </c>
      <c r="AC213">
        <v>4.3680000000000003</v>
      </c>
      <c r="AD213">
        <v>1.1100000000000001</v>
      </c>
      <c r="AE213">
        <v>0.44409999999999999</v>
      </c>
      <c r="AF213">
        <v>0.20169999999999999</v>
      </c>
      <c r="AG213">
        <v>0.93</v>
      </c>
      <c r="AH213">
        <v>1.4019999999999999</v>
      </c>
      <c r="AI213">
        <v>1.1910000000000001</v>
      </c>
      <c r="AJ213">
        <v>0.54</v>
      </c>
      <c r="AK213">
        <v>1.464</v>
      </c>
      <c r="AL213" t="s">
        <v>1491</v>
      </c>
    </row>
    <row r="214" spans="1:38">
      <c r="A214">
        <v>78</v>
      </c>
      <c r="B214" t="s">
        <v>504</v>
      </c>
      <c r="C214" t="s">
        <v>424</v>
      </c>
      <c r="D214" t="s">
        <v>129</v>
      </c>
      <c r="E214" t="s">
        <v>1493</v>
      </c>
      <c r="F214" t="s">
        <v>102</v>
      </c>
      <c r="G214" t="s">
        <v>102</v>
      </c>
      <c r="H214" t="s">
        <v>102</v>
      </c>
      <c r="I214" t="s">
        <v>102</v>
      </c>
      <c r="J214" t="s">
        <v>102</v>
      </c>
      <c r="K214" t="s">
        <v>102</v>
      </c>
      <c r="L214" t="s">
        <v>102</v>
      </c>
      <c r="M214" t="s">
        <v>102</v>
      </c>
      <c r="N214" t="s">
        <v>102</v>
      </c>
      <c r="O214" t="s">
        <v>102</v>
      </c>
      <c r="P214" t="s">
        <v>102</v>
      </c>
      <c r="Q214" t="s">
        <v>102</v>
      </c>
      <c r="R214" t="s">
        <v>102</v>
      </c>
      <c r="T214" t="s">
        <v>102</v>
      </c>
      <c r="U214" t="s">
        <v>102</v>
      </c>
      <c r="V214" t="s">
        <v>102</v>
      </c>
      <c r="W214" t="s">
        <v>102</v>
      </c>
      <c r="X214" t="s">
        <v>102</v>
      </c>
      <c r="Y214" t="s">
        <v>102</v>
      </c>
      <c r="Z214" t="s">
        <v>102</v>
      </c>
      <c r="AA214" t="s">
        <v>102</v>
      </c>
      <c r="AB214" t="s">
        <v>102</v>
      </c>
      <c r="AC214" t="s">
        <v>102</v>
      </c>
      <c r="AD214" t="s">
        <v>102</v>
      </c>
      <c r="AE214" t="s">
        <v>102</v>
      </c>
      <c r="AF214" t="s">
        <v>102</v>
      </c>
      <c r="AG214" t="s">
        <v>102</v>
      </c>
      <c r="AH214" t="s">
        <v>102</v>
      </c>
      <c r="AI214" t="s">
        <v>102</v>
      </c>
      <c r="AJ214" t="s">
        <v>102</v>
      </c>
      <c r="AL214" t="s">
        <v>1491</v>
      </c>
    </row>
    <row r="215" spans="1:38">
      <c r="A215">
        <v>79</v>
      </c>
      <c r="B215" t="s">
        <v>505</v>
      </c>
      <c r="C215" t="s">
        <v>421</v>
      </c>
      <c r="D215" t="s">
        <v>125</v>
      </c>
      <c r="E215" t="s">
        <v>1493</v>
      </c>
      <c r="F215" t="s">
        <v>102</v>
      </c>
      <c r="G215">
        <v>22.405999999999999</v>
      </c>
      <c r="H215">
        <v>854347</v>
      </c>
      <c r="I215">
        <v>23078</v>
      </c>
      <c r="J215" t="s">
        <v>102</v>
      </c>
      <c r="K215" t="s">
        <v>102</v>
      </c>
      <c r="L215" t="s">
        <v>102</v>
      </c>
      <c r="M215" t="s">
        <v>102</v>
      </c>
      <c r="N215">
        <v>12.79766</v>
      </c>
      <c r="O215" t="s">
        <v>102</v>
      </c>
      <c r="P215" t="s">
        <v>102</v>
      </c>
      <c r="Q215" t="s">
        <v>102</v>
      </c>
      <c r="R215" t="s">
        <v>102</v>
      </c>
      <c r="T215" t="s">
        <v>1492</v>
      </c>
      <c r="U215">
        <v>21.516999999999999</v>
      </c>
      <c r="V215">
        <v>24.117000000000001</v>
      </c>
      <c r="W215">
        <v>10356.999</v>
      </c>
      <c r="X215">
        <v>14.483000000000001</v>
      </c>
      <c r="Y215">
        <v>69046.659</v>
      </c>
      <c r="Z215">
        <v>1.198</v>
      </c>
      <c r="AA215">
        <v>1.234</v>
      </c>
      <c r="AB215">
        <v>2.3580000000000001</v>
      </c>
      <c r="AC215">
        <v>2.6640000000000001</v>
      </c>
      <c r="AD215">
        <v>1.139</v>
      </c>
      <c r="AE215">
        <v>9.9636999999999993</v>
      </c>
      <c r="AF215">
        <v>7.5095999999999998</v>
      </c>
      <c r="AG215">
        <v>0.88100000000000001</v>
      </c>
      <c r="AH215">
        <v>1.494</v>
      </c>
      <c r="AI215">
        <v>1.21</v>
      </c>
      <c r="AJ215">
        <v>0.51</v>
      </c>
      <c r="AK215">
        <v>1.464</v>
      </c>
      <c r="AL215" t="s">
        <v>1491</v>
      </c>
    </row>
    <row r="216" spans="1:38">
      <c r="A216">
        <v>80</v>
      </c>
      <c r="B216" t="s">
        <v>506</v>
      </c>
      <c r="C216" t="s">
        <v>418</v>
      </c>
      <c r="D216" t="s">
        <v>121</v>
      </c>
      <c r="E216" t="s">
        <v>1493</v>
      </c>
      <c r="F216" t="s">
        <v>102</v>
      </c>
      <c r="G216">
        <v>22.42</v>
      </c>
      <c r="H216">
        <v>358588</v>
      </c>
      <c r="I216">
        <v>9813</v>
      </c>
      <c r="J216" t="s">
        <v>102</v>
      </c>
      <c r="K216" t="s">
        <v>102</v>
      </c>
      <c r="L216" t="s">
        <v>102</v>
      </c>
      <c r="M216" t="s">
        <v>102</v>
      </c>
      <c r="N216">
        <v>5.3714599999999999</v>
      </c>
      <c r="O216" t="s">
        <v>102</v>
      </c>
      <c r="P216" t="s">
        <v>102</v>
      </c>
      <c r="Q216" t="s">
        <v>102</v>
      </c>
      <c r="R216" t="s">
        <v>102</v>
      </c>
      <c r="T216" t="s">
        <v>1492</v>
      </c>
      <c r="U216">
        <v>21.5</v>
      </c>
      <c r="V216">
        <v>23.75</v>
      </c>
      <c r="W216">
        <v>10294.636</v>
      </c>
      <c r="X216">
        <v>14.571</v>
      </c>
      <c r="Y216">
        <v>68630.907000000007</v>
      </c>
      <c r="Z216">
        <v>1.202</v>
      </c>
      <c r="AA216">
        <v>1.224</v>
      </c>
      <c r="AB216">
        <v>2.3490000000000002</v>
      </c>
      <c r="AC216">
        <v>2.6739999999999999</v>
      </c>
      <c r="AD216">
        <v>1.139</v>
      </c>
      <c r="AE216">
        <v>9.6508000000000003</v>
      </c>
      <c r="AF216">
        <v>7.4249000000000001</v>
      </c>
      <c r="AG216">
        <v>0.88400000000000001</v>
      </c>
      <c r="AH216">
        <v>1.431</v>
      </c>
      <c r="AI216">
        <v>1.1819999999999999</v>
      </c>
      <c r="AJ216">
        <v>0.51200000000000001</v>
      </c>
      <c r="AK216">
        <v>1.4650000000000001</v>
      </c>
      <c r="AL216" t="s">
        <v>1491</v>
      </c>
    </row>
    <row r="217" spans="1:38">
      <c r="A217">
        <v>81</v>
      </c>
      <c r="B217" t="s">
        <v>507</v>
      </c>
      <c r="C217" t="s">
        <v>415</v>
      </c>
      <c r="D217" t="s">
        <v>117</v>
      </c>
      <c r="E217" t="s">
        <v>1493</v>
      </c>
      <c r="F217" t="s">
        <v>102</v>
      </c>
      <c r="G217">
        <v>22.428999999999998</v>
      </c>
      <c r="H217">
        <v>200807</v>
      </c>
      <c r="I217">
        <v>5475</v>
      </c>
      <c r="J217" t="s">
        <v>102</v>
      </c>
      <c r="K217" t="s">
        <v>102</v>
      </c>
      <c r="L217" t="s">
        <v>102</v>
      </c>
      <c r="M217" t="s">
        <v>102</v>
      </c>
      <c r="N217">
        <v>3.0079799999999999</v>
      </c>
      <c r="O217" t="s">
        <v>102</v>
      </c>
      <c r="P217" t="s">
        <v>102</v>
      </c>
      <c r="Q217" t="s">
        <v>102</v>
      </c>
      <c r="R217" t="s">
        <v>102</v>
      </c>
      <c r="T217" t="s">
        <v>1492</v>
      </c>
      <c r="U217">
        <v>21.475000000000001</v>
      </c>
      <c r="V217">
        <v>23.591999999999999</v>
      </c>
      <c r="W217">
        <v>10103.069</v>
      </c>
      <c r="X217">
        <v>14.847</v>
      </c>
      <c r="Y217">
        <v>67353.792000000001</v>
      </c>
      <c r="Z217">
        <v>1.179</v>
      </c>
      <c r="AA217">
        <v>1.206</v>
      </c>
      <c r="AB217">
        <v>2.3290000000000002</v>
      </c>
      <c r="AC217">
        <v>5.3410000000000002</v>
      </c>
      <c r="AD217">
        <v>1.1180000000000001</v>
      </c>
      <c r="AE217">
        <v>9.9109999999999996</v>
      </c>
      <c r="AF217">
        <v>7.4413999999999998</v>
      </c>
      <c r="AG217">
        <v>0.89300000000000002</v>
      </c>
      <c r="AH217">
        <v>1.419</v>
      </c>
      <c r="AI217">
        <v>1.1779999999999999</v>
      </c>
      <c r="AJ217">
        <v>0.51700000000000002</v>
      </c>
      <c r="AK217">
        <v>1.4650000000000001</v>
      </c>
      <c r="AL217" t="s">
        <v>1491</v>
      </c>
    </row>
    <row r="218" spans="1:38">
      <c r="A218">
        <v>82</v>
      </c>
      <c r="B218" t="s">
        <v>508</v>
      </c>
      <c r="C218" t="s">
        <v>412</v>
      </c>
      <c r="D218" t="s">
        <v>113</v>
      </c>
      <c r="E218" t="s">
        <v>1493</v>
      </c>
      <c r="F218" t="s">
        <v>102</v>
      </c>
      <c r="G218">
        <v>22.439</v>
      </c>
      <c r="H218">
        <v>94929</v>
      </c>
      <c r="I218">
        <v>2762</v>
      </c>
      <c r="J218" t="s">
        <v>102</v>
      </c>
      <c r="K218" t="s">
        <v>102</v>
      </c>
      <c r="L218" t="s">
        <v>102</v>
      </c>
      <c r="M218" t="s">
        <v>102</v>
      </c>
      <c r="N218">
        <v>1.42198</v>
      </c>
      <c r="O218" t="s">
        <v>102</v>
      </c>
      <c r="P218" t="s">
        <v>102</v>
      </c>
      <c r="Q218" t="s">
        <v>102</v>
      </c>
      <c r="R218" t="s">
        <v>102</v>
      </c>
      <c r="U218">
        <v>21.6</v>
      </c>
      <c r="V218">
        <v>23.25</v>
      </c>
      <c r="W218">
        <v>10606.084999999999</v>
      </c>
      <c r="X218">
        <v>14.143000000000001</v>
      </c>
      <c r="Y218">
        <v>70707.233999999997</v>
      </c>
      <c r="Z218">
        <v>1.1319999999999999</v>
      </c>
      <c r="AA218">
        <v>1.1619999999999999</v>
      </c>
      <c r="AB218">
        <v>2.363</v>
      </c>
      <c r="AC218">
        <v>2.6829999999999998</v>
      </c>
      <c r="AD218">
        <v>1.139</v>
      </c>
      <c r="AE218">
        <v>9.8862000000000005</v>
      </c>
      <c r="AF218">
        <v>7.6059000000000001</v>
      </c>
      <c r="AG218">
        <v>0.872</v>
      </c>
      <c r="AH218">
        <v>1.2390000000000001</v>
      </c>
      <c r="AI218">
        <v>1.0649999999999999</v>
      </c>
      <c r="AJ218">
        <v>0.505</v>
      </c>
      <c r="AK218">
        <v>1.4650000000000001</v>
      </c>
      <c r="AL218" t="s">
        <v>1491</v>
      </c>
    </row>
    <row r="219" spans="1:38">
      <c r="A219">
        <v>83</v>
      </c>
      <c r="B219" t="s">
        <v>509</v>
      </c>
      <c r="C219" t="s">
        <v>410</v>
      </c>
      <c r="D219" t="s">
        <v>109</v>
      </c>
      <c r="E219" t="s">
        <v>1493</v>
      </c>
      <c r="F219" t="s">
        <v>102</v>
      </c>
      <c r="G219">
        <v>22.45</v>
      </c>
      <c r="H219">
        <v>84284</v>
      </c>
      <c r="I219">
        <v>1687</v>
      </c>
      <c r="J219" t="s">
        <v>102</v>
      </c>
      <c r="K219" t="s">
        <v>102</v>
      </c>
      <c r="L219" t="s">
        <v>102</v>
      </c>
      <c r="M219" t="s">
        <v>102</v>
      </c>
      <c r="N219">
        <v>1.2625299999999999</v>
      </c>
      <c r="O219" t="s">
        <v>102</v>
      </c>
      <c r="P219" t="s">
        <v>102</v>
      </c>
      <c r="Q219" t="s">
        <v>102</v>
      </c>
      <c r="R219" t="s">
        <v>102</v>
      </c>
      <c r="T219" t="s">
        <v>1492</v>
      </c>
      <c r="U219">
        <v>20.975000000000001</v>
      </c>
      <c r="V219">
        <v>22.85</v>
      </c>
      <c r="W219">
        <v>2342.1179999999999</v>
      </c>
      <c r="X219">
        <v>64.045000000000002</v>
      </c>
      <c r="Y219">
        <v>15614.12</v>
      </c>
      <c r="Z219" t="s">
        <v>5</v>
      </c>
      <c r="AA219" t="s">
        <v>5</v>
      </c>
      <c r="AB219">
        <v>1.478</v>
      </c>
      <c r="AC219">
        <v>2.6829999999999998</v>
      </c>
      <c r="AD219">
        <v>1.1399999999999999</v>
      </c>
      <c r="AE219">
        <v>9.3968000000000007</v>
      </c>
      <c r="AF219">
        <v>8.7893000000000008</v>
      </c>
      <c r="AG219">
        <v>1.8560000000000001</v>
      </c>
      <c r="AH219">
        <v>0</v>
      </c>
      <c r="AI219">
        <v>0</v>
      </c>
      <c r="AJ219">
        <v>0</v>
      </c>
      <c r="AK219">
        <v>1.466</v>
      </c>
      <c r="AL219" t="s">
        <v>1491</v>
      </c>
    </row>
    <row r="220" spans="1:38">
      <c r="A220">
        <v>84</v>
      </c>
      <c r="B220" t="s">
        <v>510</v>
      </c>
      <c r="C220" t="s">
        <v>408</v>
      </c>
      <c r="D220" t="s">
        <v>105</v>
      </c>
      <c r="E220" t="s">
        <v>1493</v>
      </c>
      <c r="F220" t="s">
        <v>102</v>
      </c>
      <c r="G220">
        <v>22.466000000000001</v>
      </c>
      <c r="H220">
        <v>485734</v>
      </c>
      <c r="I220">
        <v>2142</v>
      </c>
      <c r="J220" t="s">
        <v>102</v>
      </c>
      <c r="K220" t="s">
        <v>102</v>
      </c>
      <c r="L220" t="s">
        <v>102</v>
      </c>
      <c r="M220" t="s">
        <v>102</v>
      </c>
      <c r="N220">
        <v>7.2760400000000001</v>
      </c>
      <c r="O220" t="s">
        <v>102</v>
      </c>
      <c r="P220" t="s">
        <v>102</v>
      </c>
      <c r="Q220" t="s">
        <v>102</v>
      </c>
      <c r="R220" t="s">
        <v>102</v>
      </c>
      <c r="T220" t="s">
        <v>1492</v>
      </c>
      <c r="U220">
        <v>20.7</v>
      </c>
      <c r="V220">
        <v>26.625</v>
      </c>
      <c r="W220">
        <v>123.113</v>
      </c>
      <c r="X220">
        <v>1218.393</v>
      </c>
      <c r="Y220">
        <v>820.75300000000004</v>
      </c>
      <c r="Z220" t="s">
        <v>5</v>
      </c>
      <c r="AA220" t="s">
        <v>5</v>
      </c>
      <c r="AB220">
        <v>0.40600000000000003</v>
      </c>
      <c r="AC220">
        <v>71.114999999999995</v>
      </c>
      <c r="AD220">
        <v>1.099</v>
      </c>
      <c r="AE220">
        <v>74.034700000000001</v>
      </c>
      <c r="AF220">
        <v>23.311699999999998</v>
      </c>
      <c r="AG220">
        <v>8.0990000000000002</v>
      </c>
      <c r="AH220">
        <v>0</v>
      </c>
      <c r="AI220">
        <v>0</v>
      </c>
      <c r="AJ220">
        <v>0</v>
      </c>
      <c r="AK220">
        <v>1.4670000000000001</v>
      </c>
      <c r="AL220" t="s">
        <v>1491</v>
      </c>
    </row>
    <row r="221" spans="1:38">
      <c r="A221">
        <v>85</v>
      </c>
      <c r="B221" t="s">
        <v>511</v>
      </c>
      <c r="C221" t="s">
        <v>406</v>
      </c>
      <c r="D221" t="s">
        <v>100</v>
      </c>
      <c r="E221" t="s">
        <v>1493</v>
      </c>
      <c r="F221" t="s">
        <v>102</v>
      </c>
      <c r="G221">
        <v>22.472999999999999</v>
      </c>
      <c r="H221">
        <v>6156</v>
      </c>
      <c r="I221">
        <v>219</v>
      </c>
      <c r="J221" t="s">
        <v>102</v>
      </c>
      <c r="K221" t="s">
        <v>102</v>
      </c>
      <c r="L221" t="s">
        <v>102</v>
      </c>
      <c r="M221" t="s">
        <v>102</v>
      </c>
      <c r="N221">
        <v>9.221E-2</v>
      </c>
      <c r="O221" t="s">
        <v>102</v>
      </c>
      <c r="P221" t="s">
        <v>102</v>
      </c>
      <c r="Q221" t="s">
        <v>102</v>
      </c>
      <c r="R221" t="s">
        <v>102</v>
      </c>
      <c r="U221">
        <v>22.158000000000001</v>
      </c>
      <c r="V221">
        <v>23.257999999999999</v>
      </c>
      <c r="W221">
        <v>15153.501</v>
      </c>
      <c r="X221">
        <v>9.8989999999999991</v>
      </c>
      <c r="Y221">
        <v>101023.34</v>
      </c>
      <c r="Z221">
        <v>1.601</v>
      </c>
      <c r="AA221">
        <v>1.49</v>
      </c>
      <c r="AB221">
        <v>2.4249999999999998</v>
      </c>
      <c r="AC221">
        <v>80.998000000000005</v>
      </c>
      <c r="AD221">
        <v>1.1000000000000001</v>
      </c>
      <c r="AE221">
        <v>5.6932999999999998</v>
      </c>
      <c r="AF221">
        <v>5.2149999999999999</v>
      </c>
      <c r="AG221">
        <v>0.73</v>
      </c>
      <c r="AH221">
        <v>0.96199999999999997</v>
      </c>
      <c r="AI221">
        <v>0.85599999999999998</v>
      </c>
      <c r="AJ221">
        <v>0.44600000000000001</v>
      </c>
      <c r="AK221">
        <v>1.4670000000000001</v>
      </c>
      <c r="AL221" t="s">
        <v>1491</v>
      </c>
    </row>
    <row r="222" spans="1:38">
      <c r="A222">
        <v>86</v>
      </c>
      <c r="B222" t="s">
        <v>512</v>
      </c>
      <c r="C222" t="s">
        <v>203</v>
      </c>
      <c r="D222" t="s">
        <v>203</v>
      </c>
      <c r="E222" t="s">
        <v>1493</v>
      </c>
      <c r="F222" t="s">
        <v>102</v>
      </c>
      <c r="G222">
        <v>22.451000000000001</v>
      </c>
      <c r="H222">
        <v>134201</v>
      </c>
      <c r="I222">
        <v>2281</v>
      </c>
      <c r="J222" t="s">
        <v>102</v>
      </c>
      <c r="K222" t="s">
        <v>102</v>
      </c>
      <c r="L222" t="s">
        <v>102</v>
      </c>
      <c r="M222" t="s">
        <v>102</v>
      </c>
      <c r="N222">
        <v>2.0102600000000002</v>
      </c>
      <c r="O222" t="s">
        <v>102</v>
      </c>
      <c r="P222" t="s">
        <v>102</v>
      </c>
      <c r="Q222" t="s">
        <v>102</v>
      </c>
      <c r="R222" t="s">
        <v>102</v>
      </c>
      <c r="T222" t="s">
        <v>1492</v>
      </c>
      <c r="U222">
        <v>21.382999999999999</v>
      </c>
      <c r="V222">
        <v>23.183</v>
      </c>
      <c r="W222">
        <v>2929.4029999999998</v>
      </c>
      <c r="X222">
        <v>51.204999999999998</v>
      </c>
      <c r="Y222">
        <v>19529.349999999999</v>
      </c>
      <c r="Z222" t="s">
        <v>5</v>
      </c>
      <c r="AA222" t="s">
        <v>5</v>
      </c>
      <c r="AB222">
        <v>0.86199999999999999</v>
      </c>
      <c r="AC222">
        <v>46.534999999999997</v>
      </c>
      <c r="AD222">
        <v>1.069</v>
      </c>
      <c r="AE222">
        <v>1.2058</v>
      </c>
      <c r="AF222">
        <v>0.29809999999999998</v>
      </c>
      <c r="AG222">
        <v>1.659</v>
      </c>
      <c r="AH222">
        <v>0</v>
      </c>
      <c r="AI222">
        <v>0</v>
      </c>
      <c r="AJ222">
        <v>0.89700000000000002</v>
      </c>
      <c r="AK222">
        <v>1.4670000000000001</v>
      </c>
      <c r="AL222" t="s">
        <v>1491</v>
      </c>
    </row>
    <row r="223" spans="1:38">
      <c r="A223">
        <v>87</v>
      </c>
      <c r="B223" t="s">
        <v>513</v>
      </c>
      <c r="C223" t="s">
        <v>204</v>
      </c>
      <c r="D223" t="s">
        <v>204</v>
      </c>
      <c r="E223" t="s">
        <v>1493</v>
      </c>
      <c r="F223" t="s">
        <v>102</v>
      </c>
      <c r="G223">
        <v>22.405000000000001</v>
      </c>
      <c r="H223">
        <v>72074</v>
      </c>
      <c r="I223">
        <v>2149</v>
      </c>
      <c r="J223" t="s">
        <v>102</v>
      </c>
      <c r="K223" t="s">
        <v>102</v>
      </c>
      <c r="L223" t="s">
        <v>102</v>
      </c>
      <c r="M223" t="s">
        <v>102</v>
      </c>
      <c r="N223">
        <v>1.0796300000000001</v>
      </c>
      <c r="O223" t="s">
        <v>102</v>
      </c>
      <c r="P223" t="s">
        <v>102</v>
      </c>
      <c r="Q223" t="s">
        <v>102</v>
      </c>
      <c r="R223" t="s">
        <v>102</v>
      </c>
      <c r="U223">
        <v>21.808</v>
      </c>
      <c r="V223">
        <v>23.108000000000001</v>
      </c>
      <c r="W223">
        <v>10059.867</v>
      </c>
      <c r="X223">
        <v>14.911</v>
      </c>
      <c r="Y223">
        <v>67065.78</v>
      </c>
      <c r="Z223">
        <v>1.181</v>
      </c>
      <c r="AA223">
        <v>1.1830000000000001</v>
      </c>
      <c r="AB223" t="s">
        <v>5</v>
      </c>
      <c r="AC223">
        <v>44.981000000000002</v>
      </c>
      <c r="AD223">
        <v>1.0760000000000001</v>
      </c>
      <c r="AE223">
        <v>0.26040000000000002</v>
      </c>
      <c r="AF223">
        <v>0.151</v>
      </c>
      <c r="AG223">
        <v>0.89400000000000002</v>
      </c>
      <c r="AH223">
        <v>1.0940000000000001</v>
      </c>
      <c r="AI223">
        <v>0.98699999999999999</v>
      </c>
      <c r="AJ223">
        <v>0.51900000000000002</v>
      </c>
      <c r="AK223">
        <v>1.4650000000000001</v>
      </c>
      <c r="AL223" t="s">
        <v>1491</v>
      </c>
    </row>
    <row r="224" spans="1:38">
      <c r="A224">
        <v>88</v>
      </c>
      <c r="B224" t="s">
        <v>514</v>
      </c>
      <c r="C224" t="s">
        <v>205</v>
      </c>
      <c r="D224" t="s">
        <v>205</v>
      </c>
      <c r="E224" t="s">
        <v>1493</v>
      </c>
      <c r="F224" t="s">
        <v>102</v>
      </c>
      <c r="G224">
        <v>22.4</v>
      </c>
      <c r="H224">
        <v>310058</v>
      </c>
      <c r="I224">
        <v>4543</v>
      </c>
      <c r="J224" t="s">
        <v>102</v>
      </c>
      <c r="K224" t="s">
        <v>102</v>
      </c>
      <c r="L224" t="s">
        <v>102</v>
      </c>
      <c r="M224" t="s">
        <v>102</v>
      </c>
      <c r="N224">
        <v>4.6444999999999999</v>
      </c>
      <c r="O224" t="s">
        <v>102</v>
      </c>
      <c r="P224" t="s">
        <v>102</v>
      </c>
      <c r="Q224" t="s">
        <v>102</v>
      </c>
      <c r="R224" t="s">
        <v>102</v>
      </c>
      <c r="T224" t="s">
        <v>1492</v>
      </c>
      <c r="U224">
        <v>21.524999999999999</v>
      </c>
      <c r="V224">
        <v>23.558</v>
      </c>
      <c r="W224">
        <v>3641.3229999999999</v>
      </c>
      <c r="X224">
        <v>41.194000000000003</v>
      </c>
      <c r="Y224">
        <v>24275.486000000001</v>
      </c>
      <c r="Z224" t="s">
        <v>5</v>
      </c>
      <c r="AA224" t="s">
        <v>5</v>
      </c>
      <c r="AB224">
        <v>0.753</v>
      </c>
      <c r="AC224">
        <v>56.32</v>
      </c>
      <c r="AD224">
        <v>1.0669999999999999</v>
      </c>
      <c r="AE224">
        <v>1.6572</v>
      </c>
      <c r="AF224">
        <v>0.38650000000000001</v>
      </c>
      <c r="AG224">
        <v>1.4850000000000001</v>
      </c>
      <c r="AH224">
        <v>0</v>
      </c>
      <c r="AI224">
        <v>0</v>
      </c>
      <c r="AJ224">
        <v>0.97599999999999998</v>
      </c>
      <c r="AK224">
        <v>1.464</v>
      </c>
      <c r="AL224" t="s">
        <v>1491</v>
      </c>
    </row>
    <row r="225" spans="1:38">
      <c r="A225">
        <v>89</v>
      </c>
      <c r="B225" t="s">
        <v>515</v>
      </c>
      <c r="C225" t="s">
        <v>206</v>
      </c>
      <c r="D225" t="s">
        <v>206</v>
      </c>
      <c r="E225" t="s">
        <v>1493</v>
      </c>
      <c r="F225" t="s">
        <v>102</v>
      </c>
      <c r="G225">
        <v>22.411000000000001</v>
      </c>
      <c r="H225">
        <v>218829</v>
      </c>
      <c r="I225">
        <v>2949</v>
      </c>
      <c r="J225" t="s">
        <v>102</v>
      </c>
      <c r="K225" t="s">
        <v>102</v>
      </c>
      <c r="L225" t="s">
        <v>102</v>
      </c>
      <c r="M225" t="s">
        <v>102</v>
      </c>
      <c r="N225">
        <v>3.27793</v>
      </c>
      <c r="O225" t="s">
        <v>102</v>
      </c>
      <c r="P225" t="s">
        <v>102</v>
      </c>
      <c r="Q225" t="s">
        <v>102</v>
      </c>
      <c r="R225" t="s">
        <v>102</v>
      </c>
      <c r="T225" t="s">
        <v>1252</v>
      </c>
      <c r="U225">
        <v>21.625</v>
      </c>
      <c r="V225">
        <v>24.45</v>
      </c>
      <c r="W225">
        <v>1861.471</v>
      </c>
      <c r="X225">
        <v>80.581000000000003</v>
      </c>
      <c r="Y225">
        <v>12409.81</v>
      </c>
      <c r="Z225" t="s">
        <v>5</v>
      </c>
      <c r="AA225" t="s">
        <v>5</v>
      </c>
      <c r="AB225">
        <v>0.51100000000000001</v>
      </c>
      <c r="AC225">
        <v>49.518000000000001</v>
      </c>
      <c r="AD225">
        <v>1.0669999999999999</v>
      </c>
      <c r="AE225">
        <v>11.543900000000001</v>
      </c>
      <c r="AF225">
        <v>5.4984999999999999</v>
      </c>
      <c r="AG225">
        <v>2.0779999999999998</v>
      </c>
      <c r="AH225">
        <v>0</v>
      </c>
      <c r="AI225">
        <v>0</v>
      </c>
      <c r="AJ225">
        <v>1.0720000000000001</v>
      </c>
      <c r="AK225">
        <v>1.4650000000000001</v>
      </c>
      <c r="AL225" t="s">
        <v>1491</v>
      </c>
    </row>
    <row r="226" spans="1:38">
      <c r="A226">
        <v>90</v>
      </c>
      <c r="B226" t="s">
        <v>516</v>
      </c>
      <c r="C226" t="s">
        <v>207</v>
      </c>
      <c r="D226" t="s">
        <v>207</v>
      </c>
      <c r="E226" t="s">
        <v>1493</v>
      </c>
      <c r="F226" t="s">
        <v>102</v>
      </c>
      <c r="G226">
        <v>22.413</v>
      </c>
      <c r="H226">
        <v>134978</v>
      </c>
      <c r="I226">
        <v>1989</v>
      </c>
      <c r="J226" t="s">
        <v>102</v>
      </c>
      <c r="K226" t="s">
        <v>102</v>
      </c>
      <c r="L226" t="s">
        <v>102</v>
      </c>
      <c r="M226" t="s">
        <v>102</v>
      </c>
      <c r="N226">
        <v>2.02189</v>
      </c>
      <c r="O226" t="s">
        <v>102</v>
      </c>
      <c r="P226" t="s">
        <v>102</v>
      </c>
      <c r="Q226" t="s">
        <v>102</v>
      </c>
      <c r="R226" t="s">
        <v>102</v>
      </c>
      <c r="T226" t="s">
        <v>1252</v>
      </c>
      <c r="U226">
        <v>21.817</v>
      </c>
      <c r="V226">
        <v>24.774999999999999</v>
      </c>
      <c r="W226">
        <v>2002.0840000000001</v>
      </c>
      <c r="X226">
        <v>74.921999999999997</v>
      </c>
      <c r="Y226">
        <v>13347.227000000001</v>
      </c>
      <c r="Z226" t="s">
        <v>5</v>
      </c>
      <c r="AA226" t="s">
        <v>5</v>
      </c>
      <c r="AB226">
        <v>0.82</v>
      </c>
      <c r="AC226">
        <v>45.021999999999998</v>
      </c>
      <c r="AD226">
        <v>1.0680000000000001</v>
      </c>
      <c r="AE226">
        <v>0.80959999999999999</v>
      </c>
      <c r="AF226">
        <v>0.19489999999999999</v>
      </c>
      <c r="AG226">
        <v>2.004</v>
      </c>
      <c r="AH226">
        <v>0</v>
      </c>
      <c r="AI226">
        <v>0</v>
      </c>
      <c r="AJ226">
        <v>0.997</v>
      </c>
      <c r="AK226">
        <v>1.464</v>
      </c>
      <c r="AL226" t="s">
        <v>1491</v>
      </c>
    </row>
    <row r="227" spans="1:38">
      <c r="A227">
        <v>91</v>
      </c>
      <c r="B227" t="s">
        <v>517</v>
      </c>
      <c r="C227" t="s">
        <v>398</v>
      </c>
      <c r="D227" t="s">
        <v>398</v>
      </c>
      <c r="E227" t="s">
        <v>1493</v>
      </c>
      <c r="F227" t="s">
        <v>102</v>
      </c>
      <c r="G227">
        <v>22.413</v>
      </c>
      <c r="H227">
        <v>252518</v>
      </c>
      <c r="I227">
        <v>3046</v>
      </c>
      <c r="J227" t="s">
        <v>102</v>
      </c>
      <c r="K227" t="s">
        <v>102</v>
      </c>
      <c r="L227" t="s">
        <v>102</v>
      </c>
      <c r="M227" t="s">
        <v>102</v>
      </c>
      <c r="N227">
        <v>3.7825799999999998</v>
      </c>
      <c r="O227" t="s">
        <v>102</v>
      </c>
      <c r="P227" t="s">
        <v>102</v>
      </c>
      <c r="Q227" t="s">
        <v>102</v>
      </c>
      <c r="R227" t="s">
        <v>102</v>
      </c>
      <c r="T227" t="s">
        <v>1492</v>
      </c>
      <c r="U227">
        <v>20.8</v>
      </c>
      <c r="V227">
        <v>25.625</v>
      </c>
      <c r="W227">
        <v>5059.8140000000003</v>
      </c>
      <c r="X227">
        <v>29.645</v>
      </c>
      <c r="Y227">
        <v>33732.093000000001</v>
      </c>
      <c r="Z227" t="s">
        <v>5</v>
      </c>
      <c r="AA227" t="s">
        <v>5</v>
      </c>
      <c r="AB227">
        <v>0.68</v>
      </c>
      <c r="AC227">
        <v>52.985999999999997</v>
      </c>
      <c r="AD227">
        <v>1.087</v>
      </c>
      <c r="AE227">
        <v>17.724399999999999</v>
      </c>
      <c r="AF227">
        <v>4.9279000000000002</v>
      </c>
      <c r="AG227">
        <v>1.26</v>
      </c>
      <c r="AH227">
        <v>0</v>
      </c>
      <c r="AI227">
        <v>0</v>
      </c>
      <c r="AJ227">
        <v>0.77300000000000002</v>
      </c>
      <c r="AK227">
        <v>1.464</v>
      </c>
      <c r="AL227" t="s">
        <v>1491</v>
      </c>
    </row>
    <row r="228" spans="1:38">
      <c r="A228">
        <v>92</v>
      </c>
      <c r="B228" t="s">
        <v>518</v>
      </c>
      <c r="C228" t="s">
        <v>399</v>
      </c>
      <c r="D228" t="s">
        <v>399</v>
      </c>
      <c r="E228" t="s">
        <v>1493</v>
      </c>
      <c r="F228" t="s">
        <v>102</v>
      </c>
      <c r="G228">
        <v>22.446999999999999</v>
      </c>
      <c r="H228">
        <v>93976</v>
      </c>
      <c r="I228">
        <v>2068</v>
      </c>
      <c r="J228" t="s">
        <v>102</v>
      </c>
      <c r="K228" t="s">
        <v>102</v>
      </c>
      <c r="L228" t="s">
        <v>102</v>
      </c>
      <c r="M228" t="s">
        <v>102</v>
      </c>
      <c r="N228">
        <v>1.40771</v>
      </c>
      <c r="O228" t="s">
        <v>102</v>
      </c>
      <c r="P228" t="s">
        <v>102</v>
      </c>
      <c r="Q228" t="s">
        <v>102</v>
      </c>
      <c r="R228" t="s">
        <v>102</v>
      </c>
      <c r="U228">
        <v>21.774999999999999</v>
      </c>
      <c r="V228">
        <v>23.425000000000001</v>
      </c>
      <c r="W228">
        <v>5055.8599999999997</v>
      </c>
      <c r="X228">
        <v>29.669</v>
      </c>
      <c r="Y228">
        <v>33705.733</v>
      </c>
      <c r="Z228">
        <v>1.2509999999999999</v>
      </c>
      <c r="AA228">
        <v>1.2729999999999999</v>
      </c>
      <c r="AB228">
        <v>2.698</v>
      </c>
      <c r="AC228">
        <v>48.466999999999999</v>
      </c>
      <c r="AD228">
        <v>1.1930000000000001</v>
      </c>
      <c r="AE228">
        <v>0.23880000000000001</v>
      </c>
      <c r="AF228">
        <v>0.1144</v>
      </c>
      <c r="AG228">
        <v>1.2629999999999999</v>
      </c>
      <c r="AH228">
        <v>1.3720000000000001</v>
      </c>
      <c r="AI228">
        <v>1.2529999999999999</v>
      </c>
      <c r="AJ228">
        <v>0.75800000000000001</v>
      </c>
      <c r="AK228">
        <v>1.4670000000000001</v>
      </c>
      <c r="AL228" t="s">
        <v>1491</v>
      </c>
    </row>
    <row r="229" spans="1:38">
      <c r="A229">
        <v>93</v>
      </c>
      <c r="B229" t="s">
        <v>519</v>
      </c>
      <c r="C229" t="s">
        <v>400</v>
      </c>
      <c r="D229" t="s">
        <v>400</v>
      </c>
      <c r="E229" t="s">
        <v>1493</v>
      </c>
      <c r="F229" t="s">
        <v>102</v>
      </c>
      <c r="G229">
        <v>22.414000000000001</v>
      </c>
      <c r="H229">
        <v>92497</v>
      </c>
      <c r="I229">
        <v>2733</v>
      </c>
      <c r="J229" t="s">
        <v>102</v>
      </c>
      <c r="K229" t="s">
        <v>102</v>
      </c>
      <c r="L229" t="s">
        <v>102</v>
      </c>
      <c r="M229" t="s">
        <v>102</v>
      </c>
      <c r="N229">
        <v>1.3855500000000001</v>
      </c>
      <c r="O229" t="s">
        <v>102</v>
      </c>
      <c r="P229" t="s">
        <v>102</v>
      </c>
      <c r="Q229" t="s">
        <v>102</v>
      </c>
      <c r="R229" t="s">
        <v>102</v>
      </c>
      <c r="U229">
        <v>21.992000000000001</v>
      </c>
      <c r="V229">
        <v>23.425000000000001</v>
      </c>
      <c r="W229">
        <v>10880.468000000001</v>
      </c>
      <c r="X229">
        <v>13.786</v>
      </c>
      <c r="Y229">
        <v>72536.453999999998</v>
      </c>
      <c r="Z229">
        <v>1.5549999999999999</v>
      </c>
      <c r="AA229">
        <v>1.5089999999999999</v>
      </c>
      <c r="AB229">
        <v>1.5960000000000001</v>
      </c>
      <c r="AC229">
        <v>2.6419999999999999</v>
      </c>
      <c r="AD229">
        <v>1.095</v>
      </c>
      <c r="AE229">
        <v>0.35299999999999998</v>
      </c>
      <c r="AF229">
        <v>0.17760000000000001</v>
      </c>
      <c r="AG229">
        <v>0.86</v>
      </c>
      <c r="AH229">
        <v>1.1859999999999999</v>
      </c>
      <c r="AI229">
        <v>1.0649999999999999</v>
      </c>
      <c r="AJ229">
        <v>0.505</v>
      </c>
      <c r="AK229">
        <v>1.466</v>
      </c>
      <c r="AL229" t="s">
        <v>1491</v>
      </c>
    </row>
    <row r="230" spans="1:38">
      <c r="A230">
        <v>94</v>
      </c>
      <c r="B230" t="s">
        <v>520</v>
      </c>
      <c r="C230" t="s">
        <v>401</v>
      </c>
      <c r="D230" t="s">
        <v>401</v>
      </c>
      <c r="E230" t="s">
        <v>1493</v>
      </c>
      <c r="F230" t="s">
        <v>102</v>
      </c>
      <c r="G230">
        <v>22.887</v>
      </c>
      <c r="H230">
        <v>16173</v>
      </c>
      <c r="I230">
        <v>351</v>
      </c>
      <c r="J230" t="s">
        <v>102</v>
      </c>
      <c r="K230" t="s">
        <v>102</v>
      </c>
      <c r="L230" t="s">
        <v>102</v>
      </c>
      <c r="M230" t="s">
        <v>102</v>
      </c>
      <c r="N230">
        <v>0.24226</v>
      </c>
      <c r="O230" t="s">
        <v>102</v>
      </c>
      <c r="P230" t="s">
        <v>102</v>
      </c>
      <c r="Q230" t="s">
        <v>102</v>
      </c>
      <c r="R230" t="s">
        <v>102</v>
      </c>
      <c r="U230">
        <v>21.966999999999999</v>
      </c>
      <c r="V230">
        <v>23.558</v>
      </c>
      <c r="W230">
        <v>2315.35</v>
      </c>
      <c r="X230">
        <v>64.784999999999997</v>
      </c>
      <c r="Y230">
        <v>15435.666999999999</v>
      </c>
      <c r="Z230">
        <v>0.84899999999999998</v>
      </c>
      <c r="AA230">
        <v>0.82699999999999996</v>
      </c>
      <c r="AB230">
        <v>1.3029999999999999</v>
      </c>
      <c r="AC230">
        <v>48.454999999999998</v>
      </c>
      <c r="AD230">
        <v>1.0920000000000001</v>
      </c>
      <c r="AE230">
        <v>0.1144</v>
      </c>
      <c r="AF230">
        <v>3.95E-2</v>
      </c>
      <c r="AG230">
        <v>1.903</v>
      </c>
      <c r="AH230">
        <v>1.389</v>
      </c>
      <c r="AI230">
        <v>1.286</v>
      </c>
      <c r="AJ230">
        <v>0.84399999999999997</v>
      </c>
      <c r="AK230">
        <v>1.498</v>
      </c>
      <c r="AL230" t="s">
        <v>1491</v>
      </c>
    </row>
    <row r="231" spans="1:38">
      <c r="A231">
        <v>95</v>
      </c>
      <c r="B231" t="s">
        <v>521</v>
      </c>
      <c r="C231" t="s">
        <v>402</v>
      </c>
      <c r="D231" t="s">
        <v>402</v>
      </c>
      <c r="E231" t="s">
        <v>1493</v>
      </c>
      <c r="F231" t="s">
        <v>102</v>
      </c>
      <c r="G231">
        <v>22.427</v>
      </c>
      <c r="H231">
        <v>119182</v>
      </c>
      <c r="I231">
        <v>2192</v>
      </c>
      <c r="J231" t="s">
        <v>102</v>
      </c>
      <c r="K231" t="s">
        <v>102</v>
      </c>
      <c r="L231" t="s">
        <v>102</v>
      </c>
      <c r="M231" t="s">
        <v>102</v>
      </c>
      <c r="N231">
        <v>1.78529</v>
      </c>
      <c r="O231" t="s">
        <v>102</v>
      </c>
      <c r="P231" t="s">
        <v>102</v>
      </c>
      <c r="Q231" t="s">
        <v>102</v>
      </c>
      <c r="R231" t="s">
        <v>102</v>
      </c>
      <c r="T231" t="s">
        <v>1492</v>
      </c>
      <c r="U231">
        <v>21.867000000000001</v>
      </c>
      <c r="V231">
        <v>23.983000000000001</v>
      </c>
      <c r="W231">
        <v>3322.43</v>
      </c>
      <c r="X231">
        <v>45.148000000000003</v>
      </c>
      <c r="Y231">
        <v>22149.531999999999</v>
      </c>
      <c r="Z231" t="s">
        <v>5</v>
      </c>
      <c r="AA231" t="s">
        <v>5</v>
      </c>
      <c r="AB231">
        <v>0.995</v>
      </c>
      <c r="AC231">
        <v>45.502000000000002</v>
      </c>
      <c r="AD231">
        <v>1.069</v>
      </c>
      <c r="AE231">
        <v>0.71819999999999995</v>
      </c>
      <c r="AF231">
        <v>0.23780000000000001</v>
      </c>
      <c r="AG231">
        <v>1.556</v>
      </c>
      <c r="AH231">
        <v>0</v>
      </c>
      <c r="AI231">
        <v>0</v>
      </c>
      <c r="AJ231">
        <v>0.88600000000000001</v>
      </c>
      <c r="AK231">
        <v>1.4650000000000001</v>
      </c>
      <c r="AL231" t="s">
        <v>1491</v>
      </c>
    </row>
    <row r="232" spans="1:38">
      <c r="A232">
        <v>96</v>
      </c>
      <c r="B232" t="s">
        <v>522</v>
      </c>
      <c r="C232" t="s">
        <v>403</v>
      </c>
      <c r="D232" t="s">
        <v>403</v>
      </c>
      <c r="E232" t="s">
        <v>1493</v>
      </c>
      <c r="F232" t="s">
        <v>102</v>
      </c>
      <c r="G232">
        <v>22.497</v>
      </c>
      <c r="H232">
        <v>303300</v>
      </c>
      <c r="I232">
        <v>6046</v>
      </c>
      <c r="J232" t="s">
        <v>102</v>
      </c>
      <c r="K232" t="s">
        <v>102</v>
      </c>
      <c r="L232" t="s">
        <v>102</v>
      </c>
      <c r="M232" t="s">
        <v>102</v>
      </c>
      <c r="N232">
        <v>4.5432600000000001</v>
      </c>
      <c r="O232" t="s">
        <v>102</v>
      </c>
      <c r="P232" t="s">
        <v>102</v>
      </c>
      <c r="Q232" t="s">
        <v>102</v>
      </c>
      <c r="R232" t="s">
        <v>102</v>
      </c>
      <c r="U232">
        <v>21.95</v>
      </c>
      <c r="V232">
        <v>23.492000000000001</v>
      </c>
      <c r="W232">
        <v>4281.75</v>
      </c>
      <c r="X232">
        <v>35.031999999999996</v>
      </c>
      <c r="Y232">
        <v>28545.002</v>
      </c>
      <c r="Z232">
        <v>1.4590000000000001</v>
      </c>
      <c r="AA232">
        <v>1.4910000000000001</v>
      </c>
      <c r="AB232">
        <v>1.3420000000000001</v>
      </c>
      <c r="AC232">
        <v>53.93</v>
      </c>
      <c r="AD232">
        <v>1.091</v>
      </c>
      <c r="AE232">
        <v>1.2708999999999999</v>
      </c>
      <c r="AF232">
        <v>0.42849999999999999</v>
      </c>
      <c r="AG232">
        <v>1.375</v>
      </c>
      <c r="AH232">
        <v>1.4259999999999999</v>
      </c>
      <c r="AI232">
        <v>1.3360000000000001</v>
      </c>
      <c r="AJ232">
        <v>0.86299999999999999</v>
      </c>
      <c r="AK232">
        <v>1.468</v>
      </c>
      <c r="AL232" t="s">
        <v>1491</v>
      </c>
    </row>
    <row r="233" spans="1:38">
      <c r="A233">
        <v>97</v>
      </c>
      <c r="B233" t="s">
        <v>523</v>
      </c>
      <c r="C233" t="s">
        <v>404</v>
      </c>
      <c r="D233" t="s">
        <v>404</v>
      </c>
      <c r="E233" t="s">
        <v>1493</v>
      </c>
      <c r="F233" t="s">
        <v>102</v>
      </c>
      <c r="G233">
        <v>22.440999999999999</v>
      </c>
      <c r="H233">
        <v>102713</v>
      </c>
      <c r="I233">
        <v>2388</v>
      </c>
      <c r="J233" t="s">
        <v>102</v>
      </c>
      <c r="K233" t="s">
        <v>102</v>
      </c>
      <c r="L233" t="s">
        <v>102</v>
      </c>
      <c r="M233" t="s">
        <v>102</v>
      </c>
      <c r="N233">
        <v>1.5385800000000001</v>
      </c>
      <c r="O233" t="s">
        <v>102</v>
      </c>
      <c r="P233" t="s">
        <v>102</v>
      </c>
      <c r="Q233" t="s">
        <v>102</v>
      </c>
      <c r="R233" t="s">
        <v>102</v>
      </c>
      <c r="U233">
        <v>21.824999999999999</v>
      </c>
      <c r="V233">
        <v>23.442</v>
      </c>
      <c r="W233">
        <v>4785.6400000000003</v>
      </c>
      <c r="X233">
        <v>31.344000000000001</v>
      </c>
      <c r="Y233">
        <v>31904.269</v>
      </c>
      <c r="Z233">
        <v>1.2909999999999999</v>
      </c>
      <c r="AA233">
        <v>1.3109999999999999</v>
      </c>
      <c r="AB233">
        <v>1.6279999999999999</v>
      </c>
      <c r="AC233">
        <v>40.783999999999999</v>
      </c>
      <c r="AD233">
        <v>1.0920000000000001</v>
      </c>
      <c r="AE233">
        <v>0.2452</v>
      </c>
      <c r="AF233">
        <v>0.1206</v>
      </c>
      <c r="AG233">
        <v>1.298</v>
      </c>
      <c r="AH233">
        <v>1.3580000000000001</v>
      </c>
      <c r="AI233">
        <v>1.236</v>
      </c>
      <c r="AJ233">
        <v>0.70799999999999996</v>
      </c>
      <c r="AK233">
        <v>1.466</v>
      </c>
      <c r="AL233" t="s">
        <v>1491</v>
      </c>
    </row>
    <row r="234" spans="1:38">
      <c r="A234">
        <v>98</v>
      </c>
      <c r="B234" t="s">
        <v>524</v>
      </c>
      <c r="C234" t="s">
        <v>525</v>
      </c>
      <c r="D234" t="s">
        <v>525</v>
      </c>
      <c r="E234" t="s">
        <v>1493</v>
      </c>
      <c r="F234" t="s">
        <v>102</v>
      </c>
      <c r="G234">
        <v>22.407</v>
      </c>
      <c r="H234">
        <v>105186</v>
      </c>
      <c r="I234">
        <v>3024</v>
      </c>
      <c r="J234" t="s">
        <v>102</v>
      </c>
      <c r="K234" t="s">
        <v>102</v>
      </c>
      <c r="L234" t="s">
        <v>102</v>
      </c>
      <c r="M234" t="s">
        <v>102</v>
      </c>
      <c r="N234">
        <v>1.5756300000000001</v>
      </c>
      <c r="O234" t="s">
        <v>102</v>
      </c>
      <c r="P234" t="s">
        <v>102</v>
      </c>
      <c r="Q234" t="s">
        <v>102</v>
      </c>
      <c r="R234" t="s">
        <v>102</v>
      </c>
      <c r="U234">
        <v>21.933</v>
      </c>
      <c r="V234">
        <v>23.524999999999999</v>
      </c>
      <c r="W234">
        <v>10302.206</v>
      </c>
      <c r="X234">
        <v>14.56</v>
      </c>
      <c r="Y234">
        <v>68681.373000000007</v>
      </c>
      <c r="Z234">
        <v>1.454</v>
      </c>
      <c r="AA234">
        <v>1.379</v>
      </c>
      <c r="AB234">
        <v>5.8860000000000001</v>
      </c>
      <c r="AC234">
        <v>2.641</v>
      </c>
      <c r="AD234">
        <v>1.361</v>
      </c>
      <c r="AE234">
        <v>0.57479999999999998</v>
      </c>
      <c r="AF234">
        <v>0.26140000000000002</v>
      </c>
      <c r="AG234">
        <v>0.88300000000000001</v>
      </c>
      <c r="AH234">
        <v>1.254</v>
      </c>
      <c r="AI234">
        <v>1.095</v>
      </c>
      <c r="AJ234">
        <v>0.51600000000000001</v>
      </c>
      <c r="AK234">
        <v>1.464</v>
      </c>
      <c r="AL234" t="s">
        <v>1491</v>
      </c>
    </row>
    <row r="235" spans="1:38">
      <c r="A235">
        <v>99</v>
      </c>
      <c r="B235" t="s">
        <v>526</v>
      </c>
      <c r="C235" t="s">
        <v>527</v>
      </c>
      <c r="D235" t="s">
        <v>527</v>
      </c>
      <c r="E235" t="s">
        <v>1493</v>
      </c>
      <c r="F235" t="s">
        <v>102</v>
      </c>
      <c r="G235">
        <v>22.402999999999999</v>
      </c>
      <c r="H235">
        <v>57399</v>
      </c>
      <c r="I235">
        <v>1570</v>
      </c>
      <c r="J235" t="s">
        <v>102</v>
      </c>
      <c r="K235" t="s">
        <v>102</v>
      </c>
      <c r="L235" t="s">
        <v>102</v>
      </c>
      <c r="M235" t="s">
        <v>102</v>
      </c>
      <c r="N235">
        <v>0.85980000000000001</v>
      </c>
      <c r="O235" t="s">
        <v>102</v>
      </c>
      <c r="P235" t="s">
        <v>102</v>
      </c>
      <c r="Q235" t="s">
        <v>102</v>
      </c>
      <c r="R235" t="s">
        <v>102</v>
      </c>
      <c r="U235">
        <v>21.908000000000001</v>
      </c>
      <c r="V235">
        <v>23.582999999999998</v>
      </c>
      <c r="W235">
        <v>9456.5010000000002</v>
      </c>
      <c r="X235">
        <v>15.862</v>
      </c>
      <c r="Y235">
        <v>63043.34</v>
      </c>
      <c r="Z235">
        <v>1.502</v>
      </c>
      <c r="AA235">
        <v>1.4379999999999999</v>
      </c>
      <c r="AB235">
        <v>1.532</v>
      </c>
      <c r="AC235">
        <v>7.7350000000000003</v>
      </c>
      <c r="AD235">
        <v>1.077</v>
      </c>
      <c r="AE235">
        <v>3.9643999999999999</v>
      </c>
      <c r="AF235">
        <v>2.2105000000000001</v>
      </c>
      <c r="AG235">
        <v>0.92200000000000004</v>
      </c>
      <c r="AH235">
        <v>1.3460000000000001</v>
      </c>
      <c r="AI235">
        <v>1.1839999999999999</v>
      </c>
      <c r="AJ235">
        <v>0.53500000000000003</v>
      </c>
      <c r="AK235">
        <v>1.4630000000000001</v>
      </c>
      <c r="AL235" t="s">
        <v>1491</v>
      </c>
    </row>
    <row r="236" spans="1:38">
      <c r="A236">
        <v>100</v>
      </c>
      <c r="B236" t="s">
        <v>528</v>
      </c>
      <c r="C236" t="s">
        <v>529</v>
      </c>
      <c r="D236" t="s">
        <v>529</v>
      </c>
      <c r="E236" t="s">
        <v>1493</v>
      </c>
      <c r="F236" t="s">
        <v>102</v>
      </c>
      <c r="G236">
        <v>22.396999999999998</v>
      </c>
      <c r="H236">
        <v>157623</v>
      </c>
      <c r="I236">
        <v>4070</v>
      </c>
      <c r="J236" t="s">
        <v>102</v>
      </c>
      <c r="K236" t="s">
        <v>102</v>
      </c>
      <c r="L236" t="s">
        <v>102</v>
      </c>
      <c r="M236" t="s">
        <v>102</v>
      </c>
      <c r="N236">
        <v>2.36111</v>
      </c>
      <c r="O236" t="s">
        <v>102</v>
      </c>
      <c r="P236" t="s">
        <v>102</v>
      </c>
      <c r="Q236" t="s">
        <v>102</v>
      </c>
      <c r="R236" t="s">
        <v>102</v>
      </c>
      <c r="U236">
        <v>21.757999999999999</v>
      </c>
      <c r="V236">
        <v>23.632999999999999</v>
      </c>
      <c r="W236">
        <v>8955.1389999999992</v>
      </c>
      <c r="X236">
        <v>16.75</v>
      </c>
      <c r="Y236">
        <v>59700.928</v>
      </c>
      <c r="Z236">
        <v>1.359</v>
      </c>
      <c r="AA236">
        <v>1.3560000000000001</v>
      </c>
      <c r="AB236">
        <v>1.9490000000000001</v>
      </c>
      <c r="AC236">
        <v>49.737000000000002</v>
      </c>
      <c r="AD236">
        <v>1.0660000000000001</v>
      </c>
      <c r="AE236">
        <v>0.58509999999999995</v>
      </c>
      <c r="AF236">
        <v>0.27389999999999998</v>
      </c>
      <c r="AG236">
        <v>0.94699999999999995</v>
      </c>
      <c r="AH236">
        <v>1.427</v>
      </c>
      <c r="AI236">
        <v>1.2509999999999999</v>
      </c>
      <c r="AJ236">
        <v>0.55200000000000005</v>
      </c>
      <c r="AK236">
        <v>1.4630000000000001</v>
      </c>
      <c r="AL236" t="s">
        <v>1491</v>
      </c>
    </row>
    <row r="237" spans="1:38">
      <c r="A237">
        <v>101</v>
      </c>
      <c r="B237" t="s">
        <v>530</v>
      </c>
      <c r="C237" t="s">
        <v>531</v>
      </c>
      <c r="D237" t="s">
        <v>531</v>
      </c>
      <c r="E237" t="s">
        <v>1493</v>
      </c>
      <c r="F237" t="s">
        <v>102</v>
      </c>
      <c r="G237">
        <v>22.408999999999999</v>
      </c>
      <c r="H237">
        <v>160975</v>
      </c>
      <c r="I237">
        <v>3924</v>
      </c>
      <c r="J237" t="s">
        <v>102</v>
      </c>
      <c r="K237" t="s">
        <v>102</v>
      </c>
      <c r="L237" t="s">
        <v>102</v>
      </c>
      <c r="M237" t="s">
        <v>102</v>
      </c>
      <c r="N237">
        <v>2.4113199999999999</v>
      </c>
      <c r="O237" t="s">
        <v>102</v>
      </c>
      <c r="P237" t="s">
        <v>102</v>
      </c>
      <c r="Q237" t="s">
        <v>102</v>
      </c>
      <c r="R237" t="s">
        <v>102</v>
      </c>
      <c r="T237" t="s">
        <v>1492</v>
      </c>
      <c r="U237">
        <v>21.692</v>
      </c>
      <c r="V237">
        <v>23.574999999999999</v>
      </c>
      <c r="W237">
        <v>7838.5540000000001</v>
      </c>
      <c r="X237">
        <v>19.135999999999999</v>
      </c>
      <c r="Y237">
        <v>52257.025000000001</v>
      </c>
      <c r="Z237" t="s">
        <v>5</v>
      </c>
      <c r="AA237" t="s">
        <v>5</v>
      </c>
      <c r="AB237">
        <v>1.103</v>
      </c>
      <c r="AC237">
        <v>39.491</v>
      </c>
      <c r="AD237">
        <v>1.087</v>
      </c>
      <c r="AE237">
        <v>0.58550000000000002</v>
      </c>
      <c r="AF237">
        <v>0.23330000000000001</v>
      </c>
      <c r="AG237">
        <v>1.012</v>
      </c>
      <c r="AH237">
        <v>0</v>
      </c>
      <c r="AI237">
        <v>1.393</v>
      </c>
      <c r="AJ237">
        <v>0.58599999999999997</v>
      </c>
      <c r="AK237">
        <v>1.466</v>
      </c>
      <c r="AL237" t="s">
        <v>1491</v>
      </c>
    </row>
    <row r="238" spans="1:38">
      <c r="A238">
        <v>102</v>
      </c>
      <c r="B238" t="s">
        <v>532</v>
      </c>
      <c r="C238" t="s">
        <v>533</v>
      </c>
      <c r="D238" t="s">
        <v>533</v>
      </c>
      <c r="E238" t="s">
        <v>1493</v>
      </c>
      <c r="F238" t="s">
        <v>102</v>
      </c>
      <c r="G238">
        <v>22.388000000000002</v>
      </c>
      <c r="H238">
        <v>75960</v>
      </c>
      <c r="I238">
        <v>2010</v>
      </c>
      <c r="J238" t="s">
        <v>102</v>
      </c>
      <c r="K238" t="s">
        <v>102</v>
      </c>
      <c r="L238" t="s">
        <v>102</v>
      </c>
      <c r="M238" t="s">
        <v>102</v>
      </c>
      <c r="N238">
        <v>1.13784</v>
      </c>
      <c r="O238" t="s">
        <v>102</v>
      </c>
      <c r="P238" t="s">
        <v>102</v>
      </c>
      <c r="Q238" t="s">
        <v>102</v>
      </c>
      <c r="R238" t="s">
        <v>102</v>
      </c>
      <c r="U238">
        <v>21.875</v>
      </c>
      <c r="V238">
        <v>23.4</v>
      </c>
      <c r="W238">
        <v>8639.0130000000008</v>
      </c>
      <c r="X238">
        <v>17.363</v>
      </c>
      <c r="Y238">
        <v>57593.417000000001</v>
      </c>
      <c r="Z238">
        <v>1.407</v>
      </c>
      <c r="AA238">
        <v>1.399</v>
      </c>
      <c r="AB238">
        <v>1.93</v>
      </c>
      <c r="AC238">
        <v>42.381</v>
      </c>
      <c r="AD238">
        <v>1.0669999999999999</v>
      </c>
      <c r="AE238">
        <v>0.40139999999999998</v>
      </c>
      <c r="AF238">
        <v>0.186</v>
      </c>
      <c r="AG238">
        <v>0.96299999999999997</v>
      </c>
      <c r="AH238">
        <v>1.2789999999999999</v>
      </c>
      <c r="AI238">
        <v>1.1619999999999999</v>
      </c>
      <c r="AJ238">
        <v>0.56599999999999995</v>
      </c>
      <c r="AK238">
        <v>1.4630000000000001</v>
      </c>
      <c r="AL238" t="s">
        <v>1491</v>
      </c>
    </row>
    <row r="239" spans="1:38">
      <c r="A239">
        <v>103</v>
      </c>
      <c r="B239" t="s">
        <v>534</v>
      </c>
      <c r="C239" t="s">
        <v>535</v>
      </c>
      <c r="D239" t="s">
        <v>535</v>
      </c>
      <c r="E239" t="s">
        <v>1493</v>
      </c>
      <c r="F239" t="s">
        <v>102</v>
      </c>
      <c r="G239">
        <v>22.38</v>
      </c>
      <c r="H239">
        <v>193370</v>
      </c>
      <c r="I239">
        <v>5447</v>
      </c>
      <c r="J239" t="s">
        <v>102</v>
      </c>
      <c r="K239" t="s">
        <v>102</v>
      </c>
      <c r="L239" t="s">
        <v>102</v>
      </c>
      <c r="M239" t="s">
        <v>102</v>
      </c>
      <c r="N239">
        <v>2.8965800000000002</v>
      </c>
      <c r="O239" t="s">
        <v>102</v>
      </c>
      <c r="P239" t="s">
        <v>102</v>
      </c>
      <c r="Q239" t="s">
        <v>102</v>
      </c>
      <c r="R239" t="s">
        <v>102</v>
      </c>
      <c r="U239">
        <v>21.808</v>
      </c>
      <c r="V239">
        <v>23.507999999999999</v>
      </c>
      <c r="W239">
        <v>9938.9599999999991</v>
      </c>
      <c r="X239">
        <v>15.092000000000001</v>
      </c>
      <c r="Y239">
        <v>66259.736000000004</v>
      </c>
      <c r="Z239">
        <v>1.357</v>
      </c>
      <c r="AA239">
        <v>1.3129999999999999</v>
      </c>
      <c r="AB239">
        <v>1.53</v>
      </c>
      <c r="AC239">
        <v>46.137</v>
      </c>
      <c r="AD239">
        <v>1.069</v>
      </c>
      <c r="AE239">
        <v>0.63939999999999997</v>
      </c>
      <c r="AF239">
        <v>0.30080000000000001</v>
      </c>
      <c r="AG239">
        <v>0.89800000000000002</v>
      </c>
      <c r="AH239">
        <v>1.3009999999999999</v>
      </c>
      <c r="AI239">
        <v>1.127</v>
      </c>
      <c r="AJ239">
        <v>0.52200000000000002</v>
      </c>
      <c r="AK239">
        <v>1.462</v>
      </c>
      <c r="AL239" t="s">
        <v>1491</v>
      </c>
    </row>
    <row r="240" spans="1:38">
      <c r="A240">
        <v>104</v>
      </c>
      <c r="B240" t="s">
        <v>536</v>
      </c>
      <c r="C240" t="s">
        <v>537</v>
      </c>
      <c r="D240" t="s">
        <v>537</v>
      </c>
      <c r="E240" t="s">
        <v>1493</v>
      </c>
      <c r="F240" t="s">
        <v>102</v>
      </c>
      <c r="G240">
        <v>22.382000000000001</v>
      </c>
      <c r="H240">
        <v>165771</v>
      </c>
      <c r="I240">
        <v>3931</v>
      </c>
      <c r="J240" t="s">
        <v>102</v>
      </c>
      <c r="K240" t="s">
        <v>102</v>
      </c>
      <c r="L240" t="s">
        <v>102</v>
      </c>
      <c r="M240" t="s">
        <v>102</v>
      </c>
      <c r="N240">
        <v>2.4831500000000002</v>
      </c>
      <c r="O240" t="s">
        <v>102</v>
      </c>
      <c r="P240" t="s">
        <v>102</v>
      </c>
      <c r="Q240" t="s">
        <v>102</v>
      </c>
      <c r="R240" t="s">
        <v>102</v>
      </c>
      <c r="U240">
        <v>21.766999999999999</v>
      </c>
      <c r="V240">
        <v>23.675000000000001</v>
      </c>
      <c r="W240">
        <v>7005.0590000000002</v>
      </c>
      <c r="X240">
        <v>21.413</v>
      </c>
      <c r="Y240">
        <v>46700.392</v>
      </c>
      <c r="Z240">
        <v>1.415</v>
      </c>
      <c r="AA240">
        <v>1.395</v>
      </c>
      <c r="AB240">
        <v>1.323</v>
      </c>
      <c r="AC240">
        <v>2.3959999999999999</v>
      </c>
      <c r="AD240">
        <v>1.097</v>
      </c>
      <c r="AE240">
        <v>3.2919</v>
      </c>
      <c r="AF240">
        <v>1.3928</v>
      </c>
      <c r="AG240">
        <v>1.07</v>
      </c>
      <c r="AH240">
        <v>1.4790000000000001</v>
      </c>
      <c r="AI240">
        <v>1.3049999999999999</v>
      </c>
      <c r="AJ240">
        <v>0.63200000000000001</v>
      </c>
      <c r="AK240">
        <v>1.4630000000000001</v>
      </c>
      <c r="AL240" t="s">
        <v>1491</v>
      </c>
    </row>
    <row r="241" spans="1:38">
      <c r="A241">
        <v>105</v>
      </c>
      <c r="B241" t="s">
        <v>538</v>
      </c>
      <c r="C241" t="s">
        <v>539</v>
      </c>
      <c r="D241" t="s">
        <v>539</v>
      </c>
      <c r="E241" t="s">
        <v>1493</v>
      </c>
      <c r="F241" t="s">
        <v>102</v>
      </c>
      <c r="G241">
        <v>22.388999999999999</v>
      </c>
      <c r="H241">
        <v>260641</v>
      </c>
      <c r="I241">
        <v>5110</v>
      </c>
      <c r="J241" t="s">
        <v>102</v>
      </c>
      <c r="K241" t="s">
        <v>102</v>
      </c>
      <c r="L241" t="s">
        <v>102</v>
      </c>
      <c r="M241" t="s">
        <v>102</v>
      </c>
      <c r="N241">
        <v>3.9042599999999998</v>
      </c>
      <c r="O241" t="s">
        <v>102</v>
      </c>
      <c r="P241" t="s">
        <v>102</v>
      </c>
      <c r="Q241" t="s">
        <v>102</v>
      </c>
      <c r="R241" t="s">
        <v>102</v>
      </c>
      <c r="T241" t="s">
        <v>1492</v>
      </c>
      <c r="U241">
        <v>21.742000000000001</v>
      </c>
      <c r="V241">
        <v>24.317</v>
      </c>
      <c r="W241">
        <v>3860.44</v>
      </c>
      <c r="X241">
        <v>38.856000000000002</v>
      </c>
      <c r="Y241">
        <v>25736.269</v>
      </c>
      <c r="Z241" t="s">
        <v>5</v>
      </c>
      <c r="AA241" t="s">
        <v>5</v>
      </c>
      <c r="AB241">
        <v>1.044</v>
      </c>
      <c r="AC241">
        <v>44.771999999999998</v>
      </c>
      <c r="AD241">
        <v>1.069</v>
      </c>
      <c r="AE241">
        <v>6.1364000000000001</v>
      </c>
      <c r="AF241">
        <v>2.2044000000000001</v>
      </c>
      <c r="AG241">
        <v>1.4410000000000001</v>
      </c>
      <c r="AH241">
        <v>0</v>
      </c>
      <c r="AI241">
        <v>1.5980000000000001</v>
      </c>
      <c r="AJ241">
        <v>0.80100000000000005</v>
      </c>
      <c r="AK241">
        <v>1.464</v>
      </c>
      <c r="AL241" t="s">
        <v>1491</v>
      </c>
    </row>
    <row r="242" spans="1:38">
      <c r="A242">
        <v>106</v>
      </c>
      <c r="B242" t="s">
        <v>540</v>
      </c>
      <c r="C242" t="s">
        <v>354</v>
      </c>
      <c r="D242" t="s">
        <v>354</v>
      </c>
      <c r="E242" t="s">
        <v>1493</v>
      </c>
      <c r="F242" t="s">
        <v>102</v>
      </c>
      <c r="G242">
        <v>22.382999999999999</v>
      </c>
      <c r="H242">
        <v>164027</v>
      </c>
      <c r="I242">
        <v>3472</v>
      </c>
      <c r="J242" t="s">
        <v>102</v>
      </c>
      <c r="K242" t="s">
        <v>102</v>
      </c>
      <c r="L242" t="s">
        <v>102</v>
      </c>
      <c r="M242" t="s">
        <v>102</v>
      </c>
      <c r="N242">
        <v>2.4570400000000001</v>
      </c>
      <c r="O242" t="s">
        <v>102</v>
      </c>
      <c r="P242" t="s">
        <v>102</v>
      </c>
      <c r="Q242" t="s">
        <v>102</v>
      </c>
      <c r="R242" t="s">
        <v>102</v>
      </c>
      <c r="U242">
        <v>21.466999999999999</v>
      </c>
      <c r="V242">
        <v>23.658000000000001</v>
      </c>
      <c r="W242">
        <v>6307.9610000000002</v>
      </c>
      <c r="X242">
        <v>23.779</v>
      </c>
      <c r="Y242">
        <v>42053.074999999997</v>
      </c>
      <c r="Z242">
        <v>1.498</v>
      </c>
      <c r="AA242">
        <v>1.41</v>
      </c>
      <c r="AB242">
        <v>1.288</v>
      </c>
      <c r="AC242">
        <v>44.326999999999998</v>
      </c>
      <c r="AD242">
        <v>1.0680000000000001</v>
      </c>
      <c r="AE242">
        <v>1.2337</v>
      </c>
      <c r="AF242">
        <v>0.40660000000000002</v>
      </c>
      <c r="AG242">
        <v>1.127</v>
      </c>
      <c r="AH242">
        <v>1.913</v>
      </c>
      <c r="AI242">
        <v>1.518</v>
      </c>
      <c r="AJ242">
        <v>0.67700000000000005</v>
      </c>
      <c r="AK242">
        <v>1.464</v>
      </c>
      <c r="AL242" t="s">
        <v>1491</v>
      </c>
    </row>
    <row r="243" spans="1:38">
      <c r="A243">
        <v>107</v>
      </c>
      <c r="B243" t="s">
        <v>355</v>
      </c>
      <c r="C243" t="s">
        <v>356</v>
      </c>
      <c r="D243" t="s">
        <v>356</v>
      </c>
      <c r="E243" t="s">
        <v>1493</v>
      </c>
      <c r="F243" t="s">
        <v>102</v>
      </c>
      <c r="G243">
        <v>22.356000000000002</v>
      </c>
      <c r="H243">
        <v>180217</v>
      </c>
      <c r="I243">
        <v>4447</v>
      </c>
      <c r="J243" t="s">
        <v>102</v>
      </c>
      <c r="K243" t="s">
        <v>102</v>
      </c>
      <c r="L243" t="s">
        <v>102</v>
      </c>
      <c r="M243" t="s">
        <v>102</v>
      </c>
      <c r="N243">
        <v>2.6995499999999999</v>
      </c>
      <c r="O243" t="s">
        <v>102</v>
      </c>
      <c r="P243" t="s">
        <v>102</v>
      </c>
      <c r="Q243" t="s">
        <v>102</v>
      </c>
      <c r="R243" t="s">
        <v>102</v>
      </c>
      <c r="U243">
        <v>21.757999999999999</v>
      </c>
      <c r="V243">
        <v>23.574999999999999</v>
      </c>
      <c r="W243">
        <v>8052.2</v>
      </c>
      <c r="X243">
        <v>18.628</v>
      </c>
      <c r="Y243">
        <v>53681.33</v>
      </c>
      <c r="Z243">
        <v>1.411</v>
      </c>
      <c r="AA243">
        <v>1.41</v>
      </c>
      <c r="AB243">
        <v>1.5469999999999999</v>
      </c>
      <c r="AC243">
        <v>46.771000000000001</v>
      </c>
      <c r="AD243">
        <v>1.0680000000000001</v>
      </c>
      <c r="AE243">
        <v>2.8715000000000002</v>
      </c>
      <c r="AF243">
        <v>1.361</v>
      </c>
      <c r="AG243">
        <v>0.997</v>
      </c>
      <c r="AH243">
        <v>1.425</v>
      </c>
      <c r="AI243">
        <v>1.2689999999999999</v>
      </c>
      <c r="AJ243">
        <v>0.59299999999999997</v>
      </c>
      <c r="AK243">
        <v>1.462</v>
      </c>
      <c r="AL243" t="s">
        <v>1491</v>
      </c>
    </row>
    <row r="244" spans="1:38">
      <c r="A244">
        <v>108</v>
      </c>
      <c r="B244" t="s">
        <v>357</v>
      </c>
      <c r="C244" t="s">
        <v>358</v>
      </c>
      <c r="D244" t="s">
        <v>358</v>
      </c>
      <c r="E244" t="s">
        <v>1493</v>
      </c>
      <c r="F244" t="s">
        <v>102</v>
      </c>
      <c r="G244">
        <v>22.32</v>
      </c>
      <c r="H244">
        <v>87504</v>
      </c>
      <c r="I244">
        <v>2282</v>
      </c>
      <c r="J244" t="s">
        <v>102</v>
      </c>
      <c r="K244" t="s">
        <v>102</v>
      </c>
      <c r="L244" t="s">
        <v>102</v>
      </c>
      <c r="M244" t="s">
        <v>102</v>
      </c>
      <c r="N244">
        <v>1.3107500000000001</v>
      </c>
      <c r="O244" t="s">
        <v>102</v>
      </c>
      <c r="P244" t="s">
        <v>102</v>
      </c>
      <c r="Q244" t="s">
        <v>102</v>
      </c>
      <c r="R244" t="s">
        <v>102</v>
      </c>
      <c r="U244">
        <v>21.733000000000001</v>
      </c>
      <c r="V244">
        <v>23.375</v>
      </c>
      <c r="W244">
        <v>7771.9009999999998</v>
      </c>
      <c r="X244">
        <v>19.3</v>
      </c>
      <c r="Y244">
        <v>51812.67</v>
      </c>
      <c r="Z244">
        <v>1.2430000000000001</v>
      </c>
      <c r="AA244">
        <v>1.2</v>
      </c>
      <c r="AB244">
        <v>1.1080000000000001</v>
      </c>
      <c r="AC244">
        <v>49.369</v>
      </c>
      <c r="AD244">
        <v>1.0680000000000001</v>
      </c>
      <c r="AE244">
        <v>0.32429999999999998</v>
      </c>
      <c r="AF244">
        <v>0.15809999999999999</v>
      </c>
      <c r="AG244">
        <v>1.0129999999999999</v>
      </c>
      <c r="AH244">
        <v>1.3149999999999999</v>
      </c>
      <c r="AI244">
        <v>1.1599999999999999</v>
      </c>
      <c r="AJ244">
        <v>0.59</v>
      </c>
      <c r="AK244">
        <v>1.462</v>
      </c>
      <c r="AL244" t="s">
        <v>1491</v>
      </c>
    </row>
    <row r="245" spans="1:38">
      <c r="A245">
        <v>109</v>
      </c>
      <c r="B245" t="s">
        <v>359</v>
      </c>
      <c r="C245" t="s">
        <v>360</v>
      </c>
      <c r="D245" t="s">
        <v>360</v>
      </c>
      <c r="E245" t="s">
        <v>1493</v>
      </c>
      <c r="F245" t="s">
        <v>102</v>
      </c>
      <c r="G245">
        <v>22.36</v>
      </c>
      <c r="H245">
        <v>93730</v>
      </c>
      <c r="I245">
        <v>2071</v>
      </c>
      <c r="J245" t="s">
        <v>102</v>
      </c>
      <c r="K245" t="s">
        <v>102</v>
      </c>
      <c r="L245" t="s">
        <v>102</v>
      </c>
      <c r="M245" t="s">
        <v>102</v>
      </c>
      <c r="N245">
        <v>1.4040299999999999</v>
      </c>
      <c r="O245" t="s">
        <v>102</v>
      </c>
      <c r="P245" t="s">
        <v>102</v>
      </c>
      <c r="Q245" t="s">
        <v>102</v>
      </c>
      <c r="R245" t="s">
        <v>102</v>
      </c>
      <c r="U245">
        <v>21.841999999999999</v>
      </c>
      <c r="V245">
        <v>24.283000000000001</v>
      </c>
      <c r="W245">
        <v>7391.3710000000001</v>
      </c>
      <c r="X245">
        <v>20.294</v>
      </c>
      <c r="Y245">
        <v>49275.81</v>
      </c>
      <c r="Z245">
        <v>2.1259999999999999</v>
      </c>
      <c r="AA245">
        <v>2.0310000000000001</v>
      </c>
      <c r="AB245">
        <v>2.2690000000000001</v>
      </c>
      <c r="AC245">
        <v>51.613999999999997</v>
      </c>
      <c r="AD245">
        <v>1.099</v>
      </c>
      <c r="AE245">
        <v>0.437</v>
      </c>
      <c r="AF245">
        <v>0.1996</v>
      </c>
      <c r="AG245">
        <v>1.04</v>
      </c>
      <c r="AH245">
        <v>2.0070000000000001</v>
      </c>
      <c r="AI245">
        <v>1.766</v>
      </c>
      <c r="AJ245">
        <v>0.60799999999999998</v>
      </c>
      <c r="AK245">
        <v>1.464</v>
      </c>
      <c r="AL245" t="s">
        <v>1491</v>
      </c>
    </row>
    <row r="246" spans="1:38">
      <c r="A246" t="s">
        <v>84</v>
      </c>
      <c r="B246">
        <v>9</v>
      </c>
    </row>
    <row r="247" spans="1:38">
      <c r="A247" t="s">
        <v>85</v>
      </c>
      <c r="B247" t="s">
        <v>86</v>
      </c>
    </row>
    <row r="250" spans="1:38">
      <c r="B250" t="s">
        <v>87</v>
      </c>
      <c r="C250" t="s">
        <v>89</v>
      </c>
      <c r="D250" t="s">
        <v>88</v>
      </c>
      <c r="E250" t="s">
        <v>1465</v>
      </c>
      <c r="F250" t="s">
        <v>1466</v>
      </c>
      <c r="G250" t="s">
        <v>90</v>
      </c>
      <c r="H250" t="s">
        <v>94</v>
      </c>
      <c r="I250" t="s">
        <v>93</v>
      </c>
      <c r="J250" t="s">
        <v>1467</v>
      </c>
      <c r="K250" t="s">
        <v>1468</v>
      </c>
      <c r="L250" t="s">
        <v>1469</v>
      </c>
      <c r="M250" t="s">
        <v>1470</v>
      </c>
      <c r="N250" t="s">
        <v>97</v>
      </c>
      <c r="O250" t="s">
        <v>96</v>
      </c>
      <c r="P250" t="s">
        <v>1471</v>
      </c>
      <c r="Q250" t="s">
        <v>1472</v>
      </c>
      <c r="R250" t="s">
        <v>1473</v>
      </c>
      <c r="S250" t="s">
        <v>1474</v>
      </c>
      <c r="T250" t="s">
        <v>1475</v>
      </c>
      <c r="U250" t="s">
        <v>91</v>
      </c>
      <c r="V250" t="s">
        <v>92</v>
      </c>
      <c r="W250" t="s">
        <v>1476</v>
      </c>
      <c r="X250" t="s">
        <v>1477</v>
      </c>
      <c r="Y250" t="s">
        <v>1478</v>
      </c>
      <c r="Z250" t="s">
        <v>1479</v>
      </c>
      <c r="AA250" t="s">
        <v>1480</v>
      </c>
      <c r="AB250" t="s">
        <v>1481</v>
      </c>
      <c r="AC250" t="s">
        <v>1482</v>
      </c>
      <c r="AD250" t="s">
        <v>1483</v>
      </c>
      <c r="AE250" t="s">
        <v>1484</v>
      </c>
      <c r="AF250" t="s">
        <v>1485</v>
      </c>
      <c r="AG250" t="s">
        <v>1486</v>
      </c>
      <c r="AH250" t="s">
        <v>98</v>
      </c>
      <c r="AI250" t="s">
        <v>1487</v>
      </c>
      <c r="AJ250" t="s">
        <v>1488</v>
      </c>
      <c r="AK250" t="s">
        <v>95</v>
      </c>
      <c r="AL250" t="s">
        <v>1489</v>
      </c>
    </row>
    <row r="251" spans="1:38">
      <c r="A251">
        <v>1</v>
      </c>
      <c r="B251" t="s">
        <v>361</v>
      </c>
      <c r="C251" t="s">
        <v>130</v>
      </c>
      <c r="D251" t="s">
        <v>129</v>
      </c>
      <c r="E251" t="s">
        <v>1493</v>
      </c>
      <c r="F251" t="s">
        <v>102</v>
      </c>
      <c r="G251">
        <v>22.538</v>
      </c>
      <c r="H251">
        <v>803469</v>
      </c>
      <c r="I251">
        <v>26635</v>
      </c>
      <c r="J251" t="s">
        <v>102</v>
      </c>
      <c r="K251" t="s">
        <v>102</v>
      </c>
      <c r="L251" t="s">
        <v>102</v>
      </c>
      <c r="M251" t="s">
        <v>102</v>
      </c>
      <c r="N251">
        <v>19.890239999999999</v>
      </c>
      <c r="O251" t="s">
        <v>102</v>
      </c>
      <c r="P251" t="s">
        <v>102</v>
      </c>
      <c r="Q251" t="s">
        <v>102</v>
      </c>
      <c r="R251" t="s">
        <v>102</v>
      </c>
      <c r="U251">
        <v>21.55</v>
      </c>
      <c r="V251">
        <v>23.625</v>
      </c>
      <c r="W251">
        <v>13665.036</v>
      </c>
      <c r="X251">
        <v>10.977</v>
      </c>
      <c r="Y251">
        <v>91100.236999999994</v>
      </c>
      <c r="Z251">
        <v>0.95499999999999996</v>
      </c>
      <c r="AA251">
        <v>0.98799999999999999</v>
      </c>
      <c r="AB251">
        <v>2.698</v>
      </c>
      <c r="AC251">
        <v>2.6659999999999999</v>
      </c>
      <c r="AD251">
        <v>1.139</v>
      </c>
      <c r="AE251">
        <v>9.6719000000000008</v>
      </c>
      <c r="AF251">
        <v>7.2999000000000001</v>
      </c>
      <c r="AG251">
        <v>0.77100000000000002</v>
      </c>
      <c r="AH251">
        <v>1.091</v>
      </c>
      <c r="AI251">
        <v>0.9</v>
      </c>
      <c r="AJ251">
        <v>0.44800000000000001</v>
      </c>
      <c r="AK251">
        <v>1.4630000000000001</v>
      </c>
      <c r="AL251" t="s">
        <v>1491</v>
      </c>
    </row>
    <row r="252" spans="1:38">
      <c r="A252">
        <v>2</v>
      </c>
      <c r="B252" t="s">
        <v>362</v>
      </c>
      <c r="C252" t="s">
        <v>126</v>
      </c>
      <c r="D252" t="s">
        <v>125</v>
      </c>
      <c r="E252" t="s">
        <v>1493</v>
      </c>
      <c r="F252" t="s">
        <v>102</v>
      </c>
      <c r="G252">
        <v>22.55</v>
      </c>
      <c r="H252">
        <v>371934</v>
      </c>
      <c r="I252">
        <v>12407</v>
      </c>
      <c r="J252" t="s">
        <v>102</v>
      </c>
      <c r="K252" t="s">
        <v>102</v>
      </c>
      <c r="L252" t="s">
        <v>102</v>
      </c>
      <c r="M252" t="s">
        <v>102</v>
      </c>
      <c r="N252">
        <v>9.2074099999999994</v>
      </c>
      <c r="O252" t="s">
        <v>102</v>
      </c>
      <c r="P252" t="s">
        <v>102</v>
      </c>
      <c r="Q252" t="s">
        <v>102</v>
      </c>
      <c r="R252" t="s">
        <v>102</v>
      </c>
      <c r="U252">
        <v>21.6</v>
      </c>
      <c r="V252">
        <v>23.632999999999999</v>
      </c>
      <c r="W252">
        <v>13770.544</v>
      </c>
      <c r="X252">
        <v>10.893000000000001</v>
      </c>
      <c r="Y252">
        <v>91803.627999999997</v>
      </c>
      <c r="Z252">
        <v>0.94499999999999995</v>
      </c>
      <c r="AA252">
        <v>0.97499999999999998</v>
      </c>
      <c r="AB252">
        <v>2.7120000000000002</v>
      </c>
      <c r="AC252">
        <v>2.673</v>
      </c>
      <c r="AD252">
        <v>1.139</v>
      </c>
      <c r="AE252">
        <v>9.407</v>
      </c>
      <c r="AF252">
        <v>7.1772</v>
      </c>
      <c r="AG252">
        <v>0.76900000000000002</v>
      </c>
      <c r="AH252">
        <v>1.0820000000000001</v>
      </c>
      <c r="AI252">
        <v>0.89400000000000002</v>
      </c>
      <c r="AJ252">
        <v>0.44600000000000001</v>
      </c>
      <c r="AK252">
        <v>1.464</v>
      </c>
      <c r="AL252" t="s">
        <v>1491</v>
      </c>
    </row>
    <row r="253" spans="1:38">
      <c r="A253">
        <v>3</v>
      </c>
      <c r="B253" t="s">
        <v>363</v>
      </c>
      <c r="C253" t="s">
        <v>122</v>
      </c>
      <c r="D253" t="s">
        <v>121</v>
      </c>
      <c r="E253" t="s">
        <v>1493</v>
      </c>
      <c r="F253" t="s">
        <v>102</v>
      </c>
      <c r="G253">
        <v>22.548999999999999</v>
      </c>
      <c r="H253">
        <v>194298</v>
      </c>
      <c r="I253">
        <v>6524</v>
      </c>
      <c r="J253" t="s">
        <v>102</v>
      </c>
      <c r="K253" t="s">
        <v>102</v>
      </c>
      <c r="L253" t="s">
        <v>102</v>
      </c>
      <c r="M253" t="s">
        <v>102</v>
      </c>
      <c r="N253">
        <v>4.8099400000000001</v>
      </c>
      <c r="O253" t="s">
        <v>102</v>
      </c>
      <c r="P253" t="s">
        <v>102</v>
      </c>
      <c r="Q253" t="s">
        <v>102</v>
      </c>
      <c r="R253" t="s">
        <v>102</v>
      </c>
      <c r="U253">
        <v>21.675000000000001</v>
      </c>
      <c r="V253">
        <v>23.475000000000001</v>
      </c>
      <c r="W253">
        <v>13881.592000000001</v>
      </c>
      <c r="X253">
        <v>10.805999999999999</v>
      </c>
      <c r="Y253">
        <v>92543.948000000004</v>
      </c>
      <c r="Z253">
        <v>0.94199999999999995</v>
      </c>
      <c r="AA253">
        <v>0.97</v>
      </c>
      <c r="AB253">
        <v>2.7210000000000001</v>
      </c>
      <c r="AC253">
        <v>71.225999999999999</v>
      </c>
      <c r="AD253">
        <v>1.099</v>
      </c>
      <c r="AE253">
        <v>9.5182000000000002</v>
      </c>
      <c r="AF253">
        <v>7.0673000000000004</v>
      </c>
      <c r="AG253">
        <v>0.76600000000000001</v>
      </c>
      <c r="AH253">
        <v>1.069</v>
      </c>
      <c r="AI253">
        <v>0.88900000000000001</v>
      </c>
      <c r="AJ253">
        <v>0.44500000000000001</v>
      </c>
      <c r="AK253">
        <v>1.4650000000000001</v>
      </c>
      <c r="AL253" t="s">
        <v>1491</v>
      </c>
    </row>
    <row r="254" spans="1:38">
      <c r="A254">
        <v>4</v>
      </c>
      <c r="B254" t="s">
        <v>364</v>
      </c>
      <c r="C254" t="s">
        <v>118</v>
      </c>
      <c r="D254" t="s">
        <v>117</v>
      </c>
      <c r="E254" t="s">
        <v>1493</v>
      </c>
      <c r="F254" t="s">
        <v>102</v>
      </c>
      <c r="G254">
        <v>22.550999999999998</v>
      </c>
      <c r="H254">
        <v>94980</v>
      </c>
      <c r="I254">
        <v>3303</v>
      </c>
      <c r="J254" t="s">
        <v>102</v>
      </c>
      <c r="K254" t="s">
        <v>102</v>
      </c>
      <c r="L254" t="s">
        <v>102</v>
      </c>
      <c r="M254" t="s">
        <v>102</v>
      </c>
      <c r="N254">
        <v>2.35128</v>
      </c>
      <c r="O254" t="s">
        <v>102</v>
      </c>
      <c r="P254" t="s">
        <v>102</v>
      </c>
      <c r="Q254" t="s">
        <v>102</v>
      </c>
      <c r="R254" t="s">
        <v>102</v>
      </c>
      <c r="U254">
        <v>21.882999999999999</v>
      </c>
      <c r="V254">
        <v>23.308</v>
      </c>
      <c r="W254">
        <v>14342.468999999999</v>
      </c>
      <c r="X254">
        <v>10.458</v>
      </c>
      <c r="Y254">
        <v>95616.456999999995</v>
      </c>
      <c r="Z254">
        <v>0.97399999999999998</v>
      </c>
      <c r="AA254">
        <v>0.98599999999999999</v>
      </c>
      <c r="AB254">
        <v>2.7559999999999998</v>
      </c>
      <c r="AC254">
        <v>2.6789999999999998</v>
      </c>
      <c r="AD254">
        <v>1.139</v>
      </c>
      <c r="AE254">
        <v>8.8940000000000001</v>
      </c>
      <c r="AF254">
        <v>7.0448000000000004</v>
      </c>
      <c r="AG254">
        <v>0.753</v>
      </c>
      <c r="AH254">
        <v>0.99399999999999999</v>
      </c>
      <c r="AI254">
        <v>0.85099999999999998</v>
      </c>
      <c r="AJ254">
        <v>0.44</v>
      </c>
      <c r="AK254">
        <v>1.4650000000000001</v>
      </c>
      <c r="AL254" t="s">
        <v>1491</v>
      </c>
    </row>
    <row r="255" spans="1:38">
      <c r="A255">
        <v>5</v>
      </c>
      <c r="B255" t="s">
        <v>365</v>
      </c>
      <c r="C255" t="s">
        <v>114</v>
      </c>
      <c r="D255" t="s">
        <v>113</v>
      </c>
      <c r="E255" t="s">
        <v>1493</v>
      </c>
      <c r="F255" t="s">
        <v>102</v>
      </c>
      <c r="G255">
        <v>22.558</v>
      </c>
      <c r="H255">
        <v>34654</v>
      </c>
      <c r="I255">
        <v>1187</v>
      </c>
      <c r="J255" t="s">
        <v>102</v>
      </c>
      <c r="K255" t="s">
        <v>102</v>
      </c>
      <c r="L255" t="s">
        <v>102</v>
      </c>
      <c r="M255" t="s">
        <v>102</v>
      </c>
      <c r="N255">
        <v>0.85787999999999998</v>
      </c>
      <c r="O255" t="s">
        <v>102</v>
      </c>
      <c r="P255" t="s">
        <v>102</v>
      </c>
      <c r="Q255" t="s">
        <v>102</v>
      </c>
      <c r="R255" t="s">
        <v>102</v>
      </c>
      <c r="S255" t="s">
        <v>1248</v>
      </c>
      <c r="U255">
        <v>21.692</v>
      </c>
      <c r="V255">
        <v>23.2</v>
      </c>
      <c r="W255">
        <v>14280.946</v>
      </c>
      <c r="X255">
        <v>10.504</v>
      </c>
      <c r="Y255">
        <v>95206.308999999994</v>
      </c>
      <c r="Z255">
        <v>0.93799999999999994</v>
      </c>
      <c r="AA255">
        <v>0.96599999999999997</v>
      </c>
      <c r="AB255">
        <v>2.7610000000000001</v>
      </c>
      <c r="AC255">
        <v>2.6789999999999998</v>
      </c>
      <c r="AD255">
        <v>1.139</v>
      </c>
      <c r="AE255">
        <v>6.2446999999999999</v>
      </c>
      <c r="AF255">
        <v>6.2020999999999997</v>
      </c>
      <c r="AG255">
        <v>0.755</v>
      </c>
      <c r="AH255">
        <v>1.0229999999999999</v>
      </c>
      <c r="AI255">
        <v>0.86</v>
      </c>
      <c r="AJ255">
        <v>0.441</v>
      </c>
      <c r="AK255">
        <v>1.4650000000000001</v>
      </c>
      <c r="AL255" t="s">
        <v>1491</v>
      </c>
    </row>
    <row r="256" spans="1:38">
      <c r="A256">
        <v>6</v>
      </c>
      <c r="B256" t="s">
        <v>366</v>
      </c>
      <c r="C256" t="s">
        <v>110</v>
      </c>
      <c r="D256" t="s">
        <v>109</v>
      </c>
      <c r="E256" t="s">
        <v>1493</v>
      </c>
      <c r="F256" t="s">
        <v>102</v>
      </c>
      <c r="G256">
        <v>22.568999999999999</v>
      </c>
      <c r="H256">
        <v>15104</v>
      </c>
      <c r="I256">
        <v>587</v>
      </c>
      <c r="J256" t="s">
        <v>102</v>
      </c>
      <c r="K256" t="s">
        <v>102</v>
      </c>
      <c r="L256" t="s">
        <v>102</v>
      </c>
      <c r="M256" t="s">
        <v>102</v>
      </c>
      <c r="N256">
        <v>0.37390000000000001</v>
      </c>
      <c r="O256" t="s">
        <v>102</v>
      </c>
      <c r="P256" t="s">
        <v>102</v>
      </c>
      <c r="Q256" t="s">
        <v>102</v>
      </c>
      <c r="R256" t="s">
        <v>102</v>
      </c>
      <c r="S256" t="s">
        <v>1248</v>
      </c>
      <c r="U256">
        <v>22.158000000000001</v>
      </c>
      <c r="V256">
        <v>23.125</v>
      </c>
      <c r="W256">
        <v>16444.080999999998</v>
      </c>
      <c r="X256">
        <v>9.1219999999999999</v>
      </c>
      <c r="Y256">
        <v>109627.204</v>
      </c>
      <c r="Z256">
        <v>1.0880000000000001</v>
      </c>
      <c r="AA256">
        <v>1.056</v>
      </c>
      <c r="AB256">
        <v>2.931</v>
      </c>
      <c r="AC256">
        <v>74.418000000000006</v>
      </c>
      <c r="AD256">
        <v>1.099</v>
      </c>
      <c r="AE256">
        <v>8.6371000000000002</v>
      </c>
      <c r="AF256">
        <v>6.0575999999999999</v>
      </c>
      <c r="AG256">
        <v>0.70399999999999996</v>
      </c>
      <c r="AH256">
        <v>0.81699999999999995</v>
      </c>
      <c r="AI256">
        <v>0.72699999999999998</v>
      </c>
      <c r="AJ256">
        <v>0.41499999999999998</v>
      </c>
      <c r="AK256">
        <v>1.4650000000000001</v>
      </c>
      <c r="AL256" t="s">
        <v>1491</v>
      </c>
    </row>
    <row r="257" spans="1:38">
      <c r="A257">
        <v>7</v>
      </c>
      <c r="B257" t="s">
        <v>367</v>
      </c>
      <c r="C257" t="s">
        <v>368</v>
      </c>
      <c r="D257" t="s">
        <v>133</v>
      </c>
      <c r="E257" t="s">
        <v>1493</v>
      </c>
      <c r="F257" t="s">
        <v>102</v>
      </c>
      <c r="G257" t="s">
        <v>102</v>
      </c>
      <c r="H257" t="s">
        <v>102</v>
      </c>
      <c r="I257" t="s">
        <v>102</v>
      </c>
      <c r="J257" t="s">
        <v>102</v>
      </c>
      <c r="K257" t="s">
        <v>102</v>
      </c>
      <c r="L257" t="s">
        <v>102</v>
      </c>
      <c r="M257" t="s">
        <v>102</v>
      </c>
      <c r="N257" t="s">
        <v>102</v>
      </c>
      <c r="O257" t="s">
        <v>102</v>
      </c>
      <c r="P257" t="s">
        <v>102</v>
      </c>
      <c r="Q257" t="s">
        <v>102</v>
      </c>
      <c r="R257" t="s">
        <v>102</v>
      </c>
      <c r="T257" t="s">
        <v>102</v>
      </c>
      <c r="U257" t="s">
        <v>102</v>
      </c>
      <c r="V257" t="s">
        <v>102</v>
      </c>
      <c r="W257" t="s">
        <v>102</v>
      </c>
      <c r="X257" t="s">
        <v>102</v>
      </c>
      <c r="Y257" t="s">
        <v>102</v>
      </c>
      <c r="Z257" t="s">
        <v>102</v>
      </c>
      <c r="AA257" t="s">
        <v>102</v>
      </c>
      <c r="AB257" t="s">
        <v>102</v>
      </c>
      <c r="AC257" t="s">
        <v>102</v>
      </c>
      <c r="AD257" t="s">
        <v>102</v>
      </c>
      <c r="AE257" t="s">
        <v>102</v>
      </c>
      <c r="AF257" t="s">
        <v>102</v>
      </c>
      <c r="AG257" t="s">
        <v>102</v>
      </c>
      <c r="AH257" t="s">
        <v>102</v>
      </c>
      <c r="AI257" t="s">
        <v>102</v>
      </c>
      <c r="AJ257" t="s">
        <v>102</v>
      </c>
      <c r="AL257" t="s">
        <v>1491</v>
      </c>
    </row>
    <row r="258" spans="1:38">
      <c r="A258">
        <v>8</v>
      </c>
      <c r="B258" t="s">
        <v>369</v>
      </c>
      <c r="C258" t="s">
        <v>130</v>
      </c>
      <c r="D258" t="s">
        <v>129</v>
      </c>
      <c r="E258" t="s">
        <v>1493</v>
      </c>
      <c r="F258" t="s">
        <v>102</v>
      </c>
      <c r="G258">
        <v>22.568999999999999</v>
      </c>
      <c r="H258">
        <v>806156</v>
      </c>
      <c r="I258">
        <v>26601</v>
      </c>
      <c r="J258" t="s">
        <v>102</v>
      </c>
      <c r="K258" t="s">
        <v>102</v>
      </c>
      <c r="L258" t="s">
        <v>102</v>
      </c>
      <c r="M258" t="s">
        <v>102</v>
      </c>
      <c r="N258">
        <v>19.956759999999999</v>
      </c>
      <c r="O258" t="s">
        <v>102</v>
      </c>
      <c r="P258" t="s">
        <v>102</v>
      </c>
      <c r="Q258" t="s">
        <v>102</v>
      </c>
      <c r="R258" t="s">
        <v>102</v>
      </c>
      <c r="U258">
        <v>21.558</v>
      </c>
      <c r="V258">
        <v>23.75</v>
      </c>
      <c r="W258">
        <v>13609.376</v>
      </c>
      <c r="X258">
        <v>11.022</v>
      </c>
      <c r="Y258">
        <v>90729.171000000002</v>
      </c>
      <c r="Z258">
        <v>0.94899999999999995</v>
      </c>
      <c r="AA258">
        <v>0.98299999999999998</v>
      </c>
      <c r="AB258">
        <v>2.7080000000000002</v>
      </c>
      <c r="AC258">
        <v>2.6890000000000001</v>
      </c>
      <c r="AD258">
        <v>1.1399999999999999</v>
      </c>
      <c r="AE258">
        <v>9.8638999999999992</v>
      </c>
      <c r="AF258">
        <v>7.3589000000000002</v>
      </c>
      <c r="AG258">
        <v>0.77400000000000002</v>
      </c>
      <c r="AH258">
        <v>1.097</v>
      </c>
      <c r="AI258">
        <v>0.90500000000000003</v>
      </c>
      <c r="AJ258">
        <v>0.45</v>
      </c>
      <c r="AK258">
        <v>1.4650000000000001</v>
      </c>
      <c r="AL258" t="s">
        <v>1491</v>
      </c>
    </row>
    <row r="259" spans="1:38">
      <c r="A259">
        <v>9</v>
      </c>
      <c r="B259" t="s">
        <v>370</v>
      </c>
      <c r="C259" t="s">
        <v>126</v>
      </c>
      <c r="D259" t="s">
        <v>125</v>
      </c>
      <c r="E259" t="s">
        <v>1493</v>
      </c>
      <c r="F259" t="s">
        <v>102</v>
      </c>
      <c r="G259">
        <v>22.588999999999999</v>
      </c>
      <c r="H259">
        <v>370387</v>
      </c>
      <c r="I259">
        <v>12228</v>
      </c>
      <c r="J259" t="s">
        <v>102</v>
      </c>
      <c r="K259" t="s">
        <v>102</v>
      </c>
      <c r="L259" t="s">
        <v>102</v>
      </c>
      <c r="M259" t="s">
        <v>102</v>
      </c>
      <c r="N259">
        <v>9.1690900000000006</v>
      </c>
      <c r="O259" t="s">
        <v>102</v>
      </c>
      <c r="P259" t="s">
        <v>102</v>
      </c>
      <c r="Q259" t="s">
        <v>102</v>
      </c>
      <c r="R259" t="s">
        <v>102</v>
      </c>
      <c r="U259">
        <v>21.55</v>
      </c>
      <c r="V259">
        <v>23.75</v>
      </c>
      <c r="W259">
        <v>13655.906999999999</v>
      </c>
      <c r="X259">
        <v>10.984</v>
      </c>
      <c r="Y259">
        <v>91039.38</v>
      </c>
      <c r="Z259">
        <v>0.94</v>
      </c>
      <c r="AA259">
        <v>0.97099999999999997</v>
      </c>
      <c r="AB259">
        <v>2.718</v>
      </c>
      <c r="AC259">
        <v>2.6930000000000001</v>
      </c>
      <c r="AD259">
        <v>1.1399999999999999</v>
      </c>
      <c r="AE259">
        <v>9.8840000000000003</v>
      </c>
      <c r="AF259">
        <v>7.3394000000000004</v>
      </c>
      <c r="AG259">
        <v>0.77300000000000002</v>
      </c>
      <c r="AH259">
        <v>1.0980000000000001</v>
      </c>
      <c r="AI259">
        <v>0.90500000000000003</v>
      </c>
      <c r="AJ259">
        <v>0.44900000000000001</v>
      </c>
      <c r="AK259">
        <v>1.466</v>
      </c>
      <c r="AL259" t="s">
        <v>1491</v>
      </c>
    </row>
    <row r="260" spans="1:38">
      <c r="A260">
        <v>10</v>
      </c>
      <c r="B260" t="s">
        <v>371</v>
      </c>
      <c r="C260" t="s">
        <v>122</v>
      </c>
      <c r="D260" t="s">
        <v>121</v>
      </c>
      <c r="E260" t="s">
        <v>1493</v>
      </c>
      <c r="F260" t="s">
        <v>102</v>
      </c>
      <c r="G260">
        <v>22.606000000000002</v>
      </c>
      <c r="H260">
        <v>195269</v>
      </c>
      <c r="I260">
        <v>6444</v>
      </c>
      <c r="J260" t="s">
        <v>102</v>
      </c>
      <c r="K260" t="s">
        <v>102</v>
      </c>
      <c r="L260" t="s">
        <v>102</v>
      </c>
      <c r="M260" t="s">
        <v>102</v>
      </c>
      <c r="N260">
        <v>4.8339699999999999</v>
      </c>
      <c r="O260" t="s">
        <v>102</v>
      </c>
      <c r="P260" t="s">
        <v>102</v>
      </c>
      <c r="Q260" t="s">
        <v>102</v>
      </c>
      <c r="R260" t="s">
        <v>102</v>
      </c>
      <c r="U260">
        <v>21.582999999999998</v>
      </c>
      <c r="V260">
        <v>23.617000000000001</v>
      </c>
      <c r="W260">
        <v>13671.37</v>
      </c>
      <c r="X260">
        <v>10.972</v>
      </c>
      <c r="Y260">
        <v>91142.468999999997</v>
      </c>
      <c r="Z260">
        <v>0.93400000000000005</v>
      </c>
      <c r="AA260">
        <v>0.96399999999999997</v>
      </c>
      <c r="AB260">
        <v>2.7250000000000001</v>
      </c>
      <c r="AC260">
        <v>2.7</v>
      </c>
      <c r="AD260">
        <v>1.1399999999999999</v>
      </c>
      <c r="AE260">
        <v>9.8522999999999996</v>
      </c>
      <c r="AF260">
        <v>7.3106</v>
      </c>
      <c r="AG260">
        <v>0.77300000000000002</v>
      </c>
      <c r="AH260">
        <v>1.099</v>
      </c>
      <c r="AI260">
        <v>0.90500000000000003</v>
      </c>
      <c r="AJ260">
        <v>0.45</v>
      </c>
      <c r="AK260">
        <v>1.4670000000000001</v>
      </c>
      <c r="AL260" t="s">
        <v>1491</v>
      </c>
    </row>
    <row r="261" spans="1:38">
      <c r="A261">
        <v>11</v>
      </c>
      <c r="B261" t="s">
        <v>372</v>
      </c>
      <c r="C261" t="s">
        <v>118</v>
      </c>
      <c r="D261" t="s">
        <v>117</v>
      </c>
      <c r="E261" t="s">
        <v>1493</v>
      </c>
      <c r="F261" t="s">
        <v>102</v>
      </c>
      <c r="G261">
        <v>22.614999999999998</v>
      </c>
      <c r="H261">
        <v>99768</v>
      </c>
      <c r="I261">
        <v>3300</v>
      </c>
      <c r="J261" t="s">
        <v>102</v>
      </c>
      <c r="K261" t="s">
        <v>102</v>
      </c>
      <c r="L261" t="s">
        <v>102</v>
      </c>
      <c r="M261" t="s">
        <v>102</v>
      </c>
      <c r="N261">
        <v>2.4698000000000002</v>
      </c>
      <c r="O261" t="s">
        <v>102</v>
      </c>
      <c r="P261" t="s">
        <v>102</v>
      </c>
      <c r="Q261" t="s">
        <v>102</v>
      </c>
      <c r="R261" t="s">
        <v>102</v>
      </c>
      <c r="T261" t="s">
        <v>1250</v>
      </c>
      <c r="U261">
        <v>21.632999999999999</v>
      </c>
      <c r="V261">
        <v>23.524999999999999</v>
      </c>
      <c r="W261">
        <v>13732.442999999999</v>
      </c>
      <c r="X261">
        <v>10.923</v>
      </c>
      <c r="Y261">
        <v>91549.622000000003</v>
      </c>
      <c r="Z261">
        <v>0.93200000000000005</v>
      </c>
      <c r="AA261">
        <v>0.96099999999999997</v>
      </c>
      <c r="AB261">
        <v>2.7320000000000002</v>
      </c>
      <c r="AC261">
        <v>2.702</v>
      </c>
      <c r="AD261">
        <v>1.1399999999999999</v>
      </c>
      <c r="AE261">
        <v>9.8838000000000008</v>
      </c>
      <c r="AF261">
        <v>7.2853000000000003</v>
      </c>
      <c r="AG261">
        <v>0.77200000000000002</v>
      </c>
      <c r="AH261">
        <v>1.093</v>
      </c>
      <c r="AI261">
        <v>0.90400000000000003</v>
      </c>
      <c r="AJ261">
        <v>0.44900000000000001</v>
      </c>
      <c r="AK261">
        <v>1.4670000000000001</v>
      </c>
      <c r="AL261" t="s">
        <v>1491</v>
      </c>
    </row>
    <row r="262" spans="1:38">
      <c r="A262">
        <v>12</v>
      </c>
      <c r="B262" t="s">
        <v>373</v>
      </c>
      <c r="C262" t="s">
        <v>114</v>
      </c>
      <c r="D262" t="s">
        <v>113</v>
      </c>
      <c r="E262" t="s">
        <v>1493</v>
      </c>
      <c r="F262" t="s">
        <v>102</v>
      </c>
      <c r="G262">
        <v>22.623000000000001</v>
      </c>
      <c r="H262">
        <v>34036</v>
      </c>
      <c r="I262">
        <v>1161</v>
      </c>
      <c r="J262" t="s">
        <v>102</v>
      </c>
      <c r="K262" t="s">
        <v>102</v>
      </c>
      <c r="L262" t="s">
        <v>102</v>
      </c>
      <c r="M262" t="s">
        <v>102</v>
      </c>
      <c r="N262">
        <v>0.84257000000000004</v>
      </c>
      <c r="O262" t="s">
        <v>102</v>
      </c>
      <c r="P262" t="s">
        <v>102</v>
      </c>
      <c r="Q262" t="s">
        <v>102</v>
      </c>
      <c r="R262" t="s">
        <v>102</v>
      </c>
      <c r="S262" t="s">
        <v>1248</v>
      </c>
      <c r="U262">
        <v>21.867000000000001</v>
      </c>
      <c r="V262">
        <v>23.308</v>
      </c>
      <c r="W262">
        <v>14090.579</v>
      </c>
      <c r="X262">
        <v>10.645</v>
      </c>
      <c r="Y262">
        <v>93937.194000000003</v>
      </c>
      <c r="Z262">
        <v>0.94499999999999995</v>
      </c>
      <c r="AA262">
        <v>0.96099999999999997</v>
      </c>
      <c r="AB262">
        <v>2.7639999999999998</v>
      </c>
      <c r="AC262">
        <v>2.7069999999999999</v>
      </c>
      <c r="AD262">
        <v>1.1399999999999999</v>
      </c>
      <c r="AE262">
        <v>9.6245999999999992</v>
      </c>
      <c r="AF262">
        <v>7.0928000000000004</v>
      </c>
      <c r="AG262">
        <v>0.76200000000000001</v>
      </c>
      <c r="AH262">
        <v>1.03</v>
      </c>
      <c r="AI262">
        <v>0.876</v>
      </c>
      <c r="AJ262">
        <v>0.44400000000000001</v>
      </c>
      <c r="AK262">
        <v>1.4670000000000001</v>
      </c>
      <c r="AL262" t="s">
        <v>1491</v>
      </c>
    </row>
    <row r="263" spans="1:38">
      <c r="A263">
        <v>13</v>
      </c>
      <c r="B263" t="s">
        <v>374</v>
      </c>
      <c r="C263" t="s">
        <v>110</v>
      </c>
      <c r="D263" t="s">
        <v>109</v>
      </c>
      <c r="E263" t="s">
        <v>1493</v>
      </c>
      <c r="F263" t="s">
        <v>102</v>
      </c>
      <c r="G263">
        <v>22.616</v>
      </c>
      <c r="H263">
        <v>18113</v>
      </c>
      <c r="I263">
        <v>630</v>
      </c>
      <c r="J263" t="s">
        <v>102</v>
      </c>
      <c r="K263" t="s">
        <v>102</v>
      </c>
      <c r="L263" t="s">
        <v>102</v>
      </c>
      <c r="M263" t="s">
        <v>102</v>
      </c>
      <c r="N263">
        <v>0.44840000000000002</v>
      </c>
      <c r="O263" t="s">
        <v>102</v>
      </c>
      <c r="P263" t="s">
        <v>102</v>
      </c>
      <c r="Q263" t="s">
        <v>102</v>
      </c>
      <c r="R263" t="s">
        <v>102</v>
      </c>
      <c r="S263" t="s">
        <v>1248</v>
      </c>
      <c r="U263">
        <v>21.966999999999999</v>
      </c>
      <c r="V263">
        <v>23.266999999999999</v>
      </c>
      <c r="W263">
        <v>14169.701999999999</v>
      </c>
      <c r="X263">
        <v>10.586</v>
      </c>
      <c r="Y263">
        <v>94464.680999999997</v>
      </c>
      <c r="Z263">
        <v>0.96699999999999997</v>
      </c>
      <c r="AA263">
        <v>0.98399999999999999</v>
      </c>
      <c r="AB263">
        <v>2.77</v>
      </c>
      <c r="AC263">
        <v>2.7069999999999999</v>
      </c>
      <c r="AD263">
        <v>1.1399999999999999</v>
      </c>
      <c r="AE263">
        <v>9.3564000000000007</v>
      </c>
      <c r="AF263">
        <v>6.8132000000000001</v>
      </c>
      <c r="AG263">
        <v>0.76</v>
      </c>
      <c r="AH263">
        <v>0.98</v>
      </c>
      <c r="AI263">
        <v>0.85099999999999998</v>
      </c>
      <c r="AJ263">
        <v>0.442</v>
      </c>
      <c r="AK263">
        <v>1.4670000000000001</v>
      </c>
      <c r="AL263" t="s">
        <v>1491</v>
      </c>
    </row>
    <row r="264" spans="1:38">
      <c r="A264">
        <v>14</v>
      </c>
      <c r="B264" t="s">
        <v>375</v>
      </c>
      <c r="C264" t="s">
        <v>368</v>
      </c>
      <c r="D264" t="s">
        <v>133</v>
      </c>
      <c r="E264" t="s">
        <v>1493</v>
      </c>
      <c r="F264" t="s">
        <v>102</v>
      </c>
      <c r="G264" t="s">
        <v>102</v>
      </c>
      <c r="H264" t="s">
        <v>102</v>
      </c>
      <c r="I264" t="s">
        <v>102</v>
      </c>
      <c r="J264" t="s">
        <v>102</v>
      </c>
      <c r="K264" t="s">
        <v>102</v>
      </c>
      <c r="L264" t="s">
        <v>102</v>
      </c>
      <c r="M264" t="s">
        <v>102</v>
      </c>
      <c r="N264" t="s">
        <v>102</v>
      </c>
      <c r="O264" t="s">
        <v>102</v>
      </c>
      <c r="P264" t="s">
        <v>102</v>
      </c>
      <c r="Q264" t="s">
        <v>102</v>
      </c>
      <c r="R264" t="s">
        <v>102</v>
      </c>
      <c r="T264" t="s">
        <v>102</v>
      </c>
      <c r="U264" t="s">
        <v>102</v>
      </c>
      <c r="V264" t="s">
        <v>102</v>
      </c>
      <c r="W264" t="s">
        <v>102</v>
      </c>
      <c r="X264" t="s">
        <v>102</v>
      </c>
      <c r="Y264" t="s">
        <v>102</v>
      </c>
      <c r="Z264" t="s">
        <v>102</v>
      </c>
      <c r="AA264" t="s">
        <v>102</v>
      </c>
      <c r="AB264" t="s">
        <v>102</v>
      </c>
      <c r="AC264" t="s">
        <v>102</v>
      </c>
      <c r="AD264" t="s">
        <v>102</v>
      </c>
      <c r="AE264" t="s">
        <v>102</v>
      </c>
      <c r="AF264" t="s">
        <v>102</v>
      </c>
      <c r="AG264" t="s">
        <v>102</v>
      </c>
      <c r="AH264" t="s">
        <v>102</v>
      </c>
      <c r="AI264" t="s">
        <v>102</v>
      </c>
      <c r="AJ264" t="s">
        <v>102</v>
      </c>
      <c r="AL264" t="s">
        <v>1491</v>
      </c>
    </row>
    <row r="265" spans="1:38">
      <c r="A265">
        <v>15</v>
      </c>
      <c r="B265" t="s">
        <v>376</v>
      </c>
      <c r="D265" t="s">
        <v>377</v>
      </c>
      <c r="E265" t="s">
        <v>1493</v>
      </c>
      <c r="F265" t="s">
        <v>102</v>
      </c>
      <c r="G265">
        <v>22.611000000000001</v>
      </c>
      <c r="H265">
        <v>139235</v>
      </c>
      <c r="I265">
        <v>3258</v>
      </c>
      <c r="J265" t="s">
        <v>102</v>
      </c>
      <c r="K265" t="s">
        <v>102</v>
      </c>
      <c r="L265" t="s">
        <v>102</v>
      </c>
      <c r="M265" t="s">
        <v>102</v>
      </c>
      <c r="N265">
        <v>3.4468399999999999</v>
      </c>
      <c r="O265" t="s">
        <v>102</v>
      </c>
      <c r="P265" t="s">
        <v>102</v>
      </c>
      <c r="Q265" t="s">
        <v>102</v>
      </c>
      <c r="R265" t="s">
        <v>102</v>
      </c>
      <c r="U265">
        <v>21.9</v>
      </c>
      <c r="V265">
        <v>23.792000000000002</v>
      </c>
      <c r="W265">
        <v>7524.5309999999999</v>
      </c>
      <c r="X265">
        <v>19.934999999999999</v>
      </c>
      <c r="Y265">
        <v>50163.538999999997</v>
      </c>
      <c r="Z265">
        <v>1.419</v>
      </c>
      <c r="AA265">
        <v>1.4159999999999999</v>
      </c>
      <c r="AB265">
        <v>1.3049999999999999</v>
      </c>
      <c r="AC265">
        <v>2.4420000000000002</v>
      </c>
      <c r="AD265">
        <v>1.087</v>
      </c>
      <c r="AE265">
        <v>3.5485000000000002</v>
      </c>
      <c r="AF265">
        <v>1.1805000000000001</v>
      </c>
      <c r="AG265">
        <v>1.0429999999999999</v>
      </c>
      <c r="AH265">
        <v>1.5580000000000001</v>
      </c>
      <c r="AI265">
        <v>1.3440000000000001</v>
      </c>
      <c r="AJ265">
        <v>0.63300000000000001</v>
      </c>
      <c r="AK265">
        <v>1.4690000000000001</v>
      </c>
      <c r="AL265" t="s">
        <v>1491</v>
      </c>
    </row>
    <row r="266" spans="1:38">
      <c r="A266">
        <v>16</v>
      </c>
      <c r="B266" t="s">
        <v>378</v>
      </c>
      <c r="D266" t="s">
        <v>379</v>
      </c>
      <c r="E266" t="s">
        <v>1493</v>
      </c>
      <c r="F266" t="s">
        <v>102</v>
      </c>
      <c r="G266">
        <v>22.597000000000001</v>
      </c>
      <c r="H266">
        <v>201621</v>
      </c>
      <c r="I266">
        <v>4953</v>
      </c>
      <c r="J266" t="s">
        <v>102</v>
      </c>
      <c r="K266" t="s">
        <v>102</v>
      </c>
      <c r="L266" t="s">
        <v>102</v>
      </c>
      <c r="M266" t="s">
        <v>102</v>
      </c>
      <c r="N266">
        <v>4.9912200000000002</v>
      </c>
      <c r="O266" t="s">
        <v>102</v>
      </c>
      <c r="P266" t="s">
        <v>102</v>
      </c>
      <c r="Q266" t="s">
        <v>102</v>
      </c>
      <c r="R266" t="s">
        <v>102</v>
      </c>
      <c r="U266">
        <v>21.783000000000001</v>
      </c>
      <c r="V266">
        <v>23.75</v>
      </c>
      <c r="W266">
        <v>9727.6139999999996</v>
      </c>
      <c r="X266">
        <v>15.42</v>
      </c>
      <c r="Y266">
        <v>64850.762000000002</v>
      </c>
      <c r="Z266">
        <v>1.494</v>
      </c>
      <c r="AA266">
        <v>1.5029999999999999</v>
      </c>
      <c r="AB266">
        <v>2.0129999999999999</v>
      </c>
      <c r="AC266">
        <v>2.4289999999999998</v>
      </c>
      <c r="AD266">
        <v>1.129</v>
      </c>
      <c r="AE266">
        <v>3.2231999999999998</v>
      </c>
      <c r="AF266">
        <v>1.0156000000000001</v>
      </c>
      <c r="AG266">
        <v>0.91600000000000004</v>
      </c>
      <c r="AH266">
        <v>1.669</v>
      </c>
      <c r="AI266">
        <v>1.427</v>
      </c>
      <c r="AJ266">
        <v>0.53300000000000003</v>
      </c>
      <c r="AK266">
        <v>1.4690000000000001</v>
      </c>
      <c r="AL266" t="s">
        <v>1491</v>
      </c>
    </row>
    <row r="267" spans="1:38">
      <c r="A267">
        <v>17</v>
      </c>
      <c r="B267" t="s">
        <v>380</v>
      </c>
      <c r="D267" t="s">
        <v>381</v>
      </c>
      <c r="E267" t="s">
        <v>1493</v>
      </c>
      <c r="F267" t="s">
        <v>102</v>
      </c>
      <c r="G267">
        <v>22.591999999999999</v>
      </c>
      <c r="H267">
        <v>104905</v>
      </c>
      <c r="I267">
        <v>3072</v>
      </c>
      <c r="J267" t="s">
        <v>102</v>
      </c>
      <c r="K267" t="s">
        <v>102</v>
      </c>
      <c r="L267" t="s">
        <v>102</v>
      </c>
      <c r="M267" t="s">
        <v>102</v>
      </c>
      <c r="N267">
        <v>2.5969600000000002</v>
      </c>
      <c r="O267" t="s">
        <v>102</v>
      </c>
      <c r="P267" t="s">
        <v>102</v>
      </c>
      <c r="Q267" t="s">
        <v>102</v>
      </c>
      <c r="R267" t="s">
        <v>102</v>
      </c>
      <c r="U267">
        <v>21.908000000000001</v>
      </c>
      <c r="V267">
        <v>23.658000000000001</v>
      </c>
      <c r="W267">
        <v>11462.64</v>
      </c>
      <c r="X267">
        <v>13.086</v>
      </c>
      <c r="Y267">
        <v>76417.601999999999</v>
      </c>
      <c r="Z267">
        <v>1.35</v>
      </c>
      <c r="AA267">
        <v>1.29</v>
      </c>
      <c r="AB267">
        <v>1.4</v>
      </c>
      <c r="AC267">
        <v>2.4500000000000002</v>
      </c>
      <c r="AD267">
        <v>1.113</v>
      </c>
      <c r="AE267">
        <v>4.8648999999999996</v>
      </c>
      <c r="AF267">
        <v>2.7475000000000001</v>
      </c>
      <c r="AG267">
        <v>0.84399999999999997</v>
      </c>
      <c r="AH267">
        <v>1.3440000000000001</v>
      </c>
      <c r="AI267">
        <v>1.1160000000000001</v>
      </c>
      <c r="AJ267">
        <v>0.49099999999999999</v>
      </c>
      <c r="AK267">
        <v>1.466</v>
      </c>
      <c r="AL267" t="s">
        <v>1491</v>
      </c>
    </row>
    <row r="268" spans="1:38">
      <c r="A268">
        <v>18</v>
      </c>
      <c r="B268" t="s">
        <v>382</v>
      </c>
      <c r="D268" t="s">
        <v>383</v>
      </c>
      <c r="E268" t="s">
        <v>1493</v>
      </c>
      <c r="F268" t="s">
        <v>102</v>
      </c>
      <c r="G268">
        <v>22.591999999999999</v>
      </c>
      <c r="H268">
        <v>102191</v>
      </c>
      <c r="I268">
        <v>2815</v>
      </c>
      <c r="J268" t="s">
        <v>102</v>
      </c>
      <c r="K268" t="s">
        <v>102</v>
      </c>
      <c r="L268" t="s">
        <v>102</v>
      </c>
      <c r="M268" t="s">
        <v>102</v>
      </c>
      <c r="N268">
        <v>2.5297800000000001</v>
      </c>
      <c r="O268" t="s">
        <v>102</v>
      </c>
      <c r="P268" t="s">
        <v>102</v>
      </c>
      <c r="Q268" t="s">
        <v>102</v>
      </c>
      <c r="R268" t="s">
        <v>102</v>
      </c>
      <c r="U268">
        <v>21.925000000000001</v>
      </c>
      <c r="V268">
        <v>23.824999999999999</v>
      </c>
      <c r="W268">
        <v>11787.764999999999</v>
      </c>
      <c r="X268">
        <v>12.725</v>
      </c>
      <c r="Y268">
        <v>78585.100000000006</v>
      </c>
      <c r="Z268">
        <v>1.4450000000000001</v>
      </c>
      <c r="AA268">
        <v>1.45</v>
      </c>
      <c r="AB268">
        <v>1.758</v>
      </c>
      <c r="AC268">
        <v>2.4449999999999998</v>
      </c>
      <c r="AD268">
        <v>1.129</v>
      </c>
      <c r="AE268">
        <v>4.3044000000000002</v>
      </c>
      <c r="AF268">
        <v>1.9944</v>
      </c>
      <c r="AG268">
        <v>0.83199999999999996</v>
      </c>
      <c r="AH268">
        <v>1.4</v>
      </c>
      <c r="AI268">
        <v>1.222</v>
      </c>
      <c r="AJ268">
        <v>0.48599999999999999</v>
      </c>
      <c r="AK268">
        <v>1.466</v>
      </c>
      <c r="AL268" t="s">
        <v>1491</v>
      </c>
    </row>
    <row r="269" spans="1:38">
      <c r="A269">
        <v>19</v>
      </c>
      <c r="B269" t="s">
        <v>384</v>
      </c>
      <c r="D269" t="s">
        <v>385</v>
      </c>
      <c r="E269" t="s">
        <v>1493</v>
      </c>
      <c r="F269" t="s">
        <v>102</v>
      </c>
      <c r="G269">
        <v>22.587</v>
      </c>
      <c r="H269">
        <v>114651</v>
      </c>
      <c r="I269">
        <v>3349</v>
      </c>
      <c r="J269" t="s">
        <v>102</v>
      </c>
      <c r="K269" t="s">
        <v>102</v>
      </c>
      <c r="L269" t="s">
        <v>102</v>
      </c>
      <c r="M269" t="s">
        <v>102</v>
      </c>
      <c r="N269">
        <v>2.8382399999999999</v>
      </c>
      <c r="O269" t="s">
        <v>102</v>
      </c>
      <c r="P269" t="s">
        <v>102</v>
      </c>
      <c r="Q269" t="s">
        <v>102</v>
      </c>
      <c r="R269" t="s">
        <v>102</v>
      </c>
      <c r="U269">
        <v>21.783000000000001</v>
      </c>
      <c r="V269">
        <v>23.3</v>
      </c>
      <c r="W269">
        <v>10920.291999999999</v>
      </c>
      <c r="X269">
        <v>13.736000000000001</v>
      </c>
      <c r="Y269">
        <v>72801.948999999993</v>
      </c>
      <c r="Z269" t="s">
        <v>5</v>
      </c>
      <c r="AA269" t="s">
        <v>5</v>
      </c>
      <c r="AB269">
        <v>1.887</v>
      </c>
      <c r="AC269">
        <v>56.963000000000001</v>
      </c>
      <c r="AD269">
        <v>1.0880000000000001</v>
      </c>
      <c r="AE269">
        <v>7.2439999999999998</v>
      </c>
      <c r="AF269">
        <v>4.4825999999999997</v>
      </c>
      <c r="AG269">
        <v>0.86499999999999999</v>
      </c>
      <c r="AH269">
        <v>0</v>
      </c>
      <c r="AI269">
        <v>1.109</v>
      </c>
      <c r="AJ269">
        <v>0.502</v>
      </c>
      <c r="AK269">
        <v>1.466</v>
      </c>
      <c r="AL269" t="s">
        <v>1491</v>
      </c>
    </row>
    <row r="270" spans="1:38">
      <c r="A270">
        <v>20</v>
      </c>
      <c r="B270" t="s">
        <v>386</v>
      </c>
      <c r="D270" t="s">
        <v>387</v>
      </c>
      <c r="E270" t="s">
        <v>1493</v>
      </c>
      <c r="F270" t="s">
        <v>102</v>
      </c>
      <c r="G270">
        <v>22.706</v>
      </c>
      <c r="H270">
        <v>174414</v>
      </c>
      <c r="I270">
        <v>3595</v>
      </c>
      <c r="J270" t="s">
        <v>102</v>
      </c>
      <c r="K270" t="s">
        <v>102</v>
      </c>
      <c r="L270" t="s">
        <v>102</v>
      </c>
      <c r="M270" t="s">
        <v>102</v>
      </c>
      <c r="N270">
        <v>4.3177000000000003</v>
      </c>
      <c r="O270" t="s">
        <v>102</v>
      </c>
      <c r="P270" t="s">
        <v>102</v>
      </c>
      <c r="Q270" t="s">
        <v>102</v>
      </c>
      <c r="R270" t="s">
        <v>102</v>
      </c>
      <c r="U270">
        <v>21.9</v>
      </c>
      <c r="V270">
        <v>23.9</v>
      </c>
      <c r="W270">
        <v>5189.7349999999997</v>
      </c>
      <c r="X270">
        <v>28.902999999999999</v>
      </c>
      <c r="Y270">
        <v>34598.235000000001</v>
      </c>
      <c r="Z270">
        <v>1.2030000000000001</v>
      </c>
      <c r="AA270">
        <v>1.218</v>
      </c>
      <c r="AB270">
        <v>1.4059999999999999</v>
      </c>
      <c r="AC270">
        <v>1.9279999999999999</v>
      </c>
      <c r="AD270">
        <v>1.131</v>
      </c>
      <c r="AE270">
        <v>5.1451000000000002</v>
      </c>
      <c r="AF270">
        <v>2.4878999999999998</v>
      </c>
      <c r="AG270">
        <v>1.2609999999999999</v>
      </c>
      <c r="AH270">
        <v>1.494</v>
      </c>
      <c r="AI270">
        <v>1.3240000000000001</v>
      </c>
      <c r="AJ270">
        <v>0.78500000000000003</v>
      </c>
      <c r="AK270">
        <v>1.482</v>
      </c>
      <c r="AL270" t="s">
        <v>1491</v>
      </c>
    </row>
    <row r="271" spans="1:38">
      <c r="A271">
        <v>21</v>
      </c>
      <c r="B271" t="s">
        <v>388</v>
      </c>
      <c r="D271" t="s">
        <v>389</v>
      </c>
      <c r="E271" t="s">
        <v>1493</v>
      </c>
      <c r="F271" t="s">
        <v>102</v>
      </c>
      <c r="G271">
        <v>22.658000000000001</v>
      </c>
      <c r="H271">
        <v>425836</v>
      </c>
      <c r="I271">
        <v>9519</v>
      </c>
      <c r="J271" t="s">
        <v>102</v>
      </c>
      <c r="K271" t="s">
        <v>102</v>
      </c>
      <c r="L271" t="s">
        <v>102</v>
      </c>
      <c r="M271" t="s">
        <v>102</v>
      </c>
      <c r="N271">
        <v>10.54175</v>
      </c>
      <c r="O271" t="s">
        <v>102</v>
      </c>
      <c r="P271" t="s">
        <v>102</v>
      </c>
      <c r="Q271" t="s">
        <v>102</v>
      </c>
      <c r="R271" t="s">
        <v>102</v>
      </c>
      <c r="U271">
        <v>22.108000000000001</v>
      </c>
      <c r="V271">
        <v>23.832999999999998</v>
      </c>
      <c r="W271">
        <v>5201.9610000000002</v>
      </c>
      <c r="X271">
        <v>28.835000000000001</v>
      </c>
      <c r="Y271">
        <v>34679.739000000001</v>
      </c>
      <c r="Z271">
        <v>1.35</v>
      </c>
      <c r="AA271">
        <v>1.3360000000000001</v>
      </c>
      <c r="AB271">
        <v>1.4350000000000001</v>
      </c>
      <c r="AC271">
        <v>2.996</v>
      </c>
      <c r="AD271">
        <v>1.08</v>
      </c>
      <c r="AE271">
        <v>1.649</v>
      </c>
      <c r="AF271">
        <v>0.64429999999999998</v>
      </c>
      <c r="AG271">
        <v>1.2569999999999999</v>
      </c>
      <c r="AH271">
        <v>1.36</v>
      </c>
      <c r="AI271">
        <v>1.244</v>
      </c>
      <c r="AJ271">
        <v>0.74</v>
      </c>
      <c r="AK271">
        <v>1.4710000000000001</v>
      </c>
      <c r="AL271" t="s">
        <v>1491</v>
      </c>
    </row>
    <row r="272" spans="1:38">
      <c r="A272">
        <v>22</v>
      </c>
      <c r="B272" t="s">
        <v>390</v>
      </c>
      <c r="D272" t="s">
        <v>391</v>
      </c>
      <c r="E272" t="s">
        <v>1493</v>
      </c>
      <c r="F272" t="s">
        <v>102</v>
      </c>
      <c r="G272">
        <v>22.61</v>
      </c>
      <c r="H272">
        <v>53476</v>
      </c>
      <c r="I272">
        <v>1221</v>
      </c>
      <c r="J272" t="s">
        <v>102</v>
      </c>
      <c r="K272" t="s">
        <v>102</v>
      </c>
      <c r="L272" t="s">
        <v>102</v>
      </c>
      <c r="M272" t="s">
        <v>102</v>
      </c>
      <c r="N272">
        <v>1.32382</v>
      </c>
      <c r="O272" t="s">
        <v>102</v>
      </c>
      <c r="P272" t="s">
        <v>102</v>
      </c>
      <c r="Q272" t="s">
        <v>102</v>
      </c>
      <c r="R272" t="s">
        <v>102</v>
      </c>
      <c r="U272">
        <v>22.132999999999999</v>
      </c>
      <c r="V272">
        <v>23.867000000000001</v>
      </c>
      <c r="W272">
        <v>8331.6939999999995</v>
      </c>
      <c r="X272">
        <v>18.004000000000001</v>
      </c>
      <c r="Y272">
        <v>55544.63</v>
      </c>
      <c r="Z272">
        <v>1.6619999999999999</v>
      </c>
      <c r="AA272">
        <v>1.653</v>
      </c>
      <c r="AB272">
        <v>1.54</v>
      </c>
      <c r="AC272">
        <v>2.4510000000000001</v>
      </c>
      <c r="AD272">
        <v>1.119</v>
      </c>
      <c r="AE272">
        <v>1.7710999999999999</v>
      </c>
      <c r="AF272">
        <v>0.64729999999999999</v>
      </c>
      <c r="AG272">
        <v>0.99099999999999999</v>
      </c>
      <c r="AH272">
        <v>1.4470000000000001</v>
      </c>
      <c r="AI272">
        <v>1.3260000000000001</v>
      </c>
      <c r="AJ272">
        <v>0.72799999999999998</v>
      </c>
      <c r="AK272">
        <v>1.4670000000000001</v>
      </c>
      <c r="AL272" t="s">
        <v>1491</v>
      </c>
    </row>
    <row r="273" spans="1:38">
      <c r="A273">
        <v>23</v>
      </c>
      <c r="B273" t="s">
        <v>392</v>
      </c>
      <c r="D273" t="s">
        <v>393</v>
      </c>
      <c r="E273" t="s">
        <v>1493</v>
      </c>
      <c r="F273" t="s">
        <v>102</v>
      </c>
      <c r="G273">
        <v>22.617000000000001</v>
      </c>
      <c r="H273">
        <v>105122</v>
      </c>
      <c r="I273">
        <v>1754</v>
      </c>
      <c r="J273" t="s">
        <v>102</v>
      </c>
      <c r="K273" t="s">
        <v>102</v>
      </c>
      <c r="L273" t="s">
        <v>102</v>
      </c>
      <c r="M273" t="s">
        <v>102</v>
      </c>
      <c r="N273">
        <v>2.6023499999999999</v>
      </c>
      <c r="O273" t="s">
        <v>102</v>
      </c>
      <c r="P273" t="s">
        <v>102</v>
      </c>
      <c r="Q273" t="s">
        <v>102</v>
      </c>
      <c r="R273" t="s">
        <v>102</v>
      </c>
      <c r="T273" t="s">
        <v>1492</v>
      </c>
      <c r="U273">
        <v>21.867000000000001</v>
      </c>
      <c r="V273">
        <v>24.308</v>
      </c>
      <c r="W273">
        <v>4020.2379999999998</v>
      </c>
      <c r="X273">
        <v>37.311</v>
      </c>
      <c r="Y273">
        <v>26801.589</v>
      </c>
      <c r="Z273" t="s">
        <v>5</v>
      </c>
      <c r="AA273" t="s">
        <v>5</v>
      </c>
      <c r="AB273">
        <v>1.0549999999999999</v>
      </c>
      <c r="AC273">
        <v>2.4500000000000002</v>
      </c>
      <c r="AD273">
        <v>1.0840000000000001</v>
      </c>
      <c r="AE273">
        <v>2.4550999999999998</v>
      </c>
      <c r="AF273">
        <v>0.73960000000000004</v>
      </c>
      <c r="AG273">
        <v>1.427</v>
      </c>
      <c r="AH273">
        <v>0</v>
      </c>
      <c r="AI273">
        <v>1.5940000000000001</v>
      </c>
      <c r="AJ273">
        <v>1.014</v>
      </c>
      <c r="AK273">
        <v>1.468</v>
      </c>
      <c r="AL273" t="s">
        <v>1491</v>
      </c>
    </row>
    <row r="274" spans="1:38">
      <c r="A274">
        <v>24</v>
      </c>
      <c r="B274" t="s">
        <v>394</v>
      </c>
      <c r="D274" t="s">
        <v>395</v>
      </c>
      <c r="E274" t="s">
        <v>1493</v>
      </c>
      <c r="F274" t="s">
        <v>102</v>
      </c>
      <c r="G274">
        <v>22.582000000000001</v>
      </c>
      <c r="H274">
        <v>216754</v>
      </c>
      <c r="I274">
        <v>5296</v>
      </c>
      <c r="J274" t="s">
        <v>102</v>
      </c>
      <c r="K274" t="s">
        <v>102</v>
      </c>
      <c r="L274" t="s">
        <v>102</v>
      </c>
      <c r="M274" t="s">
        <v>102</v>
      </c>
      <c r="N274">
        <v>5.3658400000000004</v>
      </c>
      <c r="O274" t="s">
        <v>102</v>
      </c>
      <c r="P274" t="s">
        <v>102</v>
      </c>
      <c r="Q274" t="s">
        <v>102</v>
      </c>
      <c r="R274" t="s">
        <v>102</v>
      </c>
      <c r="U274">
        <v>21.957999999999998</v>
      </c>
      <c r="V274">
        <v>23.774999999999999</v>
      </c>
      <c r="W274">
        <v>10163.43</v>
      </c>
      <c r="X274">
        <v>14.759</v>
      </c>
      <c r="Y274">
        <v>67756.201000000001</v>
      </c>
      <c r="Z274">
        <v>1.571</v>
      </c>
      <c r="AA274">
        <v>1.621</v>
      </c>
      <c r="AB274">
        <v>1.4650000000000001</v>
      </c>
      <c r="AC274">
        <v>2.6659999999999999</v>
      </c>
      <c r="AD274">
        <v>1.081</v>
      </c>
      <c r="AE274">
        <v>0.89949999999999997</v>
      </c>
      <c r="AF274">
        <v>0.31740000000000002</v>
      </c>
      <c r="AG274">
        <v>0.89600000000000002</v>
      </c>
      <c r="AH274">
        <v>1.4990000000000001</v>
      </c>
      <c r="AI274">
        <v>1.3660000000000001</v>
      </c>
      <c r="AJ274">
        <v>0.52600000000000002</v>
      </c>
      <c r="AK274">
        <v>1.466</v>
      </c>
      <c r="AL274" t="s">
        <v>1491</v>
      </c>
    </row>
    <row r="275" spans="1:38">
      <c r="A275">
        <v>25</v>
      </c>
      <c r="B275" t="s">
        <v>396</v>
      </c>
      <c r="D275" t="s">
        <v>397</v>
      </c>
      <c r="E275" t="s">
        <v>1493</v>
      </c>
      <c r="F275" t="s">
        <v>102</v>
      </c>
      <c r="G275">
        <v>22.606999999999999</v>
      </c>
      <c r="H275">
        <v>48787</v>
      </c>
      <c r="I275">
        <v>1407</v>
      </c>
      <c r="J275" t="s">
        <v>102</v>
      </c>
      <c r="K275" t="s">
        <v>102</v>
      </c>
      <c r="L275" t="s">
        <v>102</v>
      </c>
      <c r="M275" t="s">
        <v>102</v>
      </c>
      <c r="N275">
        <v>1.20773</v>
      </c>
      <c r="O275" t="s">
        <v>102</v>
      </c>
      <c r="P275" t="s">
        <v>102</v>
      </c>
      <c r="Q275" t="s">
        <v>102</v>
      </c>
      <c r="R275" t="s">
        <v>102</v>
      </c>
      <c r="U275">
        <v>22.15</v>
      </c>
      <c r="V275">
        <v>23.582999999999998</v>
      </c>
      <c r="W275">
        <v>9780.6149999999998</v>
      </c>
      <c r="X275">
        <v>15.336</v>
      </c>
      <c r="Y275">
        <v>65204.103000000003</v>
      </c>
      <c r="Z275">
        <v>1.4319999999999999</v>
      </c>
      <c r="AA275">
        <v>1.401</v>
      </c>
      <c r="AB275">
        <v>1.109</v>
      </c>
      <c r="AC275">
        <v>2.6659999999999999</v>
      </c>
      <c r="AD275">
        <v>1.1339999999999999</v>
      </c>
      <c r="AE275">
        <v>0.21460000000000001</v>
      </c>
      <c r="AF275">
        <v>9.5899999999999999E-2</v>
      </c>
      <c r="AG275">
        <v>0.91400000000000003</v>
      </c>
      <c r="AH275">
        <v>1.175</v>
      </c>
      <c r="AI275">
        <v>1.056</v>
      </c>
      <c r="AJ275">
        <v>0.53500000000000003</v>
      </c>
      <c r="AK275">
        <v>1.474</v>
      </c>
      <c r="AL275" t="s">
        <v>1491</v>
      </c>
    </row>
    <row r="276" spans="1:38">
      <c r="A276">
        <v>26</v>
      </c>
      <c r="B276" t="s">
        <v>584</v>
      </c>
      <c r="D276" t="s">
        <v>585</v>
      </c>
      <c r="E276" t="s">
        <v>1493</v>
      </c>
      <c r="F276" t="s">
        <v>102</v>
      </c>
      <c r="G276">
        <v>22.571999999999999</v>
      </c>
      <c r="H276">
        <v>173138</v>
      </c>
      <c r="I276">
        <v>4731</v>
      </c>
      <c r="J276" t="s">
        <v>102</v>
      </c>
      <c r="K276" t="s">
        <v>102</v>
      </c>
      <c r="L276" t="s">
        <v>102</v>
      </c>
      <c r="M276" t="s">
        <v>102</v>
      </c>
      <c r="N276">
        <v>4.2861099999999999</v>
      </c>
      <c r="O276" t="s">
        <v>102</v>
      </c>
      <c r="P276" t="s">
        <v>102</v>
      </c>
      <c r="Q276" t="s">
        <v>102</v>
      </c>
      <c r="R276" t="s">
        <v>102</v>
      </c>
      <c r="U276">
        <v>21.917000000000002</v>
      </c>
      <c r="V276">
        <v>23.8</v>
      </c>
      <c r="W276">
        <v>11006.231</v>
      </c>
      <c r="X276">
        <v>13.629</v>
      </c>
      <c r="Y276">
        <v>73374.876000000004</v>
      </c>
      <c r="Z276">
        <v>1.411</v>
      </c>
      <c r="AA276">
        <v>1.4359999999999999</v>
      </c>
      <c r="AB276">
        <v>1.5049999999999999</v>
      </c>
      <c r="AC276">
        <v>4.7270000000000003</v>
      </c>
      <c r="AD276">
        <v>1.0720000000000001</v>
      </c>
      <c r="AE276">
        <v>0.89590000000000003</v>
      </c>
      <c r="AF276">
        <v>0.36559999999999998</v>
      </c>
      <c r="AG276">
        <v>0.86099999999999999</v>
      </c>
      <c r="AH276">
        <v>1.4159999999999999</v>
      </c>
      <c r="AI276">
        <v>1.2529999999999999</v>
      </c>
      <c r="AJ276">
        <v>0.5</v>
      </c>
      <c r="AK276">
        <v>1.4670000000000001</v>
      </c>
      <c r="AL276" t="s">
        <v>1491</v>
      </c>
    </row>
    <row r="277" spans="1:38">
      <c r="A277">
        <v>27</v>
      </c>
      <c r="B277" t="s">
        <v>586</v>
      </c>
      <c r="D277" t="s">
        <v>587</v>
      </c>
      <c r="E277" t="s">
        <v>1493</v>
      </c>
      <c r="F277" t="s">
        <v>102</v>
      </c>
      <c r="G277">
        <v>22.724</v>
      </c>
      <c r="H277">
        <v>58424</v>
      </c>
      <c r="I277">
        <v>849</v>
      </c>
      <c r="J277" t="s">
        <v>102</v>
      </c>
      <c r="K277" t="s">
        <v>102</v>
      </c>
      <c r="L277" t="s">
        <v>102</v>
      </c>
      <c r="M277" t="s">
        <v>102</v>
      </c>
      <c r="N277">
        <v>1.4462999999999999</v>
      </c>
      <c r="O277" t="s">
        <v>102</v>
      </c>
      <c r="P277" t="s">
        <v>102</v>
      </c>
      <c r="Q277" t="s">
        <v>102</v>
      </c>
      <c r="R277" t="s">
        <v>102</v>
      </c>
      <c r="U277">
        <v>22.1</v>
      </c>
      <c r="V277">
        <v>23.925000000000001</v>
      </c>
      <c r="W277">
        <v>2623.3850000000002</v>
      </c>
      <c r="X277">
        <v>57.177999999999997</v>
      </c>
      <c r="Y277">
        <v>17489.235000000001</v>
      </c>
      <c r="Z277" t="s">
        <v>5</v>
      </c>
      <c r="AA277" t="s">
        <v>5</v>
      </c>
      <c r="AB277">
        <v>1.2929999999999999</v>
      </c>
      <c r="AC277">
        <v>2.6880000000000002</v>
      </c>
      <c r="AD277">
        <v>1.139</v>
      </c>
      <c r="AE277">
        <v>0.34079999999999999</v>
      </c>
      <c r="AF277">
        <v>6.9500000000000006E-2</v>
      </c>
      <c r="AG277">
        <v>1.7749999999999999</v>
      </c>
      <c r="AH277">
        <v>0</v>
      </c>
      <c r="AI277">
        <v>0</v>
      </c>
      <c r="AJ277">
        <v>1.149</v>
      </c>
      <c r="AK277">
        <v>1.484</v>
      </c>
      <c r="AL277" t="s">
        <v>1491</v>
      </c>
    </row>
    <row r="278" spans="1:38">
      <c r="A278">
        <v>28</v>
      </c>
      <c r="B278" t="s">
        <v>588</v>
      </c>
      <c r="D278" t="s">
        <v>589</v>
      </c>
      <c r="E278" t="s">
        <v>1493</v>
      </c>
      <c r="F278" t="s">
        <v>102</v>
      </c>
      <c r="G278">
        <v>22.556000000000001</v>
      </c>
      <c r="H278">
        <v>204309</v>
      </c>
      <c r="I278">
        <v>4944</v>
      </c>
      <c r="J278" t="s">
        <v>102</v>
      </c>
      <c r="K278" t="s">
        <v>102</v>
      </c>
      <c r="L278" t="s">
        <v>102</v>
      </c>
      <c r="M278" t="s">
        <v>102</v>
      </c>
      <c r="N278">
        <v>5.0577699999999997</v>
      </c>
      <c r="O278" t="s">
        <v>102</v>
      </c>
      <c r="P278" t="s">
        <v>102</v>
      </c>
      <c r="Q278" t="s">
        <v>102</v>
      </c>
      <c r="R278" t="s">
        <v>102</v>
      </c>
      <c r="U278">
        <v>21.692</v>
      </c>
      <c r="V278">
        <v>23.667000000000002</v>
      </c>
      <c r="W278">
        <v>8379.9030000000002</v>
      </c>
      <c r="X278">
        <v>17.899999999999999</v>
      </c>
      <c r="Y278">
        <v>55866.019</v>
      </c>
      <c r="Z278">
        <v>1.3759999999999999</v>
      </c>
      <c r="AA278">
        <v>1.42</v>
      </c>
      <c r="AB278">
        <v>1.357</v>
      </c>
      <c r="AC278">
        <v>2.6579999999999999</v>
      </c>
      <c r="AD278">
        <v>1.087</v>
      </c>
      <c r="AE278">
        <v>0.62339999999999995</v>
      </c>
      <c r="AF278">
        <v>0.22939999999999999</v>
      </c>
      <c r="AG278">
        <v>0.98599999999999999</v>
      </c>
      <c r="AH278">
        <v>1.4890000000000001</v>
      </c>
      <c r="AI278">
        <v>1.337</v>
      </c>
      <c r="AJ278">
        <v>0.57799999999999996</v>
      </c>
      <c r="AK278">
        <v>1.466</v>
      </c>
      <c r="AL278" t="s">
        <v>1491</v>
      </c>
    </row>
    <row r="279" spans="1:38">
      <c r="A279">
        <v>29</v>
      </c>
      <c r="B279" t="s">
        <v>590</v>
      </c>
      <c r="D279" t="s">
        <v>591</v>
      </c>
      <c r="E279" t="s">
        <v>1493</v>
      </c>
      <c r="F279" t="s">
        <v>102</v>
      </c>
      <c r="G279">
        <v>22.562000000000001</v>
      </c>
      <c r="H279">
        <v>201929</v>
      </c>
      <c r="I279">
        <v>5038</v>
      </c>
      <c r="J279" t="s">
        <v>102</v>
      </c>
      <c r="K279" t="s">
        <v>102</v>
      </c>
      <c r="L279" t="s">
        <v>102</v>
      </c>
      <c r="M279" t="s">
        <v>102</v>
      </c>
      <c r="N279">
        <v>4.9988400000000004</v>
      </c>
      <c r="O279" t="s">
        <v>102</v>
      </c>
      <c r="P279" t="s">
        <v>102</v>
      </c>
      <c r="Q279" t="s">
        <v>102</v>
      </c>
      <c r="R279" t="s">
        <v>102</v>
      </c>
      <c r="U279">
        <v>21.925000000000001</v>
      </c>
      <c r="V279">
        <v>23.7</v>
      </c>
      <c r="W279">
        <v>9148.5390000000007</v>
      </c>
      <c r="X279">
        <v>16.396000000000001</v>
      </c>
      <c r="Y279">
        <v>60990.260999999999</v>
      </c>
      <c r="Z279" t="s">
        <v>5</v>
      </c>
      <c r="AA279" t="s">
        <v>5</v>
      </c>
      <c r="AB279">
        <v>1.4219999999999999</v>
      </c>
      <c r="AC279">
        <v>1.911</v>
      </c>
      <c r="AD279">
        <v>1.2130000000000001</v>
      </c>
      <c r="AE279">
        <v>6.0492999999999997</v>
      </c>
      <c r="AF279">
        <v>5.2987000000000002</v>
      </c>
      <c r="AG279">
        <v>0.94399999999999995</v>
      </c>
      <c r="AH279">
        <v>0</v>
      </c>
      <c r="AI279">
        <v>1.4219999999999999</v>
      </c>
      <c r="AJ279">
        <v>0.55000000000000004</v>
      </c>
      <c r="AK279">
        <v>1.4670000000000001</v>
      </c>
      <c r="AL279" t="s">
        <v>1491</v>
      </c>
    </row>
    <row r="280" spans="1:38">
      <c r="A280">
        <v>30</v>
      </c>
      <c r="B280" t="s">
        <v>592</v>
      </c>
      <c r="D280" t="s">
        <v>593</v>
      </c>
      <c r="E280" t="s">
        <v>1493</v>
      </c>
      <c r="F280" t="s">
        <v>102</v>
      </c>
      <c r="G280">
        <v>22.515000000000001</v>
      </c>
      <c r="H280">
        <v>254192</v>
      </c>
      <c r="I280">
        <v>6580</v>
      </c>
      <c r="J280" t="s">
        <v>102</v>
      </c>
      <c r="K280" t="s">
        <v>102</v>
      </c>
      <c r="L280" t="s">
        <v>102</v>
      </c>
      <c r="M280" t="s">
        <v>102</v>
      </c>
      <c r="N280">
        <v>6.2926299999999999</v>
      </c>
      <c r="O280" t="s">
        <v>102</v>
      </c>
      <c r="P280" t="s">
        <v>102</v>
      </c>
      <c r="Q280" t="s">
        <v>102</v>
      </c>
      <c r="R280" t="s">
        <v>102</v>
      </c>
      <c r="U280">
        <v>21.632999999999999</v>
      </c>
      <c r="V280">
        <v>23.792000000000002</v>
      </c>
      <c r="W280">
        <v>8765.3850000000002</v>
      </c>
      <c r="X280">
        <v>17.113</v>
      </c>
      <c r="Y280">
        <v>58435.898000000001</v>
      </c>
      <c r="Z280">
        <v>1.2569999999999999</v>
      </c>
      <c r="AA280">
        <v>1.216</v>
      </c>
      <c r="AB280" t="s">
        <v>5</v>
      </c>
      <c r="AC280">
        <v>17.483000000000001</v>
      </c>
      <c r="AD280">
        <v>1.083</v>
      </c>
      <c r="AE280">
        <v>6.5209999999999999</v>
      </c>
      <c r="AF280">
        <v>5.2137000000000002</v>
      </c>
      <c r="AG280">
        <v>0.96199999999999997</v>
      </c>
      <c r="AH280">
        <v>1.47</v>
      </c>
      <c r="AI280">
        <v>1.222</v>
      </c>
      <c r="AJ280">
        <v>0.55600000000000005</v>
      </c>
      <c r="AK280">
        <v>1.464</v>
      </c>
      <c r="AL280" t="s">
        <v>1491</v>
      </c>
    </row>
    <row r="281" spans="1:38">
      <c r="A281">
        <v>31</v>
      </c>
      <c r="B281" t="s">
        <v>594</v>
      </c>
      <c r="D281" t="s">
        <v>595</v>
      </c>
      <c r="E281" t="s">
        <v>1493</v>
      </c>
      <c r="F281" t="s">
        <v>102</v>
      </c>
      <c r="G281">
        <v>22.513999999999999</v>
      </c>
      <c r="H281">
        <v>56345</v>
      </c>
      <c r="I281">
        <v>1434</v>
      </c>
      <c r="J281" t="s">
        <v>102</v>
      </c>
      <c r="K281" t="s">
        <v>102</v>
      </c>
      <c r="L281" t="s">
        <v>102</v>
      </c>
      <c r="M281" t="s">
        <v>102</v>
      </c>
      <c r="N281">
        <v>1.3948499999999999</v>
      </c>
      <c r="O281" t="s">
        <v>102</v>
      </c>
      <c r="P281" t="s">
        <v>102</v>
      </c>
      <c r="Q281" t="s">
        <v>102</v>
      </c>
      <c r="R281" t="s">
        <v>102</v>
      </c>
      <c r="U281">
        <v>21.757999999999999</v>
      </c>
      <c r="V281">
        <v>23.516999999999999</v>
      </c>
      <c r="W281">
        <v>9230.9449999999997</v>
      </c>
      <c r="X281">
        <v>16.25</v>
      </c>
      <c r="Y281">
        <v>61539.635999999999</v>
      </c>
      <c r="Z281" t="s">
        <v>5</v>
      </c>
      <c r="AA281" t="s">
        <v>5</v>
      </c>
      <c r="AB281">
        <v>2.0760000000000001</v>
      </c>
      <c r="AC281">
        <v>23.22</v>
      </c>
      <c r="AD281">
        <v>1.103</v>
      </c>
      <c r="AE281">
        <v>2.5455000000000001</v>
      </c>
      <c r="AF281">
        <v>2.6684999999999999</v>
      </c>
      <c r="AG281">
        <v>0.93700000000000006</v>
      </c>
      <c r="AH281">
        <v>0</v>
      </c>
      <c r="AI281">
        <v>0</v>
      </c>
      <c r="AJ281">
        <v>0.54500000000000004</v>
      </c>
      <c r="AK281">
        <v>1.4650000000000001</v>
      </c>
      <c r="AL281" t="s">
        <v>1491</v>
      </c>
    </row>
    <row r="282" spans="1:38">
      <c r="A282">
        <v>32</v>
      </c>
      <c r="B282" t="s">
        <v>596</v>
      </c>
      <c r="D282" t="s">
        <v>597</v>
      </c>
      <c r="E282" t="s">
        <v>1493</v>
      </c>
      <c r="F282" t="s">
        <v>102</v>
      </c>
      <c r="G282">
        <v>22.533000000000001</v>
      </c>
      <c r="H282">
        <v>68204</v>
      </c>
      <c r="I282">
        <v>2046</v>
      </c>
      <c r="J282" t="s">
        <v>102</v>
      </c>
      <c r="K282" t="s">
        <v>102</v>
      </c>
      <c r="L282" t="s">
        <v>102</v>
      </c>
      <c r="M282" t="s">
        <v>102</v>
      </c>
      <c r="N282">
        <v>1.68842</v>
      </c>
      <c r="O282" t="s">
        <v>102</v>
      </c>
      <c r="P282" t="s">
        <v>102</v>
      </c>
      <c r="Q282" t="s">
        <v>102</v>
      </c>
      <c r="R282" t="s">
        <v>102</v>
      </c>
      <c r="U282">
        <v>21.817</v>
      </c>
      <c r="V282">
        <v>23.641999999999999</v>
      </c>
      <c r="W282">
        <v>11180.285</v>
      </c>
      <c r="X282">
        <v>13.416</v>
      </c>
      <c r="Y282">
        <v>74535.232000000004</v>
      </c>
      <c r="Z282">
        <v>1.1439999999999999</v>
      </c>
      <c r="AA282">
        <v>1.129</v>
      </c>
      <c r="AB282">
        <v>4.1500000000000004</v>
      </c>
      <c r="AC282">
        <v>1.91</v>
      </c>
      <c r="AD282">
        <v>1.3069999999999999</v>
      </c>
      <c r="AE282">
        <v>4.8495999999999997</v>
      </c>
      <c r="AF282">
        <v>7.4688999999999997</v>
      </c>
      <c r="AG282">
        <v>0.85199999999999998</v>
      </c>
      <c r="AH282">
        <v>1.2030000000000001</v>
      </c>
      <c r="AI282">
        <v>1.0169999999999999</v>
      </c>
      <c r="AJ282">
        <v>0.49399999999999999</v>
      </c>
      <c r="AK282">
        <v>1.4650000000000001</v>
      </c>
      <c r="AL282" t="s">
        <v>1491</v>
      </c>
    </row>
    <row r="283" spans="1:38">
      <c r="A283">
        <v>33</v>
      </c>
      <c r="B283" t="s">
        <v>598</v>
      </c>
      <c r="D283" t="s">
        <v>599</v>
      </c>
      <c r="E283" t="s">
        <v>1493</v>
      </c>
      <c r="F283" t="s">
        <v>102</v>
      </c>
      <c r="G283">
        <v>22.547000000000001</v>
      </c>
      <c r="H283">
        <v>168151</v>
      </c>
      <c r="I283">
        <v>3271</v>
      </c>
      <c r="J283" t="s">
        <v>102</v>
      </c>
      <c r="K283" t="s">
        <v>102</v>
      </c>
      <c r="L283" t="s">
        <v>102</v>
      </c>
      <c r="M283" t="s">
        <v>102</v>
      </c>
      <c r="N283">
        <v>4.1626500000000002</v>
      </c>
      <c r="O283" t="s">
        <v>102</v>
      </c>
      <c r="P283" t="s">
        <v>102</v>
      </c>
      <c r="Q283" t="s">
        <v>102</v>
      </c>
      <c r="R283" t="s">
        <v>102</v>
      </c>
      <c r="U283">
        <v>21.808</v>
      </c>
      <c r="V283">
        <v>23.641999999999999</v>
      </c>
      <c r="W283">
        <v>7731.3649999999998</v>
      </c>
      <c r="X283">
        <v>19.401</v>
      </c>
      <c r="Y283">
        <v>51542.430999999997</v>
      </c>
      <c r="Z283" t="s">
        <v>5</v>
      </c>
      <c r="AA283" t="s">
        <v>5</v>
      </c>
      <c r="AB283">
        <v>1.3180000000000001</v>
      </c>
      <c r="AC283">
        <v>1.915</v>
      </c>
      <c r="AD283">
        <v>1.095</v>
      </c>
      <c r="AE283">
        <v>8.0263000000000009</v>
      </c>
      <c r="AF283">
        <v>3.6528</v>
      </c>
      <c r="AG283">
        <v>1.026</v>
      </c>
      <c r="AH283">
        <v>0</v>
      </c>
      <c r="AI283">
        <v>0</v>
      </c>
      <c r="AJ283">
        <v>0.625</v>
      </c>
      <c r="AK283">
        <v>1.4650000000000001</v>
      </c>
      <c r="AL283" t="s">
        <v>1491</v>
      </c>
    </row>
    <row r="284" spans="1:38">
      <c r="A284">
        <v>34</v>
      </c>
      <c r="B284" t="s">
        <v>600</v>
      </c>
      <c r="D284" t="s">
        <v>601</v>
      </c>
      <c r="E284" t="s">
        <v>1493</v>
      </c>
      <c r="F284" t="s">
        <v>102</v>
      </c>
      <c r="G284">
        <v>23.274999999999999</v>
      </c>
      <c r="H284">
        <v>61</v>
      </c>
      <c r="I284">
        <v>0</v>
      </c>
      <c r="J284" t="s">
        <v>102</v>
      </c>
      <c r="K284" t="s">
        <v>102</v>
      </c>
      <c r="L284" t="s">
        <v>102</v>
      </c>
      <c r="M284" t="s">
        <v>102</v>
      </c>
      <c r="N284">
        <v>1.5100000000000001E-3</v>
      </c>
      <c r="O284" t="s">
        <v>102</v>
      </c>
      <c r="P284" t="s">
        <v>102</v>
      </c>
      <c r="Q284" t="s">
        <v>102</v>
      </c>
      <c r="R284" t="s">
        <v>102</v>
      </c>
      <c r="S284" t="s">
        <v>1248</v>
      </c>
      <c r="U284">
        <v>23.266999999999999</v>
      </c>
      <c r="V284">
        <v>23.3</v>
      </c>
      <c r="W284">
        <v>9297173.2520000003</v>
      </c>
      <c r="X284">
        <v>1.6E-2</v>
      </c>
      <c r="Y284">
        <v>61981155.012000002</v>
      </c>
      <c r="Z284">
        <v>2.0329999999999999</v>
      </c>
      <c r="AA284">
        <v>2.069</v>
      </c>
      <c r="AB284">
        <v>1.923</v>
      </c>
      <c r="AC284">
        <v>2.5489999999999999</v>
      </c>
      <c r="AD284">
        <v>1.196</v>
      </c>
      <c r="AE284">
        <v>1.4E-3</v>
      </c>
      <c r="AF284">
        <v>2.0000000000000001E-4</v>
      </c>
      <c r="AG284">
        <v>3.1E-2</v>
      </c>
      <c r="AH284">
        <v>3.2000000000000001E-2</v>
      </c>
      <c r="AI284">
        <v>3.1E-2</v>
      </c>
      <c r="AJ284">
        <v>2.1999999999999999E-2</v>
      </c>
      <c r="AK284">
        <v>1.514</v>
      </c>
      <c r="AL284" t="s">
        <v>1491</v>
      </c>
    </row>
    <row r="285" spans="1:38">
      <c r="A285">
        <v>35</v>
      </c>
      <c r="B285" t="s">
        <v>602</v>
      </c>
      <c r="D285" t="s">
        <v>603</v>
      </c>
      <c r="E285" t="s">
        <v>1493</v>
      </c>
      <c r="F285" t="s">
        <v>102</v>
      </c>
      <c r="G285">
        <v>22.524000000000001</v>
      </c>
      <c r="H285">
        <v>205758</v>
      </c>
      <c r="I285">
        <v>5469</v>
      </c>
      <c r="J285" t="s">
        <v>102</v>
      </c>
      <c r="K285" t="s">
        <v>102</v>
      </c>
      <c r="L285" t="s">
        <v>102</v>
      </c>
      <c r="M285" t="s">
        <v>102</v>
      </c>
      <c r="N285">
        <v>5.0936199999999996</v>
      </c>
      <c r="O285" t="s">
        <v>102</v>
      </c>
      <c r="P285" t="s">
        <v>102</v>
      </c>
      <c r="Q285" t="s">
        <v>102</v>
      </c>
      <c r="R285" t="s">
        <v>102</v>
      </c>
      <c r="U285">
        <v>21.757999999999999</v>
      </c>
      <c r="V285">
        <v>23.625</v>
      </c>
      <c r="W285">
        <v>8905.31</v>
      </c>
      <c r="X285">
        <v>16.844000000000001</v>
      </c>
      <c r="Y285">
        <v>59368.733</v>
      </c>
      <c r="Z285">
        <v>1.262</v>
      </c>
      <c r="AA285">
        <v>1.2410000000000001</v>
      </c>
      <c r="AB285">
        <v>1.339</v>
      </c>
      <c r="AC285">
        <v>14.611000000000001</v>
      </c>
      <c r="AD285">
        <v>1.0660000000000001</v>
      </c>
      <c r="AE285">
        <v>9.7342999999999993</v>
      </c>
      <c r="AF285">
        <v>6.6441999999999997</v>
      </c>
      <c r="AG285">
        <v>0.95499999999999996</v>
      </c>
      <c r="AH285">
        <v>1.3779999999999999</v>
      </c>
      <c r="AI285">
        <v>1.177</v>
      </c>
      <c r="AJ285">
        <v>0.55500000000000005</v>
      </c>
      <c r="AK285">
        <v>1.466</v>
      </c>
      <c r="AL285" t="s">
        <v>1491</v>
      </c>
    </row>
    <row r="286" spans="1:38">
      <c r="A286">
        <v>36</v>
      </c>
      <c r="B286" t="s">
        <v>604</v>
      </c>
      <c r="D286" t="s">
        <v>605</v>
      </c>
      <c r="E286" t="s">
        <v>1493</v>
      </c>
      <c r="F286" t="s">
        <v>102</v>
      </c>
      <c r="G286">
        <v>22.509</v>
      </c>
      <c r="H286">
        <v>108958</v>
      </c>
      <c r="I286">
        <v>2237</v>
      </c>
      <c r="J286" t="s">
        <v>102</v>
      </c>
      <c r="K286" t="s">
        <v>102</v>
      </c>
      <c r="L286" t="s">
        <v>102</v>
      </c>
      <c r="M286" t="s">
        <v>102</v>
      </c>
      <c r="N286">
        <v>2.6973099999999999</v>
      </c>
      <c r="O286" t="s">
        <v>102</v>
      </c>
      <c r="P286" t="s">
        <v>102</v>
      </c>
      <c r="Q286" t="s">
        <v>102</v>
      </c>
      <c r="R286" t="s">
        <v>102</v>
      </c>
      <c r="U286">
        <v>21.858000000000001</v>
      </c>
      <c r="V286">
        <v>23.824999999999999</v>
      </c>
      <c r="W286">
        <v>7760.5749999999998</v>
      </c>
      <c r="X286">
        <v>19.327999999999999</v>
      </c>
      <c r="Y286">
        <v>51737.167000000001</v>
      </c>
      <c r="Z286" t="s">
        <v>5</v>
      </c>
      <c r="AA286" t="s">
        <v>5</v>
      </c>
      <c r="AB286">
        <v>1.159</v>
      </c>
      <c r="AC286">
        <v>1.9139999999999999</v>
      </c>
      <c r="AD286">
        <v>1.103</v>
      </c>
      <c r="AE286">
        <v>6.2403000000000004</v>
      </c>
      <c r="AF286">
        <v>4.4424999999999999</v>
      </c>
      <c r="AG286">
        <v>1.022</v>
      </c>
      <c r="AH286">
        <v>0</v>
      </c>
      <c r="AI286">
        <v>0</v>
      </c>
      <c r="AJ286">
        <v>0.59799999999999998</v>
      </c>
      <c r="AK286">
        <v>1.4670000000000001</v>
      </c>
      <c r="AL286" t="s">
        <v>1491</v>
      </c>
    </row>
    <row r="287" spans="1:38">
      <c r="A287">
        <v>37</v>
      </c>
      <c r="B287" t="s">
        <v>606</v>
      </c>
      <c r="D287" t="s">
        <v>607</v>
      </c>
      <c r="E287" t="s">
        <v>1493</v>
      </c>
      <c r="F287" t="s">
        <v>102</v>
      </c>
      <c r="G287">
        <v>22.483000000000001</v>
      </c>
      <c r="H287">
        <v>180823</v>
      </c>
      <c r="I287">
        <v>5120</v>
      </c>
      <c r="J287" t="s">
        <v>102</v>
      </c>
      <c r="K287" t="s">
        <v>102</v>
      </c>
      <c r="L287" t="s">
        <v>102</v>
      </c>
      <c r="M287" t="s">
        <v>102</v>
      </c>
      <c r="N287">
        <v>4.4763700000000002</v>
      </c>
      <c r="O287" t="s">
        <v>102</v>
      </c>
      <c r="P287" t="s">
        <v>102</v>
      </c>
      <c r="Q287" t="s">
        <v>102</v>
      </c>
      <c r="R287" t="s">
        <v>102</v>
      </c>
      <c r="U287">
        <v>21.742000000000001</v>
      </c>
      <c r="V287">
        <v>23.55</v>
      </c>
      <c r="W287">
        <v>9546.9650000000001</v>
      </c>
      <c r="X287">
        <v>15.712</v>
      </c>
      <c r="Y287">
        <v>63646.436000000002</v>
      </c>
      <c r="Z287">
        <v>1.131</v>
      </c>
      <c r="AA287">
        <v>1.113</v>
      </c>
      <c r="AB287">
        <v>1.385</v>
      </c>
      <c r="AC287">
        <v>1.9059999999999999</v>
      </c>
      <c r="AD287">
        <v>1.1020000000000001</v>
      </c>
      <c r="AE287">
        <v>5.6917</v>
      </c>
      <c r="AF287">
        <v>5.6318999999999999</v>
      </c>
      <c r="AG287">
        <v>0.92</v>
      </c>
      <c r="AH287">
        <v>1.24</v>
      </c>
      <c r="AI287">
        <v>1.0549999999999999</v>
      </c>
      <c r="AJ287">
        <v>0.53400000000000003</v>
      </c>
      <c r="AK287">
        <v>1.4630000000000001</v>
      </c>
      <c r="AL287" t="s">
        <v>1491</v>
      </c>
    </row>
    <row r="288" spans="1:38">
      <c r="A288">
        <v>38</v>
      </c>
      <c r="B288" t="s">
        <v>608</v>
      </c>
      <c r="D288" t="s">
        <v>609</v>
      </c>
      <c r="E288" t="s">
        <v>1493</v>
      </c>
      <c r="F288" t="s">
        <v>102</v>
      </c>
      <c r="G288">
        <v>22.506</v>
      </c>
      <c r="H288">
        <v>106849</v>
      </c>
      <c r="I288">
        <v>2601</v>
      </c>
      <c r="J288" t="s">
        <v>102</v>
      </c>
      <c r="K288" t="s">
        <v>102</v>
      </c>
      <c r="L288" t="s">
        <v>102</v>
      </c>
      <c r="M288" t="s">
        <v>102</v>
      </c>
      <c r="N288">
        <v>2.6451099999999999</v>
      </c>
      <c r="O288" t="s">
        <v>102</v>
      </c>
      <c r="P288" t="s">
        <v>102</v>
      </c>
      <c r="Q288" t="s">
        <v>102</v>
      </c>
      <c r="R288" t="s">
        <v>102</v>
      </c>
      <c r="U288">
        <v>21.783000000000001</v>
      </c>
      <c r="V288">
        <v>23.55</v>
      </c>
      <c r="W288">
        <v>7370.0739999999996</v>
      </c>
      <c r="X288">
        <v>20.353000000000002</v>
      </c>
      <c r="Y288">
        <v>49133.828999999998</v>
      </c>
      <c r="Z288">
        <v>1.3160000000000001</v>
      </c>
      <c r="AA288">
        <v>1.341</v>
      </c>
      <c r="AB288">
        <v>1.974</v>
      </c>
      <c r="AC288">
        <v>1.9</v>
      </c>
      <c r="AD288">
        <v>1.1579999999999999</v>
      </c>
      <c r="AE288">
        <v>5.6477000000000004</v>
      </c>
      <c r="AF288">
        <v>3.7896000000000001</v>
      </c>
      <c r="AG288">
        <v>1.0489999999999999</v>
      </c>
      <c r="AH288">
        <v>1.3939999999999999</v>
      </c>
      <c r="AI288">
        <v>1.256</v>
      </c>
      <c r="AJ288">
        <v>0.61499999999999999</v>
      </c>
      <c r="AK288">
        <v>1.4650000000000001</v>
      </c>
      <c r="AL288" t="s">
        <v>1491</v>
      </c>
    </row>
    <row r="289" spans="1:38">
      <c r="A289">
        <v>39</v>
      </c>
      <c r="B289" t="s">
        <v>610</v>
      </c>
      <c r="D289" t="s">
        <v>611</v>
      </c>
      <c r="E289" t="s">
        <v>1493</v>
      </c>
      <c r="F289" t="s">
        <v>102</v>
      </c>
      <c r="G289">
        <v>22.488</v>
      </c>
      <c r="H289">
        <v>129155</v>
      </c>
      <c r="I289">
        <v>3771</v>
      </c>
      <c r="J289" t="s">
        <v>102</v>
      </c>
      <c r="K289" t="s">
        <v>102</v>
      </c>
      <c r="L289" t="s">
        <v>102</v>
      </c>
      <c r="M289" t="s">
        <v>102</v>
      </c>
      <c r="N289">
        <v>3.1972800000000001</v>
      </c>
      <c r="O289" t="s">
        <v>102</v>
      </c>
      <c r="P289" t="s">
        <v>102</v>
      </c>
      <c r="Q289" t="s">
        <v>102</v>
      </c>
      <c r="R289" t="s">
        <v>102</v>
      </c>
      <c r="U289">
        <v>21.766999999999999</v>
      </c>
      <c r="V289">
        <v>23.742000000000001</v>
      </c>
      <c r="W289">
        <v>10232.33</v>
      </c>
      <c r="X289">
        <v>14.659000000000001</v>
      </c>
      <c r="Y289">
        <v>68215.534</v>
      </c>
      <c r="Z289">
        <v>1.1399999999999999</v>
      </c>
      <c r="AA289">
        <v>1.103</v>
      </c>
      <c r="AB289">
        <v>2.113</v>
      </c>
      <c r="AC289">
        <v>2.65</v>
      </c>
      <c r="AD289">
        <v>1.131</v>
      </c>
      <c r="AE289">
        <v>0.69220000000000004</v>
      </c>
      <c r="AF289">
        <v>0.30940000000000001</v>
      </c>
      <c r="AG289">
        <v>0.88900000000000001</v>
      </c>
      <c r="AH289">
        <v>1.1970000000000001</v>
      </c>
      <c r="AI289">
        <v>1.01</v>
      </c>
      <c r="AJ289">
        <v>0.51700000000000002</v>
      </c>
      <c r="AK289">
        <v>1.4650000000000001</v>
      </c>
      <c r="AL289" t="s">
        <v>1491</v>
      </c>
    </row>
    <row r="290" spans="1:38">
      <c r="A290">
        <v>40</v>
      </c>
      <c r="B290" t="s">
        <v>612</v>
      </c>
      <c r="D290" t="s">
        <v>613</v>
      </c>
      <c r="E290" t="s">
        <v>1493</v>
      </c>
      <c r="F290" t="s">
        <v>102</v>
      </c>
      <c r="G290">
        <v>22.518000000000001</v>
      </c>
      <c r="H290">
        <v>134393</v>
      </c>
      <c r="I290">
        <v>3331</v>
      </c>
      <c r="J290" t="s">
        <v>102</v>
      </c>
      <c r="K290" t="s">
        <v>102</v>
      </c>
      <c r="L290" t="s">
        <v>102</v>
      </c>
      <c r="M290" t="s">
        <v>102</v>
      </c>
      <c r="N290">
        <v>3.3269500000000001</v>
      </c>
      <c r="O290" t="s">
        <v>102</v>
      </c>
      <c r="P290" t="s">
        <v>102</v>
      </c>
      <c r="Q290" t="s">
        <v>102</v>
      </c>
      <c r="R290" t="s">
        <v>102</v>
      </c>
      <c r="U290">
        <v>21.733000000000001</v>
      </c>
      <c r="V290">
        <v>23.692</v>
      </c>
      <c r="W290">
        <v>7504.7960000000003</v>
      </c>
      <c r="X290">
        <v>19.986999999999998</v>
      </c>
      <c r="Y290">
        <v>50031.972999999998</v>
      </c>
      <c r="Z290">
        <v>1.292</v>
      </c>
      <c r="AA290">
        <v>1.2909999999999999</v>
      </c>
      <c r="AB290">
        <v>1.623</v>
      </c>
      <c r="AC290">
        <v>1.944</v>
      </c>
      <c r="AD290">
        <v>1.147</v>
      </c>
      <c r="AE290">
        <v>5.1132</v>
      </c>
      <c r="AF290">
        <v>3.4708999999999999</v>
      </c>
      <c r="AG290">
        <v>1.04</v>
      </c>
      <c r="AH290">
        <v>1.4370000000000001</v>
      </c>
      <c r="AI290">
        <v>1.2370000000000001</v>
      </c>
      <c r="AJ290">
        <v>0.60199999999999998</v>
      </c>
      <c r="AK290">
        <v>1.468</v>
      </c>
      <c r="AL290" t="s">
        <v>1491</v>
      </c>
    </row>
    <row r="291" spans="1:38">
      <c r="A291">
        <v>41</v>
      </c>
      <c r="B291" t="s">
        <v>614</v>
      </c>
      <c r="D291" t="s">
        <v>615</v>
      </c>
      <c r="E291" t="s">
        <v>1493</v>
      </c>
      <c r="F291" t="s">
        <v>102</v>
      </c>
      <c r="G291">
        <v>22.495000000000001</v>
      </c>
      <c r="H291">
        <v>81255</v>
      </c>
      <c r="I291">
        <v>2158</v>
      </c>
      <c r="J291" t="s">
        <v>102</v>
      </c>
      <c r="K291" t="s">
        <v>102</v>
      </c>
      <c r="L291" t="s">
        <v>102</v>
      </c>
      <c r="M291" t="s">
        <v>102</v>
      </c>
      <c r="N291">
        <v>2.0115099999999999</v>
      </c>
      <c r="O291" t="s">
        <v>102</v>
      </c>
      <c r="P291" t="s">
        <v>102</v>
      </c>
      <c r="Q291" t="s">
        <v>102</v>
      </c>
      <c r="R291" t="s">
        <v>102</v>
      </c>
      <c r="U291">
        <v>21.917000000000002</v>
      </c>
      <c r="V291">
        <v>23.542000000000002</v>
      </c>
      <c r="W291">
        <v>8759.2800000000007</v>
      </c>
      <c r="X291">
        <v>17.125</v>
      </c>
      <c r="Y291">
        <v>58395.203000000001</v>
      </c>
      <c r="Z291">
        <v>1.3540000000000001</v>
      </c>
      <c r="AA291">
        <v>1.347</v>
      </c>
      <c r="AB291">
        <v>1.1439999999999999</v>
      </c>
      <c r="AC291">
        <v>1.905</v>
      </c>
      <c r="AD291">
        <v>1.0940000000000001</v>
      </c>
      <c r="AE291">
        <v>4.9290000000000003</v>
      </c>
      <c r="AF291">
        <v>3.3877000000000002</v>
      </c>
      <c r="AG291">
        <v>0.96099999999999997</v>
      </c>
      <c r="AH291">
        <v>1.302</v>
      </c>
      <c r="AI291">
        <v>1.159</v>
      </c>
      <c r="AJ291">
        <v>0.56200000000000006</v>
      </c>
      <c r="AK291">
        <v>1.4630000000000001</v>
      </c>
      <c r="AL291" t="s">
        <v>1491</v>
      </c>
    </row>
    <row r="292" spans="1:38">
      <c r="A292">
        <v>42</v>
      </c>
      <c r="B292" t="s">
        <v>616</v>
      </c>
      <c r="D292" t="s">
        <v>617</v>
      </c>
      <c r="E292" t="s">
        <v>1493</v>
      </c>
      <c r="F292" t="s">
        <v>102</v>
      </c>
      <c r="G292">
        <v>22.591000000000001</v>
      </c>
      <c r="H292">
        <v>95928</v>
      </c>
      <c r="I292">
        <v>1440</v>
      </c>
      <c r="J292" t="s">
        <v>102</v>
      </c>
      <c r="K292" t="s">
        <v>102</v>
      </c>
      <c r="L292" t="s">
        <v>102</v>
      </c>
      <c r="M292" t="s">
        <v>102</v>
      </c>
      <c r="N292">
        <v>2.3747500000000001</v>
      </c>
      <c r="O292" t="s">
        <v>102</v>
      </c>
      <c r="P292" t="s">
        <v>102</v>
      </c>
      <c r="Q292" t="s">
        <v>102</v>
      </c>
      <c r="R292" t="s">
        <v>102</v>
      </c>
      <c r="U292">
        <v>21.774999999999999</v>
      </c>
      <c r="V292">
        <v>23.766999999999999</v>
      </c>
      <c r="W292">
        <v>741.65300000000002</v>
      </c>
      <c r="X292">
        <v>202.251</v>
      </c>
      <c r="Y292">
        <v>4944.3509999999997</v>
      </c>
      <c r="Z292" t="s">
        <v>5</v>
      </c>
      <c r="AA292" t="s">
        <v>5</v>
      </c>
      <c r="AB292">
        <v>0.91300000000000003</v>
      </c>
      <c r="AC292">
        <v>1.913</v>
      </c>
      <c r="AD292">
        <v>1.157</v>
      </c>
      <c r="AE292">
        <v>2.2105000000000001</v>
      </c>
      <c r="AF292">
        <v>0.97489999999999999</v>
      </c>
      <c r="AG292">
        <v>3.3180000000000001</v>
      </c>
      <c r="AH292">
        <v>0</v>
      </c>
      <c r="AI292">
        <v>0</v>
      </c>
      <c r="AJ292">
        <v>1.2589999999999999</v>
      </c>
      <c r="AK292">
        <v>1.472</v>
      </c>
      <c r="AL292" t="s">
        <v>1491</v>
      </c>
    </row>
    <row r="293" spans="1:38">
      <c r="A293">
        <v>43</v>
      </c>
      <c r="B293" t="s">
        <v>618</v>
      </c>
      <c r="D293" t="s">
        <v>619</v>
      </c>
      <c r="E293" t="s">
        <v>1493</v>
      </c>
      <c r="F293" t="s">
        <v>102</v>
      </c>
      <c r="G293">
        <v>22.513000000000002</v>
      </c>
      <c r="H293">
        <v>28658</v>
      </c>
      <c r="I293">
        <v>632</v>
      </c>
      <c r="J293" t="s">
        <v>102</v>
      </c>
      <c r="K293" t="s">
        <v>102</v>
      </c>
      <c r="L293" t="s">
        <v>102</v>
      </c>
      <c r="M293" t="s">
        <v>102</v>
      </c>
      <c r="N293">
        <v>0.70943000000000001</v>
      </c>
      <c r="O293" t="s">
        <v>102</v>
      </c>
      <c r="P293" t="s">
        <v>102</v>
      </c>
      <c r="Q293" t="s">
        <v>102</v>
      </c>
      <c r="R293" t="s">
        <v>102</v>
      </c>
      <c r="S293" t="s">
        <v>1248</v>
      </c>
      <c r="U293">
        <v>21.891999999999999</v>
      </c>
      <c r="V293">
        <v>23.841999999999999</v>
      </c>
      <c r="W293">
        <v>7450.4780000000001</v>
      </c>
      <c r="X293">
        <v>20.132999999999999</v>
      </c>
      <c r="Y293">
        <v>49669.851000000002</v>
      </c>
      <c r="Z293">
        <v>1.69</v>
      </c>
      <c r="AA293">
        <v>1.732</v>
      </c>
      <c r="AB293">
        <v>1.518</v>
      </c>
      <c r="AC293">
        <v>27.684999999999999</v>
      </c>
      <c r="AD293">
        <v>1.089</v>
      </c>
      <c r="AE293">
        <v>3.9782000000000002</v>
      </c>
      <c r="AF293">
        <v>2.8614999999999999</v>
      </c>
      <c r="AG293">
        <v>1.0429999999999999</v>
      </c>
      <c r="AH293">
        <v>1.6659999999999999</v>
      </c>
      <c r="AI293">
        <v>1.5089999999999999</v>
      </c>
      <c r="AJ293">
        <v>0.60599999999999998</v>
      </c>
      <c r="AK293">
        <v>1.466</v>
      </c>
      <c r="AL293" t="s">
        <v>1491</v>
      </c>
    </row>
    <row r="294" spans="1:38">
      <c r="A294">
        <v>44</v>
      </c>
      <c r="B294" t="s">
        <v>620</v>
      </c>
      <c r="D294" t="s">
        <v>621</v>
      </c>
      <c r="E294" t="s">
        <v>1493</v>
      </c>
      <c r="F294" t="s">
        <v>102</v>
      </c>
      <c r="G294">
        <v>22.512</v>
      </c>
      <c r="H294">
        <v>94045</v>
      </c>
      <c r="I294">
        <v>2137</v>
      </c>
      <c r="J294" t="s">
        <v>102</v>
      </c>
      <c r="K294" t="s">
        <v>102</v>
      </c>
      <c r="L294" t="s">
        <v>102</v>
      </c>
      <c r="M294" t="s">
        <v>102</v>
      </c>
      <c r="N294">
        <v>2.3281200000000002</v>
      </c>
      <c r="O294" t="s">
        <v>102</v>
      </c>
      <c r="P294" t="s">
        <v>102</v>
      </c>
      <c r="Q294" t="s">
        <v>102</v>
      </c>
      <c r="R294" t="s">
        <v>102</v>
      </c>
      <c r="T294" t="s">
        <v>1492</v>
      </c>
      <c r="U294">
        <v>21.917000000000002</v>
      </c>
      <c r="V294">
        <v>23.533000000000001</v>
      </c>
      <c r="W294">
        <v>5066.17</v>
      </c>
      <c r="X294">
        <v>29.608000000000001</v>
      </c>
      <c r="Y294">
        <v>33774.468999999997</v>
      </c>
      <c r="Z294" t="s">
        <v>5</v>
      </c>
      <c r="AA294" t="s">
        <v>5</v>
      </c>
      <c r="AB294">
        <v>1.169</v>
      </c>
      <c r="AC294">
        <v>1.7709999999999999</v>
      </c>
      <c r="AD294">
        <v>1.0940000000000001</v>
      </c>
      <c r="AE294">
        <v>5.3086000000000002</v>
      </c>
      <c r="AF294">
        <v>4.1969000000000003</v>
      </c>
      <c r="AG294">
        <v>1.2649999999999999</v>
      </c>
      <c r="AH294">
        <v>0</v>
      </c>
      <c r="AI294">
        <v>0</v>
      </c>
      <c r="AJ294">
        <v>0.65900000000000003</v>
      </c>
      <c r="AK294">
        <v>1.466</v>
      </c>
      <c r="AL294" t="s">
        <v>1491</v>
      </c>
    </row>
    <row r="295" spans="1:38">
      <c r="A295">
        <v>45</v>
      </c>
      <c r="B295" t="s">
        <v>622</v>
      </c>
      <c r="D295" t="s">
        <v>623</v>
      </c>
      <c r="E295" t="s">
        <v>1493</v>
      </c>
      <c r="F295" t="s">
        <v>102</v>
      </c>
      <c r="G295">
        <v>22.465</v>
      </c>
      <c r="H295">
        <v>404012</v>
      </c>
      <c r="I295">
        <v>11161</v>
      </c>
      <c r="J295" t="s">
        <v>102</v>
      </c>
      <c r="K295" t="s">
        <v>102</v>
      </c>
      <c r="L295" t="s">
        <v>102</v>
      </c>
      <c r="M295" t="s">
        <v>102</v>
      </c>
      <c r="N295">
        <v>10.0015</v>
      </c>
      <c r="O295" t="s">
        <v>102</v>
      </c>
      <c r="P295" t="s">
        <v>102</v>
      </c>
      <c r="Q295" t="s">
        <v>102</v>
      </c>
      <c r="R295" t="s">
        <v>102</v>
      </c>
      <c r="U295">
        <v>21.766999999999999</v>
      </c>
      <c r="V295">
        <v>23.382999999999999</v>
      </c>
      <c r="W295">
        <v>9076.0040000000008</v>
      </c>
      <c r="X295">
        <v>16.527000000000001</v>
      </c>
      <c r="Y295">
        <v>60506.692000000003</v>
      </c>
      <c r="Z295">
        <v>1.1399999999999999</v>
      </c>
      <c r="AA295">
        <v>1.1399999999999999</v>
      </c>
      <c r="AB295">
        <v>1.5089999999999999</v>
      </c>
      <c r="AC295">
        <v>1.7629999999999999</v>
      </c>
      <c r="AD295">
        <v>1.093</v>
      </c>
      <c r="AE295">
        <v>6.4558</v>
      </c>
      <c r="AF295">
        <v>4.9151999999999996</v>
      </c>
      <c r="AG295">
        <v>0.94299999999999995</v>
      </c>
      <c r="AH295">
        <v>1.274</v>
      </c>
      <c r="AI295">
        <v>1.0980000000000001</v>
      </c>
      <c r="AJ295">
        <v>0.54600000000000004</v>
      </c>
      <c r="AK295">
        <v>1.462</v>
      </c>
      <c r="AL295" t="s">
        <v>1491</v>
      </c>
    </row>
    <row r="296" spans="1:38">
      <c r="A296">
        <v>46</v>
      </c>
      <c r="B296" t="s">
        <v>624</v>
      </c>
      <c r="D296" t="s">
        <v>625</v>
      </c>
      <c r="E296" t="s">
        <v>1493</v>
      </c>
      <c r="F296" t="s">
        <v>102</v>
      </c>
      <c r="G296">
        <v>22.491</v>
      </c>
      <c r="H296">
        <v>217206</v>
      </c>
      <c r="I296">
        <v>5491</v>
      </c>
      <c r="J296" t="s">
        <v>102</v>
      </c>
      <c r="K296" t="s">
        <v>102</v>
      </c>
      <c r="L296" t="s">
        <v>102</v>
      </c>
      <c r="M296" t="s">
        <v>102</v>
      </c>
      <c r="N296">
        <v>5.37704</v>
      </c>
      <c r="O296" t="s">
        <v>102</v>
      </c>
      <c r="P296" t="s">
        <v>102</v>
      </c>
      <c r="Q296" t="s">
        <v>102</v>
      </c>
      <c r="R296" t="s">
        <v>102</v>
      </c>
      <c r="U296">
        <v>21.792000000000002</v>
      </c>
      <c r="V296">
        <v>23.475000000000001</v>
      </c>
      <c r="W296">
        <v>7805.759</v>
      </c>
      <c r="X296">
        <v>19.216999999999999</v>
      </c>
      <c r="Y296">
        <v>52038.396000000001</v>
      </c>
      <c r="Z296">
        <v>1.4119999999999999</v>
      </c>
      <c r="AA296">
        <v>1.331</v>
      </c>
      <c r="AB296">
        <v>1.44</v>
      </c>
      <c r="AC296">
        <v>1.879</v>
      </c>
      <c r="AD296">
        <v>1.161</v>
      </c>
      <c r="AE296">
        <v>8.9163999999999994</v>
      </c>
      <c r="AF296">
        <v>6.2992999999999997</v>
      </c>
      <c r="AG296">
        <v>1.018</v>
      </c>
      <c r="AH296">
        <v>1.458</v>
      </c>
      <c r="AI296">
        <v>1.2090000000000001</v>
      </c>
      <c r="AJ296">
        <v>0.59199999999999997</v>
      </c>
      <c r="AK296">
        <v>1.4630000000000001</v>
      </c>
      <c r="AL296" t="s">
        <v>1491</v>
      </c>
    </row>
    <row r="297" spans="1:38">
      <c r="A297">
        <v>47</v>
      </c>
      <c r="B297" t="s">
        <v>626</v>
      </c>
      <c r="D297" t="s">
        <v>627</v>
      </c>
      <c r="E297" t="s">
        <v>1493</v>
      </c>
      <c r="F297" t="s">
        <v>102</v>
      </c>
      <c r="G297">
        <v>22.52</v>
      </c>
      <c r="H297">
        <v>38871</v>
      </c>
      <c r="I297">
        <v>1189</v>
      </c>
      <c r="J297" t="s">
        <v>102</v>
      </c>
      <c r="K297" t="s">
        <v>102</v>
      </c>
      <c r="L297" t="s">
        <v>102</v>
      </c>
      <c r="M297" t="s">
        <v>102</v>
      </c>
      <c r="N297">
        <v>0.96226</v>
      </c>
      <c r="O297" t="s">
        <v>102</v>
      </c>
      <c r="P297" t="s">
        <v>102</v>
      </c>
      <c r="Q297" t="s">
        <v>102</v>
      </c>
      <c r="R297" t="s">
        <v>102</v>
      </c>
      <c r="S297" t="s">
        <v>1248</v>
      </c>
      <c r="U297">
        <v>21.957999999999998</v>
      </c>
      <c r="V297">
        <v>23.3</v>
      </c>
      <c r="W297">
        <v>9557.8870000000006</v>
      </c>
      <c r="X297">
        <v>15.694000000000001</v>
      </c>
      <c r="Y297">
        <v>63719.249000000003</v>
      </c>
      <c r="Z297">
        <v>1.321</v>
      </c>
      <c r="AA297">
        <v>1.296</v>
      </c>
      <c r="AB297">
        <v>1.494</v>
      </c>
      <c r="AC297">
        <v>2.6659999999999999</v>
      </c>
      <c r="AD297">
        <v>1.081</v>
      </c>
      <c r="AE297">
        <v>0.2878</v>
      </c>
      <c r="AF297">
        <v>0.12520000000000001</v>
      </c>
      <c r="AG297">
        <v>0.92100000000000004</v>
      </c>
      <c r="AH297">
        <v>1.0149999999999999</v>
      </c>
      <c r="AI297">
        <v>0.93100000000000005</v>
      </c>
      <c r="AJ297">
        <v>0.53700000000000003</v>
      </c>
      <c r="AK297">
        <v>1.4690000000000001</v>
      </c>
      <c r="AL297" t="s">
        <v>1491</v>
      </c>
    </row>
    <row r="298" spans="1:38">
      <c r="A298">
        <v>48</v>
      </c>
      <c r="B298" t="s">
        <v>628</v>
      </c>
      <c r="D298" t="s">
        <v>629</v>
      </c>
      <c r="E298" t="s">
        <v>1493</v>
      </c>
      <c r="F298" t="s">
        <v>102</v>
      </c>
      <c r="G298">
        <v>23.216999999999999</v>
      </c>
      <c r="H298">
        <v>162481</v>
      </c>
      <c r="I298">
        <v>3790</v>
      </c>
      <c r="J298" t="s">
        <v>102</v>
      </c>
      <c r="K298" t="s">
        <v>102</v>
      </c>
      <c r="L298" t="s">
        <v>102</v>
      </c>
      <c r="M298" t="s">
        <v>102</v>
      </c>
      <c r="N298">
        <v>4.0222899999999999</v>
      </c>
      <c r="O298" t="s">
        <v>102</v>
      </c>
      <c r="P298" t="s">
        <v>102</v>
      </c>
      <c r="Q298" t="s">
        <v>102</v>
      </c>
      <c r="R298" t="s">
        <v>102</v>
      </c>
      <c r="U298">
        <v>21.95</v>
      </c>
      <c r="V298">
        <v>23.225000000000001</v>
      </c>
      <c r="W298" t="s">
        <v>5</v>
      </c>
      <c r="X298" t="s">
        <v>5</v>
      </c>
      <c r="Y298">
        <v>0</v>
      </c>
      <c r="Z298" t="s">
        <v>5</v>
      </c>
      <c r="AA298" t="s">
        <v>5</v>
      </c>
      <c r="AB298" t="s">
        <v>5</v>
      </c>
      <c r="AC298">
        <v>3.0059999999999998</v>
      </c>
      <c r="AD298">
        <v>1.079</v>
      </c>
      <c r="AE298">
        <v>5.0457999999999998</v>
      </c>
      <c r="AF298">
        <v>3.7858999999999998</v>
      </c>
      <c r="AG298">
        <v>0</v>
      </c>
      <c r="AH298">
        <v>0</v>
      </c>
      <c r="AI298">
        <v>0</v>
      </c>
      <c r="AJ298">
        <v>0</v>
      </c>
      <c r="AK298">
        <v>1.512</v>
      </c>
      <c r="AL298" t="s">
        <v>1491</v>
      </c>
    </row>
    <row r="299" spans="1:38">
      <c r="A299">
        <v>49</v>
      </c>
      <c r="B299" t="s">
        <v>630</v>
      </c>
      <c r="D299" t="s">
        <v>631</v>
      </c>
      <c r="E299" t="s">
        <v>1493</v>
      </c>
      <c r="F299" t="s">
        <v>102</v>
      </c>
      <c r="G299">
        <v>22.466999999999999</v>
      </c>
      <c r="H299">
        <v>87400</v>
      </c>
      <c r="I299">
        <v>2014</v>
      </c>
      <c r="J299" t="s">
        <v>102</v>
      </c>
      <c r="K299" t="s">
        <v>102</v>
      </c>
      <c r="L299" t="s">
        <v>102</v>
      </c>
      <c r="M299" t="s">
        <v>102</v>
      </c>
      <c r="N299">
        <v>2.1636199999999999</v>
      </c>
      <c r="O299" t="s">
        <v>102</v>
      </c>
      <c r="P299" t="s">
        <v>102</v>
      </c>
      <c r="Q299" t="s">
        <v>102</v>
      </c>
      <c r="R299" t="s">
        <v>102</v>
      </c>
      <c r="T299" t="s">
        <v>1492</v>
      </c>
      <c r="U299">
        <v>21.925000000000001</v>
      </c>
      <c r="V299">
        <v>23.524999999999999</v>
      </c>
      <c r="W299">
        <v>6986.2129999999997</v>
      </c>
      <c r="X299">
        <v>21.471</v>
      </c>
      <c r="Y299">
        <v>46574.752999999997</v>
      </c>
      <c r="Z299" t="s">
        <v>5</v>
      </c>
      <c r="AA299" t="s">
        <v>5</v>
      </c>
      <c r="AB299">
        <v>0.96299999999999997</v>
      </c>
      <c r="AC299">
        <v>11.819000000000001</v>
      </c>
      <c r="AD299">
        <v>1.0860000000000001</v>
      </c>
      <c r="AE299">
        <v>4.5258000000000003</v>
      </c>
      <c r="AF299">
        <v>2.7665000000000002</v>
      </c>
      <c r="AG299">
        <v>1.075</v>
      </c>
      <c r="AH299">
        <v>0</v>
      </c>
      <c r="AI299">
        <v>0</v>
      </c>
      <c r="AJ299">
        <v>0.628</v>
      </c>
      <c r="AK299">
        <v>1.4630000000000001</v>
      </c>
      <c r="AL299" t="s">
        <v>1491</v>
      </c>
    </row>
    <row r="300" spans="1:38">
      <c r="A300">
        <v>50</v>
      </c>
      <c r="B300" t="s">
        <v>632</v>
      </c>
      <c r="D300" t="s">
        <v>633</v>
      </c>
      <c r="E300" t="s">
        <v>1493</v>
      </c>
      <c r="F300" t="s">
        <v>102</v>
      </c>
      <c r="G300">
        <v>22.46</v>
      </c>
      <c r="H300">
        <v>163618</v>
      </c>
      <c r="I300">
        <v>4307</v>
      </c>
      <c r="J300" t="s">
        <v>102</v>
      </c>
      <c r="K300" t="s">
        <v>102</v>
      </c>
      <c r="L300" t="s">
        <v>102</v>
      </c>
      <c r="M300" t="s">
        <v>102</v>
      </c>
      <c r="N300">
        <v>4.0504300000000004</v>
      </c>
      <c r="O300" t="s">
        <v>102</v>
      </c>
      <c r="P300" t="s">
        <v>102</v>
      </c>
      <c r="Q300" t="s">
        <v>102</v>
      </c>
      <c r="R300" t="s">
        <v>102</v>
      </c>
      <c r="U300">
        <v>21.875</v>
      </c>
      <c r="V300">
        <v>23.675000000000001</v>
      </c>
      <c r="W300">
        <v>8985.7620000000006</v>
      </c>
      <c r="X300">
        <v>16.693000000000001</v>
      </c>
      <c r="Y300">
        <v>59905.082000000002</v>
      </c>
      <c r="Z300">
        <v>1.4039999999999999</v>
      </c>
      <c r="AA300">
        <v>1.401</v>
      </c>
      <c r="AB300">
        <v>2.234</v>
      </c>
      <c r="AC300">
        <v>1.9850000000000001</v>
      </c>
      <c r="AD300">
        <v>1.1200000000000001</v>
      </c>
      <c r="AE300">
        <v>6.1654</v>
      </c>
      <c r="AF300">
        <v>4.8201999999999998</v>
      </c>
      <c r="AG300">
        <v>0.94799999999999995</v>
      </c>
      <c r="AH300">
        <v>1.35</v>
      </c>
      <c r="AI300">
        <v>1.1950000000000001</v>
      </c>
      <c r="AJ300">
        <v>0.55500000000000005</v>
      </c>
      <c r="AK300">
        <v>1.462</v>
      </c>
      <c r="AL300" t="s">
        <v>1491</v>
      </c>
    </row>
    <row r="301" spans="1:38">
      <c r="A301">
        <v>51</v>
      </c>
      <c r="B301" t="s">
        <v>634</v>
      </c>
      <c r="D301" t="s">
        <v>635</v>
      </c>
      <c r="E301" t="s">
        <v>1493</v>
      </c>
      <c r="F301" t="s">
        <v>102</v>
      </c>
      <c r="G301">
        <v>22.457999999999998</v>
      </c>
      <c r="H301">
        <v>183811</v>
      </c>
      <c r="I301">
        <v>4795</v>
      </c>
      <c r="J301" t="s">
        <v>102</v>
      </c>
      <c r="K301" t="s">
        <v>102</v>
      </c>
      <c r="L301" t="s">
        <v>102</v>
      </c>
      <c r="M301" t="s">
        <v>102</v>
      </c>
      <c r="N301">
        <v>4.5503299999999998</v>
      </c>
      <c r="O301" t="s">
        <v>102</v>
      </c>
      <c r="P301" t="s">
        <v>102</v>
      </c>
      <c r="Q301" t="s">
        <v>102</v>
      </c>
      <c r="R301" t="s">
        <v>102</v>
      </c>
      <c r="U301">
        <v>21.8</v>
      </c>
      <c r="V301">
        <v>23.742000000000001</v>
      </c>
      <c r="W301">
        <v>9305.0740000000005</v>
      </c>
      <c r="X301">
        <v>16.12</v>
      </c>
      <c r="Y301">
        <v>62033.824999999997</v>
      </c>
      <c r="Z301">
        <v>1.407</v>
      </c>
      <c r="AA301">
        <v>1.3939999999999999</v>
      </c>
      <c r="AB301">
        <v>1.6220000000000001</v>
      </c>
      <c r="AC301">
        <v>1.89</v>
      </c>
      <c r="AD301">
        <v>1.1259999999999999</v>
      </c>
      <c r="AE301">
        <v>9.2949000000000002</v>
      </c>
      <c r="AF301">
        <v>5.9683000000000002</v>
      </c>
      <c r="AG301">
        <v>0.93100000000000005</v>
      </c>
      <c r="AH301">
        <v>1.4379999999999999</v>
      </c>
      <c r="AI301">
        <v>1.242</v>
      </c>
      <c r="AJ301">
        <v>0.54300000000000004</v>
      </c>
      <c r="AK301">
        <v>1.462</v>
      </c>
      <c r="AL301" t="s">
        <v>1491</v>
      </c>
    </row>
    <row r="302" spans="1:38">
      <c r="A302">
        <v>52</v>
      </c>
      <c r="B302" t="s">
        <v>636</v>
      </c>
      <c r="C302" t="s">
        <v>126</v>
      </c>
      <c r="D302" t="s">
        <v>105</v>
      </c>
      <c r="E302" t="s">
        <v>1493</v>
      </c>
      <c r="F302" t="s">
        <v>102</v>
      </c>
      <c r="G302">
        <v>22.478000000000002</v>
      </c>
      <c r="H302">
        <v>336383</v>
      </c>
      <c r="I302">
        <v>10271</v>
      </c>
      <c r="J302" t="s">
        <v>102</v>
      </c>
      <c r="K302" t="s">
        <v>102</v>
      </c>
      <c r="L302" t="s">
        <v>102</v>
      </c>
      <c r="M302" t="s">
        <v>102</v>
      </c>
      <c r="N302">
        <v>8.3273200000000003</v>
      </c>
      <c r="O302" t="s">
        <v>102</v>
      </c>
      <c r="P302" t="s">
        <v>102</v>
      </c>
      <c r="Q302" t="s">
        <v>102</v>
      </c>
      <c r="R302" t="s">
        <v>102</v>
      </c>
      <c r="U302">
        <v>21.683</v>
      </c>
      <c r="V302">
        <v>23.533000000000001</v>
      </c>
      <c r="W302">
        <v>11631.257</v>
      </c>
      <c r="X302">
        <v>12.896000000000001</v>
      </c>
      <c r="Y302">
        <v>77541.714999999997</v>
      </c>
      <c r="Z302">
        <v>1.133</v>
      </c>
      <c r="AA302">
        <v>1.1299999999999999</v>
      </c>
      <c r="AB302">
        <v>2.452</v>
      </c>
      <c r="AC302">
        <v>2.6680000000000001</v>
      </c>
      <c r="AD302">
        <v>1.141</v>
      </c>
      <c r="AE302">
        <v>9.3894000000000002</v>
      </c>
      <c r="AF302">
        <v>7.2167000000000003</v>
      </c>
      <c r="AG302">
        <v>0.83399999999999996</v>
      </c>
      <c r="AH302">
        <v>1.2010000000000001</v>
      </c>
      <c r="AI302">
        <v>1.004</v>
      </c>
      <c r="AJ302">
        <v>0.48399999999999999</v>
      </c>
      <c r="AK302">
        <v>1.462</v>
      </c>
      <c r="AL302" t="s">
        <v>1491</v>
      </c>
    </row>
    <row r="303" spans="1:38">
      <c r="A303">
        <v>53</v>
      </c>
      <c r="B303" t="s">
        <v>637</v>
      </c>
      <c r="C303" t="s">
        <v>122</v>
      </c>
      <c r="D303" t="s">
        <v>100</v>
      </c>
      <c r="E303" t="s">
        <v>1493</v>
      </c>
      <c r="F303" t="s">
        <v>102</v>
      </c>
      <c r="G303">
        <v>22.478999999999999</v>
      </c>
      <c r="H303">
        <v>179682</v>
      </c>
      <c r="I303">
        <v>5399</v>
      </c>
      <c r="J303" t="s">
        <v>102</v>
      </c>
      <c r="K303" t="s">
        <v>102</v>
      </c>
      <c r="L303" t="s">
        <v>102</v>
      </c>
      <c r="M303" t="s">
        <v>102</v>
      </c>
      <c r="N303">
        <v>4.4481000000000002</v>
      </c>
      <c r="O303" t="s">
        <v>102</v>
      </c>
      <c r="P303" t="s">
        <v>102</v>
      </c>
      <c r="Q303" t="s">
        <v>102</v>
      </c>
      <c r="R303" t="s">
        <v>102</v>
      </c>
      <c r="U303">
        <v>21.667000000000002</v>
      </c>
      <c r="V303">
        <v>23.574999999999999</v>
      </c>
      <c r="W303">
        <v>11367.47</v>
      </c>
      <c r="X303">
        <v>13.196</v>
      </c>
      <c r="Y303">
        <v>75783.135999999999</v>
      </c>
      <c r="Z303">
        <v>1.115</v>
      </c>
      <c r="AA303">
        <v>1.121</v>
      </c>
      <c r="AB303">
        <v>2.4780000000000002</v>
      </c>
      <c r="AC303">
        <v>61.027000000000001</v>
      </c>
      <c r="AD303">
        <v>1.1000000000000001</v>
      </c>
      <c r="AE303">
        <v>9.8689</v>
      </c>
      <c r="AF303">
        <v>7.3159000000000001</v>
      </c>
      <c r="AG303">
        <v>0.84299999999999997</v>
      </c>
      <c r="AH303">
        <v>1.228</v>
      </c>
      <c r="AI303">
        <v>1.024</v>
      </c>
      <c r="AJ303">
        <v>0.48899999999999999</v>
      </c>
      <c r="AK303">
        <v>1.4630000000000001</v>
      </c>
      <c r="AL303" t="s">
        <v>1491</v>
      </c>
    </row>
    <row r="304" spans="1:38">
      <c r="A304">
        <v>54</v>
      </c>
      <c r="B304" t="s">
        <v>638</v>
      </c>
      <c r="C304" t="s">
        <v>114</v>
      </c>
      <c r="D304" t="s">
        <v>639</v>
      </c>
      <c r="E304" t="s">
        <v>1493</v>
      </c>
      <c r="F304" t="s">
        <v>102</v>
      </c>
      <c r="G304">
        <v>22.521000000000001</v>
      </c>
      <c r="H304">
        <v>70198</v>
      </c>
      <c r="I304">
        <v>1692</v>
      </c>
      <c r="J304" t="s">
        <v>102</v>
      </c>
      <c r="K304" t="s">
        <v>102</v>
      </c>
      <c r="L304" t="s">
        <v>102</v>
      </c>
      <c r="M304" t="s">
        <v>102</v>
      </c>
      <c r="N304">
        <v>1.7377899999999999</v>
      </c>
      <c r="O304" t="s">
        <v>102</v>
      </c>
      <c r="P304" t="s">
        <v>102</v>
      </c>
      <c r="Q304" t="s">
        <v>102</v>
      </c>
      <c r="R304" t="s">
        <v>102</v>
      </c>
      <c r="U304">
        <v>21.2</v>
      </c>
      <c r="V304">
        <v>22.867000000000001</v>
      </c>
      <c r="W304">
        <v>3378.2759999999998</v>
      </c>
      <c r="X304">
        <v>44.401000000000003</v>
      </c>
      <c r="Y304">
        <v>22521.837</v>
      </c>
      <c r="Z304" t="s">
        <v>5</v>
      </c>
      <c r="AA304" t="s">
        <v>5</v>
      </c>
      <c r="AB304">
        <v>1.794</v>
      </c>
      <c r="AC304">
        <v>75.488</v>
      </c>
      <c r="AD304">
        <v>1.1020000000000001</v>
      </c>
      <c r="AE304">
        <v>1.04</v>
      </c>
      <c r="AF304">
        <v>7.0359999999999996</v>
      </c>
      <c r="AG304">
        <v>1.55</v>
      </c>
      <c r="AH304">
        <v>0</v>
      </c>
      <c r="AI304">
        <v>0</v>
      </c>
      <c r="AJ304">
        <v>0</v>
      </c>
      <c r="AK304">
        <v>1.466</v>
      </c>
      <c r="AL304" t="s">
        <v>1491</v>
      </c>
    </row>
    <row r="305" spans="1:38">
      <c r="A305">
        <v>55</v>
      </c>
      <c r="B305" t="s">
        <v>448</v>
      </c>
      <c r="D305" t="s">
        <v>449</v>
      </c>
      <c r="E305" t="s">
        <v>1493</v>
      </c>
      <c r="F305" t="s">
        <v>102</v>
      </c>
      <c r="G305">
        <v>22.518000000000001</v>
      </c>
      <c r="H305">
        <v>55910</v>
      </c>
      <c r="I305">
        <v>1338</v>
      </c>
      <c r="J305" t="s">
        <v>102</v>
      </c>
      <c r="K305" t="s">
        <v>102</v>
      </c>
      <c r="L305" t="s">
        <v>102</v>
      </c>
      <c r="M305" t="s">
        <v>102</v>
      </c>
      <c r="N305">
        <v>1.38408</v>
      </c>
      <c r="O305" t="s">
        <v>102</v>
      </c>
      <c r="P305" t="s">
        <v>102</v>
      </c>
      <c r="Q305" t="s">
        <v>102</v>
      </c>
      <c r="R305" t="s">
        <v>102</v>
      </c>
      <c r="U305">
        <v>21.966999999999999</v>
      </c>
      <c r="V305">
        <v>23.65</v>
      </c>
      <c r="W305">
        <v>6392.3419999999996</v>
      </c>
      <c r="X305">
        <v>23.466000000000001</v>
      </c>
      <c r="Y305">
        <v>42615.616000000002</v>
      </c>
      <c r="Z305">
        <v>1.4730000000000001</v>
      </c>
      <c r="AA305">
        <v>1.4390000000000001</v>
      </c>
      <c r="AB305">
        <v>1.4179999999999999</v>
      </c>
      <c r="AC305">
        <v>1.897</v>
      </c>
      <c r="AD305">
        <v>1.131</v>
      </c>
      <c r="AE305">
        <v>4.4169</v>
      </c>
      <c r="AF305">
        <v>2.6474000000000002</v>
      </c>
      <c r="AG305">
        <v>1.127</v>
      </c>
      <c r="AH305">
        <v>1.415</v>
      </c>
      <c r="AI305">
        <v>1.2569999999999999</v>
      </c>
      <c r="AJ305">
        <v>0.65</v>
      </c>
      <c r="AK305">
        <v>1.466</v>
      </c>
      <c r="AL305" t="s">
        <v>1491</v>
      </c>
    </row>
    <row r="306" spans="1:38">
      <c r="A306">
        <v>56</v>
      </c>
      <c r="B306" t="s">
        <v>450</v>
      </c>
      <c r="D306" t="s">
        <v>451</v>
      </c>
      <c r="E306" t="s">
        <v>1493</v>
      </c>
      <c r="F306" t="s">
        <v>102</v>
      </c>
      <c r="G306">
        <v>22.506</v>
      </c>
      <c r="H306">
        <v>90304</v>
      </c>
      <c r="I306">
        <v>2122</v>
      </c>
      <c r="J306" t="s">
        <v>102</v>
      </c>
      <c r="K306" t="s">
        <v>102</v>
      </c>
      <c r="L306" t="s">
        <v>102</v>
      </c>
      <c r="M306" t="s">
        <v>102</v>
      </c>
      <c r="N306">
        <v>2.2355200000000002</v>
      </c>
      <c r="O306" t="s">
        <v>102</v>
      </c>
      <c r="P306" t="s">
        <v>102</v>
      </c>
      <c r="Q306" t="s">
        <v>102</v>
      </c>
      <c r="R306" t="s">
        <v>102</v>
      </c>
      <c r="U306">
        <v>21.992000000000001</v>
      </c>
      <c r="V306">
        <v>23.574999999999999</v>
      </c>
      <c r="W306">
        <v>5956.357</v>
      </c>
      <c r="X306">
        <v>25.183</v>
      </c>
      <c r="Y306">
        <v>39709.044000000002</v>
      </c>
      <c r="Z306">
        <v>1.512</v>
      </c>
      <c r="AA306">
        <v>1.5149999999999999</v>
      </c>
      <c r="AB306">
        <v>1.444</v>
      </c>
      <c r="AC306">
        <v>1.9019999999999999</v>
      </c>
      <c r="AD306">
        <v>1.17</v>
      </c>
      <c r="AE306">
        <v>1.6883999999999999</v>
      </c>
      <c r="AF306">
        <v>2.1972999999999998</v>
      </c>
      <c r="AG306">
        <v>1.1659999999999999</v>
      </c>
      <c r="AH306">
        <v>1.329</v>
      </c>
      <c r="AI306">
        <v>1.214</v>
      </c>
      <c r="AJ306">
        <v>0.71</v>
      </c>
      <c r="AK306">
        <v>1.4650000000000001</v>
      </c>
      <c r="AL306" t="s">
        <v>1491</v>
      </c>
    </row>
    <row r="307" spans="1:38">
      <c r="A307">
        <v>57</v>
      </c>
      <c r="B307" t="s">
        <v>452</v>
      </c>
      <c r="D307" t="s">
        <v>453</v>
      </c>
      <c r="E307" t="s">
        <v>1493</v>
      </c>
      <c r="F307" t="s">
        <v>102</v>
      </c>
      <c r="G307">
        <v>22.507000000000001</v>
      </c>
      <c r="H307">
        <v>86105</v>
      </c>
      <c r="I307">
        <v>1967</v>
      </c>
      <c r="J307" t="s">
        <v>102</v>
      </c>
      <c r="K307" t="s">
        <v>102</v>
      </c>
      <c r="L307" t="s">
        <v>102</v>
      </c>
      <c r="M307" t="s">
        <v>102</v>
      </c>
      <c r="N307">
        <v>2.1315599999999999</v>
      </c>
      <c r="O307" t="s">
        <v>102</v>
      </c>
      <c r="P307" t="s">
        <v>102</v>
      </c>
      <c r="Q307" t="s">
        <v>102</v>
      </c>
      <c r="R307" t="s">
        <v>102</v>
      </c>
      <c r="U307">
        <v>21.858000000000001</v>
      </c>
      <c r="V307">
        <v>23.8</v>
      </c>
      <c r="W307">
        <v>5087.7250000000004</v>
      </c>
      <c r="X307">
        <v>29.483000000000001</v>
      </c>
      <c r="Y307">
        <v>33918.165000000001</v>
      </c>
      <c r="Z307">
        <v>1.393</v>
      </c>
      <c r="AA307">
        <v>1.389</v>
      </c>
      <c r="AB307">
        <v>1.651</v>
      </c>
      <c r="AC307">
        <v>1.7949999999999999</v>
      </c>
      <c r="AD307">
        <v>1.131</v>
      </c>
      <c r="AE307">
        <v>2.8216000000000001</v>
      </c>
      <c r="AF307">
        <v>1.7285999999999999</v>
      </c>
      <c r="AG307">
        <v>1.262</v>
      </c>
      <c r="AH307">
        <v>1.512</v>
      </c>
      <c r="AI307">
        <v>1.329</v>
      </c>
      <c r="AJ307">
        <v>0.67300000000000004</v>
      </c>
      <c r="AK307">
        <v>1.4670000000000001</v>
      </c>
      <c r="AL307" t="s">
        <v>1491</v>
      </c>
    </row>
    <row r="308" spans="1:38">
      <c r="A308">
        <v>58</v>
      </c>
      <c r="B308" t="s">
        <v>454</v>
      </c>
      <c r="D308" t="s">
        <v>455</v>
      </c>
      <c r="E308" t="s">
        <v>1493</v>
      </c>
      <c r="F308" t="s">
        <v>102</v>
      </c>
      <c r="G308">
        <v>22.481000000000002</v>
      </c>
      <c r="H308">
        <v>129085</v>
      </c>
      <c r="I308">
        <v>3181</v>
      </c>
      <c r="J308" t="s">
        <v>102</v>
      </c>
      <c r="K308" t="s">
        <v>102</v>
      </c>
      <c r="L308" t="s">
        <v>102</v>
      </c>
      <c r="M308" t="s">
        <v>102</v>
      </c>
      <c r="N308">
        <v>3.19556</v>
      </c>
      <c r="O308" t="s">
        <v>102</v>
      </c>
      <c r="P308" t="s">
        <v>102</v>
      </c>
      <c r="Q308" t="s">
        <v>102</v>
      </c>
      <c r="R308" t="s">
        <v>102</v>
      </c>
      <c r="U308">
        <v>21.925000000000001</v>
      </c>
      <c r="V308">
        <v>23.716999999999999</v>
      </c>
      <c r="W308">
        <v>8074.5559999999996</v>
      </c>
      <c r="X308">
        <v>18.577000000000002</v>
      </c>
      <c r="Y308">
        <v>53830.375</v>
      </c>
      <c r="Z308">
        <v>1.526</v>
      </c>
      <c r="AA308">
        <v>1.5129999999999999</v>
      </c>
      <c r="AB308">
        <v>1.0189999999999999</v>
      </c>
      <c r="AC308">
        <v>51.527000000000001</v>
      </c>
      <c r="AD308">
        <v>1.0580000000000001</v>
      </c>
      <c r="AE308">
        <v>4.2416999999999998</v>
      </c>
      <c r="AF308">
        <v>3.0348000000000002</v>
      </c>
      <c r="AG308">
        <v>1.0009999999999999</v>
      </c>
      <c r="AH308">
        <v>1.4219999999999999</v>
      </c>
      <c r="AI308">
        <v>1.268</v>
      </c>
      <c r="AJ308">
        <v>0.59799999999999998</v>
      </c>
      <c r="AK308">
        <v>1.4630000000000001</v>
      </c>
      <c r="AL308" t="s">
        <v>1491</v>
      </c>
    </row>
    <row r="309" spans="1:38">
      <c r="A309">
        <v>59</v>
      </c>
      <c r="B309" t="s">
        <v>456</v>
      </c>
      <c r="D309" t="s">
        <v>457</v>
      </c>
      <c r="E309" t="s">
        <v>1493</v>
      </c>
      <c r="F309" t="s">
        <v>102</v>
      </c>
      <c r="G309">
        <v>22.492000000000001</v>
      </c>
      <c r="H309">
        <v>78759</v>
      </c>
      <c r="I309">
        <v>2182</v>
      </c>
      <c r="J309" t="s">
        <v>102</v>
      </c>
      <c r="K309" t="s">
        <v>102</v>
      </c>
      <c r="L309" t="s">
        <v>102</v>
      </c>
      <c r="M309" t="s">
        <v>102</v>
      </c>
      <c r="N309">
        <v>1.9497100000000001</v>
      </c>
      <c r="O309" t="s">
        <v>102</v>
      </c>
      <c r="P309" t="s">
        <v>102</v>
      </c>
      <c r="Q309" t="s">
        <v>102</v>
      </c>
      <c r="R309" t="s">
        <v>102</v>
      </c>
      <c r="U309">
        <v>22.007999999999999</v>
      </c>
      <c r="V309">
        <v>23.608000000000001</v>
      </c>
      <c r="W309">
        <v>9814.5519999999997</v>
      </c>
      <c r="X309">
        <v>15.282999999999999</v>
      </c>
      <c r="Y309">
        <v>65430.343999999997</v>
      </c>
      <c r="Z309">
        <v>1.5409999999999999</v>
      </c>
      <c r="AA309">
        <v>1.5089999999999999</v>
      </c>
      <c r="AB309">
        <v>1.385</v>
      </c>
      <c r="AC309">
        <v>1.895</v>
      </c>
      <c r="AD309">
        <v>1.143</v>
      </c>
      <c r="AE309">
        <v>5.5792000000000002</v>
      </c>
      <c r="AF309">
        <v>3.9226999999999999</v>
      </c>
      <c r="AG309">
        <v>0.90800000000000003</v>
      </c>
      <c r="AH309">
        <v>1.288</v>
      </c>
      <c r="AI309">
        <v>1.145</v>
      </c>
      <c r="AJ309">
        <v>0.53200000000000003</v>
      </c>
      <c r="AK309">
        <v>1.464</v>
      </c>
      <c r="AL309" t="s">
        <v>1491</v>
      </c>
    </row>
    <row r="310" spans="1:38">
      <c r="A310">
        <v>60</v>
      </c>
      <c r="B310" t="s">
        <v>458</v>
      </c>
      <c r="D310" t="s">
        <v>459</v>
      </c>
      <c r="E310" t="s">
        <v>1493</v>
      </c>
      <c r="F310" t="s">
        <v>102</v>
      </c>
      <c r="G310">
        <v>22.457000000000001</v>
      </c>
      <c r="H310">
        <v>351676</v>
      </c>
      <c r="I310">
        <v>10524</v>
      </c>
      <c r="J310" t="s">
        <v>102</v>
      </c>
      <c r="K310" t="s">
        <v>102</v>
      </c>
      <c r="L310" t="s">
        <v>102</v>
      </c>
      <c r="M310" t="s">
        <v>102</v>
      </c>
      <c r="N310">
        <v>8.7059099999999994</v>
      </c>
      <c r="O310" t="s">
        <v>102</v>
      </c>
      <c r="P310" t="s">
        <v>102</v>
      </c>
      <c r="Q310" t="s">
        <v>102</v>
      </c>
      <c r="R310" t="s">
        <v>102</v>
      </c>
      <c r="U310">
        <v>21.908000000000001</v>
      </c>
      <c r="V310">
        <v>23.183</v>
      </c>
      <c r="W310">
        <v>10163.183000000001</v>
      </c>
      <c r="X310">
        <v>14.759</v>
      </c>
      <c r="Y310">
        <v>67754.554999999993</v>
      </c>
      <c r="Z310">
        <v>1.242</v>
      </c>
      <c r="AA310">
        <v>1.25</v>
      </c>
      <c r="AB310">
        <v>1.4039999999999999</v>
      </c>
      <c r="AC310">
        <v>1.897</v>
      </c>
      <c r="AD310">
        <v>1.087</v>
      </c>
      <c r="AE310">
        <v>8.0000999999999998</v>
      </c>
      <c r="AF310">
        <v>9.7019000000000002</v>
      </c>
      <c r="AG310">
        <v>0.89100000000000001</v>
      </c>
      <c r="AH310">
        <v>1.095</v>
      </c>
      <c r="AI310">
        <v>0.99099999999999999</v>
      </c>
      <c r="AJ310">
        <v>0.51900000000000002</v>
      </c>
      <c r="AK310">
        <v>1.4630000000000001</v>
      </c>
      <c r="AL310" t="s">
        <v>1491</v>
      </c>
    </row>
    <row r="311" spans="1:38">
      <c r="A311">
        <v>61</v>
      </c>
      <c r="B311" t="s">
        <v>460</v>
      </c>
      <c r="D311" t="s">
        <v>461</v>
      </c>
      <c r="E311" t="s">
        <v>1493</v>
      </c>
      <c r="F311" t="s">
        <v>102</v>
      </c>
      <c r="G311">
        <v>22.466000000000001</v>
      </c>
      <c r="H311">
        <v>163708</v>
      </c>
      <c r="I311">
        <v>4042</v>
      </c>
      <c r="J311" t="s">
        <v>102</v>
      </c>
      <c r="K311" t="s">
        <v>102</v>
      </c>
      <c r="L311" t="s">
        <v>102</v>
      </c>
      <c r="M311" t="s">
        <v>102</v>
      </c>
      <c r="N311">
        <v>4.05267</v>
      </c>
      <c r="O311" t="s">
        <v>102</v>
      </c>
      <c r="P311" t="s">
        <v>102</v>
      </c>
      <c r="Q311" t="s">
        <v>102</v>
      </c>
      <c r="R311" t="s">
        <v>102</v>
      </c>
      <c r="U311">
        <v>21.774999999999999</v>
      </c>
      <c r="V311">
        <v>23.716999999999999</v>
      </c>
      <c r="W311">
        <v>7895.6549999999997</v>
      </c>
      <c r="X311">
        <v>18.998000000000001</v>
      </c>
      <c r="Y311">
        <v>52637.697</v>
      </c>
      <c r="Z311">
        <v>1.3859999999999999</v>
      </c>
      <c r="AA311">
        <v>1.339</v>
      </c>
      <c r="AB311">
        <v>2.2130000000000001</v>
      </c>
      <c r="AC311">
        <v>3.1720000000000002</v>
      </c>
      <c r="AD311">
        <v>1.139</v>
      </c>
      <c r="AE311">
        <v>2.3506999999999998</v>
      </c>
      <c r="AF311">
        <v>1.6426000000000001</v>
      </c>
      <c r="AG311">
        <v>1.0109999999999999</v>
      </c>
      <c r="AH311">
        <v>1.5569999999999999</v>
      </c>
      <c r="AI311">
        <v>1.32</v>
      </c>
      <c r="AJ311">
        <v>0.58699999999999997</v>
      </c>
      <c r="AK311">
        <v>1.464</v>
      </c>
      <c r="AL311" t="s">
        <v>1491</v>
      </c>
    </row>
    <row r="312" spans="1:38">
      <c r="A312">
        <v>62</v>
      </c>
      <c r="B312" t="s">
        <v>462</v>
      </c>
      <c r="D312" t="s">
        <v>463</v>
      </c>
      <c r="E312" t="s">
        <v>1493</v>
      </c>
      <c r="F312" t="s">
        <v>102</v>
      </c>
      <c r="G312">
        <v>22.468</v>
      </c>
      <c r="H312">
        <v>158147</v>
      </c>
      <c r="I312">
        <v>4094</v>
      </c>
      <c r="J312" t="s">
        <v>102</v>
      </c>
      <c r="K312" t="s">
        <v>102</v>
      </c>
      <c r="L312" t="s">
        <v>102</v>
      </c>
      <c r="M312" t="s">
        <v>102</v>
      </c>
      <c r="N312">
        <v>3.91499</v>
      </c>
      <c r="O312" t="s">
        <v>102</v>
      </c>
      <c r="P312" t="s">
        <v>102</v>
      </c>
      <c r="Q312" t="s">
        <v>102</v>
      </c>
      <c r="R312" t="s">
        <v>102</v>
      </c>
      <c r="U312">
        <v>21.792000000000002</v>
      </c>
      <c r="V312">
        <v>23.725000000000001</v>
      </c>
      <c r="W312">
        <v>8600.9930000000004</v>
      </c>
      <c r="X312">
        <v>17.440000000000001</v>
      </c>
      <c r="Y312">
        <v>57339.953000000001</v>
      </c>
      <c r="Z312">
        <v>1.3759999999999999</v>
      </c>
      <c r="AA312">
        <v>1.3049999999999999</v>
      </c>
      <c r="AB312">
        <v>1.8080000000000001</v>
      </c>
      <c r="AC312">
        <v>3.0129999999999999</v>
      </c>
      <c r="AD312">
        <v>1.1299999999999999</v>
      </c>
      <c r="AE312">
        <v>3.6294</v>
      </c>
      <c r="AF312">
        <v>2.7172999999999998</v>
      </c>
      <c r="AG312">
        <v>0.96899999999999997</v>
      </c>
      <c r="AH312">
        <v>1.4990000000000001</v>
      </c>
      <c r="AI312">
        <v>1.238</v>
      </c>
      <c r="AJ312">
        <v>0.56100000000000005</v>
      </c>
      <c r="AK312">
        <v>1.4630000000000001</v>
      </c>
      <c r="AL312" t="s">
        <v>1491</v>
      </c>
    </row>
    <row r="313" spans="1:38">
      <c r="A313">
        <v>63</v>
      </c>
      <c r="B313" t="s">
        <v>464</v>
      </c>
      <c r="D313" t="s">
        <v>465</v>
      </c>
      <c r="E313" t="s">
        <v>1493</v>
      </c>
      <c r="F313" t="s">
        <v>102</v>
      </c>
      <c r="G313">
        <v>22.437000000000001</v>
      </c>
      <c r="H313">
        <v>152849</v>
      </c>
      <c r="I313">
        <v>4938</v>
      </c>
      <c r="J313" t="s">
        <v>102</v>
      </c>
      <c r="K313" t="s">
        <v>102</v>
      </c>
      <c r="L313" t="s">
        <v>102</v>
      </c>
      <c r="M313" t="s">
        <v>102</v>
      </c>
      <c r="N313">
        <v>3.7838500000000002</v>
      </c>
      <c r="O313" t="s">
        <v>102</v>
      </c>
      <c r="P313" t="s">
        <v>102</v>
      </c>
      <c r="Q313" t="s">
        <v>102</v>
      </c>
      <c r="R313" t="s">
        <v>102</v>
      </c>
      <c r="U313">
        <v>21.867000000000001</v>
      </c>
      <c r="V313">
        <v>23.158000000000001</v>
      </c>
      <c r="W313">
        <v>11710.231</v>
      </c>
      <c r="X313">
        <v>12.808999999999999</v>
      </c>
      <c r="Y313">
        <v>78068.209000000003</v>
      </c>
      <c r="Z313">
        <v>1.1279999999999999</v>
      </c>
      <c r="AA313">
        <v>1.1220000000000001</v>
      </c>
      <c r="AB313">
        <v>1.734</v>
      </c>
      <c r="AC313">
        <v>6.5250000000000004</v>
      </c>
      <c r="AD313">
        <v>1.1080000000000001</v>
      </c>
      <c r="AE313">
        <v>3.7789000000000001</v>
      </c>
      <c r="AF313">
        <v>3.9167999999999998</v>
      </c>
      <c r="AG313">
        <v>0.82899999999999996</v>
      </c>
      <c r="AH313">
        <v>1.012</v>
      </c>
      <c r="AI313">
        <v>0.89800000000000002</v>
      </c>
      <c r="AJ313">
        <v>0.48499999999999999</v>
      </c>
      <c r="AK313">
        <v>1.462</v>
      </c>
      <c r="AL313" t="s">
        <v>1491</v>
      </c>
    </row>
    <row r="314" spans="1:38">
      <c r="A314">
        <v>64</v>
      </c>
      <c r="B314" t="s">
        <v>466</v>
      </c>
      <c r="D314" t="s">
        <v>467</v>
      </c>
      <c r="E314" t="s">
        <v>1493</v>
      </c>
      <c r="F314" t="s">
        <v>102</v>
      </c>
      <c r="G314">
        <v>22.439</v>
      </c>
      <c r="H314">
        <v>63536</v>
      </c>
      <c r="I314">
        <v>2030</v>
      </c>
      <c r="J314" t="s">
        <v>102</v>
      </c>
      <c r="K314" t="s">
        <v>102</v>
      </c>
      <c r="L314" t="s">
        <v>102</v>
      </c>
      <c r="M314" t="s">
        <v>102</v>
      </c>
      <c r="N314">
        <v>1.57287</v>
      </c>
      <c r="O314" t="s">
        <v>102</v>
      </c>
      <c r="P314" t="s">
        <v>102</v>
      </c>
      <c r="Q314" t="s">
        <v>102</v>
      </c>
      <c r="R314" t="s">
        <v>102</v>
      </c>
      <c r="U314">
        <v>21.933</v>
      </c>
      <c r="V314">
        <v>23.207999999999998</v>
      </c>
      <c r="W314">
        <v>11639.677</v>
      </c>
      <c r="X314">
        <v>12.887</v>
      </c>
      <c r="Y314">
        <v>77597.843999999997</v>
      </c>
      <c r="Z314">
        <v>1.232</v>
      </c>
      <c r="AA314">
        <v>1.2170000000000001</v>
      </c>
      <c r="AB314">
        <v>1.409</v>
      </c>
      <c r="AC314">
        <v>14.741</v>
      </c>
      <c r="AD314">
        <v>1.143</v>
      </c>
      <c r="AE314">
        <v>2.6271</v>
      </c>
      <c r="AF314">
        <v>2.8717999999999999</v>
      </c>
      <c r="AG314">
        <v>0.83199999999999996</v>
      </c>
      <c r="AH314">
        <v>1.0329999999999999</v>
      </c>
      <c r="AI314">
        <v>0.92400000000000004</v>
      </c>
      <c r="AJ314">
        <v>0.48699999999999999</v>
      </c>
      <c r="AK314">
        <v>1.462</v>
      </c>
      <c r="AL314" t="s">
        <v>1491</v>
      </c>
    </row>
    <row r="315" spans="1:38">
      <c r="A315">
        <v>65</v>
      </c>
      <c r="B315" t="s">
        <v>468</v>
      </c>
      <c r="D315" t="s">
        <v>469</v>
      </c>
      <c r="E315" t="s">
        <v>1493</v>
      </c>
      <c r="F315" t="s">
        <v>102</v>
      </c>
      <c r="G315">
        <v>22.443000000000001</v>
      </c>
      <c r="H315">
        <v>86396</v>
      </c>
      <c r="I315">
        <v>2202</v>
      </c>
      <c r="J315" t="s">
        <v>102</v>
      </c>
      <c r="K315" t="s">
        <v>102</v>
      </c>
      <c r="L315" t="s">
        <v>102</v>
      </c>
      <c r="M315" t="s">
        <v>102</v>
      </c>
      <c r="N315">
        <v>2.1387800000000001</v>
      </c>
      <c r="O315" t="s">
        <v>102</v>
      </c>
      <c r="P315" t="s">
        <v>102</v>
      </c>
      <c r="Q315" t="s">
        <v>102</v>
      </c>
      <c r="R315" t="s">
        <v>102</v>
      </c>
      <c r="U315">
        <v>21.817</v>
      </c>
      <c r="V315">
        <v>23.692</v>
      </c>
      <c r="W315">
        <v>8871.3019999999997</v>
      </c>
      <c r="X315">
        <v>16.908000000000001</v>
      </c>
      <c r="Y315">
        <v>59142.016000000003</v>
      </c>
      <c r="Z315">
        <v>1.4890000000000001</v>
      </c>
      <c r="AA315">
        <v>1.46</v>
      </c>
      <c r="AB315">
        <v>1.605</v>
      </c>
      <c r="AC315">
        <v>1.8779999999999999</v>
      </c>
      <c r="AD315">
        <v>1.127</v>
      </c>
      <c r="AE315">
        <v>1.7242</v>
      </c>
      <c r="AF315">
        <v>1.3117000000000001</v>
      </c>
      <c r="AG315">
        <v>0.95299999999999996</v>
      </c>
      <c r="AH315">
        <v>1.544</v>
      </c>
      <c r="AI315">
        <v>1.34</v>
      </c>
      <c r="AJ315">
        <v>0.55400000000000005</v>
      </c>
      <c r="AK315">
        <v>1.462</v>
      </c>
      <c r="AL315" t="s">
        <v>1491</v>
      </c>
    </row>
    <row r="316" spans="1:38">
      <c r="A316">
        <v>66</v>
      </c>
      <c r="B316" t="s">
        <v>470</v>
      </c>
      <c r="D316" t="s">
        <v>471</v>
      </c>
      <c r="E316" t="s">
        <v>1493</v>
      </c>
      <c r="F316" t="s">
        <v>102</v>
      </c>
      <c r="G316">
        <v>22.434000000000001</v>
      </c>
      <c r="H316">
        <v>58046</v>
      </c>
      <c r="I316">
        <v>1552</v>
      </c>
      <c r="J316" t="s">
        <v>102</v>
      </c>
      <c r="K316" t="s">
        <v>102</v>
      </c>
      <c r="L316" t="s">
        <v>102</v>
      </c>
      <c r="M316" t="s">
        <v>102</v>
      </c>
      <c r="N316">
        <v>1.4369499999999999</v>
      </c>
      <c r="O316" t="s">
        <v>102</v>
      </c>
      <c r="P316" t="s">
        <v>102</v>
      </c>
      <c r="Q316" t="s">
        <v>102</v>
      </c>
      <c r="R316" t="s">
        <v>102</v>
      </c>
      <c r="U316">
        <v>21.95</v>
      </c>
      <c r="V316">
        <v>23.6</v>
      </c>
      <c r="W316">
        <v>9042.9490000000005</v>
      </c>
      <c r="X316">
        <v>16.588000000000001</v>
      </c>
      <c r="Y316">
        <v>60286.328000000001</v>
      </c>
      <c r="Z316">
        <v>1.52</v>
      </c>
      <c r="AA316">
        <v>1.4890000000000001</v>
      </c>
      <c r="AB316">
        <v>1.204</v>
      </c>
      <c r="AC316">
        <v>2.6429999999999998</v>
      </c>
      <c r="AD316">
        <v>1.111</v>
      </c>
      <c r="AE316">
        <v>0.34039999999999998</v>
      </c>
      <c r="AF316">
        <v>0.1439</v>
      </c>
      <c r="AG316">
        <v>0.94399999999999995</v>
      </c>
      <c r="AH316">
        <v>1.292</v>
      </c>
      <c r="AI316">
        <v>1.155</v>
      </c>
      <c r="AJ316">
        <v>0.56000000000000005</v>
      </c>
      <c r="AK316">
        <v>1.4630000000000001</v>
      </c>
      <c r="AL316" t="s">
        <v>1491</v>
      </c>
    </row>
    <row r="317" spans="1:38">
      <c r="A317">
        <v>67</v>
      </c>
      <c r="B317" t="s">
        <v>472</v>
      </c>
      <c r="D317" t="s">
        <v>473</v>
      </c>
      <c r="E317" t="s">
        <v>1493</v>
      </c>
      <c r="F317" t="s">
        <v>102</v>
      </c>
      <c r="G317">
        <v>22.475999999999999</v>
      </c>
      <c r="H317">
        <v>56082</v>
      </c>
      <c r="I317">
        <v>1389</v>
      </c>
      <c r="J317" t="s">
        <v>102</v>
      </c>
      <c r="K317" t="s">
        <v>102</v>
      </c>
      <c r="L317" t="s">
        <v>102</v>
      </c>
      <c r="M317" t="s">
        <v>102</v>
      </c>
      <c r="N317">
        <v>1.3883399999999999</v>
      </c>
      <c r="O317" t="s">
        <v>102</v>
      </c>
      <c r="P317" t="s">
        <v>102</v>
      </c>
      <c r="Q317" t="s">
        <v>102</v>
      </c>
      <c r="R317" t="s">
        <v>102</v>
      </c>
      <c r="U317">
        <v>21.95</v>
      </c>
      <c r="V317">
        <v>23.574999999999999</v>
      </c>
      <c r="W317">
        <v>7170.1210000000001</v>
      </c>
      <c r="X317">
        <v>20.92</v>
      </c>
      <c r="Y317">
        <v>47800.805999999997</v>
      </c>
      <c r="Z317">
        <v>1.4410000000000001</v>
      </c>
      <c r="AA317">
        <v>1.4370000000000001</v>
      </c>
      <c r="AB317">
        <v>3.5649999999999999</v>
      </c>
      <c r="AC317">
        <v>7.2469999999999999</v>
      </c>
      <c r="AD317">
        <v>1.1599999999999999</v>
      </c>
      <c r="AE317">
        <v>1.7861</v>
      </c>
      <c r="AF317">
        <v>0.94589999999999996</v>
      </c>
      <c r="AG317">
        <v>1.0620000000000001</v>
      </c>
      <c r="AH317">
        <v>1.35</v>
      </c>
      <c r="AI317">
        <v>1.224</v>
      </c>
      <c r="AJ317">
        <v>0.622</v>
      </c>
      <c r="AK317">
        <v>1.468</v>
      </c>
      <c r="AL317" t="s">
        <v>1491</v>
      </c>
    </row>
    <row r="318" spans="1:38">
      <c r="A318">
        <v>68</v>
      </c>
      <c r="B318" t="s">
        <v>474</v>
      </c>
      <c r="D318" t="s">
        <v>475</v>
      </c>
      <c r="E318" t="s">
        <v>1493</v>
      </c>
      <c r="F318" t="s">
        <v>102</v>
      </c>
      <c r="G318">
        <v>22.44</v>
      </c>
      <c r="H318">
        <v>134633</v>
      </c>
      <c r="I318">
        <v>2944</v>
      </c>
      <c r="J318" t="s">
        <v>102</v>
      </c>
      <c r="K318" t="s">
        <v>102</v>
      </c>
      <c r="L318" t="s">
        <v>102</v>
      </c>
      <c r="M318" t="s">
        <v>102</v>
      </c>
      <c r="N318">
        <v>3.3328899999999999</v>
      </c>
      <c r="O318" t="s">
        <v>102</v>
      </c>
      <c r="P318" t="s">
        <v>102</v>
      </c>
      <c r="Q318" t="s">
        <v>102</v>
      </c>
      <c r="R318" t="s">
        <v>102</v>
      </c>
      <c r="U318">
        <v>21.707999999999998</v>
      </c>
      <c r="V318">
        <v>23.942</v>
      </c>
      <c r="W318">
        <v>6667.6689999999999</v>
      </c>
      <c r="X318">
        <v>22.497</v>
      </c>
      <c r="Y318">
        <v>44451.125999999997</v>
      </c>
      <c r="Z318">
        <v>1.4390000000000001</v>
      </c>
      <c r="AA318">
        <v>1.4610000000000001</v>
      </c>
      <c r="AB318">
        <v>2.5880000000000001</v>
      </c>
      <c r="AC318">
        <v>2.1509999999999998</v>
      </c>
      <c r="AD318">
        <v>1.1459999999999999</v>
      </c>
      <c r="AE318">
        <v>3.9253</v>
      </c>
      <c r="AF318">
        <v>1.9795</v>
      </c>
      <c r="AG318">
        <v>1.099</v>
      </c>
      <c r="AH318">
        <v>1.5629999999999999</v>
      </c>
      <c r="AI318">
        <v>1.379</v>
      </c>
      <c r="AJ318">
        <v>0.71599999999999997</v>
      </c>
      <c r="AK318">
        <v>1.4630000000000001</v>
      </c>
      <c r="AL318" t="s">
        <v>1491</v>
      </c>
    </row>
    <row r="319" spans="1:38">
      <c r="A319">
        <v>69</v>
      </c>
      <c r="B319" t="s">
        <v>476</v>
      </c>
      <c r="D319" t="s">
        <v>477</v>
      </c>
      <c r="E319" t="s">
        <v>1493</v>
      </c>
      <c r="F319" t="s">
        <v>102</v>
      </c>
      <c r="G319">
        <v>22.399000000000001</v>
      </c>
      <c r="H319">
        <v>237416</v>
      </c>
      <c r="I319">
        <v>6258</v>
      </c>
      <c r="J319" t="s">
        <v>102</v>
      </c>
      <c r="K319" t="s">
        <v>102</v>
      </c>
      <c r="L319" t="s">
        <v>102</v>
      </c>
      <c r="M319" t="s">
        <v>102</v>
      </c>
      <c r="N319">
        <v>5.8773299999999997</v>
      </c>
      <c r="O319" t="s">
        <v>102</v>
      </c>
      <c r="P319" t="s">
        <v>102</v>
      </c>
      <c r="Q319" t="s">
        <v>102</v>
      </c>
      <c r="R319" t="s">
        <v>102</v>
      </c>
      <c r="U319">
        <v>21.716999999999999</v>
      </c>
      <c r="V319">
        <v>23.617000000000001</v>
      </c>
      <c r="W319">
        <v>9068.9230000000007</v>
      </c>
      <c r="X319">
        <v>16.54</v>
      </c>
      <c r="Y319">
        <v>60459.489000000001</v>
      </c>
      <c r="Z319">
        <v>1.3560000000000001</v>
      </c>
      <c r="AA319">
        <v>1.306</v>
      </c>
      <c r="AB319">
        <v>1.4450000000000001</v>
      </c>
      <c r="AC319">
        <v>1.7629999999999999</v>
      </c>
      <c r="AD319">
        <v>1.0940000000000001</v>
      </c>
      <c r="AE319">
        <v>4.5042</v>
      </c>
      <c r="AF319">
        <v>3.2618999999999998</v>
      </c>
      <c r="AG319">
        <v>0.94099999999999995</v>
      </c>
      <c r="AH319">
        <v>1.476</v>
      </c>
      <c r="AI319">
        <v>1.246</v>
      </c>
      <c r="AJ319">
        <v>0.54500000000000004</v>
      </c>
      <c r="AK319">
        <v>1.4630000000000001</v>
      </c>
      <c r="AL319" t="s">
        <v>1491</v>
      </c>
    </row>
    <row r="320" spans="1:38">
      <c r="A320">
        <v>70</v>
      </c>
      <c r="B320" t="s">
        <v>478</v>
      </c>
      <c r="D320" t="s">
        <v>479</v>
      </c>
      <c r="E320" t="s">
        <v>1493</v>
      </c>
      <c r="F320" t="s">
        <v>102</v>
      </c>
      <c r="G320">
        <v>22.446000000000002</v>
      </c>
      <c r="H320">
        <v>2714</v>
      </c>
      <c r="I320">
        <v>134</v>
      </c>
      <c r="J320" t="s">
        <v>102</v>
      </c>
      <c r="K320" t="s">
        <v>102</v>
      </c>
      <c r="L320" t="s">
        <v>102</v>
      </c>
      <c r="M320" t="s">
        <v>102</v>
      </c>
      <c r="N320">
        <v>6.719E-2</v>
      </c>
      <c r="O320" t="s">
        <v>102</v>
      </c>
      <c r="P320" t="s">
        <v>102</v>
      </c>
      <c r="Q320" t="s">
        <v>102</v>
      </c>
      <c r="R320" t="s">
        <v>102</v>
      </c>
      <c r="S320" t="s">
        <v>1248</v>
      </c>
      <c r="U320">
        <v>21.942</v>
      </c>
      <c r="V320">
        <v>24.016999999999999</v>
      </c>
      <c r="W320">
        <v>7656.8919999999998</v>
      </c>
      <c r="X320">
        <v>19.59</v>
      </c>
      <c r="Y320">
        <v>51045.95</v>
      </c>
      <c r="Z320">
        <v>1.204</v>
      </c>
      <c r="AA320">
        <v>1.216</v>
      </c>
      <c r="AB320">
        <v>1.754</v>
      </c>
      <c r="AC320">
        <v>2.6560000000000001</v>
      </c>
      <c r="AD320">
        <v>1.109</v>
      </c>
      <c r="AE320">
        <v>2.1999999999999999E-2</v>
      </c>
      <c r="AF320">
        <v>1.49E-2</v>
      </c>
      <c r="AG320">
        <v>1.026</v>
      </c>
      <c r="AH320">
        <v>1.109</v>
      </c>
      <c r="AI320">
        <v>1.04</v>
      </c>
      <c r="AJ320">
        <v>0.626</v>
      </c>
      <c r="AK320">
        <v>1.5</v>
      </c>
      <c r="AL320" t="s">
        <v>1491</v>
      </c>
    </row>
    <row r="321" spans="1:38">
      <c r="A321">
        <v>71</v>
      </c>
      <c r="B321" t="s">
        <v>480</v>
      </c>
      <c r="D321" t="s">
        <v>481</v>
      </c>
      <c r="E321" t="s">
        <v>1493</v>
      </c>
      <c r="F321" t="s">
        <v>102</v>
      </c>
      <c r="G321">
        <v>22.388000000000002</v>
      </c>
      <c r="H321">
        <v>127213</v>
      </c>
      <c r="I321">
        <v>4423</v>
      </c>
      <c r="J321" t="s">
        <v>102</v>
      </c>
      <c r="K321" t="s">
        <v>102</v>
      </c>
      <c r="L321" t="s">
        <v>102</v>
      </c>
      <c r="M321" t="s">
        <v>102</v>
      </c>
      <c r="N321">
        <v>3.1492100000000001</v>
      </c>
      <c r="O321" t="s">
        <v>102</v>
      </c>
      <c r="P321" t="s">
        <v>102</v>
      </c>
      <c r="Q321" t="s">
        <v>102</v>
      </c>
      <c r="R321" t="s">
        <v>102</v>
      </c>
      <c r="U321">
        <v>21.832999999999998</v>
      </c>
      <c r="V321">
        <v>22.9</v>
      </c>
      <c r="W321">
        <v>12964.691000000001</v>
      </c>
      <c r="X321">
        <v>11.57</v>
      </c>
      <c r="Y321">
        <v>86431.274999999994</v>
      </c>
      <c r="Z321">
        <v>1.0549999999999999</v>
      </c>
      <c r="AA321">
        <v>1.07</v>
      </c>
      <c r="AB321">
        <v>1.5629999999999999</v>
      </c>
      <c r="AC321">
        <v>1.889</v>
      </c>
      <c r="AD321">
        <v>1.0920000000000001</v>
      </c>
      <c r="AE321">
        <v>2.7593999999999999</v>
      </c>
      <c r="AF321">
        <v>3.2574999999999998</v>
      </c>
      <c r="AG321">
        <v>0.78700000000000003</v>
      </c>
      <c r="AH321">
        <v>0.89</v>
      </c>
      <c r="AI321">
        <v>0.81100000000000005</v>
      </c>
      <c r="AJ321">
        <v>0.46100000000000002</v>
      </c>
      <c r="AK321">
        <v>1.46</v>
      </c>
      <c r="AL321" t="s">
        <v>1491</v>
      </c>
    </row>
    <row r="322" spans="1:38">
      <c r="A322">
        <v>72</v>
      </c>
      <c r="B322" t="s">
        <v>482</v>
      </c>
      <c r="D322" t="s">
        <v>483</v>
      </c>
      <c r="E322" t="s">
        <v>1493</v>
      </c>
      <c r="F322" t="s">
        <v>102</v>
      </c>
      <c r="G322">
        <v>22.402999999999999</v>
      </c>
      <c r="H322">
        <v>87476</v>
      </c>
      <c r="I322">
        <v>2397</v>
      </c>
      <c r="J322" t="s">
        <v>102</v>
      </c>
      <c r="K322" t="s">
        <v>102</v>
      </c>
      <c r="L322" t="s">
        <v>102</v>
      </c>
      <c r="M322" t="s">
        <v>102</v>
      </c>
      <c r="N322">
        <v>2.1655000000000002</v>
      </c>
      <c r="O322" t="s">
        <v>102</v>
      </c>
      <c r="P322" t="s">
        <v>102</v>
      </c>
      <c r="Q322" t="s">
        <v>102</v>
      </c>
      <c r="R322" t="s">
        <v>102</v>
      </c>
      <c r="U322">
        <v>21.783000000000001</v>
      </c>
      <c r="V322">
        <v>23.192</v>
      </c>
      <c r="W322">
        <v>9790.7129999999997</v>
      </c>
      <c r="X322">
        <v>15.321</v>
      </c>
      <c r="Y322">
        <v>65271.419000000002</v>
      </c>
      <c r="Z322" t="s">
        <v>5</v>
      </c>
      <c r="AA322" t="s">
        <v>5</v>
      </c>
      <c r="AB322">
        <v>2.91</v>
      </c>
      <c r="AC322">
        <v>20.385999999999999</v>
      </c>
      <c r="AD322">
        <v>1.1020000000000001</v>
      </c>
      <c r="AE322">
        <v>2.8277999999999999</v>
      </c>
      <c r="AF322">
        <v>2.956</v>
      </c>
      <c r="AG322">
        <v>0.90600000000000003</v>
      </c>
      <c r="AH322">
        <v>0</v>
      </c>
      <c r="AI322">
        <v>0</v>
      </c>
      <c r="AJ322">
        <v>0.53100000000000003</v>
      </c>
      <c r="AK322">
        <v>1.4610000000000001</v>
      </c>
      <c r="AL322" t="s">
        <v>1491</v>
      </c>
    </row>
    <row r="323" spans="1:38">
      <c r="A323">
        <v>73</v>
      </c>
      <c r="B323" t="s">
        <v>484</v>
      </c>
      <c r="D323" t="s">
        <v>485</v>
      </c>
      <c r="E323" t="s">
        <v>1493</v>
      </c>
      <c r="F323" t="s">
        <v>102</v>
      </c>
      <c r="G323">
        <v>22.387</v>
      </c>
      <c r="H323">
        <v>100480</v>
      </c>
      <c r="I323">
        <v>2734</v>
      </c>
      <c r="J323" t="s">
        <v>102</v>
      </c>
      <c r="K323" t="s">
        <v>102</v>
      </c>
      <c r="L323" t="s">
        <v>102</v>
      </c>
      <c r="M323" t="s">
        <v>102</v>
      </c>
      <c r="N323">
        <v>2.4874299999999998</v>
      </c>
      <c r="O323" t="s">
        <v>102</v>
      </c>
      <c r="P323" t="s">
        <v>102</v>
      </c>
      <c r="Q323" t="s">
        <v>102</v>
      </c>
      <c r="R323" t="s">
        <v>102</v>
      </c>
      <c r="U323">
        <v>21.733000000000001</v>
      </c>
      <c r="V323">
        <v>23.442</v>
      </c>
      <c r="W323">
        <v>9889.0360000000001</v>
      </c>
      <c r="X323">
        <v>15.167999999999999</v>
      </c>
      <c r="Y323">
        <v>65926.906000000003</v>
      </c>
      <c r="Z323">
        <v>1.2849999999999999</v>
      </c>
      <c r="AA323">
        <v>1.2949999999999999</v>
      </c>
      <c r="AB323">
        <v>1.518</v>
      </c>
      <c r="AC323">
        <v>7.6020000000000003</v>
      </c>
      <c r="AD323">
        <v>1.0669999999999999</v>
      </c>
      <c r="AE323">
        <v>2.5855000000000001</v>
      </c>
      <c r="AF323">
        <v>1.3395999999999999</v>
      </c>
      <c r="AG323">
        <v>0.9</v>
      </c>
      <c r="AH323">
        <v>1.37</v>
      </c>
      <c r="AI323">
        <v>1.2010000000000001</v>
      </c>
      <c r="AJ323">
        <v>0.52300000000000002</v>
      </c>
      <c r="AK323">
        <v>1.462</v>
      </c>
      <c r="AL323" t="s">
        <v>1491</v>
      </c>
    </row>
    <row r="324" spans="1:38">
      <c r="A324">
        <v>74</v>
      </c>
      <c r="B324" t="s">
        <v>486</v>
      </c>
      <c r="D324" t="s">
        <v>487</v>
      </c>
      <c r="E324" t="s">
        <v>1493</v>
      </c>
      <c r="F324" t="s">
        <v>102</v>
      </c>
      <c r="G324">
        <v>22.451000000000001</v>
      </c>
      <c r="H324">
        <v>244224</v>
      </c>
      <c r="I324">
        <v>6503</v>
      </c>
      <c r="J324" t="s">
        <v>102</v>
      </c>
      <c r="K324" t="s">
        <v>102</v>
      </c>
      <c r="L324" t="s">
        <v>102</v>
      </c>
      <c r="M324" t="s">
        <v>102</v>
      </c>
      <c r="N324">
        <v>6.0458800000000004</v>
      </c>
      <c r="O324" t="s">
        <v>102</v>
      </c>
      <c r="P324" t="s">
        <v>102</v>
      </c>
      <c r="Q324" t="s">
        <v>102</v>
      </c>
      <c r="R324" t="s">
        <v>102</v>
      </c>
      <c r="U324">
        <v>21.832999999999998</v>
      </c>
      <c r="V324">
        <v>23.55</v>
      </c>
      <c r="W324">
        <v>8286.3259999999991</v>
      </c>
      <c r="X324">
        <v>18.102</v>
      </c>
      <c r="Y324">
        <v>55242.175000000003</v>
      </c>
      <c r="Z324">
        <v>1.26</v>
      </c>
      <c r="AA324">
        <v>1.212</v>
      </c>
      <c r="AB324">
        <v>1.4910000000000001</v>
      </c>
      <c r="AC324">
        <v>2.4340000000000002</v>
      </c>
      <c r="AD324">
        <v>1.0860000000000001</v>
      </c>
      <c r="AE324">
        <v>4.9482999999999997</v>
      </c>
      <c r="AF324">
        <v>2.4704999999999999</v>
      </c>
      <c r="AG324">
        <v>0.98699999999999999</v>
      </c>
      <c r="AH324">
        <v>1.3029999999999999</v>
      </c>
      <c r="AI324">
        <v>1.123</v>
      </c>
      <c r="AJ324">
        <v>0.57499999999999996</v>
      </c>
      <c r="AK324">
        <v>1.4710000000000001</v>
      </c>
      <c r="AL324" t="s">
        <v>1491</v>
      </c>
    </row>
    <row r="325" spans="1:38">
      <c r="A325">
        <v>75</v>
      </c>
      <c r="B325" t="s">
        <v>488</v>
      </c>
      <c r="D325" t="s">
        <v>489</v>
      </c>
      <c r="E325" t="s">
        <v>1493</v>
      </c>
      <c r="F325" t="s">
        <v>102</v>
      </c>
      <c r="G325">
        <v>22.43</v>
      </c>
      <c r="H325">
        <v>25357</v>
      </c>
      <c r="I325">
        <v>562</v>
      </c>
      <c r="J325" t="s">
        <v>102</v>
      </c>
      <c r="K325" t="s">
        <v>102</v>
      </c>
      <c r="L325" t="s">
        <v>102</v>
      </c>
      <c r="M325" t="s">
        <v>102</v>
      </c>
      <c r="N325">
        <v>0.62771999999999994</v>
      </c>
      <c r="O325" t="s">
        <v>102</v>
      </c>
      <c r="P325" t="s">
        <v>102</v>
      </c>
      <c r="Q325" t="s">
        <v>102</v>
      </c>
      <c r="R325" t="s">
        <v>102</v>
      </c>
      <c r="S325" t="s">
        <v>1248</v>
      </c>
      <c r="U325">
        <v>21.692</v>
      </c>
      <c r="V325">
        <v>23.858000000000001</v>
      </c>
      <c r="W325">
        <v>5212.3580000000002</v>
      </c>
      <c r="X325">
        <v>28.777999999999999</v>
      </c>
      <c r="Y325">
        <v>34749.055</v>
      </c>
      <c r="Z325">
        <v>1.349</v>
      </c>
      <c r="AA325">
        <v>1.393</v>
      </c>
      <c r="AB325">
        <v>0.505</v>
      </c>
      <c r="AC325">
        <v>2.6560000000000001</v>
      </c>
      <c r="AD325">
        <v>1.087</v>
      </c>
      <c r="AE325">
        <v>0.17380000000000001</v>
      </c>
      <c r="AF325">
        <v>6.5000000000000002E-2</v>
      </c>
      <c r="AG325">
        <v>1.2430000000000001</v>
      </c>
      <c r="AH325">
        <v>1.2869999999999999</v>
      </c>
      <c r="AI325">
        <v>1.2090000000000001</v>
      </c>
      <c r="AJ325">
        <v>0.83599999999999997</v>
      </c>
      <c r="AK325">
        <v>1.4650000000000001</v>
      </c>
      <c r="AL325" t="s">
        <v>1491</v>
      </c>
    </row>
    <row r="326" spans="1:38">
      <c r="A326">
        <v>76</v>
      </c>
      <c r="B326" t="s">
        <v>490</v>
      </c>
      <c r="D326" t="s">
        <v>491</v>
      </c>
      <c r="E326" t="s">
        <v>1493</v>
      </c>
      <c r="F326" t="s">
        <v>102</v>
      </c>
      <c r="G326">
        <v>22.381</v>
      </c>
      <c r="H326">
        <v>156433</v>
      </c>
      <c r="I326">
        <v>4597</v>
      </c>
      <c r="J326" t="s">
        <v>102</v>
      </c>
      <c r="K326" t="s">
        <v>102</v>
      </c>
      <c r="L326" t="s">
        <v>102</v>
      </c>
      <c r="M326" t="s">
        <v>102</v>
      </c>
      <c r="N326">
        <v>3.8725800000000001</v>
      </c>
      <c r="O326" t="s">
        <v>102</v>
      </c>
      <c r="P326" t="s">
        <v>102</v>
      </c>
      <c r="Q326" t="s">
        <v>102</v>
      </c>
      <c r="R326" t="s">
        <v>102</v>
      </c>
      <c r="U326">
        <v>21.875</v>
      </c>
      <c r="V326">
        <v>23.25</v>
      </c>
      <c r="W326">
        <v>10621.632</v>
      </c>
      <c r="X326">
        <v>14.122</v>
      </c>
      <c r="Y326">
        <v>70810.880000000005</v>
      </c>
      <c r="Z326">
        <v>1.357</v>
      </c>
      <c r="AA326">
        <v>1.3340000000000001</v>
      </c>
      <c r="AB326">
        <v>1.4079999999999999</v>
      </c>
      <c r="AC326">
        <v>1.8779999999999999</v>
      </c>
      <c r="AD326">
        <v>1.089</v>
      </c>
      <c r="AE326">
        <v>7.2046000000000001</v>
      </c>
      <c r="AF326">
        <v>4.7483000000000004</v>
      </c>
      <c r="AG326">
        <v>0.86899999999999999</v>
      </c>
      <c r="AH326">
        <v>1.2030000000000001</v>
      </c>
      <c r="AI326">
        <v>1.07</v>
      </c>
      <c r="AJ326">
        <v>0.505</v>
      </c>
      <c r="AK326">
        <v>1.4610000000000001</v>
      </c>
      <c r="AL326" t="s">
        <v>1491</v>
      </c>
    </row>
    <row r="327" spans="1:38">
      <c r="A327">
        <v>77</v>
      </c>
      <c r="B327" t="s">
        <v>492</v>
      </c>
      <c r="D327" t="s">
        <v>493</v>
      </c>
      <c r="E327" t="s">
        <v>1493</v>
      </c>
      <c r="F327" t="s">
        <v>102</v>
      </c>
      <c r="G327">
        <v>22.38</v>
      </c>
      <c r="H327">
        <v>20737</v>
      </c>
      <c r="I327">
        <v>848</v>
      </c>
      <c r="J327" t="s">
        <v>102</v>
      </c>
      <c r="K327" t="s">
        <v>102</v>
      </c>
      <c r="L327" t="s">
        <v>102</v>
      </c>
      <c r="M327" t="s">
        <v>102</v>
      </c>
      <c r="N327">
        <v>0.51334999999999997</v>
      </c>
      <c r="O327" t="s">
        <v>102</v>
      </c>
      <c r="P327" t="s">
        <v>102</v>
      </c>
      <c r="Q327" t="s">
        <v>102</v>
      </c>
      <c r="R327" t="s">
        <v>102</v>
      </c>
      <c r="S327" t="s">
        <v>1248</v>
      </c>
      <c r="U327">
        <v>21.933</v>
      </c>
      <c r="V327">
        <v>23.233000000000001</v>
      </c>
      <c r="W327">
        <v>16862.632000000001</v>
      </c>
      <c r="X327">
        <v>8.8949999999999996</v>
      </c>
      <c r="Y327">
        <v>112417.545</v>
      </c>
      <c r="Z327">
        <v>1.0089999999999999</v>
      </c>
      <c r="AA327">
        <v>1.0189999999999999</v>
      </c>
      <c r="AB327">
        <v>2.2010000000000001</v>
      </c>
      <c r="AC327">
        <v>12.004</v>
      </c>
      <c r="AD327">
        <v>1.1000000000000001</v>
      </c>
      <c r="AE327">
        <v>1.2909999999999999</v>
      </c>
      <c r="AF327">
        <v>1.4792000000000001</v>
      </c>
      <c r="AG327">
        <v>0.68899999999999995</v>
      </c>
      <c r="AH327">
        <v>0.75700000000000001</v>
      </c>
      <c r="AI327">
        <v>0.69299999999999995</v>
      </c>
      <c r="AJ327">
        <v>0.41099999999999998</v>
      </c>
      <c r="AK327">
        <v>1.4610000000000001</v>
      </c>
      <c r="AL327" t="s">
        <v>1491</v>
      </c>
    </row>
    <row r="328" spans="1:38">
      <c r="A328">
        <v>78</v>
      </c>
      <c r="B328" t="s">
        <v>494</v>
      </c>
      <c r="D328" t="s">
        <v>688</v>
      </c>
      <c r="E328" t="s">
        <v>1493</v>
      </c>
      <c r="F328" t="s">
        <v>102</v>
      </c>
      <c r="G328">
        <v>22.462</v>
      </c>
      <c r="H328">
        <v>69694</v>
      </c>
      <c r="I328">
        <v>1546</v>
      </c>
      <c r="J328" t="s">
        <v>102</v>
      </c>
      <c r="K328" t="s">
        <v>102</v>
      </c>
      <c r="L328" t="s">
        <v>102</v>
      </c>
      <c r="M328" t="s">
        <v>102</v>
      </c>
      <c r="N328">
        <v>1.7253099999999999</v>
      </c>
      <c r="O328" t="s">
        <v>102</v>
      </c>
      <c r="P328" t="s">
        <v>102</v>
      </c>
      <c r="Q328" t="s">
        <v>102</v>
      </c>
      <c r="R328" t="s">
        <v>102</v>
      </c>
      <c r="U328">
        <v>21.917000000000002</v>
      </c>
      <c r="V328">
        <v>23.742000000000001</v>
      </c>
      <c r="W328">
        <v>5438.0619999999999</v>
      </c>
      <c r="X328">
        <v>27.582999999999998</v>
      </c>
      <c r="Y328">
        <v>36253.745000000003</v>
      </c>
      <c r="Z328">
        <v>1.5640000000000001</v>
      </c>
      <c r="AA328">
        <v>1.5349999999999999</v>
      </c>
      <c r="AB328">
        <v>3.15</v>
      </c>
      <c r="AC328">
        <v>2.661</v>
      </c>
      <c r="AD328">
        <v>1.202</v>
      </c>
      <c r="AE328">
        <v>0.2782</v>
      </c>
      <c r="AF328">
        <v>0.1051</v>
      </c>
      <c r="AG328">
        <v>1.218</v>
      </c>
      <c r="AH328">
        <v>1.518</v>
      </c>
      <c r="AI328">
        <v>1.3620000000000001</v>
      </c>
      <c r="AJ328">
        <v>0.70199999999999996</v>
      </c>
      <c r="AK328">
        <v>1.4670000000000001</v>
      </c>
      <c r="AL328" t="s">
        <v>1491</v>
      </c>
    </row>
    <row r="329" spans="1:38">
      <c r="A329">
        <v>79</v>
      </c>
      <c r="B329" t="s">
        <v>689</v>
      </c>
      <c r="D329" t="s">
        <v>690</v>
      </c>
      <c r="E329" t="s">
        <v>1493</v>
      </c>
      <c r="F329" t="s">
        <v>102</v>
      </c>
      <c r="G329">
        <v>22.427</v>
      </c>
      <c r="H329">
        <v>176989</v>
      </c>
      <c r="I329">
        <v>3676</v>
      </c>
      <c r="J329" t="s">
        <v>102</v>
      </c>
      <c r="K329" t="s">
        <v>102</v>
      </c>
      <c r="L329" t="s">
        <v>102</v>
      </c>
      <c r="M329" t="s">
        <v>102</v>
      </c>
      <c r="N329">
        <v>4.3814500000000001</v>
      </c>
      <c r="O329" t="s">
        <v>102</v>
      </c>
      <c r="P329" t="s">
        <v>102</v>
      </c>
      <c r="Q329" t="s">
        <v>102</v>
      </c>
      <c r="R329" t="s">
        <v>102</v>
      </c>
      <c r="U329">
        <v>21.742000000000001</v>
      </c>
      <c r="V329">
        <v>23.558</v>
      </c>
      <c r="W329">
        <v>6921.7690000000002</v>
      </c>
      <c r="X329">
        <v>21.670999999999999</v>
      </c>
      <c r="Y329">
        <v>46145.125</v>
      </c>
      <c r="Z329" t="s">
        <v>5</v>
      </c>
      <c r="AA329" t="s">
        <v>5</v>
      </c>
      <c r="AB329">
        <v>1.5720000000000001</v>
      </c>
      <c r="AC329">
        <v>1.8939999999999999</v>
      </c>
      <c r="AD329">
        <v>1.133</v>
      </c>
      <c r="AE329">
        <v>4.4702999999999999</v>
      </c>
      <c r="AF329">
        <v>4.9175000000000004</v>
      </c>
      <c r="AG329">
        <v>1.0780000000000001</v>
      </c>
      <c r="AH329">
        <v>0</v>
      </c>
      <c r="AI329">
        <v>0</v>
      </c>
      <c r="AJ329">
        <v>0.65700000000000003</v>
      </c>
      <c r="AK329">
        <v>1.4630000000000001</v>
      </c>
      <c r="AL329" t="s">
        <v>1491</v>
      </c>
    </row>
    <row r="330" spans="1:38">
      <c r="A330">
        <v>80</v>
      </c>
      <c r="B330" t="s">
        <v>691</v>
      </c>
      <c r="D330" t="s">
        <v>692</v>
      </c>
      <c r="E330" t="s">
        <v>1493</v>
      </c>
      <c r="F330" t="s">
        <v>102</v>
      </c>
      <c r="G330">
        <v>22.481999999999999</v>
      </c>
      <c r="H330">
        <v>220784</v>
      </c>
      <c r="I330">
        <v>4853</v>
      </c>
      <c r="J330" t="s">
        <v>102</v>
      </c>
      <c r="K330" t="s">
        <v>102</v>
      </c>
      <c r="L330" t="s">
        <v>102</v>
      </c>
      <c r="M330" t="s">
        <v>102</v>
      </c>
      <c r="N330">
        <v>5.4656000000000002</v>
      </c>
      <c r="O330" t="s">
        <v>102</v>
      </c>
      <c r="P330" t="s">
        <v>102</v>
      </c>
      <c r="Q330" t="s">
        <v>102</v>
      </c>
      <c r="R330" t="s">
        <v>102</v>
      </c>
      <c r="U330">
        <v>21.867000000000001</v>
      </c>
      <c r="V330">
        <v>23.65</v>
      </c>
      <c r="W330">
        <v>5326.482</v>
      </c>
      <c r="X330">
        <v>28.161000000000001</v>
      </c>
      <c r="Y330">
        <v>35509.883000000002</v>
      </c>
      <c r="Z330">
        <v>1.387</v>
      </c>
      <c r="AA330">
        <v>1.367</v>
      </c>
      <c r="AB330">
        <v>1.2689999999999999</v>
      </c>
      <c r="AC330">
        <v>1.8759999999999999</v>
      </c>
      <c r="AD330">
        <v>1.0900000000000001</v>
      </c>
      <c r="AE330">
        <v>7.5979999999999999</v>
      </c>
      <c r="AF330">
        <v>5.5369999999999999</v>
      </c>
      <c r="AG330">
        <v>1.232</v>
      </c>
      <c r="AH330">
        <v>1.4279999999999999</v>
      </c>
      <c r="AI330">
        <v>1.2809999999999999</v>
      </c>
      <c r="AJ330">
        <v>0.73199999999999998</v>
      </c>
      <c r="AK330">
        <v>1.4690000000000001</v>
      </c>
      <c r="AL330" t="s">
        <v>1491</v>
      </c>
    </row>
    <row r="331" spans="1:38">
      <c r="A331">
        <v>81</v>
      </c>
      <c r="B331" t="s">
        <v>693</v>
      </c>
      <c r="D331" t="s">
        <v>694</v>
      </c>
      <c r="E331" t="s">
        <v>1493</v>
      </c>
      <c r="F331" t="s">
        <v>102</v>
      </c>
      <c r="G331">
        <v>22.841999999999999</v>
      </c>
      <c r="H331">
        <v>43864</v>
      </c>
      <c r="I331">
        <v>806</v>
      </c>
      <c r="J331" t="s">
        <v>102</v>
      </c>
      <c r="K331" t="s">
        <v>102</v>
      </c>
      <c r="L331" t="s">
        <v>102</v>
      </c>
      <c r="M331" t="s">
        <v>102</v>
      </c>
      <c r="N331">
        <v>1.0858699999999999</v>
      </c>
      <c r="O331" t="s">
        <v>102</v>
      </c>
      <c r="P331" t="s">
        <v>102</v>
      </c>
      <c r="Q331" t="s">
        <v>102</v>
      </c>
      <c r="R331" t="s">
        <v>102</v>
      </c>
      <c r="U331">
        <v>21.966999999999999</v>
      </c>
      <c r="V331">
        <v>23.617000000000001</v>
      </c>
      <c r="W331">
        <v>4730.9160000000002</v>
      </c>
      <c r="X331">
        <v>31.706</v>
      </c>
      <c r="Y331">
        <v>31539.437999999998</v>
      </c>
      <c r="Z331">
        <v>0.89200000000000002</v>
      </c>
      <c r="AA331">
        <v>0.86699999999999999</v>
      </c>
      <c r="AB331">
        <v>1.7969999999999999</v>
      </c>
      <c r="AC331">
        <v>2.73</v>
      </c>
      <c r="AD331">
        <v>1.1479999999999999</v>
      </c>
      <c r="AE331">
        <v>0.18659999999999999</v>
      </c>
      <c r="AF331">
        <v>6.1199999999999997E-2</v>
      </c>
      <c r="AG331">
        <v>1.3280000000000001</v>
      </c>
      <c r="AH331">
        <v>1.4670000000000001</v>
      </c>
      <c r="AI331">
        <v>1.367</v>
      </c>
      <c r="AJ331">
        <v>0.92700000000000005</v>
      </c>
      <c r="AK331">
        <v>1.4910000000000001</v>
      </c>
      <c r="AL331" t="s">
        <v>1491</v>
      </c>
    </row>
    <row r="332" spans="1:38">
      <c r="A332">
        <v>82</v>
      </c>
      <c r="B332" t="s">
        <v>695</v>
      </c>
      <c r="D332" t="s">
        <v>696</v>
      </c>
      <c r="E332" t="s">
        <v>1493</v>
      </c>
      <c r="F332" t="s">
        <v>102</v>
      </c>
      <c r="G332">
        <v>22.376999999999999</v>
      </c>
      <c r="H332">
        <v>144148</v>
      </c>
      <c r="I332">
        <v>4021</v>
      </c>
      <c r="J332" t="s">
        <v>102</v>
      </c>
      <c r="K332" t="s">
        <v>102</v>
      </c>
      <c r="L332" t="s">
        <v>102</v>
      </c>
      <c r="M332" t="s">
        <v>102</v>
      </c>
      <c r="N332">
        <v>3.5684399999999998</v>
      </c>
      <c r="O332" t="s">
        <v>102</v>
      </c>
      <c r="P332" t="s">
        <v>102</v>
      </c>
      <c r="Q332" t="s">
        <v>102</v>
      </c>
      <c r="R332" t="s">
        <v>102</v>
      </c>
      <c r="U332">
        <v>21.75</v>
      </c>
      <c r="V332">
        <v>23.774999999999999</v>
      </c>
      <c r="W332">
        <v>11403.561</v>
      </c>
      <c r="X332">
        <v>13.154</v>
      </c>
      <c r="Y332">
        <v>76023.740000000005</v>
      </c>
      <c r="Z332">
        <v>1.669</v>
      </c>
      <c r="AA332">
        <v>1.5549999999999999</v>
      </c>
      <c r="AB332">
        <v>1.9550000000000001</v>
      </c>
      <c r="AC332">
        <v>63.738999999999997</v>
      </c>
      <c r="AD332">
        <v>1.0840000000000001</v>
      </c>
      <c r="AE332">
        <v>1.026</v>
      </c>
      <c r="AF332">
        <v>0.41980000000000001</v>
      </c>
      <c r="AG332">
        <v>0.83799999999999997</v>
      </c>
      <c r="AH332">
        <v>1.6020000000000001</v>
      </c>
      <c r="AI332">
        <v>1.3120000000000001</v>
      </c>
      <c r="AJ332">
        <v>0.48799999999999999</v>
      </c>
      <c r="AK332">
        <v>1.4610000000000001</v>
      </c>
      <c r="AL332" t="s">
        <v>1491</v>
      </c>
    </row>
    <row r="333" spans="1:38">
      <c r="A333">
        <v>83</v>
      </c>
      <c r="B333" t="s">
        <v>697</v>
      </c>
      <c r="D333" t="s">
        <v>698</v>
      </c>
      <c r="E333" t="s">
        <v>1493</v>
      </c>
      <c r="F333" t="s">
        <v>102</v>
      </c>
      <c r="G333">
        <v>22.385999999999999</v>
      </c>
      <c r="H333">
        <v>126622</v>
      </c>
      <c r="I333">
        <v>3176</v>
      </c>
      <c r="J333" t="s">
        <v>102</v>
      </c>
      <c r="K333" t="s">
        <v>102</v>
      </c>
      <c r="L333" t="s">
        <v>102</v>
      </c>
      <c r="M333" t="s">
        <v>102</v>
      </c>
      <c r="N333">
        <v>3.1345900000000002</v>
      </c>
      <c r="O333" t="s">
        <v>102</v>
      </c>
      <c r="P333" t="s">
        <v>102</v>
      </c>
      <c r="Q333" t="s">
        <v>102</v>
      </c>
      <c r="R333" t="s">
        <v>102</v>
      </c>
      <c r="U333">
        <v>21.841999999999999</v>
      </c>
      <c r="V333">
        <v>23.524999999999999</v>
      </c>
      <c r="W333">
        <v>10667.101000000001</v>
      </c>
      <c r="X333">
        <v>14.061999999999999</v>
      </c>
      <c r="Y333">
        <v>71114.009999999995</v>
      </c>
      <c r="Z333">
        <v>1.698</v>
      </c>
      <c r="AA333">
        <v>1.768</v>
      </c>
      <c r="AB333">
        <v>3.2639999999999998</v>
      </c>
      <c r="AC333">
        <v>1.883</v>
      </c>
      <c r="AD333">
        <v>1.1719999999999999</v>
      </c>
      <c r="AE333">
        <v>7.1238999999999999</v>
      </c>
      <c r="AF333">
        <v>4.1356000000000002</v>
      </c>
      <c r="AG333">
        <v>0.86699999999999999</v>
      </c>
      <c r="AH333">
        <v>1.522</v>
      </c>
      <c r="AI333">
        <v>1.4139999999999999</v>
      </c>
      <c r="AJ333">
        <v>0.505</v>
      </c>
      <c r="AK333">
        <v>1.4610000000000001</v>
      </c>
      <c r="AL333" t="s">
        <v>1491</v>
      </c>
    </row>
    <row r="334" spans="1:38">
      <c r="A334">
        <v>84</v>
      </c>
      <c r="B334" t="s">
        <v>699</v>
      </c>
      <c r="D334" t="s">
        <v>700</v>
      </c>
      <c r="E334" t="s">
        <v>1493</v>
      </c>
      <c r="F334" t="s">
        <v>102</v>
      </c>
      <c r="G334">
        <v>22.366</v>
      </c>
      <c r="H334">
        <v>63909</v>
      </c>
      <c r="I334">
        <v>2086</v>
      </c>
      <c r="J334" t="s">
        <v>102</v>
      </c>
      <c r="K334" t="s">
        <v>102</v>
      </c>
      <c r="L334" t="s">
        <v>102</v>
      </c>
      <c r="M334" t="s">
        <v>102</v>
      </c>
      <c r="N334">
        <v>1.5821000000000001</v>
      </c>
      <c r="O334" t="s">
        <v>102</v>
      </c>
      <c r="P334" t="s">
        <v>102</v>
      </c>
      <c r="Q334" t="s">
        <v>102</v>
      </c>
      <c r="R334" t="s">
        <v>102</v>
      </c>
      <c r="U334">
        <v>21.733000000000001</v>
      </c>
      <c r="V334">
        <v>23.158000000000001</v>
      </c>
      <c r="W334">
        <v>12599.897000000001</v>
      </c>
      <c r="X334">
        <v>11.904999999999999</v>
      </c>
      <c r="Y334">
        <v>83999.312999999995</v>
      </c>
      <c r="Z334">
        <v>1.1020000000000001</v>
      </c>
      <c r="AA334">
        <v>1.075</v>
      </c>
      <c r="AB334">
        <v>1.871</v>
      </c>
      <c r="AC334">
        <v>2.6469999999999998</v>
      </c>
      <c r="AD334">
        <v>1.119</v>
      </c>
      <c r="AE334">
        <v>0.30620000000000003</v>
      </c>
      <c r="AF334">
        <v>0.17219999999999999</v>
      </c>
      <c r="AG334">
        <v>0.79700000000000004</v>
      </c>
      <c r="AH334">
        <v>1.081</v>
      </c>
      <c r="AI334">
        <v>0.92</v>
      </c>
      <c r="AJ334">
        <v>0.46500000000000002</v>
      </c>
      <c r="AK334">
        <v>1.4590000000000001</v>
      </c>
      <c r="AL334" t="s">
        <v>1491</v>
      </c>
    </row>
    <row r="335" spans="1:38">
      <c r="A335">
        <v>85</v>
      </c>
      <c r="B335" t="s">
        <v>701</v>
      </c>
      <c r="D335" t="s">
        <v>702</v>
      </c>
      <c r="E335" t="s">
        <v>1493</v>
      </c>
      <c r="F335" t="s">
        <v>102</v>
      </c>
      <c r="G335">
        <v>22.387</v>
      </c>
      <c r="H335">
        <v>84489</v>
      </c>
      <c r="I335">
        <v>2002</v>
      </c>
      <c r="J335" t="s">
        <v>102</v>
      </c>
      <c r="K335" t="s">
        <v>102</v>
      </c>
      <c r="L335" t="s">
        <v>102</v>
      </c>
      <c r="M335" t="s">
        <v>102</v>
      </c>
      <c r="N335">
        <v>2.0915699999999999</v>
      </c>
      <c r="O335" t="s">
        <v>102</v>
      </c>
      <c r="P335" t="s">
        <v>102</v>
      </c>
      <c r="Q335" t="s">
        <v>102</v>
      </c>
      <c r="R335" t="s">
        <v>102</v>
      </c>
      <c r="U335">
        <v>21.692</v>
      </c>
      <c r="V335">
        <v>23.817</v>
      </c>
      <c r="W335">
        <v>9248.6219999999994</v>
      </c>
      <c r="X335">
        <v>16.219000000000001</v>
      </c>
      <c r="Y335">
        <v>61657.481</v>
      </c>
      <c r="Z335">
        <v>1.744</v>
      </c>
      <c r="AA335">
        <v>1.6719999999999999</v>
      </c>
      <c r="AB335">
        <v>1.581</v>
      </c>
      <c r="AC335">
        <v>15.42</v>
      </c>
      <c r="AD335">
        <v>1.054</v>
      </c>
      <c r="AE335">
        <v>0.3463</v>
      </c>
      <c r="AF335">
        <v>0.13339999999999999</v>
      </c>
      <c r="AG335">
        <v>0.93100000000000005</v>
      </c>
      <c r="AH335">
        <v>1.883</v>
      </c>
      <c r="AI335">
        <v>1.5629999999999999</v>
      </c>
      <c r="AJ335">
        <v>0.54100000000000004</v>
      </c>
      <c r="AK335">
        <v>1.4610000000000001</v>
      </c>
      <c r="AL335" t="s">
        <v>1491</v>
      </c>
    </row>
    <row r="336" spans="1:38">
      <c r="A336">
        <v>86</v>
      </c>
      <c r="B336" t="s">
        <v>703</v>
      </c>
      <c r="D336" t="s">
        <v>704</v>
      </c>
      <c r="E336" t="s">
        <v>1493</v>
      </c>
      <c r="F336" t="s">
        <v>102</v>
      </c>
      <c r="G336">
        <v>22.38</v>
      </c>
      <c r="H336">
        <v>119909</v>
      </c>
      <c r="I336">
        <v>4115</v>
      </c>
      <c r="J336" t="s">
        <v>102</v>
      </c>
      <c r="K336" t="s">
        <v>102</v>
      </c>
      <c r="L336" t="s">
        <v>102</v>
      </c>
      <c r="M336" t="s">
        <v>102</v>
      </c>
      <c r="N336">
        <v>2.96841</v>
      </c>
      <c r="O336" t="s">
        <v>102</v>
      </c>
      <c r="P336" t="s">
        <v>102</v>
      </c>
      <c r="Q336" t="s">
        <v>102</v>
      </c>
      <c r="R336" t="s">
        <v>102</v>
      </c>
      <c r="U336">
        <v>21.783000000000001</v>
      </c>
      <c r="V336">
        <v>23.058</v>
      </c>
      <c r="W336">
        <v>13120.901</v>
      </c>
      <c r="X336">
        <v>11.432</v>
      </c>
      <c r="Y336">
        <v>87472.672999999995</v>
      </c>
      <c r="Z336">
        <v>1.083</v>
      </c>
      <c r="AA336">
        <v>1.075</v>
      </c>
      <c r="AB336">
        <v>1.661</v>
      </c>
      <c r="AC336">
        <v>2.6469999999999998</v>
      </c>
      <c r="AD336">
        <v>1.135</v>
      </c>
      <c r="AE336">
        <v>0.54769999999999996</v>
      </c>
      <c r="AF336">
        <v>0.33040000000000003</v>
      </c>
      <c r="AG336">
        <v>0.78200000000000003</v>
      </c>
      <c r="AH336">
        <v>0.95499999999999996</v>
      </c>
      <c r="AI336">
        <v>0.84099999999999997</v>
      </c>
      <c r="AJ336">
        <v>0.45600000000000002</v>
      </c>
      <c r="AK336">
        <v>1.46</v>
      </c>
      <c r="AL336" t="s">
        <v>1491</v>
      </c>
    </row>
    <row r="337" spans="1:38">
      <c r="A337">
        <v>87</v>
      </c>
      <c r="B337" t="s">
        <v>705</v>
      </c>
      <c r="D337" t="s">
        <v>706</v>
      </c>
      <c r="E337" t="s">
        <v>1493</v>
      </c>
      <c r="F337" t="s">
        <v>102</v>
      </c>
      <c r="G337">
        <v>22.384</v>
      </c>
      <c r="H337">
        <v>9454</v>
      </c>
      <c r="I337">
        <v>579</v>
      </c>
      <c r="J337" t="s">
        <v>102</v>
      </c>
      <c r="K337" t="s">
        <v>102</v>
      </c>
      <c r="L337" t="s">
        <v>102</v>
      </c>
      <c r="M337" t="s">
        <v>102</v>
      </c>
      <c r="N337">
        <v>0.23404</v>
      </c>
      <c r="O337" t="s">
        <v>102</v>
      </c>
      <c r="P337" t="s">
        <v>102</v>
      </c>
      <c r="Q337" t="s">
        <v>102</v>
      </c>
      <c r="R337" t="s">
        <v>102</v>
      </c>
      <c r="S337" t="s">
        <v>1248</v>
      </c>
      <c r="U337">
        <v>21.75</v>
      </c>
      <c r="V337">
        <v>22.792000000000002</v>
      </c>
      <c r="W337">
        <v>25813.554</v>
      </c>
      <c r="X337">
        <v>5.8109999999999999</v>
      </c>
      <c r="Y337">
        <v>172090.35699999999</v>
      </c>
      <c r="Z337">
        <v>1.157</v>
      </c>
      <c r="AA337">
        <v>1.1180000000000001</v>
      </c>
      <c r="AB337">
        <v>1.851</v>
      </c>
      <c r="AC337">
        <v>2.649</v>
      </c>
      <c r="AD337">
        <v>1.07</v>
      </c>
      <c r="AE337">
        <v>0.1206</v>
      </c>
      <c r="AF337">
        <v>0.1135</v>
      </c>
      <c r="AG337">
        <v>0.55700000000000005</v>
      </c>
      <c r="AH337">
        <v>0.59099999999999997</v>
      </c>
      <c r="AI337">
        <v>0.54400000000000004</v>
      </c>
      <c r="AJ337">
        <v>0.33400000000000002</v>
      </c>
      <c r="AK337">
        <v>1.4610000000000001</v>
      </c>
      <c r="AL337" t="s">
        <v>1491</v>
      </c>
    </row>
    <row r="338" spans="1:38">
      <c r="A338">
        <v>88</v>
      </c>
      <c r="B338" t="s">
        <v>707</v>
      </c>
      <c r="D338" t="s">
        <v>708</v>
      </c>
      <c r="E338" t="s">
        <v>1493</v>
      </c>
      <c r="F338" t="s">
        <v>102</v>
      </c>
      <c r="G338">
        <v>22.390999999999998</v>
      </c>
      <c r="H338">
        <v>86897</v>
      </c>
      <c r="I338">
        <v>2849</v>
      </c>
      <c r="J338" t="s">
        <v>102</v>
      </c>
      <c r="K338" t="s">
        <v>102</v>
      </c>
      <c r="L338" t="s">
        <v>102</v>
      </c>
      <c r="M338" t="s">
        <v>102</v>
      </c>
      <c r="N338">
        <v>2.1511800000000001</v>
      </c>
      <c r="O338" t="s">
        <v>102</v>
      </c>
      <c r="P338" t="s">
        <v>102</v>
      </c>
      <c r="Q338" t="s">
        <v>102</v>
      </c>
      <c r="R338" t="s">
        <v>102</v>
      </c>
      <c r="U338">
        <v>21.817</v>
      </c>
      <c r="V338">
        <v>22.891999999999999</v>
      </c>
      <c r="W338">
        <v>12024.43</v>
      </c>
      <c r="X338">
        <v>12.475</v>
      </c>
      <c r="Y338">
        <v>80162.864000000001</v>
      </c>
      <c r="Z338" t="s">
        <v>5</v>
      </c>
      <c r="AA338" t="s">
        <v>5</v>
      </c>
      <c r="AB338">
        <v>1.391</v>
      </c>
      <c r="AC338">
        <v>1.958</v>
      </c>
      <c r="AD338">
        <v>1.08</v>
      </c>
      <c r="AE338">
        <v>3.9701</v>
      </c>
      <c r="AF338">
        <v>3.4197000000000002</v>
      </c>
      <c r="AG338">
        <v>0.81699999999999995</v>
      </c>
      <c r="AH338">
        <v>0</v>
      </c>
      <c r="AI338">
        <v>0</v>
      </c>
      <c r="AJ338">
        <v>0.47599999999999998</v>
      </c>
      <c r="AK338">
        <v>1.46</v>
      </c>
      <c r="AL338" t="s">
        <v>1491</v>
      </c>
    </row>
    <row r="339" spans="1:38">
      <c r="A339">
        <v>89</v>
      </c>
      <c r="B339" t="s">
        <v>709</v>
      </c>
      <c r="D339" t="s">
        <v>710</v>
      </c>
      <c r="E339" t="s">
        <v>1493</v>
      </c>
      <c r="F339" t="s">
        <v>102</v>
      </c>
      <c r="G339">
        <v>22.425000000000001</v>
      </c>
      <c r="H339">
        <v>91164</v>
      </c>
      <c r="I339">
        <v>2210</v>
      </c>
      <c r="J339" t="s">
        <v>102</v>
      </c>
      <c r="K339" t="s">
        <v>102</v>
      </c>
      <c r="L339" t="s">
        <v>102</v>
      </c>
      <c r="M339" t="s">
        <v>102</v>
      </c>
      <c r="N339">
        <v>2.2568000000000001</v>
      </c>
      <c r="O339" t="s">
        <v>102</v>
      </c>
      <c r="P339" t="s">
        <v>102</v>
      </c>
      <c r="Q339" t="s">
        <v>102</v>
      </c>
      <c r="R339" t="s">
        <v>102</v>
      </c>
      <c r="U339">
        <v>21.882999999999999</v>
      </c>
      <c r="V339">
        <v>23.341999999999999</v>
      </c>
      <c r="W339">
        <v>4841.4110000000001</v>
      </c>
      <c r="X339">
        <v>30.983000000000001</v>
      </c>
      <c r="Y339">
        <v>32276.071</v>
      </c>
      <c r="Z339">
        <v>1.4650000000000001</v>
      </c>
      <c r="AA339">
        <v>1.49</v>
      </c>
      <c r="AB339">
        <v>1.173</v>
      </c>
      <c r="AC339">
        <v>14.988</v>
      </c>
      <c r="AD339">
        <v>1.0549999999999999</v>
      </c>
      <c r="AE339">
        <v>2.1114999999999999</v>
      </c>
      <c r="AF339">
        <v>2.3450000000000002</v>
      </c>
      <c r="AG339">
        <v>1.2889999999999999</v>
      </c>
      <c r="AH339">
        <v>1.274</v>
      </c>
      <c r="AI339">
        <v>1.173</v>
      </c>
      <c r="AJ339">
        <v>0.68</v>
      </c>
      <c r="AK339">
        <v>1.462</v>
      </c>
      <c r="AL339" t="s">
        <v>1491</v>
      </c>
    </row>
    <row r="340" spans="1:38">
      <c r="A340">
        <v>90</v>
      </c>
      <c r="B340" t="s">
        <v>711</v>
      </c>
      <c r="D340" t="s">
        <v>712</v>
      </c>
      <c r="E340" t="s">
        <v>1493</v>
      </c>
      <c r="F340" t="s">
        <v>102</v>
      </c>
      <c r="G340" t="s">
        <v>102</v>
      </c>
      <c r="H340" t="s">
        <v>102</v>
      </c>
      <c r="I340" t="s">
        <v>102</v>
      </c>
      <c r="J340" t="s">
        <v>102</v>
      </c>
      <c r="K340" t="s">
        <v>102</v>
      </c>
      <c r="L340" t="s">
        <v>102</v>
      </c>
      <c r="M340" t="s">
        <v>102</v>
      </c>
      <c r="N340" t="s">
        <v>102</v>
      </c>
      <c r="O340" t="s">
        <v>102</v>
      </c>
      <c r="P340" t="s">
        <v>102</v>
      </c>
      <c r="Q340" t="s">
        <v>102</v>
      </c>
      <c r="R340" t="s">
        <v>102</v>
      </c>
      <c r="T340" t="s">
        <v>102</v>
      </c>
      <c r="U340" t="s">
        <v>102</v>
      </c>
      <c r="V340" t="s">
        <v>102</v>
      </c>
      <c r="W340" t="s">
        <v>102</v>
      </c>
      <c r="X340" t="s">
        <v>102</v>
      </c>
      <c r="Y340" t="s">
        <v>102</v>
      </c>
      <c r="Z340" t="s">
        <v>102</v>
      </c>
      <c r="AA340" t="s">
        <v>102</v>
      </c>
      <c r="AB340" t="s">
        <v>102</v>
      </c>
      <c r="AC340" t="s">
        <v>102</v>
      </c>
      <c r="AD340" t="s">
        <v>102</v>
      </c>
      <c r="AE340" t="s">
        <v>102</v>
      </c>
      <c r="AF340" t="s">
        <v>102</v>
      </c>
      <c r="AG340" t="s">
        <v>102</v>
      </c>
      <c r="AH340" t="s">
        <v>102</v>
      </c>
      <c r="AI340" t="s">
        <v>102</v>
      </c>
      <c r="AJ340" t="s">
        <v>102</v>
      </c>
      <c r="AL340" t="s">
        <v>1491</v>
      </c>
    </row>
    <row r="341" spans="1:38">
      <c r="A341">
        <v>91</v>
      </c>
      <c r="B341" t="s">
        <v>713</v>
      </c>
      <c r="D341" t="s">
        <v>714</v>
      </c>
      <c r="E341" t="s">
        <v>1493</v>
      </c>
      <c r="F341" t="s">
        <v>102</v>
      </c>
      <c r="G341">
        <v>22.405000000000001</v>
      </c>
      <c r="H341">
        <v>264994</v>
      </c>
      <c r="I341">
        <v>5947</v>
      </c>
      <c r="J341" t="s">
        <v>102</v>
      </c>
      <c r="K341" t="s">
        <v>102</v>
      </c>
      <c r="L341" t="s">
        <v>102</v>
      </c>
      <c r="M341" t="s">
        <v>102</v>
      </c>
      <c r="N341">
        <v>6.5600500000000004</v>
      </c>
      <c r="O341" t="s">
        <v>102</v>
      </c>
      <c r="P341" t="s">
        <v>102</v>
      </c>
      <c r="Q341" t="s">
        <v>102</v>
      </c>
      <c r="R341" t="s">
        <v>102</v>
      </c>
      <c r="T341" t="s">
        <v>1492</v>
      </c>
      <c r="U341">
        <v>21.725000000000001</v>
      </c>
      <c r="V341">
        <v>23.183</v>
      </c>
      <c r="W341">
        <v>7368.759</v>
      </c>
      <c r="X341">
        <v>20.356000000000002</v>
      </c>
      <c r="Y341">
        <v>49125.061999999998</v>
      </c>
      <c r="Z341" t="s">
        <v>5</v>
      </c>
      <c r="AA341" t="s">
        <v>5</v>
      </c>
      <c r="AB341">
        <v>1.0620000000000001</v>
      </c>
      <c r="AC341">
        <v>2.6429999999999998</v>
      </c>
      <c r="AD341">
        <v>1.07</v>
      </c>
      <c r="AE341">
        <v>1.1448</v>
      </c>
      <c r="AF341">
        <v>0.44929999999999998</v>
      </c>
      <c r="AG341">
        <v>1.044</v>
      </c>
      <c r="AH341">
        <v>0</v>
      </c>
      <c r="AI341">
        <v>0</v>
      </c>
      <c r="AJ341">
        <v>0.61899999999999999</v>
      </c>
      <c r="AK341">
        <v>1.46</v>
      </c>
      <c r="AL341" t="s">
        <v>1491</v>
      </c>
    </row>
    <row r="342" spans="1:38">
      <c r="A342">
        <v>92</v>
      </c>
      <c r="B342" t="s">
        <v>715</v>
      </c>
      <c r="D342" t="s">
        <v>716</v>
      </c>
      <c r="E342" t="s">
        <v>1493</v>
      </c>
      <c r="F342" t="s">
        <v>102</v>
      </c>
      <c r="G342">
        <v>22.395</v>
      </c>
      <c r="H342">
        <v>195172</v>
      </c>
      <c r="I342">
        <v>5827</v>
      </c>
      <c r="J342" t="s">
        <v>102</v>
      </c>
      <c r="K342" t="s">
        <v>102</v>
      </c>
      <c r="L342" t="s">
        <v>102</v>
      </c>
      <c r="M342" t="s">
        <v>102</v>
      </c>
      <c r="N342">
        <v>4.8315700000000001</v>
      </c>
      <c r="O342" t="s">
        <v>102</v>
      </c>
      <c r="P342" t="s">
        <v>102</v>
      </c>
      <c r="Q342" t="s">
        <v>102</v>
      </c>
      <c r="R342" t="s">
        <v>102</v>
      </c>
      <c r="U342">
        <v>21.7</v>
      </c>
      <c r="V342">
        <v>23.25</v>
      </c>
      <c r="W342">
        <v>10623.535</v>
      </c>
      <c r="X342">
        <v>14.12</v>
      </c>
      <c r="Y342">
        <v>70823.565000000002</v>
      </c>
      <c r="Z342">
        <v>1.2090000000000001</v>
      </c>
      <c r="AA342">
        <v>1.1839999999999999</v>
      </c>
      <c r="AB342">
        <v>1.6379999999999999</v>
      </c>
      <c r="AC342">
        <v>1.9339999999999999</v>
      </c>
      <c r="AD342">
        <v>1.135</v>
      </c>
      <c r="AE342">
        <v>4.6742999999999997</v>
      </c>
      <c r="AF342">
        <v>5.2911999999999999</v>
      </c>
      <c r="AG342">
        <v>0.86899999999999999</v>
      </c>
      <c r="AH342">
        <v>1.181</v>
      </c>
      <c r="AI342">
        <v>1.0129999999999999</v>
      </c>
      <c r="AJ342">
        <v>0.504</v>
      </c>
      <c r="AK342">
        <v>1.4590000000000001</v>
      </c>
      <c r="AL342" t="s">
        <v>1491</v>
      </c>
    </row>
    <row r="343" spans="1:38">
      <c r="A343">
        <v>93</v>
      </c>
      <c r="B343" t="s">
        <v>717</v>
      </c>
      <c r="D343" t="s">
        <v>718</v>
      </c>
      <c r="E343" t="s">
        <v>1493</v>
      </c>
      <c r="F343" t="s">
        <v>102</v>
      </c>
      <c r="G343">
        <v>22.396000000000001</v>
      </c>
      <c r="H343">
        <v>54237</v>
      </c>
      <c r="I343">
        <v>1820</v>
      </c>
      <c r="J343" t="s">
        <v>102</v>
      </c>
      <c r="K343" t="s">
        <v>102</v>
      </c>
      <c r="L343" t="s">
        <v>102</v>
      </c>
      <c r="M343" t="s">
        <v>102</v>
      </c>
      <c r="N343">
        <v>1.3426499999999999</v>
      </c>
      <c r="O343" t="s">
        <v>102</v>
      </c>
      <c r="P343" t="s">
        <v>102</v>
      </c>
      <c r="Q343" t="s">
        <v>102</v>
      </c>
      <c r="R343" t="s">
        <v>102</v>
      </c>
      <c r="U343">
        <v>21.908000000000001</v>
      </c>
      <c r="V343">
        <v>23.242000000000001</v>
      </c>
      <c r="W343">
        <v>13366.130999999999</v>
      </c>
      <c r="X343">
        <v>11.222</v>
      </c>
      <c r="Y343">
        <v>89107.54</v>
      </c>
      <c r="Z343">
        <v>1.2649999999999999</v>
      </c>
      <c r="AA343">
        <v>1.1839999999999999</v>
      </c>
      <c r="AB343">
        <v>1.1160000000000001</v>
      </c>
      <c r="AC343">
        <v>2.6419999999999999</v>
      </c>
      <c r="AD343">
        <v>1.1220000000000001</v>
      </c>
      <c r="AE343">
        <v>0.26619999999999999</v>
      </c>
      <c r="AF343">
        <v>0.158</v>
      </c>
      <c r="AG343">
        <v>0.77500000000000002</v>
      </c>
      <c r="AH343">
        <v>1.022</v>
      </c>
      <c r="AI343">
        <v>0.86599999999999999</v>
      </c>
      <c r="AJ343">
        <v>0.45500000000000002</v>
      </c>
      <c r="AK343">
        <v>1.46</v>
      </c>
      <c r="AL343" t="s">
        <v>1491</v>
      </c>
    </row>
    <row r="344" spans="1:38">
      <c r="A344">
        <v>94</v>
      </c>
      <c r="B344" t="s">
        <v>719</v>
      </c>
      <c r="D344" t="s">
        <v>720</v>
      </c>
      <c r="E344" t="s">
        <v>1493</v>
      </c>
      <c r="F344" t="s">
        <v>102</v>
      </c>
      <c r="G344">
        <v>22.393999999999998</v>
      </c>
      <c r="H344">
        <v>47227</v>
      </c>
      <c r="I344">
        <v>1716</v>
      </c>
      <c r="J344" t="s">
        <v>102</v>
      </c>
      <c r="K344" t="s">
        <v>102</v>
      </c>
      <c r="L344" t="s">
        <v>102</v>
      </c>
      <c r="M344" t="s">
        <v>102</v>
      </c>
      <c r="N344">
        <v>1.16913</v>
      </c>
      <c r="O344" t="s">
        <v>102</v>
      </c>
      <c r="P344" t="s">
        <v>102</v>
      </c>
      <c r="Q344" t="s">
        <v>102</v>
      </c>
      <c r="R344" t="s">
        <v>102</v>
      </c>
      <c r="U344">
        <v>21.942</v>
      </c>
      <c r="V344">
        <v>23.25</v>
      </c>
      <c r="W344">
        <v>14416.561</v>
      </c>
      <c r="X344">
        <v>10.404999999999999</v>
      </c>
      <c r="Y344">
        <v>96110.409</v>
      </c>
      <c r="Z344">
        <v>1.153</v>
      </c>
      <c r="AA344">
        <v>1.137</v>
      </c>
      <c r="AB344">
        <v>1.1339999999999999</v>
      </c>
      <c r="AC344">
        <v>2.6520000000000001</v>
      </c>
      <c r="AD344">
        <v>1.0720000000000001</v>
      </c>
      <c r="AE344">
        <v>0.28039999999999998</v>
      </c>
      <c r="AF344">
        <v>0.16309999999999999</v>
      </c>
      <c r="AG344">
        <v>0.746</v>
      </c>
      <c r="AH344">
        <v>0.86799999999999999</v>
      </c>
      <c r="AI344">
        <v>0.77900000000000003</v>
      </c>
      <c r="AJ344">
        <v>0.437</v>
      </c>
      <c r="AK344">
        <v>1.46</v>
      </c>
      <c r="AL344" t="s">
        <v>1491</v>
      </c>
    </row>
    <row r="345" spans="1:38">
      <c r="A345">
        <v>95</v>
      </c>
      <c r="B345" t="s">
        <v>721</v>
      </c>
      <c r="D345" t="s">
        <v>722</v>
      </c>
      <c r="E345" t="s">
        <v>1493</v>
      </c>
      <c r="F345" t="s">
        <v>102</v>
      </c>
      <c r="G345">
        <v>22.376999999999999</v>
      </c>
      <c r="H345">
        <v>84831</v>
      </c>
      <c r="I345">
        <v>2860</v>
      </c>
      <c r="J345" t="s">
        <v>102</v>
      </c>
      <c r="K345" t="s">
        <v>102</v>
      </c>
      <c r="L345" t="s">
        <v>102</v>
      </c>
      <c r="M345" t="s">
        <v>102</v>
      </c>
      <c r="N345">
        <v>2.1000299999999998</v>
      </c>
      <c r="O345" t="s">
        <v>102</v>
      </c>
      <c r="P345" t="s">
        <v>102</v>
      </c>
      <c r="Q345" t="s">
        <v>102</v>
      </c>
      <c r="R345" t="s">
        <v>102</v>
      </c>
      <c r="T345" t="s">
        <v>1492</v>
      </c>
      <c r="U345">
        <v>21.5</v>
      </c>
      <c r="V345">
        <v>22.933</v>
      </c>
      <c r="W345">
        <v>12550.954</v>
      </c>
      <c r="X345">
        <v>11.951000000000001</v>
      </c>
      <c r="Y345">
        <v>83673.027000000002</v>
      </c>
      <c r="Z345">
        <v>1.026</v>
      </c>
      <c r="AA345">
        <v>1.0349999999999999</v>
      </c>
      <c r="AB345" t="s">
        <v>5</v>
      </c>
      <c r="AC345">
        <v>1.879</v>
      </c>
      <c r="AD345">
        <v>1.0960000000000001</v>
      </c>
      <c r="AE345">
        <v>3.9176000000000002</v>
      </c>
      <c r="AF345">
        <v>3.4834000000000001</v>
      </c>
      <c r="AG345">
        <v>0.79900000000000004</v>
      </c>
      <c r="AH345">
        <v>0.94399999999999995</v>
      </c>
      <c r="AI345">
        <v>0.84399999999999997</v>
      </c>
      <c r="AJ345">
        <v>0.46700000000000003</v>
      </c>
      <c r="AK345">
        <v>1.458</v>
      </c>
      <c r="AL345" t="s">
        <v>1491</v>
      </c>
    </row>
    <row r="346" spans="1:38">
      <c r="A346">
        <v>96</v>
      </c>
      <c r="B346" t="s">
        <v>723</v>
      </c>
      <c r="D346" t="s">
        <v>724</v>
      </c>
      <c r="E346" t="s">
        <v>1493</v>
      </c>
      <c r="F346" t="s">
        <v>102</v>
      </c>
      <c r="G346">
        <v>22.408999999999999</v>
      </c>
      <c r="H346">
        <v>401568</v>
      </c>
      <c r="I346">
        <v>6900</v>
      </c>
      <c r="J346" t="s">
        <v>102</v>
      </c>
      <c r="K346" t="s">
        <v>102</v>
      </c>
      <c r="L346" t="s">
        <v>102</v>
      </c>
      <c r="M346" t="s">
        <v>102</v>
      </c>
      <c r="N346">
        <v>9.9409899999999993</v>
      </c>
      <c r="O346" t="s">
        <v>102</v>
      </c>
      <c r="P346" t="s">
        <v>102</v>
      </c>
      <c r="Q346" t="s">
        <v>102</v>
      </c>
      <c r="R346" t="s">
        <v>102</v>
      </c>
      <c r="T346" t="s">
        <v>1492</v>
      </c>
      <c r="U346">
        <v>21.808</v>
      </c>
      <c r="V346">
        <v>23.75</v>
      </c>
      <c r="W346">
        <v>2521.2559999999999</v>
      </c>
      <c r="X346">
        <v>59.494</v>
      </c>
      <c r="Y346">
        <v>16808.37</v>
      </c>
      <c r="Z346" t="s">
        <v>5</v>
      </c>
      <c r="AA346" t="s">
        <v>5</v>
      </c>
      <c r="AB346">
        <v>0.76500000000000001</v>
      </c>
      <c r="AC346">
        <v>2.645</v>
      </c>
      <c r="AD346">
        <v>1.069</v>
      </c>
      <c r="AE346">
        <v>1.8041</v>
      </c>
      <c r="AF346">
        <v>0.53520000000000001</v>
      </c>
      <c r="AG346">
        <v>1.7849999999999999</v>
      </c>
      <c r="AH346">
        <v>0</v>
      </c>
      <c r="AI346">
        <v>0</v>
      </c>
      <c r="AJ346">
        <v>0.85699999999999998</v>
      </c>
      <c r="AK346">
        <v>1.462</v>
      </c>
      <c r="AL346" t="s">
        <v>1491</v>
      </c>
    </row>
    <row r="347" spans="1:38">
      <c r="A347">
        <v>97</v>
      </c>
      <c r="B347" t="s">
        <v>725</v>
      </c>
      <c r="D347" t="s">
        <v>726</v>
      </c>
      <c r="E347" t="s">
        <v>1493</v>
      </c>
      <c r="F347" t="s">
        <v>102</v>
      </c>
      <c r="G347">
        <v>22.379000000000001</v>
      </c>
      <c r="H347">
        <v>155787</v>
      </c>
      <c r="I347">
        <v>4082</v>
      </c>
      <c r="J347" t="s">
        <v>102</v>
      </c>
      <c r="K347" t="s">
        <v>102</v>
      </c>
      <c r="L347" t="s">
        <v>102</v>
      </c>
      <c r="M347" t="s">
        <v>102</v>
      </c>
      <c r="N347">
        <v>3.8565800000000001</v>
      </c>
      <c r="O347" t="s">
        <v>102</v>
      </c>
      <c r="P347" t="s">
        <v>102</v>
      </c>
      <c r="Q347" t="s">
        <v>102</v>
      </c>
      <c r="R347" t="s">
        <v>102</v>
      </c>
      <c r="T347" t="s">
        <v>1492</v>
      </c>
      <c r="U347">
        <v>21.75</v>
      </c>
      <c r="V347">
        <v>23.757999999999999</v>
      </c>
      <c r="W347">
        <v>10206.195</v>
      </c>
      <c r="X347">
        <v>14.696999999999999</v>
      </c>
      <c r="Y347">
        <v>68041.297000000006</v>
      </c>
      <c r="Z347" t="s">
        <v>5</v>
      </c>
      <c r="AA347" t="s">
        <v>5</v>
      </c>
      <c r="AB347">
        <v>1.44</v>
      </c>
      <c r="AC347">
        <v>1.75</v>
      </c>
      <c r="AD347">
        <v>1.1419999999999999</v>
      </c>
      <c r="AE347">
        <v>8.2220999999999993</v>
      </c>
      <c r="AF347">
        <v>5.7240000000000002</v>
      </c>
      <c r="AG347">
        <v>0.88600000000000001</v>
      </c>
      <c r="AH347">
        <v>0</v>
      </c>
      <c r="AI347">
        <v>1.355</v>
      </c>
      <c r="AJ347">
        <v>0.51400000000000001</v>
      </c>
      <c r="AK347">
        <v>1.4590000000000001</v>
      </c>
      <c r="AL347" t="s">
        <v>1491</v>
      </c>
    </row>
    <row r="348" spans="1:38">
      <c r="A348">
        <v>98</v>
      </c>
      <c r="B348" t="s">
        <v>727</v>
      </c>
      <c r="D348" t="s">
        <v>728</v>
      </c>
      <c r="E348" t="s">
        <v>1493</v>
      </c>
      <c r="F348" t="s">
        <v>102</v>
      </c>
      <c r="G348">
        <v>22.413</v>
      </c>
      <c r="H348">
        <v>180940</v>
      </c>
      <c r="I348">
        <v>2927</v>
      </c>
      <c r="J348" t="s">
        <v>102</v>
      </c>
      <c r="K348" t="s">
        <v>102</v>
      </c>
      <c r="L348" t="s">
        <v>102</v>
      </c>
      <c r="M348" t="s">
        <v>102</v>
      </c>
      <c r="N348">
        <v>4.4792500000000004</v>
      </c>
      <c r="O348" t="s">
        <v>102</v>
      </c>
      <c r="P348" t="s">
        <v>102</v>
      </c>
      <c r="Q348" t="s">
        <v>102</v>
      </c>
      <c r="R348" t="s">
        <v>102</v>
      </c>
      <c r="T348" t="s">
        <v>1492</v>
      </c>
      <c r="U348">
        <v>21.074999999999999</v>
      </c>
      <c r="V348">
        <v>22.792000000000002</v>
      </c>
      <c r="W348">
        <v>1823.838</v>
      </c>
      <c r="X348">
        <v>82.244</v>
      </c>
      <c r="Y348">
        <v>12158.92</v>
      </c>
      <c r="Z348" t="s">
        <v>5</v>
      </c>
      <c r="AA348" t="s">
        <v>5</v>
      </c>
      <c r="AB348">
        <v>1.016</v>
      </c>
      <c r="AC348">
        <v>1.954</v>
      </c>
      <c r="AD348">
        <v>1.1359999999999999</v>
      </c>
      <c r="AE348">
        <v>3.5480999999999998</v>
      </c>
      <c r="AF348">
        <v>3.1379999999999999</v>
      </c>
      <c r="AG348">
        <v>2.0990000000000002</v>
      </c>
      <c r="AH348">
        <v>0</v>
      </c>
      <c r="AI348">
        <v>0</v>
      </c>
      <c r="AJ348">
        <v>0</v>
      </c>
      <c r="AK348">
        <v>1.4610000000000001</v>
      </c>
      <c r="AL348" t="s">
        <v>1491</v>
      </c>
    </row>
    <row r="349" spans="1:38">
      <c r="A349">
        <v>99</v>
      </c>
      <c r="B349" t="s">
        <v>729</v>
      </c>
      <c r="D349" t="s">
        <v>730</v>
      </c>
      <c r="E349" t="s">
        <v>1493</v>
      </c>
      <c r="F349" t="s">
        <v>102</v>
      </c>
      <c r="G349">
        <v>22.446000000000002</v>
      </c>
      <c r="H349">
        <v>102226</v>
      </c>
      <c r="I349">
        <v>1744</v>
      </c>
      <c r="J349" t="s">
        <v>102</v>
      </c>
      <c r="K349" t="s">
        <v>102</v>
      </c>
      <c r="L349" t="s">
        <v>102</v>
      </c>
      <c r="M349" t="s">
        <v>102</v>
      </c>
      <c r="N349">
        <v>2.5306500000000001</v>
      </c>
      <c r="O349" t="s">
        <v>102</v>
      </c>
      <c r="P349" t="s">
        <v>102</v>
      </c>
      <c r="Q349" t="s">
        <v>102</v>
      </c>
      <c r="R349" t="s">
        <v>102</v>
      </c>
      <c r="U349">
        <v>21.933</v>
      </c>
      <c r="V349">
        <v>23.733000000000001</v>
      </c>
      <c r="W349">
        <v>4637.6809999999996</v>
      </c>
      <c r="X349">
        <v>32.344000000000001</v>
      </c>
      <c r="Y349">
        <v>30917.876</v>
      </c>
      <c r="Z349">
        <v>1.93</v>
      </c>
      <c r="AA349">
        <v>1.855</v>
      </c>
      <c r="AB349">
        <v>1.0649999999999999</v>
      </c>
      <c r="AC349">
        <v>2.6549999999999998</v>
      </c>
      <c r="AD349">
        <v>1.0720000000000001</v>
      </c>
      <c r="AE349">
        <v>0.49980000000000002</v>
      </c>
      <c r="AF349">
        <v>0.1313</v>
      </c>
      <c r="AG349">
        <v>1.3180000000000001</v>
      </c>
      <c r="AH349">
        <v>1.6879999999999999</v>
      </c>
      <c r="AI349">
        <v>1.5009999999999999</v>
      </c>
      <c r="AJ349">
        <v>0.93500000000000005</v>
      </c>
      <c r="AK349">
        <v>1.464</v>
      </c>
      <c r="AL349" t="s">
        <v>1491</v>
      </c>
    </row>
    <row r="350" spans="1:38">
      <c r="A350">
        <v>100</v>
      </c>
      <c r="B350" t="s">
        <v>731</v>
      </c>
      <c r="C350" t="s">
        <v>126</v>
      </c>
      <c r="D350" t="s">
        <v>732</v>
      </c>
      <c r="E350" t="s">
        <v>1493</v>
      </c>
      <c r="F350" t="s">
        <v>102</v>
      </c>
      <c r="G350">
        <v>22.382999999999999</v>
      </c>
      <c r="H350">
        <v>419361</v>
      </c>
      <c r="I350">
        <v>10141</v>
      </c>
      <c r="J350" t="s">
        <v>102</v>
      </c>
      <c r="K350" t="s">
        <v>102</v>
      </c>
      <c r="L350" t="s">
        <v>102</v>
      </c>
      <c r="M350" t="s">
        <v>102</v>
      </c>
      <c r="N350">
        <v>10.38147</v>
      </c>
      <c r="O350" t="s">
        <v>102</v>
      </c>
      <c r="P350" t="s">
        <v>102</v>
      </c>
      <c r="Q350" t="s">
        <v>102</v>
      </c>
      <c r="R350" t="s">
        <v>102</v>
      </c>
      <c r="U350">
        <v>21.225000000000001</v>
      </c>
      <c r="V350">
        <v>23.658000000000001</v>
      </c>
      <c r="W350">
        <v>10225.745999999999</v>
      </c>
      <c r="X350">
        <v>14.669</v>
      </c>
      <c r="Y350">
        <v>68171.64</v>
      </c>
      <c r="Z350" t="s">
        <v>5</v>
      </c>
      <c r="AA350" t="s">
        <v>5</v>
      </c>
      <c r="AB350">
        <v>2.448</v>
      </c>
      <c r="AC350">
        <v>2.6629999999999998</v>
      </c>
      <c r="AD350">
        <v>1.141</v>
      </c>
      <c r="AE350">
        <v>9.0202000000000009</v>
      </c>
      <c r="AF350">
        <v>7.1913</v>
      </c>
      <c r="AG350">
        <v>0.88500000000000001</v>
      </c>
      <c r="AH350">
        <v>0</v>
      </c>
      <c r="AI350">
        <v>0</v>
      </c>
      <c r="AJ350">
        <v>0.51200000000000001</v>
      </c>
      <c r="AK350">
        <v>1.46</v>
      </c>
      <c r="AL350" t="s">
        <v>1491</v>
      </c>
    </row>
    <row r="351" spans="1:38">
      <c r="A351">
        <v>101</v>
      </c>
      <c r="B351" t="s">
        <v>733</v>
      </c>
      <c r="C351" t="s">
        <v>122</v>
      </c>
      <c r="D351" t="s">
        <v>734</v>
      </c>
      <c r="E351" t="s">
        <v>1493</v>
      </c>
      <c r="F351" t="s">
        <v>102</v>
      </c>
      <c r="G351">
        <v>22.393999999999998</v>
      </c>
      <c r="H351">
        <v>192314</v>
      </c>
      <c r="I351">
        <v>5102</v>
      </c>
      <c r="J351" t="s">
        <v>102</v>
      </c>
      <c r="K351" t="s">
        <v>102</v>
      </c>
      <c r="L351" t="s">
        <v>102</v>
      </c>
      <c r="M351" t="s">
        <v>102</v>
      </c>
      <c r="N351">
        <v>4.7608300000000003</v>
      </c>
      <c r="O351" t="s">
        <v>102</v>
      </c>
      <c r="P351" t="s">
        <v>102</v>
      </c>
      <c r="Q351" t="s">
        <v>102</v>
      </c>
      <c r="R351" t="s">
        <v>102</v>
      </c>
      <c r="U351">
        <v>21.591999999999999</v>
      </c>
      <c r="V351">
        <v>24.725000000000001</v>
      </c>
      <c r="W351">
        <v>10915.385</v>
      </c>
      <c r="X351">
        <v>13.742000000000001</v>
      </c>
      <c r="Y351">
        <v>72769.236000000004</v>
      </c>
      <c r="Z351">
        <v>1.7370000000000001</v>
      </c>
      <c r="AA351">
        <v>1.2350000000000001</v>
      </c>
      <c r="AB351">
        <v>2.4449999999999998</v>
      </c>
      <c r="AC351">
        <v>54.438000000000002</v>
      </c>
      <c r="AD351">
        <v>1.101</v>
      </c>
      <c r="AE351">
        <v>9.5852000000000004</v>
      </c>
      <c r="AF351">
        <v>7.2187999999999999</v>
      </c>
      <c r="AG351">
        <v>0.85699999999999998</v>
      </c>
      <c r="AH351">
        <v>1.891</v>
      </c>
      <c r="AI351">
        <v>1.129</v>
      </c>
      <c r="AJ351">
        <v>0.497</v>
      </c>
      <c r="AK351">
        <v>1.4610000000000001</v>
      </c>
      <c r="AL351" t="s">
        <v>1491</v>
      </c>
    </row>
    <row r="352" spans="1:38">
      <c r="A352">
        <v>102</v>
      </c>
      <c r="B352" t="s">
        <v>735</v>
      </c>
      <c r="C352" t="s">
        <v>114</v>
      </c>
      <c r="D352" t="s">
        <v>736</v>
      </c>
      <c r="E352" t="s">
        <v>1493</v>
      </c>
      <c r="F352" t="s">
        <v>102</v>
      </c>
      <c r="G352">
        <v>22.411000000000001</v>
      </c>
      <c r="H352">
        <v>34353</v>
      </c>
      <c r="I352">
        <v>1080</v>
      </c>
      <c r="J352" t="s">
        <v>102</v>
      </c>
      <c r="K352" t="s">
        <v>102</v>
      </c>
      <c r="L352" t="s">
        <v>102</v>
      </c>
      <c r="M352" t="s">
        <v>102</v>
      </c>
      <c r="N352">
        <v>0.85041999999999995</v>
      </c>
      <c r="O352" t="s">
        <v>102</v>
      </c>
      <c r="P352" t="s">
        <v>102</v>
      </c>
      <c r="Q352" t="s">
        <v>102</v>
      </c>
      <c r="R352" t="s">
        <v>102</v>
      </c>
      <c r="U352">
        <v>21.382999999999999</v>
      </c>
      <c r="V352">
        <v>22.707999999999998</v>
      </c>
      <c r="W352">
        <v>8547.3979999999992</v>
      </c>
      <c r="X352">
        <v>17.548999999999999</v>
      </c>
      <c r="Y352">
        <v>56982.650999999998</v>
      </c>
      <c r="Z352" t="s">
        <v>5</v>
      </c>
      <c r="AA352" t="s">
        <v>5</v>
      </c>
      <c r="AB352">
        <v>2.4700000000000002</v>
      </c>
      <c r="AC352">
        <v>2.673</v>
      </c>
      <c r="AD352">
        <v>1.143</v>
      </c>
      <c r="AE352">
        <v>9.7402999999999995</v>
      </c>
      <c r="AF352">
        <v>8.2716999999999992</v>
      </c>
      <c r="AG352">
        <v>0.97</v>
      </c>
      <c r="AH352">
        <v>0</v>
      </c>
      <c r="AI352">
        <v>0</v>
      </c>
      <c r="AJ352">
        <v>0</v>
      </c>
      <c r="AK352">
        <v>1.4630000000000001</v>
      </c>
      <c r="AL352" t="s">
        <v>1491</v>
      </c>
    </row>
    <row r="353" spans="1:38">
      <c r="A353">
        <v>103</v>
      </c>
      <c r="B353" t="s">
        <v>737</v>
      </c>
      <c r="D353" t="s">
        <v>738</v>
      </c>
      <c r="E353" t="s">
        <v>1493</v>
      </c>
      <c r="F353" t="s">
        <v>102</v>
      </c>
      <c r="G353">
        <v>22.388000000000002</v>
      </c>
      <c r="H353">
        <v>252353</v>
      </c>
      <c r="I353">
        <v>7129</v>
      </c>
      <c r="J353" t="s">
        <v>102</v>
      </c>
      <c r="K353" t="s">
        <v>102</v>
      </c>
      <c r="L353" t="s">
        <v>102</v>
      </c>
      <c r="M353" t="s">
        <v>102</v>
      </c>
      <c r="N353">
        <v>6.2471100000000002</v>
      </c>
      <c r="O353" t="s">
        <v>102</v>
      </c>
      <c r="P353" t="s">
        <v>102</v>
      </c>
      <c r="Q353" t="s">
        <v>102</v>
      </c>
      <c r="R353" t="s">
        <v>102</v>
      </c>
      <c r="U353">
        <v>21.725000000000001</v>
      </c>
      <c r="V353">
        <v>23.516999999999999</v>
      </c>
      <c r="W353">
        <v>10429.925999999999</v>
      </c>
      <c r="X353">
        <v>14.382</v>
      </c>
      <c r="Y353">
        <v>69532.838000000003</v>
      </c>
      <c r="Z353">
        <v>1.3979999999999999</v>
      </c>
      <c r="AA353">
        <v>1.2909999999999999</v>
      </c>
      <c r="AB353">
        <v>1.48</v>
      </c>
      <c r="AC353">
        <v>2.641</v>
      </c>
      <c r="AD353">
        <v>1.0649999999999999</v>
      </c>
      <c r="AE353">
        <v>1.2605</v>
      </c>
      <c r="AF353">
        <v>0.55420000000000003</v>
      </c>
      <c r="AG353">
        <v>0.877</v>
      </c>
      <c r="AH353">
        <v>1.4139999999999999</v>
      </c>
      <c r="AI353">
        <v>1.1339999999999999</v>
      </c>
      <c r="AJ353">
        <v>0.50900000000000001</v>
      </c>
      <c r="AK353">
        <v>1.46</v>
      </c>
      <c r="AL353" t="s">
        <v>1491</v>
      </c>
    </row>
    <row r="354" spans="1:38">
      <c r="A354">
        <v>104</v>
      </c>
      <c r="B354" t="s">
        <v>739</v>
      </c>
      <c r="D354" t="s">
        <v>740</v>
      </c>
      <c r="E354" t="s">
        <v>1493</v>
      </c>
      <c r="F354" t="s">
        <v>102</v>
      </c>
      <c r="G354">
        <v>22.393999999999998</v>
      </c>
      <c r="H354">
        <v>258934</v>
      </c>
      <c r="I354">
        <v>5302</v>
      </c>
      <c r="J354" t="s">
        <v>102</v>
      </c>
      <c r="K354" t="s">
        <v>102</v>
      </c>
      <c r="L354" t="s">
        <v>102</v>
      </c>
      <c r="M354" t="s">
        <v>102</v>
      </c>
      <c r="N354">
        <v>6.4100400000000004</v>
      </c>
      <c r="O354" t="s">
        <v>102</v>
      </c>
      <c r="P354" t="s">
        <v>102</v>
      </c>
      <c r="Q354" t="s">
        <v>102</v>
      </c>
      <c r="R354" t="s">
        <v>102</v>
      </c>
      <c r="T354" t="s">
        <v>1492</v>
      </c>
      <c r="U354">
        <v>21.7</v>
      </c>
      <c r="V354">
        <v>23.933</v>
      </c>
      <c r="W354">
        <v>7847.7479999999996</v>
      </c>
      <c r="X354">
        <v>19.114000000000001</v>
      </c>
      <c r="Y354">
        <v>52318.32</v>
      </c>
      <c r="Z354" t="s">
        <v>5</v>
      </c>
      <c r="AA354" t="s">
        <v>5</v>
      </c>
      <c r="AB354">
        <v>0.626</v>
      </c>
      <c r="AC354">
        <v>2.645</v>
      </c>
      <c r="AD354">
        <v>1.0620000000000001</v>
      </c>
      <c r="AE354">
        <v>1.2096</v>
      </c>
      <c r="AF354">
        <v>0.43769999999999998</v>
      </c>
      <c r="AG354">
        <v>1.0109999999999999</v>
      </c>
      <c r="AH354">
        <v>0</v>
      </c>
      <c r="AI354">
        <v>0</v>
      </c>
      <c r="AJ354">
        <v>0.59199999999999997</v>
      </c>
      <c r="AK354">
        <v>1.46</v>
      </c>
      <c r="AL354" t="s">
        <v>1491</v>
      </c>
    </row>
    <row r="355" spans="1:38">
      <c r="A355">
        <v>105</v>
      </c>
      <c r="B355" t="s">
        <v>741</v>
      </c>
      <c r="D355" t="s">
        <v>742</v>
      </c>
      <c r="E355" t="s">
        <v>1493</v>
      </c>
      <c r="F355" t="s">
        <v>102</v>
      </c>
      <c r="G355">
        <v>22.393999999999998</v>
      </c>
      <c r="H355">
        <v>81020</v>
      </c>
      <c r="I355">
        <v>2191</v>
      </c>
      <c r="J355" t="s">
        <v>102</v>
      </c>
      <c r="K355" t="s">
        <v>102</v>
      </c>
      <c r="L355" t="s">
        <v>102</v>
      </c>
      <c r="M355" t="s">
        <v>102</v>
      </c>
      <c r="N355">
        <v>2.00569</v>
      </c>
      <c r="O355" t="s">
        <v>102</v>
      </c>
      <c r="P355" t="s">
        <v>102</v>
      </c>
      <c r="Q355" t="s">
        <v>102</v>
      </c>
      <c r="R355" t="s">
        <v>102</v>
      </c>
      <c r="U355">
        <v>21.908000000000001</v>
      </c>
      <c r="V355">
        <v>23.733000000000001</v>
      </c>
      <c r="W355">
        <v>11029.116</v>
      </c>
      <c r="X355">
        <v>13.6</v>
      </c>
      <c r="Y355">
        <v>73527.441000000006</v>
      </c>
      <c r="Z355">
        <v>1.79</v>
      </c>
      <c r="AA355">
        <v>1.6850000000000001</v>
      </c>
      <c r="AB355">
        <v>2.2410000000000001</v>
      </c>
      <c r="AC355">
        <v>2.6459999999999999</v>
      </c>
      <c r="AD355">
        <v>1.1220000000000001</v>
      </c>
      <c r="AE355">
        <v>0.37390000000000001</v>
      </c>
      <c r="AF355">
        <v>0.1744</v>
      </c>
      <c r="AG355">
        <v>0.85299999999999998</v>
      </c>
      <c r="AH355">
        <v>1.5069999999999999</v>
      </c>
      <c r="AI355">
        <v>1.29</v>
      </c>
      <c r="AJ355">
        <v>0.498</v>
      </c>
      <c r="AK355">
        <v>1.46</v>
      </c>
      <c r="AL355" t="s">
        <v>1491</v>
      </c>
    </row>
    <row r="356" spans="1:38">
      <c r="A356">
        <v>106</v>
      </c>
      <c r="B356" t="s">
        <v>743</v>
      </c>
      <c r="D356" t="s">
        <v>541</v>
      </c>
      <c r="E356" t="s">
        <v>1493</v>
      </c>
      <c r="F356" t="s">
        <v>102</v>
      </c>
      <c r="G356">
        <v>22.364000000000001</v>
      </c>
      <c r="H356">
        <v>8154</v>
      </c>
      <c r="I356">
        <v>407</v>
      </c>
      <c r="J356" t="s">
        <v>102</v>
      </c>
      <c r="K356" t="s">
        <v>102</v>
      </c>
      <c r="L356" t="s">
        <v>102</v>
      </c>
      <c r="M356" t="s">
        <v>102</v>
      </c>
      <c r="N356">
        <v>0.20186000000000001</v>
      </c>
      <c r="O356" t="s">
        <v>102</v>
      </c>
      <c r="P356" t="s">
        <v>102</v>
      </c>
      <c r="Q356" t="s">
        <v>102</v>
      </c>
      <c r="R356" t="s">
        <v>102</v>
      </c>
      <c r="S356" t="s">
        <v>1248</v>
      </c>
      <c r="T356" t="s">
        <v>1492</v>
      </c>
      <c r="U356">
        <v>21.908000000000001</v>
      </c>
      <c r="V356">
        <v>22.891999999999999</v>
      </c>
      <c r="W356">
        <v>25089.79</v>
      </c>
      <c r="X356">
        <v>5.9790000000000001</v>
      </c>
      <c r="Y356">
        <v>167265.264</v>
      </c>
      <c r="Z356">
        <v>0.99099999999999999</v>
      </c>
      <c r="AA356">
        <v>1.0029999999999999</v>
      </c>
      <c r="AB356" t="s">
        <v>5</v>
      </c>
      <c r="AC356">
        <v>2.64</v>
      </c>
      <c r="AD356">
        <v>1.08</v>
      </c>
      <c r="AE356">
        <v>4.24E-2</v>
      </c>
      <c r="AF356">
        <v>3.6999999999999998E-2</v>
      </c>
      <c r="AG356">
        <v>0.56499999999999995</v>
      </c>
      <c r="AH356">
        <v>0.58099999999999996</v>
      </c>
      <c r="AI356">
        <v>0.54200000000000004</v>
      </c>
      <c r="AJ356">
        <v>0.33600000000000002</v>
      </c>
      <c r="AK356">
        <v>1.458</v>
      </c>
      <c r="AL356" t="s">
        <v>1491</v>
      </c>
    </row>
    <row r="357" spans="1:38">
      <c r="A357">
        <v>107</v>
      </c>
      <c r="B357" t="s">
        <v>542</v>
      </c>
      <c r="D357" t="s">
        <v>543</v>
      </c>
      <c r="E357" t="s">
        <v>1493</v>
      </c>
      <c r="F357" t="s">
        <v>102</v>
      </c>
      <c r="G357">
        <v>22.396000000000001</v>
      </c>
      <c r="H357">
        <v>67143</v>
      </c>
      <c r="I357">
        <v>1727</v>
      </c>
      <c r="J357" t="s">
        <v>102</v>
      </c>
      <c r="K357" t="s">
        <v>102</v>
      </c>
      <c r="L357" t="s">
        <v>102</v>
      </c>
      <c r="M357" t="s">
        <v>102</v>
      </c>
      <c r="N357">
        <v>1.66215</v>
      </c>
      <c r="O357" t="s">
        <v>102</v>
      </c>
      <c r="P357" t="s">
        <v>102</v>
      </c>
      <c r="Q357" t="s">
        <v>102</v>
      </c>
      <c r="R357" t="s">
        <v>102</v>
      </c>
      <c r="U357">
        <v>21.757999999999999</v>
      </c>
      <c r="V357">
        <v>23.591999999999999</v>
      </c>
      <c r="W357">
        <v>9788.5499999999993</v>
      </c>
      <c r="X357">
        <v>15.324</v>
      </c>
      <c r="Y357">
        <v>65257.002</v>
      </c>
      <c r="Z357">
        <v>1.5580000000000001</v>
      </c>
      <c r="AA357">
        <v>1.56</v>
      </c>
      <c r="AB357">
        <v>1.9590000000000001</v>
      </c>
      <c r="AC357">
        <v>2.6440000000000001</v>
      </c>
      <c r="AD357">
        <v>1.121</v>
      </c>
      <c r="AE357">
        <v>0.37419999999999998</v>
      </c>
      <c r="AF357">
        <v>0.16339999999999999</v>
      </c>
      <c r="AG357">
        <v>0.90500000000000003</v>
      </c>
      <c r="AH357">
        <v>1.462</v>
      </c>
      <c r="AI357">
        <v>1.2929999999999999</v>
      </c>
      <c r="AJ357">
        <v>0.52900000000000003</v>
      </c>
      <c r="AK357">
        <v>1.46</v>
      </c>
      <c r="AL357" t="s">
        <v>1491</v>
      </c>
    </row>
    <row r="358" spans="1:38">
      <c r="A358">
        <v>108</v>
      </c>
      <c r="B358" t="s">
        <v>544</v>
      </c>
      <c r="D358" t="s">
        <v>545</v>
      </c>
      <c r="E358" t="s">
        <v>1493</v>
      </c>
      <c r="F358" t="s">
        <v>102</v>
      </c>
      <c r="G358">
        <v>22.396999999999998</v>
      </c>
      <c r="H358">
        <v>165271</v>
      </c>
      <c r="I358">
        <v>3935</v>
      </c>
      <c r="J358" t="s">
        <v>102</v>
      </c>
      <c r="K358" t="s">
        <v>102</v>
      </c>
      <c r="L358" t="s">
        <v>102</v>
      </c>
      <c r="M358" t="s">
        <v>102</v>
      </c>
      <c r="N358">
        <v>4.0913599999999999</v>
      </c>
      <c r="O358" t="s">
        <v>102</v>
      </c>
      <c r="P358" t="s">
        <v>102</v>
      </c>
      <c r="Q358" t="s">
        <v>102</v>
      </c>
      <c r="R358" t="s">
        <v>102</v>
      </c>
      <c r="T358" t="s">
        <v>1492</v>
      </c>
      <c r="U358">
        <v>21.675000000000001</v>
      </c>
      <c r="V358">
        <v>23.492000000000001</v>
      </c>
      <c r="W358">
        <v>8090.0150000000003</v>
      </c>
      <c r="X358">
        <v>18.541</v>
      </c>
      <c r="Y358">
        <v>53933.436000000002</v>
      </c>
      <c r="Z358" t="s">
        <v>5</v>
      </c>
      <c r="AA358" t="s">
        <v>5</v>
      </c>
      <c r="AB358">
        <v>1.097</v>
      </c>
      <c r="AC358">
        <v>1.9390000000000001</v>
      </c>
      <c r="AD358">
        <v>1.0720000000000001</v>
      </c>
      <c r="AE358">
        <v>6.3132000000000001</v>
      </c>
      <c r="AF358">
        <v>4.5358999999999998</v>
      </c>
      <c r="AG358">
        <v>0.996</v>
      </c>
      <c r="AH358">
        <v>0</v>
      </c>
      <c r="AI358">
        <v>1.357</v>
      </c>
      <c r="AJ358">
        <v>0.58399999999999996</v>
      </c>
      <c r="AK358">
        <v>1.4590000000000001</v>
      </c>
      <c r="AL358" t="s">
        <v>1491</v>
      </c>
    </row>
    <row r="359" spans="1:38">
      <c r="A359">
        <v>109</v>
      </c>
      <c r="B359" t="s">
        <v>546</v>
      </c>
      <c r="D359" t="s">
        <v>547</v>
      </c>
      <c r="E359" t="s">
        <v>1493</v>
      </c>
      <c r="F359" t="s">
        <v>102</v>
      </c>
      <c r="G359">
        <v>22.391999999999999</v>
      </c>
      <c r="H359">
        <v>199630</v>
      </c>
      <c r="I359">
        <v>5954</v>
      </c>
      <c r="J359" t="s">
        <v>102</v>
      </c>
      <c r="K359" t="s">
        <v>102</v>
      </c>
      <c r="L359" t="s">
        <v>102</v>
      </c>
      <c r="M359" t="s">
        <v>102</v>
      </c>
      <c r="N359">
        <v>4.9419300000000002</v>
      </c>
      <c r="O359" t="s">
        <v>102</v>
      </c>
      <c r="P359" t="s">
        <v>102</v>
      </c>
      <c r="Q359" t="s">
        <v>102</v>
      </c>
      <c r="R359" t="s">
        <v>102</v>
      </c>
      <c r="U359">
        <v>21.858000000000001</v>
      </c>
      <c r="V359">
        <v>23.225000000000001</v>
      </c>
      <c r="W359">
        <v>10573.72</v>
      </c>
      <c r="X359">
        <v>14.186</v>
      </c>
      <c r="Y359">
        <v>70491.464999999997</v>
      </c>
      <c r="Z359">
        <v>1.2989999999999999</v>
      </c>
      <c r="AA359">
        <v>1.28</v>
      </c>
      <c r="AB359">
        <v>1.885</v>
      </c>
      <c r="AC359">
        <v>2.64</v>
      </c>
      <c r="AD359">
        <v>1.123</v>
      </c>
      <c r="AE359">
        <v>0.92920000000000003</v>
      </c>
      <c r="AF359">
        <v>0.50190000000000001</v>
      </c>
      <c r="AG359">
        <v>0.871</v>
      </c>
      <c r="AH359">
        <v>1.1639999999999999</v>
      </c>
      <c r="AI359">
        <v>1.0249999999999999</v>
      </c>
      <c r="AJ359">
        <v>0.505</v>
      </c>
      <c r="AK359">
        <v>1.4590000000000001</v>
      </c>
      <c r="AL359" t="s">
        <v>1491</v>
      </c>
    </row>
    <row r="360" spans="1:38">
      <c r="A360">
        <v>110</v>
      </c>
      <c r="B360" t="s">
        <v>548</v>
      </c>
      <c r="D360" t="s">
        <v>549</v>
      </c>
      <c r="E360" t="s">
        <v>1493</v>
      </c>
      <c r="F360" t="s">
        <v>102</v>
      </c>
      <c r="G360">
        <v>22.393000000000001</v>
      </c>
      <c r="H360">
        <v>277032</v>
      </c>
      <c r="I360">
        <v>7126</v>
      </c>
      <c r="J360" t="s">
        <v>102</v>
      </c>
      <c r="K360" t="s">
        <v>102</v>
      </c>
      <c r="L360" t="s">
        <v>102</v>
      </c>
      <c r="M360" t="s">
        <v>102</v>
      </c>
      <c r="N360">
        <v>6.8580500000000004</v>
      </c>
      <c r="O360" t="s">
        <v>102</v>
      </c>
      <c r="P360" t="s">
        <v>102</v>
      </c>
      <c r="Q360" t="s">
        <v>102</v>
      </c>
      <c r="R360" t="s">
        <v>102</v>
      </c>
      <c r="T360" t="s">
        <v>1492</v>
      </c>
      <c r="U360">
        <v>21.641999999999999</v>
      </c>
      <c r="V360">
        <v>23.492000000000001</v>
      </c>
      <c r="W360">
        <v>9542.7070000000003</v>
      </c>
      <c r="X360">
        <v>15.718999999999999</v>
      </c>
      <c r="Y360">
        <v>63618.048999999999</v>
      </c>
      <c r="Z360">
        <v>1.5329999999999999</v>
      </c>
      <c r="AA360">
        <v>1.5409999999999999</v>
      </c>
      <c r="AB360">
        <v>1.41</v>
      </c>
      <c r="AC360">
        <v>1.873</v>
      </c>
      <c r="AD360">
        <v>1.073</v>
      </c>
      <c r="AE360">
        <v>5.2801</v>
      </c>
      <c r="AF360">
        <v>4.4459</v>
      </c>
      <c r="AG360">
        <v>0.91700000000000004</v>
      </c>
      <c r="AH360">
        <v>1.4530000000000001</v>
      </c>
      <c r="AI360">
        <v>1.296</v>
      </c>
      <c r="AJ360">
        <v>0.53600000000000003</v>
      </c>
      <c r="AK360">
        <v>1.4610000000000001</v>
      </c>
      <c r="AL360" t="s">
        <v>1491</v>
      </c>
    </row>
    <row r="361" spans="1:38">
      <c r="A361">
        <v>111</v>
      </c>
      <c r="B361" t="s">
        <v>550</v>
      </c>
      <c r="C361" t="s">
        <v>130</v>
      </c>
      <c r="D361" t="s">
        <v>129</v>
      </c>
      <c r="E361" t="s">
        <v>1493</v>
      </c>
      <c r="F361" t="s">
        <v>102</v>
      </c>
      <c r="G361">
        <v>22.379000000000001</v>
      </c>
      <c r="H361">
        <v>745226</v>
      </c>
      <c r="I361">
        <v>19463</v>
      </c>
      <c r="J361" t="s">
        <v>102</v>
      </c>
      <c r="K361" t="s">
        <v>102</v>
      </c>
      <c r="L361" t="s">
        <v>102</v>
      </c>
      <c r="M361" t="s">
        <v>102</v>
      </c>
      <c r="N361">
        <v>18.448419999999999</v>
      </c>
      <c r="O361" t="s">
        <v>102</v>
      </c>
      <c r="P361" t="s">
        <v>102</v>
      </c>
      <c r="Q361" t="s">
        <v>102</v>
      </c>
      <c r="R361" t="s">
        <v>102</v>
      </c>
      <c r="U361">
        <v>21.757999999999999</v>
      </c>
      <c r="V361">
        <v>23.983000000000001</v>
      </c>
      <c r="W361">
        <v>9679.7970000000005</v>
      </c>
      <c r="X361">
        <v>15.496</v>
      </c>
      <c r="Y361">
        <v>64531.982000000004</v>
      </c>
      <c r="Z361" t="s">
        <v>5</v>
      </c>
      <c r="AA361" t="s">
        <v>5</v>
      </c>
      <c r="AB361">
        <v>2.194</v>
      </c>
      <c r="AC361">
        <v>2.6560000000000001</v>
      </c>
      <c r="AD361">
        <v>1.141</v>
      </c>
      <c r="AE361">
        <v>7.5288000000000004</v>
      </c>
      <c r="AF361">
        <v>6.6916000000000002</v>
      </c>
      <c r="AG361">
        <v>0.91</v>
      </c>
      <c r="AH361">
        <v>0</v>
      </c>
      <c r="AI361">
        <v>1.355</v>
      </c>
      <c r="AJ361">
        <v>0.52700000000000002</v>
      </c>
      <c r="AK361">
        <v>1.4590000000000001</v>
      </c>
      <c r="AL361" t="s">
        <v>1491</v>
      </c>
    </row>
    <row r="362" spans="1:38">
      <c r="A362">
        <v>112</v>
      </c>
      <c r="B362" t="s">
        <v>551</v>
      </c>
      <c r="C362" t="s">
        <v>126</v>
      </c>
      <c r="D362" t="s">
        <v>125</v>
      </c>
      <c r="E362" t="s">
        <v>1493</v>
      </c>
      <c r="F362" t="s">
        <v>102</v>
      </c>
      <c r="G362">
        <v>22.399000000000001</v>
      </c>
      <c r="H362">
        <v>314430</v>
      </c>
      <c r="I362">
        <v>8722</v>
      </c>
      <c r="J362" t="s">
        <v>102</v>
      </c>
      <c r="K362" t="s">
        <v>102</v>
      </c>
      <c r="L362" t="s">
        <v>102</v>
      </c>
      <c r="M362" t="s">
        <v>102</v>
      </c>
      <c r="N362">
        <v>7.7838599999999998</v>
      </c>
      <c r="O362" t="s">
        <v>102</v>
      </c>
      <c r="P362" t="s">
        <v>102</v>
      </c>
      <c r="Q362" t="s">
        <v>102</v>
      </c>
      <c r="R362" t="s">
        <v>102</v>
      </c>
      <c r="U362">
        <v>21.617000000000001</v>
      </c>
      <c r="V362">
        <v>23.332999999999998</v>
      </c>
      <c r="W362">
        <v>10171.681</v>
      </c>
      <c r="X362">
        <v>14.747</v>
      </c>
      <c r="Y362">
        <v>67811.206999999995</v>
      </c>
      <c r="Z362">
        <v>1.375</v>
      </c>
      <c r="AA362">
        <v>1.325</v>
      </c>
      <c r="AB362">
        <v>2.3519999999999999</v>
      </c>
      <c r="AC362">
        <v>57.597999999999999</v>
      </c>
      <c r="AD362">
        <v>1.101</v>
      </c>
      <c r="AE362">
        <v>9.1986000000000008</v>
      </c>
      <c r="AF362">
        <v>7.1032000000000002</v>
      </c>
      <c r="AG362">
        <v>0.88800000000000001</v>
      </c>
      <c r="AH362">
        <v>1.417</v>
      </c>
      <c r="AI362">
        <v>1.169</v>
      </c>
      <c r="AJ362">
        <v>0.51500000000000001</v>
      </c>
      <c r="AK362">
        <v>1.4610000000000001</v>
      </c>
      <c r="AL362" t="s">
        <v>1491</v>
      </c>
    </row>
    <row r="363" spans="1:38">
      <c r="A363">
        <v>113</v>
      </c>
      <c r="B363" t="s">
        <v>552</v>
      </c>
      <c r="C363" t="s">
        <v>122</v>
      </c>
      <c r="D363" t="s">
        <v>121</v>
      </c>
      <c r="E363" t="s">
        <v>1493</v>
      </c>
      <c r="F363" t="s">
        <v>102</v>
      </c>
      <c r="G363">
        <v>22.413</v>
      </c>
      <c r="H363">
        <v>182440</v>
      </c>
      <c r="I363">
        <v>4822</v>
      </c>
      <c r="J363" t="s">
        <v>102</v>
      </c>
      <c r="K363" t="s">
        <v>102</v>
      </c>
      <c r="L363" t="s">
        <v>102</v>
      </c>
      <c r="M363" t="s">
        <v>102</v>
      </c>
      <c r="N363">
        <v>4.5163799999999998</v>
      </c>
      <c r="O363" t="s">
        <v>102</v>
      </c>
      <c r="P363" t="s">
        <v>102</v>
      </c>
      <c r="Q363" t="s">
        <v>102</v>
      </c>
      <c r="R363" t="s">
        <v>102</v>
      </c>
      <c r="U363">
        <v>21.558</v>
      </c>
      <c r="V363">
        <v>23.1</v>
      </c>
      <c r="W363">
        <v>8966.018</v>
      </c>
      <c r="X363">
        <v>16.73</v>
      </c>
      <c r="Y363">
        <v>59773.451000000001</v>
      </c>
      <c r="Z363" t="s">
        <v>5</v>
      </c>
      <c r="AA363" t="s">
        <v>5</v>
      </c>
      <c r="AB363">
        <v>2.2959999999999998</v>
      </c>
      <c r="AC363">
        <v>2.6680000000000001</v>
      </c>
      <c r="AD363">
        <v>1.1419999999999999</v>
      </c>
      <c r="AE363">
        <v>7.8728999999999996</v>
      </c>
      <c r="AF363">
        <v>7.1882999999999999</v>
      </c>
      <c r="AG363">
        <v>0.94699999999999995</v>
      </c>
      <c r="AH363">
        <v>0</v>
      </c>
      <c r="AI363">
        <v>0</v>
      </c>
      <c r="AJ363">
        <v>0.55000000000000004</v>
      </c>
      <c r="AK363">
        <v>1.4610000000000001</v>
      </c>
      <c r="AL363" t="s">
        <v>1491</v>
      </c>
    </row>
    <row r="364" spans="1:38">
      <c r="A364">
        <v>114</v>
      </c>
      <c r="B364" t="s">
        <v>553</v>
      </c>
      <c r="C364" t="s">
        <v>118</v>
      </c>
      <c r="D364" t="s">
        <v>117</v>
      </c>
      <c r="E364" t="s">
        <v>1493</v>
      </c>
      <c r="F364" t="s">
        <v>102</v>
      </c>
      <c r="G364">
        <v>22.416</v>
      </c>
      <c r="H364">
        <v>80163</v>
      </c>
      <c r="I364">
        <v>2320</v>
      </c>
      <c r="J364" t="s">
        <v>102</v>
      </c>
      <c r="K364" t="s">
        <v>102</v>
      </c>
      <c r="L364" t="s">
        <v>102</v>
      </c>
      <c r="M364" t="s">
        <v>102</v>
      </c>
      <c r="N364">
        <v>1.98448</v>
      </c>
      <c r="O364" t="s">
        <v>102</v>
      </c>
      <c r="P364" t="s">
        <v>102</v>
      </c>
      <c r="Q364" t="s">
        <v>102</v>
      </c>
      <c r="R364" t="s">
        <v>102</v>
      </c>
      <c r="U364">
        <v>21.707999999999998</v>
      </c>
      <c r="V364">
        <v>23.408000000000001</v>
      </c>
      <c r="W364">
        <v>10477.058000000001</v>
      </c>
      <c r="X364">
        <v>14.317</v>
      </c>
      <c r="Y364">
        <v>69847.055999999997</v>
      </c>
      <c r="Z364">
        <v>1.274</v>
      </c>
      <c r="AA364">
        <v>1.2549999999999999</v>
      </c>
      <c r="AB364">
        <v>2.359</v>
      </c>
      <c r="AC364">
        <v>2.669</v>
      </c>
      <c r="AD364">
        <v>1.141</v>
      </c>
      <c r="AE364">
        <v>8.9481000000000002</v>
      </c>
      <c r="AF364">
        <v>6.9665999999999997</v>
      </c>
      <c r="AG364">
        <v>0.876</v>
      </c>
      <c r="AH364">
        <v>1.2649999999999999</v>
      </c>
      <c r="AI364">
        <v>1.0740000000000001</v>
      </c>
      <c r="AJ364">
        <v>0.50800000000000001</v>
      </c>
      <c r="AK364">
        <v>1.4610000000000001</v>
      </c>
      <c r="AL364" t="s">
        <v>1491</v>
      </c>
    </row>
    <row r="365" spans="1:38">
      <c r="A365">
        <v>115</v>
      </c>
      <c r="B365" t="s">
        <v>554</v>
      </c>
      <c r="C365" t="s">
        <v>114</v>
      </c>
      <c r="D365" t="s">
        <v>113</v>
      </c>
      <c r="E365" t="s">
        <v>1493</v>
      </c>
      <c r="F365" t="s">
        <v>102</v>
      </c>
      <c r="G365">
        <v>22.423999999999999</v>
      </c>
      <c r="H365">
        <v>31160</v>
      </c>
      <c r="I365">
        <v>885</v>
      </c>
      <c r="J365" t="s">
        <v>102</v>
      </c>
      <c r="K365" t="s">
        <v>102</v>
      </c>
      <c r="L365" t="s">
        <v>102</v>
      </c>
      <c r="M365" t="s">
        <v>102</v>
      </c>
      <c r="N365">
        <v>0.77139000000000002</v>
      </c>
      <c r="O365" t="s">
        <v>102</v>
      </c>
      <c r="P365" t="s">
        <v>102</v>
      </c>
      <c r="Q365" t="s">
        <v>102</v>
      </c>
      <c r="R365" t="s">
        <v>102</v>
      </c>
      <c r="U365">
        <v>21.408000000000001</v>
      </c>
      <c r="V365">
        <v>23.024999999999999</v>
      </c>
      <c r="W365">
        <v>9933.2060000000001</v>
      </c>
      <c r="X365">
        <v>15.101000000000001</v>
      </c>
      <c r="Y365">
        <v>66221.372000000003</v>
      </c>
      <c r="Z365">
        <v>0.92400000000000004</v>
      </c>
      <c r="AA365">
        <v>0.98399999999999999</v>
      </c>
      <c r="AB365">
        <v>2.6579999999999999</v>
      </c>
      <c r="AC365">
        <v>2.669</v>
      </c>
      <c r="AD365">
        <v>1.143</v>
      </c>
      <c r="AE365">
        <v>7.7134999999999998</v>
      </c>
      <c r="AF365">
        <v>7.0248999999999997</v>
      </c>
      <c r="AG365">
        <v>0.9</v>
      </c>
      <c r="AH365">
        <v>1.2090000000000001</v>
      </c>
      <c r="AI365">
        <v>1.0389999999999999</v>
      </c>
      <c r="AJ365">
        <v>0.51900000000000002</v>
      </c>
      <c r="AK365">
        <v>1.462</v>
      </c>
      <c r="AL365" t="s">
        <v>1491</v>
      </c>
    </row>
    <row r="366" spans="1:38">
      <c r="A366">
        <v>116</v>
      </c>
      <c r="B366" t="s">
        <v>555</v>
      </c>
      <c r="C366" t="s">
        <v>110</v>
      </c>
      <c r="D366" t="s">
        <v>109</v>
      </c>
      <c r="E366" t="s">
        <v>1493</v>
      </c>
      <c r="F366" t="s">
        <v>102</v>
      </c>
      <c r="G366">
        <v>22.167000000000002</v>
      </c>
      <c r="H366">
        <v>40394</v>
      </c>
      <c r="I366">
        <v>1847</v>
      </c>
      <c r="J366" t="s">
        <v>102</v>
      </c>
      <c r="K366" t="s">
        <v>102</v>
      </c>
      <c r="L366" t="s">
        <v>102</v>
      </c>
      <c r="M366" t="s">
        <v>102</v>
      </c>
      <c r="N366">
        <v>0.99997000000000003</v>
      </c>
      <c r="O366" t="s">
        <v>102</v>
      </c>
      <c r="P366" t="s">
        <v>102</v>
      </c>
      <c r="Q366" t="s">
        <v>102</v>
      </c>
      <c r="R366" t="s">
        <v>102</v>
      </c>
      <c r="T366" t="s">
        <v>1492</v>
      </c>
      <c r="U366">
        <v>22.167000000000002</v>
      </c>
      <c r="V366">
        <v>22.783000000000001</v>
      </c>
      <c r="W366">
        <v>20302.261999999999</v>
      </c>
      <c r="X366">
        <v>7.3879999999999999</v>
      </c>
      <c r="Y366">
        <v>135348.41200000001</v>
      </c>
      <c r="Z366" t="s">
        <v>5</v>
      </c>
      <c r="AA366" t="s">
        <v>5</v>
      </c>
      <c r="AB366" t="s">
        <v>5</v>
      </c>
      <c r="AC366">
        <v>2.625</v>
      </c>
      <c r="AD366">
        <v>1.002</v>
      </c>
      <c r="AE366">
        <v>5.2686000000000002</v>
      </c>
      <c r="AF366">
        <v>12.6122</v>
      </c>
      <c r="AG366">
        <v>0.622</v>
      </c>
      <c r="AH366">
        <v>0</v>
      </c>
      <c r="AI366">
        <v>0</v>
      </c>
      <c r="AJ366">
        <v>0</v>
      </c>
      <c r="AK366">
        <v>1.446</v>
      </c>
      <c r="AL366" t="s">
        <v>1491</v>
      </c>
    </row>
    <row r="367" spans="1:38">
      <c r="A367" t="s">
        <v>84</v>
      </c>
      <c r="B367">
        <v>9</v>
      </c>
    </row>
    <row r="368" spans="1:38">
      <c r="A368" t="s">
        <v>85</v>
      </c>
      <c r="B368" t="s">
        <v>86</v>
      </c>
    </row>
    <row r="371" spans="1:38">
      <c r="B371" t="s">
        <v>87</v>
      </c>
      <c r="C371" t="s">
        <v>89</v>
      </c>
      <c r="D371" t="s">
        <v>88</v>
      </c>
      <c r="E371" t="s">
        <v>1465</v>
      </c>
      <c r="F371" t="s">
        <v>1466</v>
      </c>
      <c r="G371" t="s">
        <v>90</v>
      </c>
      <c r="H371" t="s">
        <v>94</v>
      </c>
      <c r="I371" t="s">
        <v>93</v>
      </c>
      <c r="J371" t="s">
        <v>1467</v>
      </c>
      <c r="K371" t="s">
        <v>1468</v>
      </c>
      <c r="L371" t="s">
        <v>1469</v>
      </c>
      <c r="M371" t="s">
        <v>1470</v>
      </c>
      <c r="N371" t="s">
        <v>97</v>
      </c>
      <c r="O371" t="s">
        <v>96</v>
      </c>
      <c r="P371" t="s">
        <v>1471</v>
      </c>
      <c r="Q371" t="s">
        <v>1472</v>
      </c>
      <c r="R371" t="s">
        <v>1473</v>
      </c>
      <c r="S371" t="s">
        <v>1474</v>
      </c>
      <c r="T371" t="s">
        <v>1475</v>
      </c>
      <c r="U371" t="s">
        <v>91</v>
      </c>
      <c r="V371" t="s">
        <v>92</v>
      </c>
      <c r="W371" t="s">
        <v>1476</v>
      </c>
      <c r="X371" t="s">
        <v>1477</v>
      </c>
      <c r="Y371" t="s">
        <v>1478</v>
      </c>
      <c r="Z371" t="s">
        <v>1479</v>
      </c>
      <c r="AA371" t="s">
        <v>1480</v>
      </c>
      <c r="AB371" t="s">
        <v>1481</v>
      </c>
      <c r="AC371" t="s">
        <v>1482</v>
      </c>
      <c r="AD371" t="s">
        <v>1483</v>
      </c>
      <c r="AE371" t="s">
        <v>1484</v>
      </c>
      <c r="AF371" t="s">
        <v>1485</v>
      </c>
      <c r="AG371" t="s">
        <v>1486</v>
      </c>
      <c r="AH371" t="s">
        <v>98</v>
      </c>
      <c r="AI371" t="s">
        <v>1487</v>
      </c>
      <c r="AJ371" t="s">
        <v>1488</v>
      </c>
      <c r="AK371" t="s">
        <v>95</v>
      </c>
      <c r="AL371" t="s">
        <v>1489</v>
      </c>
    </row>
    <row r="372" spans="1:38">
      <c r="A372">
        <v>1</v>
      </c>
      <c r="B372" t="s">
        <v>556</v>
      </c>
      <c r="C372" t="s">
        <v>110</v>
      </c>
      <c r="D372" t="s">
        <v>109</v>
      </c>
      <c r="E372" t="s">
        <v>1490</v>
      </c>
      <c r="F372">
        <v>3</v>
      </c>
      <c r="G372">
        <v>22.170999999999999</v>
      </c>
      <c r="H372">
        <v>10785</v>
      </c>
      <c r="I372">
        <v>345</v>
      </c>
      <c r="J372" t="s">
        <v>102</v>
      </c>
      <c r="K372" t="s">
        <v>102</v>
      </c>
      <c r="L372" t="s">
        <v>102</v>
      </c>
      <c r="M372" t="s">
        <v>102</v>
      </c>
      <c r="N372">
        <v>0.39440999999999998</v>
      </c>
      <c r="O372">
        <v>0.5</v>
      </c>
      <c r="P372">
        <v>-0.10559</v>
      </c>
      <c r="Q372">
        <v>-21.12</v>
      </c>
      <c r="R372">
        <v>78.900000000000006</v>
      </c>
      <c r="U372">
        <v>21.716999999999999</v>
      </c>
      <c r="V372">
        <v>23.007999999999999</v>
      </c>
      <c r="W372">
        <v>10910.459000000001</v>
      </c>
      <c r="X372">
        <v>13.747999999999999</v>
      </c>
      <c r="Y372">
        <v>72736.394</v>
      </c>
      <c r="Z372">
        <v>1.274</v>
      </c>
      <c r="AA372">
        <v>1.216</v>
      </c>
      <c r="AB372">
        <v>2.4279999999999999</v>
      </c>
      <c r="AC372">
        <v>2.661</v>
      </c>
      <c r="AD372">
        <v>1.141</v>
      </c>
      <c r="AE372">
        <v>8.3546999999999993</v>
      </c>
      <c r="AF372">
        <v>6.2011000000000003</v>
      </c>
      <c r="AG372">
        <v>0.84899999999999998</v>
      </c>
      <c r="AH372">
        <v>1.0449999999999999</v>
      </c>
      <c r="AI372">
        <v>0.91100000000000003</v>
      </c>
      <c r="AJ372">
        <v>0.495</v>
      </c>
      <c r="AK372">
        <v>1.4590000000000001</v>
      </c>
      <c r="AL372" t="s">
        <v>1491</v>
      </c>
    </row>
    <row r="373" spans="1:38">
      <c r="A373">
        <v>2</v>
      </c>
      <c r="B373" t="s">
        <v>557</v>
      </c>
      <c r="C373" t="s">
        <v>114</v>
      </c>
      <c r="D373" t="s">
        <v>639</v>
      </c>
      <c r="E373" t="s">
        <v>1490</v>
      </c>
      <c r="F373">
        <v>4</v>
      </c>
      <c r="G373">
        <v>22.210999999999999</v>
      </c>
      <c r="H373">
        <v>19103</v>
      </c>
      <c r="I373">
        <v>698</v>
      </c>
      <c r="J373" t="s">
        <v>102</v>
      </c>
      <c r="K373" t="s">
        <v>102</v>
      </c>
      <c r="L373" t="s">
        <v>102</v>
      </c>
      <c r="M373" t="s">
        <v>102</v>
      </c>
      <c r="N373">
        <v>0.69859000000000004</v>
      </c>
      <c r="O373">
        <v>1</v>
      </c>
      <c r="P373">
        <v>-0.30141000000000001</v>
      </c>
      <c r="Q373">
        <v>-30.14</v>
      </c>
      <c r="R373">
        <v>69.900000000000006</v>
      </c>
      <c r="U373">
        <v>21.65</v>
      </c>
      <c r="V373">
        <v>22.683</v>
      </c>
      <c r="W373">
        <v>14253.397000000001</v>
      </c>
      <c r="X373">
        <v>10.523999999999999</v>
      </c>
      <c r="Y373">
        <v>95022.648000000001</v>
      </c>
      <c r="Z373">
        <v>1.0049999999999999</v>
      </c>
      <c r="AA373">
        <v>1.0249999999999999</v>
      </c>
      <c r="AB373">
        <v>2.6949999999999998</v>
      </c>
      <c r="AC373">
        <v>2.6640000000000001</v>
      </c>
      <c r="AD373">
        <v>1.141</v>
      </c>
      <c r="AE373">
        <v>4.5602</v>
      </c>
      <c r="AF373">
        <v>6.4413</v>
      </c>
      <c r="AG373">
        <v>0.74399999999999999</v>
      </c>
      <c r="AH373">
        <v>0.85199999999999998</v>
      </c>
      <c r="AI373">
        <v>0.77100000000000002</v>
      </c>
      <c r="AJ373">
        <v>0.434</v>
      </c>
      <c r="AK373">
        <v>1.4590000000000001</v>
      </c>
      <c r="AL373" t="s">
        <v>1491</v>
      </c>
    </row>
    <row r="374" spans="1:38">
      <c r="A374">
        <v>3</v>
      </c>
      <c r="B374" t="s">
        <v>558</v>
      </c>
      <c r="C374" t="s">
        <v>114</v>
      </c>
      <c r="D374" t="s">
        <v>113</v>
      </c>
      <c r="E374" t="s">
        <v>1490</v>
      </c>
      <c r="F374">
        <v>4</v>
      </c>
      <c r="G374">
        <v>22.155999999999999</v>
      </c>
      <c r="H374">
        <v>21247</v>
      </c>
      <c r="I374">
        <v>664</v>
      </c>
      <c r="J374" t="s">
        <v>102</v>
      </c>
      <c r="K374" t="s">
        <v>102</v>
      </c>
      <c r="L374" t="s">
        <v>102</v>
      </c>
      <c r="M374" t="s">
        <v>102</v>
      </c>
      <c r="N374">
        <v>0.77700000000000002</v>
      </c>
      <c r="O374">
        <v>1</v>
      </c>
      <c r="P374">
        <v>-0.223</v>
      </c>
      <c r="Q374">
        <v>-22.3</v>
      </c>
      <c r="R374">
        <v>77.7</v>
      </c>
      <c r="U374">
        <v>21.558</v>
      </c>
      <c r="V374">
        <v>22.75</v>
      </c>
      <c r="W374">
        <v>10438.474</v>
      </c>
      <c r="X374">
        <v>14.37</v>
      </c>
      <c r="Y374">
        <v>69589.827000000005</v>
      </c>
      <c r="Z374">
        <v>1.0660000000000001</v>
      </c>
      <c r="AA374">
        <v>1.0840000000000001</v>
      </c>
      <c r="AB374">
        <v>2.367</v>
      </c>
      <c r="AC374">
        <v>2.6680000000000001</v>
      </c>
      <c r="AD374">
        <v>1.141</v>
      </c>
      <c r="AE374">
        <v>9.2949000000000002</v>
      </c>
      <c r="AF374">
        <v>6.9215999999999998</v>
      </c>
      <c r="AG374">
        <v>0.86699999999999999</v>
      </c>
      <c r="AH374">
        <v>1.0169999999999999</v>
      </c>
      <c r="AI374">
        <v>0.91</v>
      </c>
      <c r="AJ374">
        <v>0.504</v>
      </c>
      <c r="AK374">
        <v>1.4590000000000001</v>
      </c>
      <c r="AL374" t="s">
        <v>1491</v>
      </c>
    </row>
    <row r="375" spans="1:38">
      <c r="A375">
        <v>4</v>
      </c>
      <c r="B375" t="s">
        <v>559</v>
      </c>
      <c r="C375" t="s">
        <v>118</v>
      </c>
      <c r="D375" t="s">
        <v>117</v>
      </c>
      <c r="E375" t="s">
        <v>1490</v>
      </c>
      <c r="F375">
        <v>5</v>
      </c>
      <c r="G375">
        <v>22.17</v>
      </c>
      <c r="H375">
        <v>59747</v>
      </c>
      <c r="I375">
        <v>1877</v>
      </c>
      <c r="J375" t="s">
        <v>102</v>
      </c>
      <c r="K375" t="s">
        <v>102</v>
      </c>
      <c r="L375" t="s">
        <v>102</v>
      </c>
      <c r="M375" t="s">
        <v>102</v>
      </c>
      <c r="N375">
        <v>2.18492</v>
      </c>
      <c r="O375">
        <v>2.5</v>
      </c>
      <c r="P375">
        <v>-0.31508000000000003</v>
      </c>
      <c r="Q375">
        <v>-12.6</v>
      </c>
      <c r="R375">
        <v>87.4</v>
      </c>
      <c r="U375">
        <v>21.725000000000001</v>
      </c>
      <c r="V375">
        <v>22.882999999999999</v>
      </c>
      <c r="W375">
        <v>10586.267</v>
      </c>
      <c r="X375">
        <v>14.169</v>
      </c>
      <c r="Y375">
        <v>70575.111000000004</v>
      </c>
      <c r="Z375">
        <v>1.2549999999999999</v>
      </c>
      <c r="AA375">
        <v>1.2230000000000001</v>
      </c>
      <c r="AB375">
        <v>2.4700000000000002</v>
      </c>
      <c r="AC375">
        <v>2.6659999999999999</v>
      </c>
      <c r="AD375">
        <v>1.141</v>
      </c>
      <c r="AE375">
        <v>8.8374000000000006</v>
      </c>
      <c r="AF375">
        <v>6.9158999999999997</v>
      </c>
      <c r="AG375">
        <v>0.86199999999999999</v>
      </c>
      <c r="AH375">
        <v>1.0229999999999999</v>
      </c>
      <c r="AI375">
        <v>0.92100000000000004</v>
      </c>
      <c r="AJ375">
        <v>0.504</v>
      </c>
      <c r="AK375">
        <v>1.4590000000000001</v>
      </c>
      <c r="AL375" t="s">
        <v>1491</v>
      </c>
    </row>
    <row r="376" spans="1:38">
      <c r="A376">
        <v>5</v>
      </c>
      <c r="B376" t="s">
        <v>560</v>
      </c>
      <c r="C376" t="s">
        <v>122</v>
      </c>
      <c r="D376" t="s">
        <v>100</v>
      </c>
      <c r="E376" t="s">
        <v>1490</v>
      </c>
      <c r="F376">
        <v>6</v>
      </c>
      <c r="G376">
        <v>22.216999999999999</v>
      </c>
      <c r="H376">
        <v>133823</v>
      </c>
      <c r="I376">
        <v>4323</v>
      </c>
      <c r="J376" t="s">
        <v>102</v>
      </c>
      <c r="K376" t="s">
        <v>102</v>
      </c>
      <c r="L376" t="s">
        <v>102</v>
      </c>
      <c r="M376" t="s">
        <v>102</v>
      </c>
      <c r="N376">
        <v>4.8938699999999997</v>
      </c>
      <c r="O376">
        <v>5</v>
      </c>
      <c r="P376">
        <v>-0.10613</v>
      </c>
      <c r="Q376">
        <v>-2.12</v>
      </c>
      <c r="R376">
        <v>97.9</v>
      </c>
      <c r="U376">
        <v>21.417000000000002</v>
      </c>
      <c r="V376">
        <v>22.966999999999999</v>
      </c>
      <c r="W376">
        <v>12067.47</v>
      </c>
      <c r="X376">
        <v>12.43</v>
      </c>
      <c r="Y376">
        <v>80449.798999999999</v>
      </c>
      <c r="Z376">
        <v>1.107</v>
      </c>
      <c r="AA376">
        <v>1.103</v>
      </c>
      <c r="AB376">
        <v>2.5489999999999999</v>
      </c>
      <c r="AC376">
        <v>2.66</v>
      </c>
      <c r="AD376">
        <v>1.141</v>
      </c>
      <c r="AE376">
        <v>6.5174000000000003</v>
      </c>
      <c r="AF376">
        <v>7.0217999999999998</v>
      </c>
      <c r="AG376">
        <v>0.80900000000000005</v>
      </c>
      <c r="AH376">
        <v>1.077</v>
      </c>
      <c r="AI376">
        <v>0.92</v>
      </c>
      <c r="AJ376">
        <v>0.47</v>
      </c>
      <c r="AK376">
        <v>1.4590000000000001</v>
      </c>
      <c r="AL376" t="s">
        <v>1491</v>
      </c>
    </row>
    <row r="377" spans="1:38">
      <c r="A377">
        <v>6</v>
      </c>
      <c r="B377" t="s">
        <v>561</v>
      </c>
      <c r="C377" t="s">
        <v>122</v>
      </c>
      <c r="D377" t="s">
        <v>121</v>
      </c>
      <c r="E377" t="s">
        <v>1490</v>
      </c>
      <c r="F377">
        <v>6</v>
      </c>
      <c r="G377">
        <v>22.161000000000001</v>
      </c>
      <c r="H377">
        <v>150793</v>
      </c>
      <c r="I377">
        <v>3974</v>
      </c>
      <c r="J377" t="s">
        <v>102</v>
      </c>
      <c r="K377" t="s">
        <v>102</v>
      </c>
      <c r="L377" t="s">
        <v>102</v>
      </c>
      <c r="M377" t="s">
        <v>102</v>
      </c>
      <c r="N377">
        <v>5.5144599999999997</v>
      </c>
      <c r="O377">
        <v>5</v>
      </c>
      <c r="P377">
        <v>0.51446000000000003</v>
      </c>
      <c r="Q377">
        <v>10.29</v>
      </c>
      <c r="R377">
        <v>110.3</v>
      </c>
      <c r="U377">
        <v>21.507999999999999</v>
      </c>
      <c r="V377">
        <v>23.832999999999998</v>
      </c>
      <c r="W377">
        <v>8767.2780000000002</v>
      </c>
      <c r="X377">
        <v>17.109000000000002</v>
      </c>
      <c r="Y377">
        <v>58448.521999999997</v>
      </c>
      <c r="Z377">
        <v>1.387</v>
      </c>
      <c r="AA377">
        <v>1.31</v>
      </c>
      <c r="AB377">
        <v>2.202</v>
      </c>
      <c r="AC377">
        <v>2.6579999999999999</v>
      </c>
      <c r="AD377">
        <v>1.141</v>
      </c>
      <c r="AE377">
        <v>9.2292000000000005</v>
      </c>
      <c r="AF377">
        <v>7.2752999999999997</v>
      </c>
      <c r="AG377">
        <v>0.94699999999999995</v>
      </c>
      <c r="AH377">
        <v>1.446</v>
      </c>
      <c r="AI377">
        <v>1.1859999999999999</v>
      </c>
      <c r="AJ377">
        <v>0.55000000000000004</v>
      </c>
      <c r="AK377">
        <v>1.4590000000000001</v>
      </c>
      <c r="AL377" t="s">
        <v>1491</v>
      </c>
    </row>
    <row r="378" spans="1:38">
      <c r="A378">
        <v>7</v>
      </c>
      <c r="B378" t="s">
        <v>562</v>
      </c>
      <c r="C378" t="s">
        <v>126</v>
      </c>
      <c r="D378" t="s">
        <v>105</v>
      </c>
      <c r="E378" t="s">
        <v>1490</v>
      </c>
      <c r="F378">
        <v>7</v>
      </c>
      <c r="G378">
        <v>22.213000000000001</v>
      </c>
      <c r="H378">
        <v>327640</v>
      </c>
      <c r="I378">
        <v>9056</v>
      </c>
      <c r="J378" t="s">
        <v>102</v>
      </c>
      <c r="K378" t="s">
        <v>102</v>
      </c>
      <c r="L378" t="s">
        <v>102</v>
      </c>
      <c r="M378" t="s">
        <v>102</v>
      </c>
      <c r="N378">
        <v>11.981730000000001</v>
      </c>
      <c r="O378">
        <v>10</v>
      </c>
      <c r="P378">
        <v>1.98173</v>
      </c>
      <c r="Q378">
        <v>19.82</v>
      </c>
      <c r="R378">
        <v>119.8</v>
      </c>
      <c r="T378" t="s">
        <v>1492</v>
      </c>
      <c r="U378">
        <v>21.192</v>
      </c>
      <c r="V378">
        <v>23.15</v>
      </c>
      <c r="W378">
        <v>10836.903</v>
      </c>
      <c r="X378">
        <v>13.842000000000001</v>
      </c>
      <c r="Y378">
        <v>72246.020999999993</v>
      </c>
      <c r="Z378">
        <v>1.0589999999999999</v>
      </c>
      <c r="AA378">
        <v>1.139</v>
      </c>
      <c r="AB378">
        <v>2.419</v>
      </c>
      <c r="AC378">
        <v>2.657</v>
      </c>
      <c r="AD378">
        <v>1.1419999999999999</v>
      </c>
      <c r="AE378">
        <v>8.8859999999999992</v>
      </c>
      <c r="AF378">
        <v>7.2637999999999998</v>
      </c>
      <c r="AG378">
        <v>0.85399999999999998</v>
      </c>
      <c r="AH378">
        <v>1.6519999999999999</v>
      </c>
      <c r="AI378">
        <v>1.1439999999999999</v>
      </c>
      <c r="AJ378">
        <v>0.49399999999999999</v>
      </c>
      <c r="AK378">
        <v>1.4590000000000001</v>
      </c>
      <c r="AL378" t="s">
        <v>1491</v>
      </c>
    </row>
    <row r="379" spans="1:38">
      <c r="A379">
        <v>8</v>
      </c>
      <c r="B379" t="s">
        <v>563</v>
      </c>
      <c r="C379" t="s">
        <v>126</v>
      </c>
      <c r="D379" t="s">
        <v>125</v>
      </c>
      <c r="E379" t="s">
        <v>1490</v>
      </c>
      <c r="F379">
        <v>7</v>
      </c>
      <c r="G379">
        <v>22.143999999999998</v>
      </c>
      <c r="H379">
        <v>324059</v>
      </c>
      <c r="I379">
        <v>7830</v>
      </c>
      <c r="J379" t="s">
        <v>102</v>
      </c>
      <c r="K379" t="s">
        <v>102</v>
      </c>
      <c r="L379" t="s">
        <v>102</v>
      </c>
      <c r="M379" t="s">
        <v>102</v>
      </c>
      <c r="N379">
        <v>11.850759999999999</v>
      </c>
      <c r="O379">
        <v>10</v>
      </c>
      <c r="P379">
        <v>1.85076</v>
      </c>
      <c r="Q379">
        <v>18.510000000000002</v>
      </c>
      <c r="R379">
        <v>118.5</v>
      </c>
      <c r="T379" t="s">
        <v>1492</v>
      </c>
      <c r="U379">
        <v>21.358000000000001</v>
      </c>
      <c r="V379">
        <v>24.058</v>
      </c>
      <c r="W379">
        <v>8018.4089999999997</v>
      </c>
      <c r="X379">
        <v>18.707000000000001</v>
      </c>
      <c r="Y379">
        <v>53456.06</v>
      </c>
      <c r="Z379">
        <v>1.1890000000000001</v>
      </c>
      <c r="AA379">
        <v>1.258</v>
      </c>
      <c r="AB379">
        <v>2.1139999999999999</v>
      </c>
      <c r="AC379">
        <v>2.6539999999999999</v>
      </c>
      <c r="AD379">
        <v>1.141</v>
      </c>
      <c r="AE379">
        <v>12.9727</v>
      </c>
      <c r="AF379">
        <v>9.7042000000000002</v>
      </c>
      <c r="AG379">
        <v>0.98899999999999999</v>
      </c>
      <c r="AH379">
        <v>1.782</v>
      </c>
      <c r="AI379">
        <v>1.3420000000000001</v>
      </c>
      <c r="AJ379">
        <v>0.57199999999999995</v>
      </c>
      <c r="AK379">
        <v>1.458</v>
      </c>
      <c r="AL379" t="s">
        <v>1491</v>
      </c>
    </row>
    <row r="380" spans="1:38">
      <c r="A380">
        <v>9</v>
      </c>
      <c r="B380" t="s">
        <v>564</v>
      </c>
      <c r="C380" t="s">
        <v>130</v>
      </c>
      <c r="D380" t="s">
        <v>129</v>
      </c>
      <c r="E380" t="s">
        <v>1490</v>
      </c>
      <c r="F380">
        <v>8</v>
      </c>
      <c r="G380">
        <v>22.114000000000001</v>
      </c>
      <c r="H380">
        <v>640051</v>
      </c>
      <c r="I380">
        <v>16386</v>
      </c>
      <c r="J380" t="s">
        <v>102</v>
      </c>
      <c r="K380" t="s">
        <v>102</v>
      </c>
      <c r="L380" t="s">
        <v>102</v>
      </c>
      <c r="M380" t="s">
        <v>102</v>
      </c>
      <c r="N380">
        <v>23.40652</v>
      </c>
      <c r="O380">
        <v>20</v>
      </c>
      <c r="P380">
        <v>3.40652</v>
      </c>
      <c r="Q380">
        <v>17.03</v>
      </c>
      <c r="R380">
        <v>117</v>
      </c>
      <c r="U380">
        <v>21.324999999999999</v>
      </c>
      <c r="V380">
        <v>23.957999999999998</v>
      </c>
      <c r="W380">
        <v>8359.268</v>
      </c>
      <c r="X380">
        <v>17.943999999999999</v>
      </c>
      <c r="Y380">
        <v>55728.455000000002</v>
      </c>
      <c r="Z380">
        <v>1.3939999999999999</v>
      </c>
      <c r="AA380">
        <v>1.3360000000000001</v>
      </c>
      <c r="AB380">
        <v>2.1360000000000001</v>
      </c>
      <c r="AC380">
        <v>2.6440000000000001</v>
      </c>
      <c r="AD380">
        <v>1.141</v>
      </c>
      <c r="AE380">
        <v>9.81</v>
      </c>
      <c r="AF380">
        <v>7.2720000000000002</v>
      </c>
      <c r="AG380">
        <v>0.96699999999999997</v>
      </c>
      <c r="AH380">
        <v>1.516</v>
      </c>
      <c r="AI380">
        <v>1.2290000000000001</v>
      </c>
      <c r="AJ380">
        <v>0.55900000000000005</v>
      </c>
      <c r="AK380">
        <v>1.4570000000000001</v>
      </c>
      <c r="AL380" t="s">
        <v>1491</v>
      </c>
    </row>
    <row r="381" spans="1:38">
      <c r="A381">
        <v>10</v>
      </c>
      <c r="B381" t="s">
        <v>565</v>
      </c>
      <c r="D381" t="s">
        <v>133</v>
      </c>
      <c r="E381" t="s">
        <v>1493</v>
      </c>
      <c r="F381" t="s">
        <v>102</v>
      </c>
      <c r="G381" t="s">
        <v>102</v>
      </c>
      <c r="H381" t="s">
        <v>102</v>
      </c>
      <c r="I381" t="s">
        <v>102</v>
      </c>
      <c r="J381" t="s">
        <v>102</v>
      </c>
      <c r="K381" t="s">
        <v>102</v>
      </c>
      <c r="L381" t="s">
        <v>102</v>
      </c>
      <c r="M381" t="s">
        <v>102</v>
      </c>
      <c r="N381" t="s">
        <v>102</v>
      </c>
      <c r="O381" t="s">
        <v>102</v>
      </c>
      <c r="P381" t="s">
        <v>102</v>
      </c>
      <c r="Q381" t="s">
        <v>102</v>
      </c>
      <c r="R381" t="s">
        <v>102</v>
      </c>
      <c r="T381" t="s">
        <v>102</v>
      </c>
      <c r="U381" t="s">
        <v>102</v>
      </c>
      <c r="V381" t="s">
        <v>102</v>
      </c>
      <c r="W381" t="s">
        <v>102</v>
      </c>
      <c r="X381" t="s">
        <v>102</v>
      </c>
      <c r="Y381" t="s">
        <v>102</v>
      </c>
      <c r="Z381" t="s">
        <v>102</v>
      </c>
      <c r="AA381" t="s">
        <v>102</v>
      </c>
      <c r="AB381" t="s">
        <v>102</v>
      </c>
      <c r="AC381" t="s">
        <v>102</v>
      </c>
      <c r="AD381" t="s">
        <v>102</v>
      </c>
      <c r="AE381" t="s">
        <v>102</v>
      </c>
      <c r="AF381" t="s">
        <v>102</v>
      </c>
      <c r="AG381" t="s">
        <v>102</v>
      </c>
      <c r="AH381" t="s">
        <v>102</v>
      </c>
      <c r="AI381" t="s">
        <v>102</v>
      </c>
      <c r="AJ381" t="s">
        <v>102</v>
      </c>
      <c r="AL381" t="s">
        <v>1491</v>
      </c>
    </row>
    <row r="382" spans="1:38">
      <c r="A382">
        <v>11</v>
      </c>
      <c r="B382" t="s">
        <v>566</v>
      </c>
      <c r="D382" t="s">
        <v>567</v>
      </c>
      <c r="E382" t="s">
        <v>1493</v>
      </c>
      <c r="F382" t="s">
        <v>102</v>
      </c>
      <c r="G382">
        <v>22.390999999999998</v>
      </c>
      <c r="H382">
        <v>28391</v>
      </c>
      <c r="I382">
        <v>774</v>
      </c>
      <c r="J382" t="s">
        <v>102</v>
      </c>
      <c r="K382" t="s">
        <v>102</v>
      </c>
      <c r="L382" t="s">
        <v>102</v>
      </c>
      <c r="M382" t="s">
        <v>102</v>
      </c>
      <c r="N382">
        <v>1.03826</v>
      </c>
      <c r="O382" t="s">
        <v>102</v>
      </c>
      <c r="P382" t="s">
        <v>102</v>
      </c>
      <c r="Q382" t="s">
        <v>102</v>
      </c>
      <c r="R382" t="s">
        <v>102</v>
      </c>
      <c r="U382">
        <v>21.908000000000001</v>
      </c>
      <c r="V382">
        <v>23.5</v>
      </c>
      <c r="W382">
        <v>9875.6610000000001</v>
      </c>
      <c r="X382">
        <v>15.189</v>
      </c>
      <c r="Y382">
        <v>65837.737999999998</v>
      </c>
      <c r="Z382">
        <v>1.498</v>
      </c>
      <c r="AA382">
        <v>1.4590000000000001</v>
      </c>
      <c r="AB382">
        <v>2.343</v>
      </c>
      <c r="AC382">
        <v>1.7410000000000001</v>
      </c>
      <c r="AD382">
        <v>1.145</v>
      </c>
      <c r="AE382">
        <v>1.3088</v>
      </c>
      <c r="AF382">
        <v>1.1343000000000001</v>
      </c>
      <c r="AG382">
        <v>0.90100000000000002</v>
      </c>
      <c r="AH382">
        <v>1.252</v>
      </c>
      <c r="AI382">
        <v>1.113</v>
      </c>
      <c r="AJ382">
        <v>0.54200000000000004</v>
      </c>
      <c r="AK382">
        <v>1.4570000000000001</v>
      </c>
      <c r="AL382" t="s">
        <v>1491</v>
      </c>
    </row>
    <row r="383" spans="1:38">
      <c r="A383">
        <v>12</v>
      </c>
      <c r="B383" t="s">
        <v>568</v>
      </c>
      <c r="D383" t="s">
        <v>569</v>
      </c>
      <c r="E383" t="s">
        <v>1493</v>
      </c>
      <c r="F383" t="s">
        <v>102</v>
      </c>
      <c r="G383">
        <v>22.405999999999999</v>
      </c>
      <c r="H383">
        <v>43175</v>
      </c>
      <c r="I383">
        <v>840</v>
      </c>
      <c r="J383" t="s">
        <v>102</v>
      </c>
      <c r="K383" t="s">
        <v>102</v>
      </c>
      <c r="L383" t="s">
        <v>102</v>
      </c>
      <c r="M383" t="s">
        <v>102</v>
      </c>
      <c r="N383">
        <v>1.5788899999999999</v>
      </c>
      <c r="O383" t="s">
        <v>102</v>
      </c>
      <c r="P383" t="s">
        <v>102</v>
      </c>
      <c r="Q383" t="s">
        <v>102</v>
      </c>
      <c r="R383" t="s">
        <v>102</v>
      </c>
      <c r="U383">
        <v>22</v>
      </c>
      <c r="V383">
        <v>23.516999999999999</v>
      </c>
      <c r="W383">
        <v>3755.752</v>
      </c>
      <c r="X383">
        <v>39.939</v>
      </c>
      <c r="Y383">
        <v>25038.348000000002</v>
      </c>
      <c r="Z383">
        <v>1.9470000000000001</v>
      </c>
      <c r="AA383">
        <v>1.994</v>
      </c>
      <c r="AB383">
        <v>0.96</v>
      </c>
      <c r="AC383">
        <v>2.6429999999999998</v>
      </c>
      <c r="AD383">
        <v>1.0649999999999999</v>
      </c>
      <c r="AE383">
        <v>0.23980000000000001</v>
      </c>
      <c r="AF383">
        <v>8.09E-2</v>
      </c>
      <c r="AG383">
        <v>1.462</v>
      </c>
      <c r="AH383">
        <v>1.4370000000000001</v>
      </c>
      <c r="AI383">
        <v>1.373</v>
      </c>
      <c r="AJ383">
        <v>0.97499999999999998</v>
      </c>
      <c r="AK383">
        <v>1.4570000000000001</v>
      </c>
      <c r="AL383" t="s">
        <v>1491</v>
      </c>
    </row>
    <row r="384" spans="1:38">
      <c r="A384">
        <v>13</v>
      </c>
      <c r="B384" t="s">
        <v>570</v>
      </c>
      <c r="D384" t="s">
        <v>571</v>
      </c>
      <c r="E384" t="s">
        <v>1493</v>
      </c>
      <c r="F384" t="s">
        <v>102</v>
      </c>
      <c r="G384">
        <v>22.405999999999999</v>
      </c>
      <c r="H384">
        <v>89055</v>
      </c>
      <c r="I384">
        <v>1833</v>
      </c>
      <c r="J384" t="s">
        <v>102</v>
      </c>
      <c r="K384" t="s">
        <v>102</v>
      </c>
      <c r="L384" t="s">
        <v>102</v>
      </c>
      <c r="M384" t="s">
        <v>102</v>
      </c>
      <c r="N384">
        <v>3.2567300000000001</v>
      </c>
      <c r="O384" t="s">
        <v>102</v>
      </c>
      <c r="P384" t="s">
        <v>102</v>
      </c>
      <c r="Q384" t="s">
        <v>102</v>
      </c>
      <c r="R384" t="s">
        <v>102</v>
      </c>
      <c r="U384">
        <v>21.824999999999999</v>
      </c>
      <c r="V384">
        <v>23.516999999999999</v>
      </c>
      <c r="W384">
        <v>6536.7479999999996</v>
      </c>
      <c r="X384">
        <v>22.946999999999999</v>
      </c>
      <c r="Y384">
        <v>43578.32</v>
      </c>
      <c r="Z384">
        <v>1.6040000000000001</v>
      </c>
      <c r="AA384">
        <v>1.66</v>
      </c>
      <c r="AB384">
        <v>1.9330000000000001</v>
      </c>
      <c r="AC384">
        <v>1.94</v>
      </c>
      <c r="AD384">
        <v>1.141</v>
      </c>
      <c r="AE384">
        <v>4.5571999999999999</v>
      </c>
      <c r="AF384">
        <v>2.5707</v>
      </c>
      <c r="AG384">
        <v>1.109</v>
      </c>
      <c r="AH384">
        <v>1.5109999999999999</v>
      </c>
      <c r="AI384">
        <v>1.4</v>
      </c>
      <c r="AJ384">
        <v>0.86599999999999999</v>
      </c>
      <c r="AK384">
        <v>1.4590000000000001</v>
      </c>
      <c r="AL384" t="s">
        <v>1491</v>
      </c>
    </row>
    <row r="385" spans="1:38">
      <c r="A385">
        <v>14</v>
      </c>
      <c r="B385" t="s">
        <v>572</v>
      </c>
      <c r="D385" t="s">
        <v>573</v>
      </c>
      <c r="E385" t="s">
        <v>1493</v>
      </c>
      <c r="F385" t="s">
        <v>102</v>
      </c>
      <c r="G385">
        <v>22.934999999999999</v>
      </c>
      <c r="H385">
        <v>116378</v>
      </c>
      <c r="I385">
        <v>2006</v>
      </c>
      <c r="J385" t="s">
        <v>102</v>
      </c>
      <c r="K385" t="s">
        <v>102</v>
      </c>
      <c r="L385" t="s">
        <v>102</v>
      </c>
      <c r="M385" t="s">
        <v>102</v>
      </c>
      <c r="N385">
        <v>4.2559199999999997</v>
      </c>
      <c r="O385" t="s">
        <v>102</v>
      </c>
      <c r="P385" t="s">
        <v>102</v>
      </c>
      <c r="Q385" t="s">
        <v>102</v>
      </c>
      <c r="R385" t="s">
        <v>102</v>
      </c>
      <c r="U385">
        <v>22</v>
      </c>
      <c r="V385">
        <v>23.507999999999999</v>
      </c>
      <c r="W385">
        <v>4373.9340000000002</v>
      </c>
      <c r="X385">
        <v>34.293999999999997</v>
      </c>
      <c r="Y385">
        <v>29159.56</v>
      </c>
      <c r="Z385">
        <v>0.79800000000000004</v>
      </c>
      <c r="AA385">
        <v>0.78800000000000003</v>
      </c>
      <c r="AB385">
        <v>1.421</v>
      </c>
      <c r="AC385">
        <v>57.319000000000003</v>
      </c>
      <c r="AD385">
        <v>1.073</v>
      </c>
      <c r="AE385">
        <v>4.7537000000000003</v>
      </c>
      <c r="AF385">
        <v>2.4255</v>
      </c>
      <c r="AG385">
        <v>1.387</v>
      </c>
      <c r="AH385">
        <v>1.429</v>
      </c>
      <c r="AI385">
        <v>1.3660000000000001</v>
      </c>
      <c r="AJ385">
        <v>1.024</v>
      </c>
      <c r="AK385">
        <v>1.494</v>
      </c>
      <c r="AL385" t="s">
        <v>1491</v>
      </c>
    </row>
    <row r="386" spans="1:38">
      <c r="A386">
        <v>15</v>
      </c>
      <c r="B386" t="s">
        <v>574</v>
      </c>
      <c r="D386" t="s">
        <v>575</v>
      </c>
      <c r="E386" t="s">
        <v>1493</v>
      </c>
      <c r="F386" t="s">
        <v>102</v>
      </c>
      <c r="G386">
        <v>22.382999999999999</v>
      </c>
      <c r="H386">
        <v>357901</v>
      </c>
      <c r="I386">
        <v>10996</v>
      </c>
      <c r="J386" t="s">
        <v>102</v>
      </c>
      <c r="K386" t="s">
        <v>102</v>
      </c>
      <c r="L386" t="s">
        <v>102</v>
      </c>
      <c r="M386" t="s">
        <v>102</v>
      </c>
      <c r="N386">
        <v>13.08835</v>
      </c>
      <c r="O386" t="s">
        <v>102</v>
      </c>
      <c r="P386" t="s">
        <v>102</v>
      </c>
      <c r="Q386" t="s">
        <v>102</v>
      </c>
      <c r="R386" t="s">
        <v>102</v>
      </c>
      <c r="U386">
        <v>21.867000000000001</v>
      </c>
      <c r="V386">
        <v>23.358000000000001</v>
      </c>
      <c r="W386">
        <v>11663.253000000001</v>
      </c>
      <c r="X386">
        <v>12.861000000000001</v>
      </c>
      <c r="Y386">
        <v>77755.020999999993</v>
      </c>
      <c r="Z386">
        <v>1.3759999999999999</v>
      </c>
      <c r="AA386">
        <v>1.2470000000000001</v>
      </c>
      <c r="AB386">
        <v>2.3839999999999999</v>
      </c>
      <c r="AC386">
        <v>1.7470000000000001</v>
      </c>
      <c r="AD386">
        <v>1.1459999999999999</v>
      </c>
      <c r="AE386">
        <v>21.812799999999999</v>
      </c>
      <c r="AF386">
        <v>16.756399999999999</v>
      </c>
      <c r="AG386">
        <v>0.82899999999999996</v>
      </c>
      <c r="AH386">
        <v>1.23</v>
      </c>
      <c r="AI386">
        <v>1.004</v>
      </c>
      <c r="AJ386">
        <v>0.48399999999999999</v>
      </c>
      <c r="AK386">
        <v>1.458</v>
      </c>
      <c r="AL386" t="s">
        <v>1491</v>
      </c>
    </row>
    <row r="387" spans="1:38">
      <c r="A387">
        <v>16</v>
      </c>
      <c r="B387" t="s">
        <v>576</v>
      </c>
      <c r="D387" t="s">
        <v>577</v>
      </c>
      <c r="E387" t="s">
        <v>1493</v>
      </c>
      <c r="F387" t="s">
        <v>102</v>
      </c>
      <c r="G387">
        <v>22.370999999999999</v>
      </c>
      <c r="H387">
        <v>162444</v>
      </c>
      <c r="I387">
        <v>4692</v>
      </c>
      <c r="J387" t="s">
        <v>102</v>
      </c>
      <c r="K387" t="s">
        <v>102</v>
      </c>
      <c r="L387" t="s">
        <v>102</v>
      </c>
      <c r="M387" t="s">
        <v>102</v>
      </c>
      <c r="N387">
        <v>5.9405200000000002</v>
      </c>
      <c r="O387" t="s">
        <v>102</v>
      </c>
      <c r="P387" t="s">
        <v>102</v>
      </c>
      <c r="Q387" t="s">
        <v>102</v>
      </c>
      <c r="R387" t="s">
        <v>102</v>
      </c>
      <c r="U387">
        <v>21.792000000000002</v>
      </c>
      <c r="V387">
        <v>23.332999999999998</v>
      </c>
      <c r="W387">
        <v>9993.4920000000002</v>
      </c>
      <c r="X387">
        <v>15.01</v>
      </c>
      <c r="Y387">
        <v>66623.278999999995</v>
      </c>
      <c r="Z387">
        <v>1.3420000000000001</v>
      </c>
      <c r="AA387">
        <v>1.2729999999999999</v>
      </c>
      <c r="AB387">
        <v>1.296</v>
      </c>
      <c r="AC387">
        <v>1.885</v>
      </c>
      <c r="AD387">
        <v>1.0720000000000001</v>
      </c>
      <c r="AE387">
        <v>5.6261999999999999</v>
      </c>
      <c r="AF387">
        <v>4.7126999999999999</v>
      </c>
      <c r="AG387">
        <v>0.89500000000000002</v>
      </c>
      <c r="AH387">
        <v>1.232</v>
      </c>
      <c r="AI387">
        <v>1.054</v>
      </c>
      <c r="AJ387">
        <v>0.52200000000000002</v>
      </c>
      <c r="AK387">
        <v>1.4590000000000001</v>
      </c>
      <c r="AL387" t="s">
        <v>1491</v>
      </c>
    </row>
    <row r="388" spans="1:38">
      <c r="A388">
        <v>17</v>
      </c>
      <c r="B388" t="s">
        <v>578</v>
      </c>
      <c r="D388" t="s">
        <v>579</v>
      </c>
      <c r="E388" t="s">
        <v>1493</v>
      </c>
      <c r="F388" t="s">
        <v>102</v>
      </c>
      <c r="G388">
        <v>22.35</v>
      </c>
      <c r="H388">
        <v>26566</v>
      </c>
      <c r="I388">
        <v>945</v>
      </c>
      <c r="J388" t="s">
        <v>102</v>
      </c>
      <c r="K388" t="s">
        <v>102</v>
      </c>
      <c r="L388" t="s">
        <v>102</v>
      </c>
      <c r="M388" t="s">
        <v>102</v>
      </c>
      <c r="N388">
        <v>0.97150000000000003</v>
      </c>
      <c r="O388" t="s">
        <v>102</v>
      </c>
      <c r="P388" t="s">
        <v>102</v>
      </c>
      <c r="Q388" t="s">
        <v>102</v>
      </c>
      <c r="R388" t="s">
        <v>102</v>
      </c>
      <c r="U388">
        <v>22.007999999999999</v>
      </c>
      <c r="V388">
        <v>23.25</v>
      </c>
      <c r="W388">
        <v>16408.388999999999</v>
      </c>
      <c r="X388">
        <v>9.1419999999999995</v>
      </c>
      <c r="Y388">
        <v>109389.25900000001</v>
      </c>
      <c r="Z388">
        <v>1.8260000000000001</v>
      </c>
      <c r="AA388">
        <v>1.167</v>
      </c>
      <c r="AB388">
        <v>1.093</v>
      </c>
      <c r="AC388">
        <v>1.7430000000000001</v>
      </c>
      <c r="AD388">
        <v>1.0740000000000001</v>
      </c>
      <c r="AE388">
        <v>1.3952</v>
      </c>
      <c r="AF388">
        <v>1.3171999999999999</v>
      </c>
      <c r="AG388">
        <v>0.69799999999999995</v>
      </c>
      <c r="AH388">
        <v>1.173</v>
      </c>
      <c r="AI388">
        <v>0.70699999999999996</v>
      </c>
      <c r="AJ388">
        <v>0.41399999999999998</v>
      </c>
      <c r="AK388">
        <v>1.458</v>
      </c>
      <c r="AL388" t="s">
        <v>1491</v>
      </c>
    </row>
    <row r="389" spans="1:38">
      <c r="A389">
        <v>18</v>
      </c>
      <c r="B389" t="s">
        <v>580</v>
      </c>
      <c r="D389" t="s">
        <v>581</v>
      </c>
      <c r="E389" t="s">
        <v>1493</v>
      </c>
      <c r="F389" t="s">
        <v>102</v>
      </c>
      <c r="G389">
        <v>22.344999999999999</v>
      </c>
      <c r="H389">
        <v>8988</v>
      </c>
      <c r="I389">
        <v>327</v>
      </c>
      <c r="J389" t="s">
        <v>102</v>
      </c>
      <c r="K389" t="s">
        <v>102</v>
      </c>
      <c r="L389" t="s">
        <v>102</v>
      </c>
      <c r="M389" t="s">
        <v>102</v>
      </c>
      <c r="N389">
        <v>0.32868000000000003</v>
      </c>
      <c r="O389" t="s">
        <v>102</v>
      </c>
      <c r="P389" t="s">
        <v>102</v>
      </c>
      <c r="Q389" t="s">
        <v>102</v>
      </c>
      <c r="R389" t="s">
        <v>102</v>
      </c>
      <c r="S389" t="s">
        <v>1248</v>
      </c>
      <c r="U389">
        <v>22.007999999999999</v>
      </c>
      <c r="V389">
        <v>23</v>
      </c>
      <c r="W389">
        <v>13950.365</v>
      </c>
      <c r="X389">
        <v>10.752000000000001</v>
      </c>
      <c r="Y389">
        <v>93002.430999999997</v>
      </c>
      <c r="Z389">
        <v>1.304</v>
      </c>
      <c r="AA389">
        <v>1.25</v>
      </c>
      <c r="AB389">
        <v>2.4209999999999998</v>
      </c>
      <c r="AC389">
        <v>2.6459999999999999</v>
      </c>
      <c r="AD389">
        <v>1.127</v>
      </c>
      <c r="AE389">
        <v>7.3599999999999999E-2</v>
      </c>
      <c r="AF389">
        <v>4.4200000000000003E-2</v>
      </c>
      <c r="AG389">
        <v>0.75700000000000001</v>
      </c>
      <c r="AH389">
        <v>0.83499999999999996</v>
      </c>
      <c r="AI389">
        <v>0.75900000000000001</v>
      </c>
      <c r="AJ389">
        <v>0.45900000000000002</v>
      </c>
      <c r="AK389">
        <v>1.4570000000000001</v>
      </c>
      <c r="AL389" t="s">
        <v>1491</v>
      </c>
    </row>
    <row r="390" spans="1:38">
      <c r="A390">
        <v>19</v>
      </c>
      <c r="B390" t="s">
        <v>582</v>
      </c>
      <c r="D390" t="s">
        <v>583</v>
      </c>
      <c r="E390" t="s">
        <v>1493</v>
      </c>
      <c r="F390" t="s">
        <v>102</v>
      </c>
      <c r="G390">
        <v>22.334</v>
      </c>
      <c r="H390">
        <v>1247</v>
      </c>
      <c r="I390">
        <v>71</v>
      </c>
      <c r="J390" t="s">
        <v>102</v>
      </c>
      <c r="K390" t="s">
        <v>102</v>
      </c>
      <c r="L390" t="s">
        <v>102</v>
      </c>
      <c r="M390" t="s">
        <v>102</v>
      </c>
      <c r="N390">
        <v>4.5589999999999999E-2</v>
      </c>
      <c r="O390" t="s">
        <v>102</v>
      </c>
      <c r="P390" t="s">
        <v>102</v>
      </c>
      <c r="Q390" t="s">
        <v>102</v>
      </c>
      <c r="R390" t="s">
        <v>102</v>
      </c>
      <c r="S390" t="s">
        <v>1248</v>
      </c>
      <c r="U390">
        <v>22</v>
      </c>
      <c r="V390">
        <v>22.832999999999998</v>
      </c>
      <c r="W390">
        <v>29096.039000000001</v>
      </c>
      <c r="X390">
        <v>5.1550000000000002</v>
      </c>
      <c r="Y390">
        <v>193973.59400000001</v>
      </c>
      <c r="Z390">
        <v>0.92600000000000005</v>
      </c>
      <c r="AA390">
        <v>0.93</v>
      </c>
      <c r="AB390">
        <v>1.617</v>
      </c>
      <c r="AC390">
        <v>2.645</v>
      </c>
      <c r="AD390">
        <v>1.06</v>
      </c>
      <c r="AE390">
        <v>9.7999999999999997E-3</v>
      </c>
      <c r="AF390">
        <v>8.8000000000000005E-3</v>
      </c>
      <c r="AG390">
        <v>0.52400000000000002</v>
      </c>
      <c r="AH390">
        <v>0.53</v>
      </c>
      <c r="AI390">
        <v>0.501</v>
      </c>
      <c r="AJ390">
        <v>0.317</v>
      </c>
      <c r="AK390">
        <v>1.456</v>
      </c>
      <c r="AL390" t="s">
        <v>1491</v>
      </c>
    </row>
    <row r="391" spans="1:38">
      <c r="A391">
        <v>20</v>
      </c>
      <c r="B391" t="s">
        <v>790</v>
      </c>
      <c r="D391" t="s">
        <v>791</v>
      </c>
      <c r="E391" t="s">
        <v>1493</v>
      </c>
      <c r="F391" t="s">
        <v>102</v>
      </c>
      <c r="G391">
        <v>22.350999999999999</v>
      </c>
      <c r="H391">
        <v>279538</v>
      </c>
      <c r="I391">
        <v>7654</v>
      </c>
      <c r="J391" t="s">
        <v>102</v>
      </c>
      <c r="K391" t="s">
        <v>102</v>
      </c>
      <c r="L391" t="s">
        <v>102</v>
      </c>
      <c r="M391" t="s">
        <v>102</v>
      </c>
      <c r="N391">
        <v>10.22264</v>
      </c>
      <c r="O391" t="s">
        <v>102</v>
      </c>
      <c r="P391" t="s">
        <v>102</v>
      </c>
      <c r="Q391" t="s">
        <v>102</v>
      </c>
      <c r="R391" t="s">
        <v>102</v>
      </c>
      <c r="U391">
        <v>21.617000000000001</v>
      </c>
      <c r="V391">
        <v>23.5</v>
      </c>
      <c r="W391">
        <v>9324.3040000000001</v>
      </c>
      <c r="X391">
        <v>16.087</v>
      </c>
      <c r="Y391">
        <v>62162.03</v>
      </c>
      <c r="Z391">
        <v>1.3</v>
      </c>
      <c r="AA391">
        <v>1.2430000000000001</v>
      </c>
      <c r="AB391">
        <v>2.4470000000000001</v>
      </c>
      <c r="AC391">
        <v>2.6459999999999999</v>
      </c>
      <c r="AD391">
        <v>1.1240000000000001</v>
      </c>
      <c r="AE391">
        <v>1.2459</v>
      </c>
      <c r="AF391">
        <v>0.61409999999999998</v>
      </c>
      <c r="AG391">
        <v>0.92600000000000005</v>
      </c>
      <c r="AH391">
        <v>1.37</v>
      </c>
      <c r="AI391">
        <v>1.1299999999999999</v>
      </c>
      <c r="AJ391">
        <v>0.53700000000000003</v>
      </c>
      <c r="AK391">
        <v>1.4590000000000001</v>
      </c>
      <c r="AL391" t="s">
        <v>1491</v>
      </c>
    </row>
    <row r="392" spans="1:38">
      <c r="A392">
        <v>21</v>
      </c>
      <c r="B392" t="s">
        <v>792</v>
      </c>
      <c r="D392" t="s">
        <v>793</v>
      </c>
      <c r="E392" t="s">
        <v>1493</v>
      </c>
      <c r="F392" t="s">
        <v>102</v>
      </c>
      <c r="G392">
        <v>22.373000000000001</v>
      </c>
      <c r="H392">
        <v>16000</v>
      </c>
      <c r="I392">
        <v>625</v>
      </c>
      <c r="J392" t="s">
        <v>102</v>
      </c>
      <c r="K392" t="s">
        <v>102</v>
      </c>
      <c r="L392" t="s">
        <v>102</v>
      </c>
      <c r="M392" t="s">
        <v>102</v>
      </c>
      <c r="N392">
        <v>0.58511999999999997</v>
      </c>
      <c r="O392" t="s">
        <v>102</v>
      </c>
      <c r="P392" t="s">
        <v>102</v>
      </c>
      <c r="Q392" t="s">
        <v>102</v>
      </c>
      <c r="R392" t="s">
        <v>102</v>
      </c>
      <c r="U392">
        <v>21.925000000000001</v>
      </c>
      <c r="V392">
        <v>22.891999999999999</v>
      </c>
      <c r="W392">
        <v>16405.184000000001</v>
      </c>
      <c r="X392">
        <v>9.1430000000000007</v>
      </c>
      <c r="Y392">
        <v>109367.893</v>
      </c>
      <c r="Z392">
        <v>1.0669999999999999</v>
      </c>
      <c r="AA392">
        <v>1.0629999999999999</v>
      </c>
      <c r="AB392">
        <v>1.897</v>
      </c>
      <c r="AC392">
        <v>1.7470000000000001</v>
      </c>
      <c r="AD392">
        <v>1.141</v>
      </c>
      <c r="AE392">
        <v>3.4373999999999998</v>
      </c>
      <c r="AF392">
        <v>3.8458999999999999</v>
      </c>
      <c r="AG392">
        <v>0.69899999999999995</v>
      </c>
      <c r="AH392">
        <v>0.78600000000000003</v>
      </c>
      <c r="AI392">
        <v>0.71</v>
      </c>
      <c r="AJ392">
        <v>0.41499999999999998</v>
      </c>
      <c r="AK392">
        <v>1.458</v>
      </c>
      <c r="AL392" t="s">
        <v>1491</v>
      </c>
    </row>
    <row r="393" spans="1:38">
      <c r="A393">
        <v>22</v>
      </c>
      <c r="B393" t="s">
        <v>794</v>
      </c>
      <c r="D393" t="s">
        <v>795</v>
      </c>
      <c r="E393" t="s">
        <v>1493</v>
      </c>
      <c r="F393" t="s">
        <v>102</v>
      </c>
      <c r="G393">
        <v>22.364000000000001</v>
      </c>
      <c r="H393">
        <v>181414</v>
      </c>
      <c r="I393">
        <v>4823</v>
      </c>
      <c r="J393" t="s">
        <v>102</v>
      </c>
      <c r="K393" t="s">
        <v>102</v>
      </c>
      <c r="L393" t="s">
        <v>102</v>
      </c>
      <c r="M393" t="s">
        <v>102</v>
      </c>
      <c r="N393">
        <v>6.6342699999999999</v>
      </c>
      <c r="O393" t="s">
        <v>102</v>
      </c>
      <c r="P393" t="s">
        <v>102</v>
      </c>
      <c r="Q393" t="s">
        <v>102</v>
      </c>
      <c r="R393" t="s">
        <v>102</v>
      </c>
      <c r="T393" t="s">
        <v>1492</v>
      </c>
      <c r="U393">
        <v>21.117000000000001</v>
      </c>
      <c r="V393">
        <v>23.225000000000001</v>
      </c>
      <c r="W393">
        <v>9138.6460000000006</v>
      </c>
      <c r="X393">
        <v>16.414000000000001</v>
      </c>
      <c r="Y393">
        <v>60924.307999999997</v>
      </c>
      <c r="Z393">
        <v>1.0289999999999999</v>
      </c>
      <c r="AA393">
        <v>1.087</v>
      </c>
      <c r="AB393">
        <v>1.8879999999999999</v>
      </c>
      <c r="AC393">
        <v>2.6429999999999998</v>
      </c>
      <c r="AD393">
        <v>1.1259999999999999</v>
      </c>
      <c r="AE393">
        <v>1.1248</v>
      </c>
      <c r="AF393">
        <v>0.51090000000000002</v>
      </c>
      <c r="AG393">
        <v>0.93600000000000005</v>
      </c>
      <c r="AH393">
        <v>1.3580000000000001</v>
      </c>
      <c r="AI393">
        <v>1.103</v>
      </c>
      <c r="AJ393">
        <v>0.54200000000000004</v>
      </c>
      <c r="AK393">
        <v>1.4590000000000001</v>
      </c>
      <c r="AL393" t="s">
        <v>1491</v>
      </c>
    </row>
    <row r="394" spans="1:38">
      <c r="A394">
        <v>23</v>
      </c>
      <c r="B394" t="s">
        <v>796</v>
      </c>
      <c r="D394" t="s">
        <v>797</v>
      </c>
      <c r="E394" t="s">
        <v>1493</v>
      </c>
      <c r="F394" t="s">
        <v>102</v>
      </c>
      <c r="G394">
        <v>22.356999999999999</v>
      </c>
      <c r="H394">
        <v>62948</v>
      </c>
      <c r="I394">
        <v>1603</v>
      </c>
      <c r="J394" t="s">
        <v>102</v>
      </c>
      <c r="K394" t="s">
        <v>102</v>
      </c>
      <c r="L394" t="s">
        <v>102</v>
      </c>
      <c r="M394" t="s">
        <v>102</v>
      </c>
      <c r="N394">
        <v>2.3020100000000001</v>
      </c>
      <c r="O394" t="s">
        <v>102</v>
      </c>
      <c r="P394" t="s">
        <v>102</v>
      </c>
      <c r="Q394" t="s">
        <v>102</v>
      </c>
      <c r="R394" t="s">
        <v>102</v>
      </c>
      <c r="U394">
        <v>21.867000000000001</v>
      </c>
      <c r="V394">
        <v>23.507999999999999</v>
      </c>
      <c r="W394">
        <v>11364.078</v>
      </c>
      <c r="X394">
        <v>13.199</v>
      </c>
      <c r="Y394">
        <v>75760.517000000007</v>
      </c>
      <c r="Z394">
        <v>1.879</v>
      </c>
      <c r="AA394">
        <v>1.927</v>
      </c>
      <c r="AB394">
        <v>1.292</v>
      </c>
      <c r="AC394">
        <v>2.6440000000000001</v>
      </c>
      <c r="AD394">
        <v>1.0620000000000001</v>
      </c>
      <c r="AE394">
        <v>0.25800000000000001</v>
      </c>
      <c r="AF394">
        <v>0.1217</v>
      </c>
      <c r="AG394">
        <v>0.83899999999999997</v>
      </c>
      <c r="AH394">
        <v>1.4970000000000001</v>
      </c>
      <c r="AI394">
        <v>1.4</v>
      </c>
      <c r="AJ394">
        <v>0.49299999999999999</v>
      </c>
      <c r="AK394">
        <v>1.456</v>
      </c>
      <c r="AL394" t="s">
        <v>1491</v>
      </c>
    </row>
    <row r="395" spans="1:38">
      <c r="A395">
        <v>24</v>
      </c>
      <c r="B395" t="s">
        <v>798</v>
      </c>
      <c r="D395" t="s">
        <v>799</v>
      </c>
      <c r="E395" t="s">
        <v>1493</v>
      </c>
      <c r="F395" t="s">
        <v>102</v>
      </c>
      <c r="G395">
        <v>22.347999999999999</v>
      </c>
      <c r="H395">
        <v>25097</v>
      </c>
      <c r="I395">
        <v>1042</v>
      </c>
      <c r="J395" t="s">
        <v>102</v>
      </c>
      <c r="K395" t="s">
        <v>102</v>
      </c>
      <c r="L395" t="s">
        <v>102</v>
      </c>
      <c r="M395" t="s">
        <v>102</v>
      </c>
      <c r="N395">
        <v>0.91778000000000004</v>
      </c>
      <c r="O395" t="s">
        <v>102</v>
      </c>
      <c r="P395" t="s">
        <v>102</v>
      </c>
      <c r="Q395" t="s">
        <v>102</v>
      </c>
      <c r="R395" t="s">
        <v>102</v>
      </c>
      <c r="U395">
        <v>21.957999999999998</v>
      </c>
      <c r="V395">
        <v>22.8</v>
      </c>
      <c r="W395">
        <v>18237.13</v>
      </c>
      <c r="X395">
        <v>8.2249999999999996</v>
      </c>
      <c r="Y395">
        <v>121580.868</v>
      </c>
      <c r="Z395">
        <v>1.0900000000000001</v>
      </c>
      <c r="AA395">
        <v>1.0780000000000001</v>
      </c>
      <c r="AB395">
        <v>1.369</v>
      </c>
      <c r="AC395">
        <v>2.6440000000000001</v>
      </c>
      <c r="AD395">
        <v>1.0609999999999999</v>
      </c>
      <c r="AE395">
        <v>0.1113</v>
      </c>
      <c r="AF395">
        <v>8.1299999999999997E-2</v>
      </c>
      <c r="AG395">
        <v>0.66200000000000003</v>
      </c>
      <c r="AH395">
        <v>0.72399999999999998</v>
      </c>
      <c r="AI395">
        <v>0.66100000000000003</v>
      </c>
      <c r="AJ395">
        <v>0.39400000000000002</v>
      </c>
      <c r="AK395">
        <v>1.4570000000000001</v>
      </c>
      <c r="AL395" t="s">
        <v>1491</v>
      </c>
    </row>
    <row r="396" spans="1:38">
      <c r="A396">
        <v>25</v>
      </c>
      <c r="B396" t="s">
        <v>800</v>
      </c>
      <c r="D396" t="s">
        <v>801</v>
      </c>
      <c r="E396" t="s">
        <v>1493</v>
      </c>
      <c r="F396" t="s">
        <v>102</v>
      </c>
      <c r="G396">
        <v>22.376000000000001</v>
      </c>
      <c r="H396">
        <v>17636</v>
      </c>
      <c r="I396">
        <v>733</v>
      </c>
      <c r="J396" t="s">
        <v>102</v>
      </c>
      <c r="K396" t="s">
        <v>102</v>
      </c>
      <c r="L396" t="s">
        <v>102</v>
      </c>
      <c r="M396" t="s">
        <v>102</v>
      </c>
      <c r="N396">
        <v>0.64493999999999996</v>
      </c>
      <c r="O396" t="s">
        <v>102</v>
      </c>
      <c r="P396" t="s">
        <v>102</v>
      </c>
      <c r="Q396" t="s">
        <v>102</v>
      </c>
      <c r="R396" t="s">
        <v>102</v>
      </c>
      <c r="U396">
        <v>22</v>
      </c>
      <c r="V396">
        <v>22.808</v>
      </c>
      <c r="W396">
        <v>18328.114000000001</v>
      </c>
      <c r="X396">
        <v>8.1839999999999993</v>
      </c>
      <c r="Y396">
        <v>122187.427</v>
      </c>
      <c r="Z396">
        <v>1.0509999999999999</v>
      </c>
      <c r="AA396">
        <v>1.0409999999999999</v>
      </c>
      <c r="AB396">
        <v>1.42</v>
      </c>
      <c r="AC396">
        <v>1.8440000000000001</v>
      </c>
      <c r="AD396">
        <v>1.069</v>
      </c>
      <c r="AE396">
        <v>0.55200000000000005</v>
      </c>
      <c r="AF396">
        <v>0.7752</v>
      </c>
      <c r="AG396">
        <v>0.66100000000000003</v>
      </c>
      <c r="AH396">
        <v>0.71199999999999997</v>
      </c>
      <c r="AI396">
        <v>0.65800000000000003</v>
      </c>
      <c r="AJ396">
        <v>0.39500000000000002</v>
      </c>
      <c r="AK396">
        <v>1.4590000000000001</v>
      </c>
      <c r="AL396" t="s">
        <v>1491</v>
      </c>
    </row>
    <row r="397" spans="1:38">
      <c r="A397">
        <v>26</v>
      </c>
      <c r="B397" t="s">
        <v>802</v>
      </c>
      <c r="D397" t="s">
        <v>803</v>
      </c>
      <c r="E397" t="s">
        <v>1493</v>
      </c>
      <c r="F397" t="s">
        <v>102</v>
      </c>
      <c r="G397">
        <v>22.335999999999999</v>
      </c>
      <c r="H397">
        <v>39748</v>
      </c>
      <c r="I397">
        <v>1484</v>
      </c>
      <c r="J397" t="s">
        <v>102</v>
      </c>
      <c r="K397" t="s">
        <v>102</v>
      </c>
      <c r="L397" t="s">
        <v>102</v>
      </c>
      <c r="M397" t="s">
        <v>102</v>
      </c>
      <c r="N397">
        <v>1.4535800000000001</v>
      </c>
      <c r="O397" t="s">
        <v>102</v>
      </c>
      <c r="P397" t="s">
        <v>102</v>
      </c>
      <c r="Q397" t="s">
        <v>102</v>
      </c>
      <c r="R397" t="s">
        <v>102</v>
      </c>
      <c r="U397">
        <v>21.882999999999999</v>
      </c>
      <c r="V397">
        <v>23</v>
      </c>
      <c r="W397">
        <v>15227.268</v>
      </c>
      <c r="X397">
        <v>9.8510000000000009</v>
      </c>
      <c r="Y397">
        <v>101515.12</v>
      </c>
      <c r="Z397">
        <v>1.133</v>
      </c>
      <c r="AA397">
        <v>1.1000000000000001</v>
      </c>
      <c r="AB397">
        <v>1.2869999999999999</v>
      </c>
      <c r="AC397">
        <v>1.744</v>
      </c>
      <c r="AD397">
        <v>1.07</v>
      </c>
      <c r="AE397">
        <v>2.6665000000000001</v>
      </c>
      <c r="AF397">
        <v>2.8382999999999998</v>
      </c>
      <c r="AG397">
        <v>0.72399999999999998</v>
      </c>
      <c r="AH397">
        <v>0.83599999999999997</v>
      </c>
      <c r="AI397">
        <v>0.74299999999999999</v>
      </c>
      <c r="AJ397">
        <v>0.42899999999999999</v>
      </c>
      <c r="AK397">
        <v>1.456</v>
      </c>
      <c r="AL397" t="s">
        <v>1491</v>
      </c>
    </row>
    <row r="398" spans="1:38">
      <c r="A398">
        <v>27</v>
      </c>
      <c r="B398" t="s">
        <v>804</v>
      </c>
      <c r="D398" t="s">
        <v>805</v>
      </c>
      <c r="E398" t="s">
        <v>1493</v>
      </c>
      <c r="F398" t="s">
        <v>102</v>
      </c>
      <c r="G398">
        <v>22.338999999999999</v>
      </c>
      <c r="H398">
        <v>115383</v>
      </c>
      <c r="I398">
        <v>3363</v>
      </c>
      <c r="J398" t="s">
        <v>102</v>
      </c>
      <c r="K398" t="s">
        <v>102</v>
      </c>
      <c r="L398" t="s">
        <v>102</v>
      </c>
      <c r="M398" t="s">
        <v>102</v>
      </c>
      <c r="N398">
        <v>4.2195200000000002</v>
      </c>
      <c r="O398" t="s">
        <v>102</v>
      </c>
      <c r="P398" t="s">
        <v>102</v>
      </c>
      <c r="Q398" t="s">
        <v>102</v>
      </c>
      <c r="R398" t="s">
        <v>102</v>
      </c>
      <c r="U398">
        <v>21.591999999999999</v>
      </c>
      <c r="V398">
        <v>23.141999999999999</v>
      </c>
      <c r="W398">
        <v>9845.0290000000005</v>
      </c>
      <c r="X398">
        <v>15.236000000000001</v>
      </c>
      <c r="Y398">
        <v>65633.527000000002</v>
      </c>
      <c r="Z398">
        <v>1.1399999999999999</v>
      </c>
      <c r="AA398">
        <v>1.1299999999999999</v>
      </c>
      <c r="AB398">
        <v>2.2210000000000001</v>
      </c>
      <c r="AC398">
        <v>1.7470000000000001</v>
      </c>
      <c r="AD398">
        <v>1.149</v>
      </c>
      <c r="AE398">
        <v>6.4626999999999999</v>
      </c>
      <c r="AF398">
        <v>4.7735000000000003</v>
      </c>
      <c r="AG398">
        <v>0.90100000000000002</v>
      </c>
      <c r="AH398">
        <v>1.179</v>
      </c>
      <c r="AI398">
        <v>1.0149999999999999</v>
      </c>
      <c r="AJ398">
        <v>0.52300000000000002</v>
      </c>
      <c r="AK398">
        <v>1.458</v>
      </c>
      <c r="AL398" t="s">
        <v>1491</v>
      </c>
    </row>
    <row r="399" spans="1:38">
      <c r="A399">
        <v>28</v>
      </c>
      <c r="B399" t="s">
        <v>806</v>
      </c>
      <c r="D399" t="s">
        <v>807</v>
      </c>
      <c r="E399" t="s">
        <v>1493</v>
      </c>
      <c r="F399" t="s">
        <v>102</v>
      </c>
      <c r="G399">
        <v>22.314</v>
      </c>
      <c r="H399">
        <v>12081</v>
      </c>
      <c r="I399">
        <v>458</v>
      </c>
      <c r="J399" t="s">
        <v>102</v>
      </c>
      <c r="K399" t="s">
        <v>102</v>
      </c>
      <c r="L399" t="s">
        <v>102</v>
      </c>
      <c r="M399" t="s">
        <v>102</v>
      </c>
      <c r="N399">
        <v>0.44180999999999998</v>
      </c>
      <c r="O399" t="s">
        <v>102</v>
      </c>
      <c r="P399" t="s">
        <v>102</v>
      </c>
      <c r="Q399" t="s">
        <v>102</v>
      </c>
      <c r="R399" t="s">
        <v>102</v>
      </c>
      <c r="S399" t="s">
        <v>1248</v>
      </c>
      <c r="U399">
        <v>21.95</v>
      </c>
      <c r="V399">
        <v>22.858000000000001</v>
      </c>
      <c r="W399">
        <v>21281.477999999999</v>
      </c>
      <c r="X399">
        <v>7.048</v>
      </c>
      <c r="Y399">
        <v>141876.51800000001</v>
      </c>
      <c r="Z399" t="s">
        <v>5</v>
      </c>
      <c r="AA399" t="s">
        <v>5</v>
      </c>
      <c r="AB399">
        <v>1.288</v>
      </c>
      <c r="AC399">
        <v>1.1140000000000001</v>
      </c>
      <c r="AD399">
        <v>1.081</v>
      </c>
      <c r="AE399">
        <v>0.1547</v>
      </c>
      <c r="AF399">
        <v>0.2477</v>
      </c>
      <c r="AG399">
        <v>0.61199999999999999</v>
      </c>
      <c r="AH399">
        <v>0</v>
      </c>
      <c r="AI399">
        <v>0</v>
      </c>
      <c r="AJ399">
        <v>0.36399999999999999</v>
      </c>
      <c r="AK399">
        <v>1.4550000000000001</v>
      </c>
      <c r="AL399" t="s">
        <v>1491</v>
      </c>
    </row>
    <row r="400" spans="1:38">
      <c r="A400">
        <v>29</v>
      </c>
      <c r="B400" t="s">
        <v>808</v>
      </c>
      <c r="D400" t="s">
        <v>809</v>
      </c>
      <c r="E400" t="s">
        <v>1493</v>
      </c>
      <c r="F400" t="s">
        <v>102</v>
      </c>
      <c r="G400">
        <v>22.326000000000001</v>
      </c>
      <c r="H400">
        <v>516790</v>
      </c>
      <c r="I400">
        <v>16082</v>
      </c>
      <c r="J400" t="s">
        <v>102</v>
      </c>
      <c r="K400" t="s">
        <v>102</v>
      </c>
      <c r="L400" t="s">
        <v>102</v>
      </c>
      <c r="M400" t="s">
        <v>102</v>
      </c>
      <c r="N400">
        <v>18.898900000000001</v>
      </c>
      <c r="O400" t="s">
        <v>102</v>
      </c>
      <c r="P400" t="s">
        <v>102</v>
      </c>
      <c r="Q400" t="s">
        <v>102</v>
      </c>
      <c r="R400" t="s">
        <v>102</v>
      </c>
      <c r="U400">
        <v>21.75</v>
      </c>
      <c r="V400">
        <v>23.192</v>
      </c>
      <c r="W400">
        <v>10871.098</v>
      </c>
      <c r="X400">
        <v>13.798</v>
      </c>
      <c r="Y400">
        <v>72473.990000000005</v>
      </c>
      <c r="Z400">
        <v>1.181</v>
      </c>
      <c r="AA400">
        <v>1.1499999999999999</v>
      </c>
      <c r="AB400">
        <v>1.27</v>
      </c>
      <c r="AC400">
        <v>1.3640000000000001</v>
      </c>
      <c r="AD400">
        <v>1.079</v>
      </c>
      <c r="AE400">
        <v>7.125</v>
      </c>
      <c r="AF400">
        <v>13.173</v>
      </c>
      <c r="AG400">
        <v>0.85699999999999998</v>
      </c>
      <c r="AH400">
        <v>1.06</v>
      </c>
      <c r="AI400">
        <v>0.92700000000000005</v>
      </c>
      <c r="AJ400">
        <v>0.502</v>
      </c>
      <c r="AK400">
        <v>1.4570000000000001</v>
      </c>
      <c r="AL400" t="s">
        <v>1491</v>
      </c>
    </row>
    <row r="401" spans="1:38">
      <c r="A401">
        <v>30</v>
      </c>
      <c r="B401" t="s">
        <v>810</v>
      </c>
      <c r="D401" t="s">
        <v>811</v>
      </c>
      <c r="E401" t="s">
        <v>1493</v>
      </c>
      <c r="F401" t="s">
        <v>102</v>
      </c>
      <c r="G401">
        <v>22.335000000000001</v>
      </c>
      <c r="H401">
        <v>97689</v>
      </c>
      <c r="I401">
        <v>3357</v>
      </c>
      <c r="J401" t="s">
        <v>102</v>
      </c>
      <c r="K401" t="s">
        <v>102</v>
      </c>
      <c r="L401" t="s">
        <v>102</v>
      </c>
      <c r="M401" t="s">
        <v>102</v>
      </c>
      <c r="N401">
        <v>3.5724800000000001</v>
      </c>
      <c r="O401" t="s">
        <v>102</v>
      </c>
      <c r="P401" t="s">
        <v>102</v>
      </c>
      <c r="Q401" t="s">
        <v>102</v>
      </c>
      <c r="R401" t="s">
        <v>102</v>
      </c>
      <c r="U401">
        <v>21.75</v>
      </c>
      <c r="V401">
        <v>22.858000000000001</v>
      </c>
      <c r="W401">
        <v>12734.287</v>
      </c>
      <c r="X401">
        <v>11.779</v>
      </c>
      <c r="Y401">
        <v>84895.245999999999</v>
      </c>
      <c r="Z401">
        <v>1.024</v>
      </c>
      <c r="AA401">
        <v>1.032</v>
      </c>
      <c r="AB401">
        <v>2.3820000000000001</v>
      </c>
      <c r="AC401">
        <v>2.6440000000000001</v>
      </c>
      <c r="AD401">
        <v>1.129</v>
      </c>
      <c r="AE401">
        <v>0.5161</v>
      </c>
      <c r="AF401">
        <v>0.40150000000000002</v>
      </c>
      <c r="AG401">
        <v>0.79200000000000004</v>
      </c>
      <c r="AH401">
        <v>0.90600000000000003</v>
      </c>
      <c r="AI401">
        <v>0.81699999999999995</v>
      </c>
      <c r="AJ401">
        <v>0.46500000000000002</v>
      </c>
      <c r="AK401">
        <v>1.458</v>
      </c>
      <c r="AL401" t="s">
        <v>1491</v>
      </c>
    </row>
    <row r="402" spans="1:38">
      <c r="A402">
        <v>31</v>
      </c>
      <c r="B402" t="s">
        <v>812</v>
      </c>
      <c r="D402" t="s">
        <v>813</v>
      </c>
      <c r="E402" t="s">
        <v>1493</v>
      </c>
      <c r="F402" t="s">
        <v>102</v>
      </c>
      <c r="G402">
        <v>22.324999999999999</v>
      </c>
      <c r="H402">
        <v>86707</v>
      </c>
      <c r="I402">
        <v>1893</v>
      </c>
      <c r="J402" t="s">
        <v>102</v>
      </c>
      <c r="K402" t="s">
        <v>102</v>
      </c>
      <c r="L402" t="s">
        <v>102</v>
      </c>
      <c r="M402" t="s">
        <v>102</v>
      </c>
      <c r="N402">
        <v>3.1708599999999998</v>
      </c>
      <c r="O402" t="s">
        <v>102</v>
      </c>
      <c r="P402" t="s">
        <v>102</v>
      </c>
      <c r="Q402" t="s">
        <v>102</v>
      </c>
      <c r="R402" t="s">
        <v>102</v>
      </c>
      <c r="T402" t="s">
        <v>1492</v>
      </c>
      <c r="U402">
        <v>21.933</v>
      </c>
      <c r="V402">
        <v>22.933</v>
      </c>
      <c r="W402">
        <v>3733.7710000000002</v>
      </c>
      <c r="X402">
        <v>40.173999999999999</v>
      </c>
      <c r="Y402">
        <v>24891.806</v>
      </c>
      <c r="Z402" t="s">
        <v>5</v>
      </c>
      <c r="AA402" t="s">
        <v>5</v>
      </c>
      <c r="AB402">
        <v>0.69699999999999995</v>
      </c>
      <c r="AC402">
        <v>1.8819999999999999</v>
      </c>
      <c r="AD402">
        <v>1.0669999999999999</v>
      </c>
      <c r="AE402">
        <v>2.0815000000000001</v>
      </c>
      <c r="AF402">
        <v>1.2910999999999999</v>
      </c>
      <c r="AG402">
        <v>1.4610000000000001</v>
      </c>
      <c r="AH402">
        <v>0</v>
      </c>
      <c r="AI402">
        <v>0</v>
      </c>
      <c r="AJ402">
        <v>0</v>
      </c>
      <c r="AK402">
        <v>1.4570000000000001</v>
      </c>
      <c r="AL402" t="s">
        <v>1491</v>
      </c>
    </row>
    <row r="403" spans="1:38">
      <c r="A403">
        <v>32</v>
      </c>
      <c r="B403" t="s">
        <v>814</v>
      </c>
      <c r="D403" t="s">
        <v>815</v>
      </c>
      <c r="E403" t="s">
        <v>1493</v>
      </c>
      <c r="F403" t="s">
        <v>102</v>
      </c>
      <c r="G403">
        <v>22.321000000000002</v>
      </c>
      <c r="H403">
        <v>21246</v>
      </c>
      <c r="I403">
        <v>887</v>
      </c>
      <c r="J403" t="s">
        <v>102</v>
      </c>
      <c r="K403" t="s">
        <v>102</v>
      </c>
      <c r="L403" t="s">
        <v>102</v>
      </c>
      <c r="M403" t="s">
        <v>102</v>
      </c>
      <c r="N403">
        <v>0.77698</v>
      </c>
      <c r="O403" t="s">
        <v>102</v>
      </c>
      <c r="P403" t="s">
        <v>102</v>
      </c>
      <c r="Q403" t="s">
        <v>102</v>
      </c>
      <c r="R403" t="s">
        <v>102</v>
      </c>
      <c r="U403">
        <v>21.9</v>
      </c>
      <c r="V403">
        <v>22.683</v>
      </c>
      <c r="W403">
        <v>18429.692999999999</v>
      </c>
      <c r="X403">
        <v>8.1389999999999993</v>
      </c>
      <c r="Y403">
        <v>122864.621</v>
      </c>
      <c r="Z403">
        <v>0.98399999999999999</v>
      </c>
      <c r="AA403">
        <v>0.99399999999999999</v>
      </c>
      <c r="AB403">
        <v>1.3919999999999999</v>
      </c>
      <c r="AC403">
        <v>2.6419999999999999</v>
      </c>
      <c r="AD403">
        <v>1.06</v>
      </c>
      <c r="AE403">
        <v>8.2699999999999996E-2</v>
      </c>
      <c r="AF403">
        <v>0.10059999999999999</v>
      </c>
      <c r="AG403">
        <v>0.65800000000000003</v>
      </c>
      <c r="AH403">
        <v>0.68799999999999994</v>
      </c>
      <c r="AI403">
        <v>0.64</v>
      </c>
      <c r="AJ403">
        <v>0.39100000000000001</v>
      </c>
      <c r="AK403">
        <v>1.4570000000000001</v>
      </c>
      <c r="AL403" t="s">
        <v>1491</v>
      </c>
    </row>
    <row r="404" spans="1:38">
      <c r="A404">
        <v>33</v>
      </c>
      <c r="B404" t="s">
        <v>816</v>
      </c>
      <c r="D404" t="s">
        <v>817</v>
      </c>
      <c r="E404" t="s">
        <v>1493</v>
      </c>
      <c r="F404" t="s">
        <v>102</v>
      </c>
      <c r="G404">
        <v>22.347999999999999</v>
      </c>
      <c r="H404">
        <v>67738</v>
      </c>
      <c r="I404">
        <v>1537</v>
      </c>
      <c r="J404" t="s">
        <v>102</v>
      </c>
      <c r="K404" t="s">
        <v>102</v>
      </c>
      <c r="L404" t="s">
        <v>102</v>
      </c>
      <c r="M404" t="s">
        <v>102</v>
      </c>
      <c r="N404">
        <v>2.4771700000000001</v>
      </c>
      <c r="O404" t="s">
        <v>102</v>
      </c>
      <c r="P404" t="s">
        <v>102</v>
      </c>
      <c r="Q404" t="s">
        <v>102</v>
      </c>
      <c r="R404" t="s">
        <v>102</v>
      </c>
      <c r="U404">
        <v>21.692</v>
      </c>
      <c r="V404">
        <v>23.2</v>
      </c>
      <c r="W404">
        <v>8422.6299999999992</v>
      </c>
      <c r="X404">
        <v>17.809000000000001</v>
      </c>
      <c r="Y404">
        <v>56150.866999999998</v>
      </c>
      <c r="Z404" t="s">
        <v>5</v>
      </c>
      <c r="AA404" t="s">
        <v>5</v>
      </c>
      <c r="AB404">
        <v>2.089</v>
      </c>
      <c r="AC404">
        <v>1.335</v>
      </c>
      <c r="AD404">
        <v>1.173</v>
      </c>
      <c r="AE404">
        <v>1.7034</v>
      </c>
      <c r="AF404">
        <v>1.7797000000000001</v>
      </c>
      <c r="AG404">
        <v>0.97399999999999998</v>
      </c>
      <c r="AH404">
        <v>0</v>
      </c>
      <c r="AI404">
        <v>0</v>
      </c>
      <c r="AJ404">
        <v>0.57999999999999996</v>
      </c>
      <c r="AK404">
        <v>1.4550000000000001</v>
      </c>
      <c r="AL404" t="s">
        <v>1491</v>
      </c>
    </row>
    <row r="405" spans="1:38">
      <c r="A405">
        <v>34</v>
      </c>
      <c r="B405" t="s">
        <v>818</v>
      </c>
      <c r="D405" t="s">
        <v>819</v>
      </c>
      <c r="E405" t="s">
        <v>1493</v>
      </c>
      <c r="F405" t="s">
        <v>102</v>
      </c>
      <c r="G405">
        <v>22.312999999999999</v>
      </c>
      <c r="H405">
        <v>77182</v>
      </c>
      <c r="I405">
        <v>2622</v>
      </c>
      <c r="J405" t="s">
        <v>102</v>
      </c>
      <c r="K405" t="s">
        <v>102</v>
      </c>
      <c r="L405" t="s">
        <v>102</v>
      </c>
      <c r="M405" t="s">
        <v>102</v>
      </c>
      <c r="N405">
        <v>2.82254</v>
      </c>
      <c r="O405" t="s">
        <v>102</v>
      </c>
      <c r="P405" t="s">
        <v>102</v>
      </c>
      <c r="Q405" t="s">
        <v>102</v>
      </c>
      <c r="R405" t="s">
        <v>102</v>
      </c>
      <c r="U405">
        <v>21.925000000000001</v>
      </c>
      <c r="V405">
        <v>23.457999999999998</v>
      </c>
      <c r="W405">
        <v>14000.939</v>
      </c>
      <c r="X405">
        <v>10.714</v>
      </c>
      <c r="Y405">
        <v>93339.592000000004</v>
      </c>
      <c r="Z405">
        <v>1.486</v>
      </c>
      <c r="AA405">
        <v>1.3660000000000001</v>
      </c>
      <c r="AB405">
        <v>1.2769999999999999</v>
      </c>
      <c r="AC405">
        <v>2.6440000000000001</v>
      </c>
      <c r="AD405">
        <v>1.0620000000000001</v>
      </c>
      <c r="AE405">
        <v>0.19159999999999999</v>
      </c>
      <c r="AF405">
        <v>0.18479999999999999</v>
      </c>
      <c r="AG405">
        <v>0.754</v>
      </c>
      <c r="AH405">
        <v>1.018</v>
      </c>
      <c r="AI405">
        <v>0.86699999999999999</v>
      </c>
      <c r="AJ405">
        <v>0.44400000000000001</v>
      </c>
      <c r="AK405">
        <v>1.45</v>
      </c>
      <c r="AL405" t="s">
        <v>1491</v>
      </c>
    </row>
    <row r="406" spans="1:38">
      <c r="A406">
        <v>35</v>
      </c>
      <c r="B406" t="s">
        <v>820</v>
      </c>
      <c r="D406" t="s">
        <v>821</v>
      </c>
      <c r="E406" t="s">
        <v>1493</v>
      </c>
      <c r="F406" t="s">
        <v>102</v>
      </c>
      <c r="G406">
        <v>22.295999999999999</v>
      </c>
      <c r="H406">
        <v>97111</v>
      </c>
      <c r="I406">
        <v>2151</v>
      </c>
      <c r="J406" t="s">
        <v>102</v>
      </c>
      <c r="K406" t="s">
        <v>102</v>
      </c>
      <c r="L406" t="s">
        <v>102</v>
      </c>
      <c r="M406" t="s">
        <v>102</v>
      </c>
      <c r="N406">
        <v>3.55132</v>
      </c>
      <c r="O406" t="s">
        <v>102</v>
      </c>
      <c r="P406" t="s">
        <v>102</v>
      </c>
      <c r="Q406" t="s">
        <v>102</v>
      </c>
      <c r="R406" t="s">
        <v>102</v>
      </c>
      <c r="U406">
        <v>21.867000000000001</v>
      </c>
      <c r="V406">
        <v>23.683</v>
      </c>
      <c r="W406">
        <v>9908.2720000000008</v>
      </c>
      <c r="X406">
        <v>15.138999999999999</v>
      </c>
      <c r="Y406">
        <v>66055.144</v>
      </c>
      <c r="Z406">
        <v>2.0569999999999999</v>
      </c>
      <c r="AA406">
        <v>2.0499999999999998</v>
      </c>
      <c r="AB406">
        <v>1.214</v>
      </c>
      <c r="AC406">
        <v>1.448</v>
      </c>
      <c r="AD406">
        <v>1.0780000000000001</v>
      </c>
      <c r="AE406">
        <v>4.6631</v>
      </c>
      <c r="AF406">
        <v>3.2351999999999999</v>
      </c>
      <c r="AG406">
        <v>0.89600000000000002</v>
      </c>
      <c r="AH406">
        <v>1.5529999999999999</v>
      </c>
      <c r="AI406">
        <v>1.423</v>
      </c>
      <c r="AJ406">
        <v>0.78900000000000003</v>
      </c>
      <c r="AK406">
        <v>1.456</v>
      </c>
      <c r="AL406" t="s">
        <v>1491</v>
      </c>
    </row>
    <row r="407" spans="1:38">
      <c r="A407">
        <v>36</v>
      </c>
      <c r="B407" t="s">
        <v>822</v>
      </c>
      <c r="D407" t="s">
        <v>823</v>
      </c>
      <c r="E407" t="s">
        <v>1493</v>
      </c>
      <c r="F407" t="s">
        <v>102</v>
      </c>
      <c r="G407">
        <v>22.898</v>
      </c>
      <c r="H407">
        <v>202141</v>
      </c>
      <c r="I407">
        <v>4376</v>
      </c>
      <c r="J407" t="s">
        <v>102</v>
      </c>
      <c r="K407" t="s">
        <v>102</v>
      </c>
      <c r="L407" t="s">
        <v>102</v>
      </c>
      <c r="M407" t="s">
        <v>102</v>
      </c>
      <c r="N407">
        <v>7.3922400000000001</v>
      </c>
      <c r="O407" t="s">
        <v>102</v>
      </c>
      <c r="P407" t="s">
        <v>102</v>
      </c>
      <c r="Q407" t="s">
        <v>102</v>
      </c>
      <c r="R407" t="s">
        <v>102</v>
      </c>
      <c r="T407" t="s">
        <v>1492</v>
      </c>
      <c r="U407">
        <v>21.908000000000001</v>
      </c>
      <c r="V407">
        <v>23.016999999999999</v>
      </c>
      <c r="W407">
        <v>1920.89</v>
      </c>
      <c r="X407">
        <v>78.088999999999999</v>
      </c>
      <c r="Y407">
        <v>12805.932000000001</v>
      </c>
      <c r="Z407" t="s">
        <v>5</v>
      </c>
      <c r="AA407" t="s">
        <v>5</v>
      </c>
      <c r="AB407">
        <v>1.101</v>
      </c>
      <c r="AC407">
        <v>2.7480000000000002</v>
      </c>
      <c r="AD407">
        <v>1.1020000000000001</v>
      </c>
      <c r="AE407">
        <v>0.81189999999999996</v>
      </c>
      <c r="AF407">
        <v>0.40539999999999998</v>
      </c>
      <c r="AG407">
        <v>2.09</v>
      </c>
      <c r="AH407">
        <v>0</v>
      </c>
      <c r="AI407">
        <v>0</v>
      </c>
      <c r="AJ407">
        <v>0</v>
      </c>
      <c r="AK407">
        <v>1.4970000000000001</v>
      </c>
      <c r="AL407" t="s">
        <v>1491</v>
      </c>
    </row>
    <row r="408" spans="1:38">
      <c r="A408">
        <v>37</v>
      </c>
      <c r="B408" t="s">
        <v>824</v>
      </c>
      <c r="D408" t="s">
        <v>825</v>
      </c>
      <c r="E408" t="s">
        <v>1493</v>
      </c>
      <c r="F408" t="s">
        <v>102</v>
      </c>
      <c r="G408">
        <v>22.286000000000001</v>
      </c>
      <c r="H408">
        <v>112733</v>
      </c>
      <c r="I408">
        <v>2696</v>
      </c>
      <c r="J408" t="s">
        <v>102</v>
      </c>
      <c r="K408" t="s">
        <v>102</v>
      </c>
      <c r="L408" t="s">
        <v>102</v>
      </c>
      <c r="M408" t="s">
        <v>102</v>
      </c>
      <c r="N408">
        <v>4.1226200000000004</v>
      </c>
      <c r="O408" t="s">
        <v>102</v>
      </c>
      <c r="P408" t="s">
        <v>102</v>
      </c>
      <c r="Q408" t="s">
        <v>102</v>
      </c>
      <c r="R408" t="s">
        <v>102</v>
      </c>
      <c r="U408">
        <v>21.7</v>
      </c>
      <c r="V408">
        <v>23.942</v>
      </c>
      <c r="W408">
        <v>9194.8909999999996</v>
      </c>
      <c r="X408">
        <v>16.312999999999999</v>
      </c>
      <c r="Y408">
        <v>61299.273999999998</v>
      </c>
      <c r="Z408" t="s">
        <v>5</v>
      </c>
      <c r="AA408" t="s">
        <v>5</v>
      </c>
      <c r="AB408">
        <v>1.3129999999999999</v>
      </c>
      <c r="AC408">
        <v>2.6419999999999999</v>
      </c>
      <c r="AD408">
        <v>1.0620000000000001</v>
      </c>
      <c r="AE408">
        <v>0.76919999999999999</v>
      </c>
      <c r="AF408">
        <v>0.35630000000000001</v>
      </c>
      <c r="AG408">
        <v>0.93</v>
      </c>
      <c r="AH408">
        <v>0</v>
      </c>
      <c r="AI408">
        <v>0</v>
      </c>
      <c r="AJ408">
        <v>0.53900000000000003</v>
      </c>
      <c r="AK408">
        <v>1.4570000000000001</v>
      </c>
      <c r="AL408" t="s">
        <v>1491</v>
      </c>
    </row>
    <row r="409" spans="1:38">
      <c r="A409">
        <v>38</v>
      </c>
      <c r="B409" t="s">
        <v>826</v>
      </c>
      <c r="D409" t="s">
        <v>827</v>
      </c>
      <c r="E409" t="s">
        <v>1493</v>
      </c>
      <c r="F409" t="s">
        <v>102</v>
      </c>
      <c r="G409">
        <v>22.265999999999998</v>
      </c>
      <c r="H409">
        <v>171483</v>
      </c>
      <c r="I409">
        <v>3972</v>
      </c>
      <c r="J409" t="s">
        <v>102</v>
      </c>
      <c r="K409" t="s">
        <v>102</v>
      </c>
      <c r="L409" t="s">
        <v>102</v>
      </c>
      <c r="M409" t="s">
        <v>102</v>
      </c>
      <c r="N409">
        <v>6.2710900000000001</v>
      </c>
      <c r="O409" t="s">
        <v>102</v>
      </c>
      <c r="P409" t="s">
        <v>102</v>
      </c>
      <c r="Q409" t="s">
        <v>102</v>
      </c>
      <c r="R409" t="s">
        <v>102</v>
      </c>
      <c r="T409" t="s">
        <v>1492</v>
      </c>
      <c r="U409">
        <v>21.858000000000001</v>
      </c>
      <c r="V409">
        <v>23.757999999999999</v>
      </c>
      <c r="W409">
        <v>6995.9639999999999</v>
      </c>
      <c r="X409">
        <v>21.440999999999999</v>
      </c>
      <c r="Y409">
        <v>46639.758999999998</v>
      </c>
      <c r="Z409" t="s">
        <v>5</v>
      </c>
      <c r="AA409" t="s">
        <v>5</v>
      </c>
      <c r="AB409">
        <v>0.61899999999999999</v>
      </c>
      <c r="AC409">
        <v>1.448</v>
      </c>
      <c r="AD409">
        <v>1.079</v>
      </c>
      <c r="AE409">
        <v>6.5914999999999999</v>
      </c>
      <c r="AF409">
        <v>5.1361999999999997</v>
      </c>
      <c r="AG409">
        <v>1.0649999999999999</v>
      </c>
      <c r="AH409">
        <v>0</v>
      </c>
      <c r="AI409">
        <v>0</v>
      </c>
      <c r="AJ409">
        <v>0.63800000000000001</v>
      </c>
      <c r="AK409">
        <v>1.458</v>
      </c>
      <c r="AL409" t="s">
        <v>1491</v>
      </c>
    </row>
    <row r="410" spans="1:38">
      <c r="A410">
        <v>39</v>
      </c>
      <c r="B410" t="s">
        <v>828</v>
      </c>
      <c r="D410" t="s">
        <v>829</v>
      </c>
      <c r="E410" t="s">
        <v>1493</v>
      </c>
      <c r="F410" t="s">
        <v>102</v>
      </c>
      <c r="G410">
        <v>22.248000000000001</v>
      </c>
      <c r="H410">
        <v>41926</v>
      </c>
      <c r="I410">
        <v>1152</v>
      </c>
      <c r="J410" t="s">
        <v>102</v>
      </c>
      <c r="K410" t="s">
        <v>102</v>
      </c>
      <c r="L410" t="s">
        <v>102</v>
      </c>
      <c r="M410" t="s">
        <v>102</v>
      </c>
      <c r="N410">
        <v>1.53322</v>
      </c>
      <c r="O410" t="s">
        <v>102</v>
      </c>
      <c r="P410" t="s">
        <v>102</v>
      </c>
      <c r="Q410" t="s">
        <v>102</v>
      </c>
      <c r="R410" t="s">
        <v>102</v>
      </c>
      <c r="T410" t="s">
        <v>1492</v>
      </c>
      <c r="U410">
        <v>21.858000000000001</v>
      </c>
      <c r="V410">
        <v>23.45</v>
      </c>
      <c r="W410">
        <v>7069.0640000000003</v>
      </c>
      <c r="X410">
        <v>21.219000000000001</v>
      </c>
      <c r="Y410">
        <v>47127.091999999997</v>
      </c>
      <c r="Z410" t="s">
        <v>5</v>
      </c>
      <c r="AA410" t="s">
        <v>5</v>
      </c>
      <c r="AB410">
        <v>0.90300000000000002</v>
      </c>
      <c r="AC410">
        <v>1.44</v>
      </c>
      <c r="AD410">
        <v>1.163</v>
      </c>
      <c r="AE410">
        <v>5.9452999999999996</v>
      </c>
      <c r="AF410">
        <v>7.2858000000000001</v>
      </c>
      <c r="AG410">
        <v>1.0580000000000001</v>
      </c>
      <c r="AH410">
        <v>0</v>
      </c>
      <c r="AI410">
        <v>0</v>
      </c>
      <c r="AJ410">
        <v>0</v>
      </c>
      <c r="AK410">
        <v>1.4550000000000001</v>
      </c>
      <c r="AL410" t="s">
        <v>1491</v>
      </c>
    </row>
    <row r="411" spans="1:38">
      <c r="A411">
        <v>40</v>
      </c>
      <c r="B411" t="s">
        <v>830</v>
      </c>
      <c r="D411" t="s">
        <v>831</v>
      </c>
      <c r="E411" t="s">
        <v>1493</v>
      </c>
      <c r="F411" t="s">
        <v>102</v>
      </c>
      <c r="G411">
        <v>22.263999999999999</v>
      </c>
      <c r="H411">
        <v>111771</v>
      </c>
      <c r="I411">
        <v>3449</v>
      </c>
      <c r="J411" t="s">
        <v>102</v>
      </c>
      <c r="K411" t="s">
        <v>102</v>
      </c>
      <c r="L411" t="s">
        <v>102</v>
      </c>
      <c r="M411" t="s">
        <v>102</v>
      </c>
      <c r="N411">
        <v>4.08744</v>
      </c>
      <c r="O411" t="s">
        <v>102</v>
      </c>
      <c r="P411" t="s">
        <v>102</v>
      </c>
      <c r="Q411" t="s">
        <v>102</v>
      </c>
      <c r="R411" t="s">
        <v>102</v>
      </c>
      <c r="U411">
        <v>21.558</v>
      </c>
      <c r="V411">
        <v>23.266999999999999</v>
      </c>
      <c r="W411">
        <v>11341.14</v>
      </c>
      <c r="X411">
        <v>13.226000000000001</v>
      </c>
      <c r="Y411">
        <v>75607.599000000002</v>
      </c>
      <c r="Z411">
        <v>1.1950000000000001</v>
      </c>
      <c r="AA411">
        <v>1.135</v>
      </c>
      <c r="AB411">
        <v>2.012</v>
      </c>
      <c r="AC411">
        <v>1.33</v>
      </c>
      <c r="AD411">
        <v>1.173</v>
      </c>
      <c r="AE411">
        <v>9.1507000000000005</v>
      </c>
      <c r="AF411">
        <v>7.6192000000000002</v>
      </c>
      <c r="AG411">
        <v>0.83599999999999997</v>
      </c>
      <c r="AH411">
        <v>1.1539999999999999</v>
      </c>
      <c r="AI411">
        <v>0.95699999999999996</v>
      </c>
      <c r="AJ411">
        <v>0.48799999999999999</v>
      </c>
      <c r="AK411">
        <v>1.4570000000000001</v>
      </c>
      <c r="AL411" t="s">
        <v>1491</v>
      </c>
    </row>
    <row r="412" spans="1:38">
      <c r="A412">
        <v>41</v>
      </c>
      <c r="B412" t="s">
        <v>832</v>
      </c>
      <c r="D412" t="s">
        <v>833</v>
      </c>
      <c r="E412" t="s">
        <v>1493</v>
      </c>
      <c r="F412" t="s">
        <v>102</v>
      </c>
      <c r="G412">
        <v>22.285</v>
      </c>
      <c r="H412">
        <v>135348</v>
      </c>
      <c r="I412">
        <v>2909</v>
      </c>
      <c r="J412" t="s">
        <v>102</v>
      </c>
      <c r="K412" t="s">
        <v>102</v>
      </c>
      <c r="L412" t="s">
        <v>102</v>
      </c>
      <c r="M412" t="s">
        <v>102</v>
      </c>
      <c r="N412">
        <v>4.94963</v>
      </c>
      <c r="O412" t="s">
        <v>102</v>
      </c>
      <c r="P412" t="s">
        <v>102</v>
      </c>
      <c r="Q412" t="s">
        <v>102</v>
      </c>
      <c r="R412" t="s">
        <v>102</v>
      </c>
      <c r="T412" t="s">
        <v>1492</v>
      </c>
      <c r="U412">
        <v>21.774999999999999</v>
      </c>
      <c r="V412">
        <v>23.841999999999999</v>
      </c>
      <c r="W412">
        <v>7637.72</v>
      </c>
      <c r="X412">
        <v>19.638999999999999</v>
      </c>
      <c r="Y412">
        <v>50918.135999999999</v>
      </c>
      <c r="Z412" t="s">
        <v>5</v>
      </c>
      <c r="AA412" t="s">
        <v>5</v>
      </c>
      <c r="AB412">
        <v>1.0409999999999999</v>
      </c>
      <c r="AC412">
        <v>1.454</v>
      </c>
      <c r="AD412">
        <v>1.075</v>
      </c>
      <c r="AE412">
        <v>6.1848000000000001</v>
      </c>
      <c r="AF412">
        <v>4.1589999999999998</v>
      </c>
      <c r="AG412">
        <v>1.02</v>
      </c>
      <c r="AH412">
        <v>0</v>
      </c>
      <c r="AI412">
        <v>0</v>
      </c>
      <c r="AJ412">
        <v>0.61299999999999999</v>
      </c>
      <c r="AK412">
        <v>1.4570000000000001</v>
      </c>
      <c r="AL412" t="s">
        <v>1491</v>
      </c>
    </row>
    <row r="413" spans="1:38">
      <c r="A413">
        <v>42</v>
      </c>
      <c r="B413" t="s">
        <v>834</v>
      </c>
      <c r="D413" t="s">
        <v>835</v>
      </c>
      <c r="E413" t="s">
        <v>1493</v>
      </c>
      <c r="F413" t="s">
        <v>102</v>
      </c>
      <c r="G413">
        <v>22.276</v>
      </c>
      <c r="H413">
        <v>110719</v>
      </c>
      <c r="I413">
        <v>2997</v>
      </c>
      <c r="J413" t="s">
        <v>102</v>
      </c>
      <c r="K413" t="s">
        <v>102</v>
      </c>
      <c r="L413" t="s">
        <v>102</v>
      </c>
      <c r="M413" t="s">
        <v>102</v>
      </c>
      <c r="N413">
        <v>4.0489699999999997</v>
      </c>
      <c r="O413" t="s">
        <v>102</v>
      </c>
      <c r="P413" t="s">
        <v>102</v>
      </c>
      <c r="Q413" t="s">
        <v>102</v>
      </c>
      <c r="R413" t="s">
        <v>102</v>
      </c>
      <c r="T413" t="s">
        <v>1492</v>
      </c>
      <c r="U413">
        <v>21.591999999999999</v>
      </c>
      <c r="V413">
        <v>23.533000000000001</v>
      </c>
      <c r="W413">
        <v>9853.2099999999991</v>
      </c>
      <c r="X413">
        <v>15.223000000000001</v>
      </c>
      <c r="Y413">
        <v>65688.065000000002</v>
      </c>
      <c r="Z413">
        <v>1.3540000000000001</v>
      </c>
      <c r="AA413">
        <v>1.331</v>
      </c>
      <c r="AB413">
        <v>0.86199999999999999</v>
      </c>
      <c r="AC413">
        <v>0.879</v>
      </c>
      <c r="AD413">
        <v>1.0900000000000001</v>
      </c>
      <c r="AE413">
        <v>8.3539999999999992</v>
      </c>
      <c r="AF413">
        <v>6.9078999999999997</v>
      </c>
      <c r="AG413">
        <v>0.89800000000000002</v>
      </c>
      <c r="AH413">
        <v>1.4710000000000001</v>
      </c>
      <c r="AI413">
        <v>1.206</v>
      </c>
      <c r="AJ413">
        <v>0.52100000000000002</v>
      </c>
      <c r="AK413">
        <v>1.4570000000000001</v>
      </c>
      <c r="AL413" t="s">
        <v>1491</v>
      </c>
    </row>
    <row r="414" spans="1:38">
      <c r="A414">
        <v>43</v>
      </c>
      <c r="B414" t="s">
        <v>836</v>
      </c>
      <c r="D414" t="s">
        <v>837</v>
      </c>
      <c r="E414" t="s">
        <v>1493</v>
      </c>
      <c r="F414" t="s">
        <v>102</v>
      </c>
      <c r="G414">
        <v>22.257000000000001</v>
      </c>
      <c r="H414">
        <v>35632</v>
      </c>
      <c r="I414">
        <v>1233</v>
      </c>
      <c r="J414" t="s">
        <v>102</v>
      </c>
      <c r="K414" t="s">
        <v>102</v>
      </c>
      <c r="L414" t="s">
        <v>102</v>
      </c>
      <c r="M414" t="s">
        <v>102</v>
      </c>
      <c r="N414">
        <v>1.30304</v>
      </c>
      <c r="O414" t="s">
        <v>102</v>
      </c>
      <c r="P414" t="s">
        <v>102</v>
      </c>
      <c r="Q414" t="s">
        <v>102</v>
      </c>
      <c r="R414" t="s">
        <v>102</v>
      </c>
      <c r="U414">
        <v>21.808</v>
      </c>
      <c r="V414">
        <v>23.007999999999999</v>
      </c>
      <c r="W414">
        <v>13478.7</v>
      </c>
      <c r="X414">
        <v>11.129</v>
      </c>
      <c r="Y414">
        <v>89858.001999999993</v>
      </c>
      <c r="Z414">
        <v>1.258</v>
      </c>
      <c r="AA414">
        <v>1.216</v>
      </c>
      <c r="AB414">
        <v>1.3120000000000001</v>
      </c>
      <c r="AC414">
        <v>1.454</v>
      </c>
      <c r="AD414">
        <v>1.0740000000000001</v>
      </c>
      <c r="AE414">
        <v>3.1581000000000001</v>
      </c>
      <c r="AF414">
        <v>2.9186999999999999</v>
      </c>
      <c r="AG414">
        <v>0.76700000000000002</v>
      </c>
      <c r="AH414">
        <v>0.93600000000000005</v>
      </c>
      <c r="AI414">
        <v>0.82699999999999996</v>
      </c>
      <c r="AJ414">
        <v>0.45200000000000001</v>
      </c>
      <c r="AK414">
        <v>1.456</v>
      </c>
      <c r="AL414" t="s">
        <v>1491</v>
      </c>
    </row>
    <row r="415" spans="1:38">
      <c r="A415">
        <v>44</v>
      </c>
      <c r="B415" t="s">
        <v>838</v>
      </c>
      <c r="D415" t="s">
        <v>839</v>
      </c>
      <c r="E415" t="s">
        <v>1493</v>
      </c>
      <c r="F415" t="s">
        <v>102</v>
      </c>
      <c r="G415">
        <v>22.260999999999999</v>
      </c>
      <c r="H415">
        <v>71289</v>
      </c>
      <c r="I415">
        <v>1979</v>
      </c>
      <c r="J415" t="s">
        <v>102</v>
      </c>
      <c r="K415" t="s">
        <v>102</v>
      </c>
      <c r="L415" t="s">
        <v>102</v>
      </c>
      <c r="M415" t="s">
        <v>102</v>
      </c>
      <c r="N415">
        <v>2.6070199999999999</v>
      </c>
      <c r="O415" t="s">
        <v>102</v>
      </c>
      <c r="P415" t="s">
        <v>102</v>
      </c>
      <c r="Q415" t="s">
        <v>102</v>
      </c>
      <c r="R415" t="s">
        <v>102</v>
      </c>
      <c r="T415" t="s">
        <v>1492</v>
      </c>
      <c r="U415">
        <v>21.733000000000001</v>
      </c>
      <c r="V415">
        <v>23.332999999999998</v>
      </c>
      <c r="W415">
        <v>10037.555</v>
      </c>
      <c r="X415">
        <v>14.944000000000001</v>
      </c>
      <c r="Y415">
        <v>66917.031000000003</v>
      </c>
      <c r="Z415">
        <v>1.518</v>
      </c>
      <c r="AA415">
        <v>1.496</v>
      </c>
      <c r="AB415">
        <v>1.2130000000000001</v>
      </c>
      <c r="AC415">
        <v>1.446</v>
      </c>
      <c r="AD415">
        <v>1.075</v>
      </c>
      <c r="AE415">
        <v>6.6483999999999996</v>
      </c>
      <c r="AF415">
        <v>5.3346</v>
      </c>
      <c r="AG415">
        <v>0.88900000000000001</v>
      </c>
      <c r="AH415">
        <v>1.3340000000000001</v>
      </c>
      <c r="AI415">
        <v>1.163</v>
      </c>
      <c r="AJ415">
        <v>0.51700000000000002</v>
      </c>
      <c r="AK415">
        <v>1.4550000000000001</v>
      </c>
      <c r="AL415" t="s">
        <v>1491</v>
      </c>
    </row>
    <row r="416" spans="1:38">
      <c r="A416">
        <v>45</v>
      </c>
      <c r="B416" t="s">
        <v>840</v>
      </c>
      <c r="D416" t="s">
        <v>841</v>
      </c>
      <c r="E416" t="s">
        <v>1493</v>
      </c>
      <c r="F416" t="s">
        <v>102</v>
      </c>
      <c r="G416">
        <v>22.231999999999999</v>
      </c>
      <c r="H416">
        <v>39112</v>
      </c>
      <c r="I416">
        <v>1002</v>
      </c>
      <c r="J416" t="s">
        <v>102</v>
      </c>
      <c r="K416" t="s">
        <v>102</v>
      </c>
      <c r="L416" t="s">
        <v>102</v>
      </c>
      <c r="M416" t="s">
        <v>102</v>
      </c>
      <c r="N416">
        <v>1.43032</v>
      </c>
      <c r="O416" t="s">
        <v>102</v>
      </c>
      <c r="P416" t="s">
        <v>102</v>
      </c>
      <c r="Q416" t="s">
        <v>102</v>
      </c>
      <c r="R416" t="s">
        <v>102</v>
      </c>
      <c r="U416">
        <v>21.774999999999999</v>
      </c>
      <c r="V416">
        <v>22.957999999999998</v>
      </c>
      <c r="W416">
        <v>7468.3680000000004</v>
      </c>
      <c r="X416">
        <v>20.085000000000001</v>
      </c>
      <c r="Y416">
        <v>49789.120999999999</v>
      </c>
      <c r="Z416" t="s">
        <v>5</v>
      </c>
      <c r="AA416" t="s">
        <v>5</v>
      </c>
      <c r="AB416">
        <v>1.879</v>
      </c>
      <c r="AC416">
        <v>2.411</v>
      </c>
      <c r="AD416">
        <v>1.1319999999999999</v>
      </c>
      <c r="AE416">
        <v>1.1704000000000001</v>
      </c>
      <c r="AF416">
        <v>1.1059000000000001</v>
      </c>
      <c r="AG416">
        <v>1.0289999999999999</v>
      </c>
      <c r="AH416">
        <v>0</v>
      </c>
      <c r="AI416">
        <v>0</v>
      </c>
      <c r="AJ416">
        <v>0.6</v>
      </c>
      <c r="AK416">
        <v>1.4550000000000001</v>
      </c>
      <c r="AL416" t="s">
        <v>1491</v>
      </c>
    </row>
    <row r="417" spans="1:38">
      <c r="A417">
        <v>46</v>
      </c>
      <c r="B417" t="s">
        <v>842</v>
      </c>
      <c r="D417" t="s">
        <v>843</v>
      </c>
      <c r="E417" t="s">
        <v>1493</v>
      </c>
      <c r="F417" t="s">
        <v>102</v>
      </c>
      <c r="G417">
        <v>22.268000000000001</v>
      </c>
      <c r="H417">
        <v>98504</v>
      </c>
      <c r="I417">
        <v>2290</v>
      </c>
      <c r="J417" t="s">
        <v>102</v>
      </c>
      <c r="K417" t="s">
        <v>102</v>
      </c>
      <c r="L417" t="s">
        <v>102</v>
      </c>
      <c r="M417" t="s">
        <v>102</v>
      </c>
      <c r="N417">
        <v>3.6022500000000002</v>
      </c>
      <c r="O417" t="s">
        <v>102</v>
      </c>
      <c r="P417" t="s">
        <v>102</v>
      </c>
      <c r="Q417" t="s">
        <v>102</v>
      </c>
      <c r="R417" t="s">
        <v>102</v>
      </c>
      <c r="U417">
        <v>21.742000000000001</v>
      </c>
      <c r="V417">
        <v>22.942</v>
      </c>
      <c r="W417">
        <v>6638.3860000000004</v>
      </c>
      <c r="X417">
        <v>22.596</v>
      </c>
      <c r="Y417">
        <v>44255.909</v>
      </c>
      <c r="Z417" t="s">
        <v>5</v>
      </c>
      <c r="AA417" t="s">
        <v>5</v>
      </c>
      <c r="AB417">
        <v>0.68799999999999994</v>
      </c>
      <c r="AC417">
        <v>1.448</v>
      </c>
      <c r="AD417">
        <v>1.069</v>
      </c>
      <c r="AE417">
        <v>3.6261999999999999</v>
      </c>
      <c r="AF417">
        <v>3.0486</v>
      </c>
      <c r="AG417">
        <v>1.093</v>
      </c>
      <c r="AH417">
        <v>0</v>
      </c>
      <c r="AI417">
        <v>0</v>
      </c>
      <c r="AJ417">
        <v>0.64300000000000002</v>
      </c>
      <c r="AK417">
        <v>1.456</v>
      </c>
      <c r="AL417" t="s">
        <v>1491</v>
      </c>
    </row>
    <row r="418" spans="1:38">
      <c r="A418">
        <v>47</v>
      </c>
      <c r="B418" t="s">
        <v>844</v>
      </c>
      <c r="D418" t="s">
        <v>845</v>
      </c>
      <c r="E418" t="s">
        <v>1493</v>
      </c>
      <c r="F418" t="s">
        <v>102</v>
      </c>
      <c r="G418">
        <v>22.256</v>
      </c>
      <c r="H418">
        <v>29542</v>
      </c>
      <c r="I418">
        <v>1101</v>
      </c>
      <c r="J418" t="s">
        <v>102</v>
      </c>
      <c r="K418" t="s">
        <v>102</v>
      </c>
      <c r="L418" t="s">
        <v>102</v>
      </c>
      <c r="M418" t="s">
        <v>102</v>
      </c>
      <c r="N418">
        <v>1.08033</v>
      </c>
      <c r="O418" t="s">
        <v>102</v>
      </c>
      <c r="P418" t="s">
        <v>102</v>
      </c>
      <c r="Q418" t="s">
        <v>102</v>
      </c>
      <c r="R418" t="s">
        <v>102</v>
      </c>
      <c r="U418">
        <v>21.832999999999998</v>
      </c>
      <c r="V418">
        <v>22.858000000000001</v>
      </c>
      <c r="W418">
        <v>14815.321</v>
      </c>
      <c r="X418">
        <v>10.125</v>
      </c>
      <c r="Y418">
        <v>98768.81</v>
      </c>
      <c r="Z418">
        <v>1.1519999999999999</v>
      </c>
      <c r="AA418">
        <v>1.1359999999999999</v>
      </c>
      <c r="AB418">
        <v>1.264</v>
      </c>
      <c r="AC418">
        <v>1.4490000000000001</v>
      </c>
      <c r="AD418">
        <v>1.073</v>
      </c>
      <c r="AE418">
        <v>1.9588000000000001</v>
      </c>
      <c r="AF418">
        <v>2.0257999999999998</v>
      </c>
      <c r="AG418">
        <v>0.73099999999999998</v>
      </c>
      <c r="AH418">
        <v>0.82499999999999996</v>
      </c>
      <c r="AI418">
        <v>0.746</v>
      </c>
      <c r="AJ418">
        <v>0.433</v>
      </c>
      <c r="AK418">
        <v>1.456</v>
      </c>
      <c r="AL418" t="s">
        <v>1491</v>
      </c>
    </row>
    <row r="419" spans="1:38">
      <c r="A419">
        <v>48</v>
      </c>
      <c r="B419" t="s">
        <v>640</v>
      </c>
      <c r="D419" t="s">
        <v>641</v>
      </c>
      <c r="E419" t="s">
        <v>1493</v>
      </c>
      <c r="F419" t="s">
        <v>102</v>
      </c>
      <c r="G419">
        <v>22.291</v>
      </c>
      <c r="H419">
        <v>98928</v>
      </c>
      <c r="I419">
        <v>2007</v>
      </c>
      <c r="J419" t="s">
        <v>102</v>
      </c>
      <c r="K419" t="s">
        <v>102</v>
      </c>
      <c r="L419" t="s">
        <v>102</v>
      </c>
      <c r="M419" t="s">
        <v>102</v>
      </c>
      <c r="N419">
        <v>3.6177899999999998</v>
      </c>
      <c r="O419" t="s">
        <v>102</v>
      </c>
      <c r="P419" t="s">
        <v>102</v>
      </c>
      <c r="Q419" t="s">
        <v>102</v>
      </c>
      <c r="R419" t="s">
        <v>102</v>
      </c>
      <c r="U419">
        <v>21.875</v>
      </c>
      <c r="V419">
        <v>23.108000000000001</v>
      </c>
      <c r="W419">
        <v>6339.9309999999996</v>
      </c>
      <c r="X419">
        <v>23.66</v>
      </c>
      <c r="Y419">
        <v>42266.205999999998</v>
      </c>
      <c r="Z419" t="s">
        <v>5</v>
      </c>
      <c r="AA419" t="s">
        <v>5</v>
      </c>
      <c r="AB419">
        <v>1.038</v>
      </c>
      <c r="AC419">
        <v>2.645</v>
      </c>
      <c r="AD419">
        <v>1.0620000000000001</v>
      </c>
      <c r="AE419">
        <v>0.51200000000000001</v>
      </c>
      <c r="AF419">
        <v>0.22309999999999999</v>
      </c>
      <c r="AG419">
        <v>1.1200000000000001</v>
      </c>
      <c r="AH419">
        <v>0</v>
      </c>
      <c r="AI419">
        <v>0</v>
      </c>
      <c r="AJ419">
        <v>0</v>
      </c>
      <c r="AK419">
        <v>1.458</v>
      </c>
      <c r="AL419" t="s">
        <v>1491</v>
      </c>
    </row>
    <row r="420" spans="1:38">
      <c r="A420">
        <v>49</v>
      </c>
      <c r="B420" t="s">
        <v>642</v>
      </c>
      <c r="D420" t="s">
        <v>643</v>
      </c>
      <c r="E420" t="s">
        <v>1493</v>
      </c>
      <c r="F420" t="s">
        <v>102</v>
      </c>
      <c r="G420">
        <v>22.254000000000001</v>
      </c>
      <c r="H420">
        <v>173191</v>
      </c>
      <c r="I420">
        <v>3510</v>
      </c>
      <c r="J420" t="s">
        <v>102</v>
      </c>
      <c r="K420" t="s">
        <v>102</v>
      </c>
      <c r="L420" t="s">
        <v>102</v>
      </c>
      <c r="M420" t="s">
        <v>102</v>
      </c>
      <c r="N420">
        <v>6.3335499999999998</v>
      </c>
      <c r="O420" t="s">
        <v>102</v>
      </c>
      <c r="P420" t="s">
        <v>102</v>
      </c>
      <c r="Q420" t="s">
        <v>102</v>
      </c>
      <c r="R420" t="s">
        <v>102</v>
      </c>
      <c r="T420" t="s">
        <v>1492</v>
      </c>
      <c r="U420">
        <v>21.692</v>
      </c>
      <c r="V420">
        <v>23.7</v>
      </c>
      <c r="W420">
        <v>6521.808</v>
      </c>
      <c r="X420">
        <v>23</v>
      </c>
      <c r="Y420">
        <v>43478.720000000001</v>
      </c>
      <c r="Z420" t="s">
        <v>5</v>
      </c>
      <c r="AA420" t="s">
        <v>5</v>
      </c>
      <c r="AB420">
        <v>0.97199999999999998</v>
      </c>
      <c r="AC420">
        <v>1.7390000000000001</v>
      </c>
      <c r="AD420">
        <v>1.069</v>
      </c>
      <c r="AE420">
        <v>3.0268000000000002</v>
      </c>
      <c r="AF420">
        <v>2.9268000000000001</v>
      </c>
      <c r="AG420">
        <v>1.1020000000000001</v>
      </c>
      <c r="AH420">
        <v>0</v>
      </c>
      <c r="AI420">
        <v>0</v>
      </c>
      <c r="AJ420">
        <v>0.68200000000000005</v>
      </c>
      <c r="AK420">
        <v>1.4570000000000001</v>
      </c>
      <c r="AL420" t="s">
        <v>1491</v>
      </c>
    </row>
    <row r="421" spans="1:38">
      <c r="A421">
        <v>50</v>
      </c>
      <c r="B421" t="s">
        <v>644</v>
      </c>
      <c r="D421" t="s">
        <v>645</v>
      </c>
      <c r="E421" t="s">
        <v>1493</v>
      </c>
      <c r="F421" t="s">
        <v>102</v>
      </c>
      <c r="G421">
        <v>22.811</v>
      </c>
      <c r="H421">
        <v>99418</v>
      </c>
      <c r="I421">
        <v>1638</v>
      </c>
      <c r="J421" t="s">
        <v>102</v>
      </c>
      <c r="K421" t="s">
        <v>102</v>
      </c>
      <c r="L421" t="s">
        <v>102</v>
      </c>
      <c r="M421" t="s">
        <v>102</v>
      </c>
      <c r="N421">
        <v>3.6356999999999999</v>
      </c>
      <c r="O421" t="s">
        <v>102</v>
      </c>
      <c r="P421" t="s">
        <v>102</v>
      </c>
      <c r="Q421" t="s">
        <v>102</v>
      </c>
      <c r="R421" t="s">
        <v>102</v>
      </c>
      <c r="T421" t="s">
        <v>1492</v>
      </c>
      <c r="U421">
        <v>22.533000000000001</v>
      </c>
      <c r="V421">
        <v>23.817</v>
      </c>
      <c r="W421">
        <v>627.37400000000002</v>
      </c>
      <c r="X421">
        <v>239.09200000000001</v>
      </c>
      <c r="Y421">
        <v>4182.4939999999997</v>
      </c>
      <c r="Z421" t="s">
        <v>5</v>
      </c>
      <c r="AA421" t="s">
        <v>5</v>
      </c>
      <c r="AB421">
        <v>0.20699999999999999</v>
      </c>
      <c r="AC421">
        <v>2.7349999999999999</v>
      </c>
      <c r="AD421">
        <v>1.0349999999999999</v>
      </c>
      <c r="AE421">
        <v>0.40479999999999999</v>
      </c>
      <c r="AF421">
        <v>0.1182</v>
      </c>
      <c r="AG421">
        <v>3.6429999999999998</v>
      </c>
      <c r="AH421">
        <v>0</v>
      </c>
      <c r="AI421">
        <v>0</v>
      </c>
      <c r="AJ421">
        <v>0</v>
      </c>
      <c r="AK421">
        <v>1.4950000000000001</v>
      </c>
      <c r="AL421" t="s">
        <v>1491</v>
      </c>
    </row>
    <row r="422" spans="1:38">
      <c r="A422">
        <v>51</v>
      </c>
      <c r="B422" t="s">
        <v>646</v>
      </c>
      <c r="D422" t="s">
        <v>647</v>
      </c>
      <c r="E422" t="s">
        <v>1493</v>
      </c>
      <c r="F422" t="s">
        <v>102</v>
      </c>
      <c r="G422">
        <v>22.236000000000001</v>
      </c>
      <c r="H422">
        <v>124494</v>
      </c>
      <c r="I422">
        <v>3216</v>
      </c>
      <c r="J422" t="s">
        <v>102</v>
      </c>
      <c r="K422" t="s">
        <v>102</v>
      </c>
      <c r="L422" t="s">
        <v>102</v>
      </c>
      <c r="M422" t="s">
        <v>102</v>
      </c>
      <c r="N422">
        <v>4.5526999999999997</v>
      </c>
      <c r="O422" t="s">
        <v>102</v>
      </c>
      <c r="P422" t="s">
        <v>102</v>
      </c>
      <c r="Q422" t="s">
        <v>102</v>
      </c>
      <c r="R422" t="s">
        <v>102</v>
      </c>
      <c r="T422" t="s">
        <v>1492</v>
      </c>
      <c r="U422">
        <v>21.533000000000001</v>
      </c>
      <c r="V422">
        <v>23.358000000000001</v>
      </c>
      <c r="W422">
        <v>9392.73</v>
      </c>
      <c r="X422">
        <v>15.97</v>
      </c>
      <c r="Y422">
        <v>62618.2</v>
      </c>
      <c r="Z422">
        <v>1.421</v>
      </c>
      <c r="AA422">
        <v>1.4359999999999999</v>
      </c>
      <c r="AB422">
        <v>1.224</v>
      </c>
      <c r="AC422">
        <v>1.74</v>
      </c>
      <c r="AD422">
        <v>1.069</v>
      </c>
      <c r="AE422">
        <v>9.2875999999999994</v>
      </c>
      <c r="AF422">
        <v>5.6169000000000002</v>
      </c>
      <c r="AG422">
        <v>0.91800000000000004</v>
      </c>
      <c r="AH422">
        <v>1.458</v>
      </c>
      <c r="AI422">
        <v>1.2709999999999999</v>
      </c>
      <c r="AJ422">
        <v>0.53400000000000003</v>
      </c>
      <c r="AK422">
        <v>1.4570000000000001</v>
      </c>
      <c r="AL422" t="s">
        <v>1491</v>
      </c>
    </row>
    <row r="423" spans="1:38">
      <c r="A423">
        <v>52</v>
      </c>
      <c r="B423" t="s">
        <v>648</v>
      </c>
      <c r="D423" t="s">
        <v>649</v>
      </c>
      <c r="E423" t="s">
        <v>1493</v>
      </c>
      <c r="F423" t="s">
        <v>102</v>
      </c>
      <c r="G423">
        <v>22.222999999999999</v>
      </c>
      <c r="H423">
        <v>168277</v>
      </c>
      <c r="I423">
        <v>5128</v>
      </c>
      <c r="J423" t="s">
        <v>102</v>
      </c>
      <c r="K423" t="s">
        <v>102</v>
      </c>
      <c r="L423" t="s">
        <v>102</v>
      </c>
      <c r="M423" t="s">
        <v>102</v>
      </c>
      <c r="N423">
        <v>6.1538500000000003</v>
      </c>
      <c r="O423" t="s">
        <v>102</v>
      </c>
      <c r="P423" t="s">
        <v>102</v>
      </c>
      <c r="Q423" t="s">
        <v>102</v>
      </c>
      <c r="R423" t="s">
        <v>102</v>
      </c>
      <c r="U423">
        <v>21.574999999999999</v>
      </c>
      <c r="V423">
        <v>23.167000000000002</v>
      </c>
      <c r="W423">
        <v>11283.839</v>
      </c>
      <c r="X423">
        <v>13.292999999999999</v>
      </c>
      <c r="Y423">
        <v>75225.596000000005</v>
      </c>
      <c r="Z423">
        <v>1.2629999999999999</v>
      </c>
      <c r="AA423">
        <v>1.242</v>
      </c>
      <c r="AB423">
        <v>2.5760000000000001</v>
      </c>
      <c r="AC423">
        <v>2.64</v>
      </c>
      <c r="AD423">
        <v>1.1299999999999999</v>
      </c>
      <c r="AE423">
        <v>1.006</v>
      </c>
      <c r="AF423">
        <v>0.55189999999999995</v>
      </c>
      <c r="AG423">
        <v>0.83699999999999997</v>
      </c>
      <c r="AH423">
        <v>1.1930000000000001</v>
      </c>
      <c r="AI423">
        <v>1.028</v>
      </c>
      <c r="AJ423">
        <v>0.48699999999999999</v>
      </c>
      <c r="AK423">
        <v>1.456</v>
      </c>
      <c r="AL423" t="s">
        <v>1491</v>
      </c>
    </row>
    <row r="424" spans="1:38">
      <c r="A424">
        <v>53</v>
      </c>
      <c r="B424" t="s">
        <v>650</v>
      </c>
      <c r="D424" t="s">
        <v>651</v>
      </c>
      <c r="E424" t="s">
        <v>1493</v>
      </c>
      <c r="F424" t="s">
        <v>102</v>
      </c>
      <c r="G424">
        <v>22.225000000000001</v>
      </c>
      <c r="H424">
        <v>49964</v>
      </c>
      <c r="I424">
        <v>1823</v>
      </c>
      <c r="J424" t="s">
        <v>102</v>
      </c>
      <c r="K424" t="s">
        <v>102</v>
      </c>
      <c r="L424" t="s">
        <v>102</v>
      </c>
      <c r="M424" t="s">
        <v>102</v>
      </c>
      <c r="N424">
        <v>1.8271599999999999</v>
      </c>
      <c r="O424" t="s">
        <v>102</v>
      </c>
      <c r="P424" t="s">
        <v>102</v>
      </c>
      <c r="Q424" t="s">
        <v>102</v>
      </c>
      <c r="R424" t="s">
        <v>102</v>
      </c>
      <c r="U424">
        <v>21.733000000000001</v>
      </c>
      <c r="V424">
        <v>22.774999999999999</v>
      </c>
      <c r="W424">
        <v>14675.409</v>
      </c>
      <c r="X424">
        <v>10.221</v>
      </c>
      <c r="Y424">
        <v>97836.062999999995</v>
      </c>
      <c r="Z424">
        <v>1.167</v>
      </c>
      <c r="AA424">
        <v>1.1080000000000001</v>
      </c>
      <c r="AB424">
        <v>1.4570000000000001</v>
      </c>
      <c r="AC424">
        <v>2.4060000000000001</v>
      </c>
      <c r="AD424">
        <v>1.0620000000000001</v>
      </c>
      <c r="AE424">
        <v>1.9928999999999999</v>
      </c>
      <c r="AF424">
        <v>1.0255000000000001</v>
      </c>
      <c r="AG424">
        <v>0.73399999999999999</v>
      </c>
      <c r="AH424">
        <v>0.91300000000000003</v>
      </c>
      <c r="AI424">
        <v>0.78500000000000003</v>
      </c>
      <c r="AJ424">
        <v>0.43099999999999999</v>
      </c>
      <c r="AK424">
        <v>1.4550000000000001</v>
      </c>
      <c r="AL424" t="s">
        <v>1491</v>
      </c>
    </row>
    <row r="425" spans="1:38">
      <c r="A425">
        <v>54</v>
      </c>
      <c r="B425" t="s">
        <v>652</v>
      </c>
      <c r="D425" t="s">
        <v>653</v>
      </c>
      <c r="E425" t="s">
        <v>1493</v>
      </c>
      <c r="F425" t="s">
        <v>102</v>
      </c>
      <c r="G425">
        <v>22.218</v>
      </c>
      <c r="H425">
        <v>109821</v>
      </c>
      <c r="I425">
        <v>3513</v>
      </c>
      <c r="J425" t="s">
        <v>102</v>
      </c>
      <c r="K425" t="s">
        <v>102</v>
      </c>
      <c r="L425" t="s">
        <v>102</v>
      </c>
      <c r="M425" t="s">
        <v>102</v>
      </c>
      <c r="N425">
        <v>4.0161300000000004</v>
      </c>
      <c r="O425" t="s">
        <v>102</v>
      </c>
      <c r="P425" t="s">
        <v>102</v>
      </c>
      <c r="Q425" t="s">
        <v>102</v>
      </c>
      <c r="R425" t="s">
        <v>102</v>
      </c>
      <c r="U425">
        <v>21.742000000000001</v>
      </c>
      <c r="V425">
        <v>23.158000000000001</v>
      </c>
      <c r="W425">
        <v>12498.505999999999</v>
      </c>
      <c r="X425">
        <v>12.000999999999999</v>
      </c>
      <c r="Y425">
        <v>83323.373000000007</v>
      </c>
      <c r="Z425">
        <v>1.484</v>
      </c>
      <c r="AA425">
        <v>1.345</v>
      </c>
      <c r="AB425">
        <v>1.2350000000000001</v>
      </c>
      <c r="AC425">
        <v>1.7410000000000001</v>
      </c>
      <c r="AD425">
        <v>1.0680000000000001</v>
      </c>
      <c r="AE425">
        <v>3.1943000000000001</v>
      </c>
      <c r="AF425">
        <v>4.8117999999999999</v>
      </c>
      <c r="AG425">
        <v>0.79500000000000004</v>
      </c>
      <c r="AH425">
        <v>1.177</v>
      </c>
      <c r="AI425">
        <v>0.97499999999999998</v>
      </c>
      <c r="AJ425">
        <v>0.46600000000000003</v>
      </c>
      <c r="AK425">
        <v>1.4570000000000001</v>
      </c>
      <c r="AL425" t="s">
        <v>1491</v>
      </c>
    </row>
    <row r="426" spans="1:38">
      <c r="A426">
        <v>55</v>
      </c>
      <c r="B426" t="s">
        <v>654</v>
      </c>
      <c r="D426" t="s">
        <v>655</v>
      </c>
      <c r="E426" t="s">
        <v>1493</v>
      </c>
      <c r="F426" t="s">
        <v>102</v>
      </c>
      <c r="G426">
        <v>22.204999999999998</v>
      </c>
      <c r="H426">
        <v>42640</v>
      </c>
      <c r="I426">
        <v>1648</v>
      </c>
      <c r="J426" t="s">
        <v>102</v>
      </c>
      <c r="K426" t="s">
        <v>102</v>
      </c>
      <c r="L426" t="s">
        <v>102</v>
      </c>
      <c r="M426" t="s">
        <v>102</v>
      </c>
      <c r="N426">
        <v>1.5593300000000001</v>
      </c>
      <c r="O426" t="s">
        <v>102</v>
      </c>
      <c r="P426" t="s">
        <v>102</v>
      </c>
      <c r="Q426" t="s">
        <v>102</v>
      </c>
      <c r="R426" t="s">
        <v>102</v>
      </c>
      <c r="U426">
        <v>21.766999999999999</v>
      </c>
      <c r="V426">
        <v>22.766999999999999</v>
      </c>
      <c r="W426">
        <v>16094.07</v>
      </c>
      <c r="X426">
        <v>9.32</v>
      </c>
      <c r="Y426">
        <v>107293.802</v>
      </c>
      <c r="Z426">
        <v>1.1140000000000001</v>
      </c>
      <c r="AA426">
        <v>1.0940000000000001</v>
      </c>
      <c r="AB426">
        <v>1.296</v>
      </c>
      <c r="AC426">
        <v>1.7390000000000001</v>
      </c>
      <c r="AD426">
        <v>1.0680000000000001</v>
      </c>
      <c r="AE426">
        <v>1.0481</v>
      </c>
      <c r="AF426">
        <v>1.4410000000000001</v>
      </c>
      <c r="AG426">
        <v>0.7</v>
      </c>
      <c r="AH426">
        <v>0.78600000000000003</v>
      </c>
      <c r="AI426">
        <v>0.71199999999999997</v>
      </c>
      <c r="AJ426">
        <v>0.41699999999999998</v>
      </c>
      <c r="AK426">
        <v>1.456</v>
      </c>
      <c r="AL426" t="s">
        <v>1491</v>
      </c>
    </row>
    <row r="427" spans="1:38">
      <c r="A427">
        <v>56</v>
      </c>
      <c r="B427" t="s">
        <v>656</v>
      </c>
      <c r="D427" t="s">
        <v>657</v>
      </c>
      <c r="E427" t="s">
        <v>1493</v>
      </c>
      <c r="F427" t="s">
        <v>102</v>
      </c>
      <c r="G427">
        <v>22.209</v>
      </c>
      <c r="H427">
        <v>58464</v>
      </c>
      <c r="I427">
        <v>1951</v>
      </c>
      <c r="J427" t="s">
        <v>102</v>
      </c>
      <c r="K427" t="s">
        <v>102</v>
      </c>
      <c r="L427" t="s">
        <v>102</v>
      </c>
      <c r="M427" t="s">
        <v>102</v>
      </c>
      <c r="N427">
        <v>2.1380300000000001</v>
      </c>
      <c r="O427" t="s">
        <v>102</v>
      </c>
      <c r="P427" t="s">
        <v>102</v>
      </c>
      <c r="Q427" t="s">
        <v>102</v>
      </c>
      <c r="R427" t="s">
        <v>102</v>
      </c>
      <c r="U427">
        <v>21.766999999999999</v>
      </c>
      <c r="V427">
        <v>23.007999999999999</v>
      </c>
      <c r="W427">
        <v>12293.608</v>
      </c>
      <c r="X427">
        <v>12.201000000000001</v>
      </c>
      <c r="Y427">
        <v>81957.384000000005</v>
      </c>
      <c r="Z427">
        <v>1.2549999999999999</v>
      </c>
      <c r="AA427">
        <v>1.204</v>
      </c>
      <c r="AB427">
        <v>1.246</v>
      </c>
      <c r="AC427">
        <v>2.3980000000000001</v>
      </c>
      <c r="AD427">
        <v>1.0609999999999999</v>
      </c>
      <c r="AE427">
        <v>0.95940000000000003</v>
      </c>
      <c r="AF427">
        <v>0.50839999999999996</v>
      </c>
      <c r="AG427">
        <v>0.80100000000000005</v>
      </c>
      <c r="AH427">
        <v>0.98099999999999998</v>
      </c>
      <c r="AI427">
        <v>0.86599999999999999</v>
      </c>
      <c r="AJ427">
        <v>0.47199999999999998</v>
      </c>
      <c r="AK427">
        <v>1.4550000000000001</v>
      </c>
      <c r="AL427" t="s">
        <v>1491</v>
      </c>
    </row>
    <row r="428" spans="1:38">
      <c r="A428">
        <v>57</v>
      </c>
      <c r="B428" t="s">
        <v>658</v>
      </c>
      <c r="D428" t="s">
        <v>659</v>
      </c>
      <c r="E428" t="s">
        <v>1493</v>
      </c>
      <c r="F428" t="s">
        <v>102</v>
      </c>
      <c r="G428">
        <v>22.213999999999999</v>
      </c>
      <c r="H428">
        <v>131309</v>
      </c>
      <c r="I428">
        <v>3473</v>
      </c>
      <c r="J428" t="s">
        <v>102</v>
      </c>
      <c r="K428" t="s">
        <v>102</v>
      </c>
      <c r="L428" t="s">
        <v>102</v>
      </c>
      <c r="M428" t="s">
        <v>102</v>
      </c>
      <c r="N428">
        <v>4.8019499999999997</v>
      </c>
      <c r="O428" t="s">
        <v>102</v>
      </c>
      <c r="P428" t="s">
        <v>102</v>
      </c>
      <c r="Q428" t="s">
        <v>102</v>
      </c>
      <c r="R428" t="s">
        <v>102</v>
      </c>
      <c r="T428" t="s">
        <v>1492</v>
      </c>
      <c r="U428">
        <v>21.574999999999999</v>
      </c>
      <c r="V428">
        <v>23.5</v>
      </c>
      <c r="W428">
        <v>9689.7330000000002</v>
      </c>
      <c r="X428">
        <v>15.48</v>
      </c>
      <c r="Y428">
        <v>64598.216999999997</v>
      </c>
      <c r="Z428">
        <v>1.413</v>
      </c>
      <c r="AA428">
        <v>1.413</v>
      </c>
      <c r="AB428">
        <v>1.113</v>
      </c>
      <c r="AC428">
        <v>2.4089999999999998</v>
      </c>
      <c r="AD428">
        <v>1.0609999999999999</v>
      </c>
      <c r="AE428">
        <v>4.6753999999999998</v>
      </c>
      <c r="AF428">
        <v>1.7830999999999999</v>
      </c>
      <c r="AG428">
        <v>0.90300000000000002</v>
      </c>
      <c r="AH428">
        <v>1.5840000000000001</v>
      </c>
      <c r="AI428">
        <v>1.2809999999999999</v>
      </c>
      <c r="AJ428">
        <v>0.52500000000000002</v>
      </c>
      <c r="AK428">
        <v>1.458</v>
      </c>
      <c r="AL428" t="s">
        <v>1491</v>
      </c>
    </row>
    <row r="429" spans="1:38">
      <c r="A429">
        <v>58</v>
      </c>
      <c r="B429" t="s">
        <v>660</v>
      </c>
      <c r="D429" t="s">
        <v>661</v>
      </c>
      <c r="E429" t="s">
        <v>1493</v>
      </c>
      <c r="F429" t="s">
        <v>102</v>
      </c>
      <c r="G429">
        <v>22.206</v>
      </c>
      <c r="H429">
        <v>114472</v>
      </c>
      <c r="I429">
        <v>3090</v>
      </c>
      <c r="J429" t="s">
        <v>102</v>
      </c>
      <c r="K429" t="s">
        <v>102</v>
      </c>
      <c r="L429" t="s">
        <v>102</v>
      </c>
      <c r="M429" t="s">
        <v>102</v>
      </c>
      <c r="N429">
        <v>4.1862199999999996</v>
      </c>
      <c r="O429" t="s">
        <v>102</v>
      </c>
      <c r="P429" t="s">
        <v>102</v>
      </c>
      <c r="Q429" t="s">
        <v>102</v>
      </c>
      <c r="R429" t="s">
        <v>102</v>
      </c>
      <c r="U429">
        <v>21.683</v>
      </c>
      <c r="V429">
        <v>23.667000000000002</v>
      </c>
      <c r="W429">
        <v>12003.102000000001</v>
      </c>
      <c r="X429">
        <v>12.497</v>
      </c>
      <c r="Y429">
        <v>80020.683000000005</v>
      </c>
      <c r="Z429">
        <v>1.9</v>
      </c>
      <c r="AA429">
        <v>1.879</v>
      </c>
      <c r="AB429">
        <v>1.3879999999999999</v>
      </c>
      <c r="AC429">
        <v>1.738</v>
      </c>
      <c r="AD429">
        <v>1.07</v>
      </c>
      <c r="AE429">
        <v>2.5478999999999998</v>
      </c>
      <c r="AF429">
        <v>5.0460000000000003</v>
      </c>
      <c r="AG429">
        <v>0.81100000000000005</v>
      </c>
      <c r="AH429">
        <v>1.577</v>
      </c>
      <c r="AI429">
        <v>1.399</v>
      </c>
      <c r="AJ429">
        <v>0.47299999999999998</v>
      </c>
      <c r="AK429">
        <v>1.4550000000000001</v>
      </c>
      <c r="AL429" t="s">
        <v>1491</v>
      </c>
    </row>
    <row r="430" spans="1:38">
      <c r="A430">
        <v>59</v>
      </c>
      <c r="B430" t="s">
        <v>662</v>
      </c>
      <c r="D430" t="s">
        <v>663</v>
      </c>
      <c r="E430" t="s">
        <v>1493</v>
      </c>
      <c r="F430" t="s">
        <v>102</v>
      </c>
      <c r="G430">
        <v>22.207000000000001</v>
      </c>
      <c r="H430">
        <v>61029</v>
      </c>
      <c r="I430">
        <v>1687</v>
      </c>
      <c r="J430" t="s">
        <v>102</v>
      </c>
      <c r="K430" t="s">
        <v>102</v>
      </c>
      <c r="L430" t="s">
        <v>102</v>
      </c>
      <c r="M430" t="s">
        <v>102</v>
      </c>
      <c r="N430">
        <v>2.2318199999999999</v>
      </c>
      <c r="O430" t="s">
        <v>102</v>
      </c>
      <c r="P430" t="s">
        <v>102</v>
      </c>
      <c r="Q430" t="s">
        <v>102</v>
      </c>
      <c r="R430" t="s">
        <v>102</v>
      </c>
      <c r="U430">
        <v>21.707999999999998</v>
      </c>
      <c r="V430">
        <v>23.216999999999999</v>
      </c>
      <c r="W430">
        <v>10966.23</v>
      </c>
      <c r="X430">
        <v>13.678000000000001</v>
      </c>
      <c r="Y430">
        <v>73108.202000000005</v>
      </c>
      <c r="Z430">
        <v>1.6779999999999999</v>
      </c>
      <c r="AA430">
        <v>1.708</v>
      </c>
      <c r="AB430">
        <v>1.286</v>
      </c>
      <c r="AC430">
        <v>1.7370000000000001</v>
      </c>
      <c r="AD430">
        <v>1.0740000000000001</v>
      </c>
      <c r="AE430">
        <v>2.0047000000000001</v>
      </c>
      <c r="AF430">
        <v>1.5649999999999999</v>
      </c>
      <c r="AG430">
        <v>0.84799999999999998</v>
      </c>
      <c r="AH430">
        <v>1.37</v>
      </c>
      <c r="AI430">
        <v>1.2689999999999999</v>
      </c>
      <c r="AJ430">
        <v>0.496</v>
      </c>
      <c r="AK430">
        <v>1.458</v>
      </c>
      <c r="AL430" t="s">
        <v>1491</v>
      </c>
    </row>
    <row r="431" spans="1:38">
      <c r="A431">
        <v>60</v>
      </c>
      <c r="B431" t="s">
        <v>664</v>
      </c>
      <c r="D431" t="s">
        <v>665</v>
      </c>
      <c r="E431" t="s">
        <v>1493</v>
      </c>
      <c r="F431" t="s">
        <v>102</v>
      </c>
      <c r="G431">
        <v>22.696000000000002</v>
      </c>
      <c r="H431">
        <v>76126</v>
      </c>
      <c r="I431">
        <v>1503</v>
      </c>
      <c r="J431" t="s">
        <v>102</v>
      </c>
      <c r="K431" t="s">
        <v>102</v>
      </c>
      <c r="L431" t="s">
        <v>102</v>
      </c>
      <c r="M431" t="s">
        <v>102</v>
      </c>
      <c r="N431">
        <v>2.7839</v>
      </c>
      <c r="O431" t="s">
        <v>102</v>
      </c>
      <c r="P431" t="s">
        <v>102</v>
      </c>
      <c r="Q431" t="s">
        <v>102</v>
      </c>
      <c r="R431" t="s">
        <v>102</v>
      </c>
      <c r="U431">
        <v>21.891999999999999</v>
      </c>
      <c r="V431">
        <v>23.5</v>
      </c>
      <c r="W431">
        <v>4853.7929999999997</v>
      </c>
      <c r="X431">
        <v>30.904</v>
      </c>
      <c r="Y431">
        <v>32358.620999999999</v>
      </c>
      <c r="Z431">
        <v>0.89100000000000001</v>
      </c>
      <c r="AA431">
        <v>0.86799999999999999</v>
      </c>
      <c r="AB431">
        <v>1.405</v>
      </c>
      <c r="AC431">
        <v>1.9319999999999999</v>
      </c>
      <c r="AD431">
        <v>1.1080000000000001</v>
      </c>
      <c r="AE431">
        <v>2.3675000000000002</v>
      </c>
      <c r="AF431">
        <v>1.3393999999999999</v>
      </c>
      <c r="AG431">
        <v>1.3029999999999999</v>
      </c>
      <c r="AH431">
        <v>1.373</v>
      </c>
      <c r="AI431">
        <v>1.292</v>
      </c>
      <c r="AJ431">
        <v>0.90700000000000003</v>
      </c>
      <c r="AK431">
        <v>1.488</v>
      </c>
      <c r="AL431" t="s">
        <v>1491</v>
      </c>
    </row>
    <row r="432" spans="1:38">
      <c r="A432">
        <v>61</v>
      </c>
      <c r="B432" t="s">
        <v>666</v>
      </c>
      <c r="D432" t="s">
        <v>667</v>
      </c>
      <c r="E432" t="s">
        <v>1493</v>
      </c>
      <c r="F432" t="s">
        <v>102</v>
      </c>
      <c r="G432">
        <v>22.210999999999999</v>
      </c>
      <c r="H432">
        <v>65945</v>
      </c>
      <c r="I432">
        <v>1632</v>
      </c>
      <c r="J432" t="s">
        <v>102</v>
      </c>
      <c r="K432" t="s">
        <v>102</v>
      </c>
      <c r="L432" t="s">
        <v>102</v>
      </c>
      <c r="M432" t="s">
        <v>102</v>
      </c>
      <c r="N432">
        <v>2.4115899999999999</v>
      </c>
      <c r="O432" t="s">
        <v>102</v>
      </c>
      <c r="P432" t="s">
        <v>102</v>
      </c>
      <c r="Q432" t="s">
        <v>102</v>
      </c>
      <c r="R432" t="s">
        <v>102</v>
      </c>
      <c r="U432">
        <v>21.625</v>
      </c>
      <c r="V432">
        <v>23.082999999999998</v>
      </c>
      <c r="W432">
        <v>7176.7730000000001</v>
      </c>
      <c r="X432">
        <v>20.901</v>
      </c>
      <c r="Y432">
        <v>47845.152999999998</v>
      </c>
      <c r="Z432">
        <v>1.399</v>
      </c>
      <c r="AA432">
        <v>1.4379999999999999</v>
      </c>
      <c r="AB432">
        <v>1.3120000000000001</v>
      </c>
      <c r="AC432">
        <v>1.74</v>
      </c>
      <c r="AD432">
        <v>1.077</v>
      </c>
      <c r="AE432">
        <v>2.3018999999999998</v>
      </c>
      <c r="AF432">
        <v>2.5238999999999998</v>
      </c>
      <c r="AG432">
        <v>1.0489999999999999</v>
      </c>
      <c r="AH432">
        <v>1.2689999999999999</v>
      </c>
      <c r="AI432">
        <v>1.177</v>
      </c>
      <c r="AJ432">
        <v>0.64100000000000001</v>
      </c>
      <c r="AK432">
        <v>1.4550000000000001</v>
      </c>
      <c r="AL432" t="s">
        <v>1491</v>
      </c>
    </row>
    <row r="433" spans="1:38">
      <c r="A433">
        <v>62</v>
      </c>
      <c r="B433" t="s">
        <v>668</v>
      </c>
      <c r="D433" t="s">
        <v>669</v>
      </c>
      <c r="E433" t="s">
        <v>1493</v>
      </c>
      <c r="F433" t="s">
        <v>102</v>
      </c>
      <c r="G433">
        <v>22.274000000000001</v>
      </c>
      <c r="H433">
        <v>33114</v>
      </c>
      <c r="I433">
        <v>1023</v>
      </c>
      <c r="J433" t="s">
        <v>102</v>
      </c>
      <c r="K433" t="s">
        <v>102</v>
      </c>
      <c r="L433" t="s">
        <v>102</v>
      </c>
      <c r="M433" t="s">
        <v>102</v>
      </c>
      <c r="N433">
        <v>1.21099</v>
      </c>
      <c r="O433" t="s">
        <v>102</v>
      </c>
      <c r="P433" t="s">
        <v>102</v>
      </c>
      <c r="Q433" t="s">
        <v>102</v>
      </c>
      <c r="R433" t="s">
        <v>102</v>
      </c>
      <c r="U433">
        <v>21.742000000000001</v>
      </c>
      <c r="V433">
        <v>22.542000000000002</v>
      </c>
      <c r="W433">
        <v>1098.557</v>
      </c>
      <c r="X433">
        <v>136.54300000000001</v>
      </c>
      <c r="Y433">
        <v>7323.7150000000001</v>
      </c>
      <c r="Z433" t="s">
        <v>5</v>
      </c>
      <c r="AA433" t="s">
        <v>5</v>
      </c>
      <c r="AB433">
        <v>0.65300000000000002</v>
      </c>
      <c r="AC433">
        <v>2.6549999999999998</v>
      </c>
      <c r="AD433">
        <v>1.073</v>
      </c>
      <c r="AE433">
        <v>0.1177</v>
      </c>
      <c r="AF433">
        <v>7.0400000000000004E-2</v>
      </c>
      <c r="AG433">
        <v>2.6880000000000002</v>
      </c>
      <c r="AH433">
        <v>0</v>
      </c>
      <c r="AI433">
        <v>0</v>
      </c>
      <c r="AJ433">
        <v>0</v>
      </c>
      <c r="AK433">
        <v>1.46</v>
      </c>
      <c r="AL433" t="s">
        <v>1491</v>
      </c>
    </row>
    <row r="434" spans="1:38">
      <c r="A434">
        <v>63</v>
      </c>
      <c r="B434" t="s">
        <v>670</v>
      </c>
      <c r="D434" t="s">
        <v>671</v>
      </c>
      <c r="E434" t="s">
        <v>1493</v>
      </c>
      <c r="F434" t="s">
        <v>102</v>
      </c>
      <c r="G434">
        <v>22.172999999999998</v>
      </c>
      <c r="H434">
        <v>68366</v>
      </c>
      <c r="I434">
        <v>1624</v>
      </c>
      <c r="J434" t="s">
        <v>102</v>
      </c>
      <c r="K434" t="s">
        <v>102</v>
      </c>
      <c r="L434" t="s">
        <v>102</v>
      </c>
      <c r="M434" t="s">
        <v>102</v>
      </c>
      <c r="N434">
        <v>2.50014</v>
      </c>
      <c r="O434" t="s">
        <v>102</v>
      </c>
      <c r="P434" t="s">
        <v>102</v>
      </c>
      <c r="Q434" t="s">
        <v>102</v>
      </c>
      <c r="R434" t="s">
        <v>102</v>
      </c>
      <c r="U434">
        <v>21.582999999999998</v>
      </c>
      <c r="V434">
        <v>23.216999999999999</v>
      </c>
      <c r="W434">
        <v>6841.4960000000001</v>
      </c>
      <c r="X434">
        <v>21.925000000000001</v>
      </c>
      <c r="Y434">
        <v>45609.974999999999</v>
      </c>
      <c r="Z434">
        <v>1.48</v>
      </c>
      <c r="AA434">
        <v>1.494</v>
      </c>
      <c r="AB434">
        <v>1.246</v>
      </c>
      <c r="AC434">
        <v>3.8479999999999999</v>
      </c>
      <c r="AD434">
        <v>1.0640000000000001</v>
      </c>
      <c r="AE434">
        <v>3.3357999999999999</v>
      </c>
      <c r="AF434">
        <v>2.2795000000000001</v>
      </c>
      <c r="AG434">
        <v>1.0720000000000001</v>
      </c>
      <c r="AH434">
        <v>1.401</v>
      </c>
      <c r="AI434">
        <v>1.2689999999999999</v>
      </c>
      <c r="AJ434">
        <v>0.64700000000000002</v>
      </c>
      <c r="AK434">
        <v>1.456</v>
      </c>
      <c r="AL434" t="s">
        <v>1491</v>
      </c>
    </row>
    <row r="435" spans="1:38">
      <c r="A435">
        <v>64</v>
      </c>
      <c r="B435" t="s">
        <v>672</v>
      </c>
      <c r="D435" t="s">
        <v>673</v>
      </c>
      <c r="E435" t="s">
        <v>1493</v>
      </c>
      <c r="F435" t="s">
        <v>102</v>
      </c>
      <c r="G435">
        <v>22.157</v>
      </c>
      <c r="H435">
        <v>72763</v>
      </c>
      <c r="I435">
        <v>2021</v>
      </c>
      <c r="J435" t="s">
        <v>102</v>
      </c>
      <c r="K435" t="s">
        <v>102</v>
      </c>
      <c r="L435" t="s">
        <v>102</v>
      </c>
      <c r="M435" t="s">
        <v>102</v>
      </c>
      <c r="N435">
        <v>2.66092</v>
      </c>
      <c r="O435" t="s">
        <v>102</v>
      </c>
      <c r="P435" t="s">
        <v>102</v>
      </c>
      <c r="Q435" t="s">
        <v>102</v>
      </c>
      <c r="R435" t="s">
        <v>102</v>
      </c>
      <c r="T435" t="s">
        <v>1492</v>
      </c>
      <c r="U435">
        <v>21.582999999999998</v>
      </c>
      <c r="V435">
        <v>22.707999999999998</v>
      </c>
      <c r="W435">
        <v>8769.3430000000008</v>
      </c>
      <c r="X435">
        <v>17.105</v>
      </c>
      <c r="Y435">
        <v>58462.288</v>
      </c>
      <c r="Z435" t="s">
        <v>5</v>
      </c>
      <c r="AA435" t="s">
        <v>5</v>
      </c>
      <c r="AB435">
        <v>1.1919999999999999</v>
      </c>
      <c r="AC435">
        <v>1.0649999999999999</v>
      </c>
      <c r="AD435">
        <v>1.103</v>
      </c>
      <c r="AE435">
        <v>5.8714000000000004</v>
      </c>
      <c r="AF435">
        <v>4.5061</v>
      </c>
      <c r="AG435">
        <v>0.94599999999999995</v>
      </c>
      <c r="AH435">
        <v>0</v>
      </c>
      <c r="AI435">
        <v>0</v>
      </c>
      <c r="AJ435">
        <v>0.55000000000000004</v>
      </c>
      <c r="AK435">
        <v>1.456</v>
      </c>
      <c r="AL435" t="s">
        <v>1491</v>
      </c>
    </row>
    <row r="436" spans="1:38">
      <c r="A436">
        <v>65</v>
      </c>
      <c r="B436" t="s">
        <v>674</v>
      </c>
      <c r="D436" t="s">
        <v>675</v>
      </c>
      <c r="E436" t="s">
        <v>1493</v>
      </c>
      <c r="F436" t="s">
        <v>102</v>
      </c>
      <c r="G436">
        <v>22.154</v>
      </c>
      <c r="H436">
        <v>113374</v>
      </c>
      <c r="I436">
        <v>3064</v>
      </c>
      <c r="J436" t="s">
        <v>102</v>
      </c>
      <c r="K436" t="s">
        <v>102</v>
      </c>
      <c r="L436" t="s">
        <v>102</v>
      </c>
      <c r="M436" t="s">
        <v>102</v>
      </c>
      <c r="N436">
        <v>4.1460699999999999</v>
      </c>
      <c r="O436" t="s">
        <v>102</v>
      </c>
      <c r="P436" t="s">
        <v>102</v>
      </c>
      <c r="Q436" t="s">
        <v>102</v>
      </c>
      <c r="R436" t="s">
        <v>102</v>
      </c>
      <c r="U436">
        <v>21.442</v>
      </c>
      <c r="V436">
        <v>23.132999999999999</v>
      </c>
      <c r="W436">
        <v>8507.5820000000003</v>
      </c>
      <c r="X436">
        <v>17.631</v>
      </c>
      <c r="Y436">
        <v>56717.214</v>
      </c>
      <c r="Z436">
        <v>1.284</v>
      </c>
      <c r="AA436">
        <v>1.26</v>
      </c>
      <c r="AB436" t="s">
        <v>5</v>
      </c>
      <c r="AC436">
        <v>2.403</v>
      </c>
      <c r="AD436">
        <v>1.091</v>
      </c>
      <c r="AE436">
        <v>2.9417</v>
      </c>
      <c r="AF436">
        <v>1.3905000000000001</v>
      </c>
      <c r="AG436">
        <v>0.96099999999999997</v>
      </c>
      <c r="AH436">
        <v>1.3009999999999999</v>
      </c>
      <c r="AI436">
        <v>1.1220000000000001</v>
      </c>
      <c r="AJ436">
        <v>0.55700000000000005</v>
      </c>
      <c r="AK436">
        <v>1.4550000000000001</v>
      </c>
      <c r="AL436" t="s">
        <v>1491</v>
      </c>
    </row>
    <row r="437" spans="1:38">
      <c r="A437">
        <v>66</v>
      </c>
      <c r="B437" t="s">
        <v>676</v>
      </c>
      <c r="D437" t="s">
        <v>677</v>
      </c>
      <c r="E437" t="s">
        <v>1493</v>
      </c>
      <c r="F437" t="s">
        <v>102</v>
      </c>
      <c r="G437">
        <v>22.164999999999999</v>
      </c>
      <c r="H437">
        <v>76846</v>
      </c>
      <c r="I437">
        <v>2390</v>
      </c>
      <c r="J437" t="s">
        <v>102</v>
      </c>
      <c r="K437" t="s">
        <v>102</v>
      </c>
      <c r="L437" t="s">
        <v>102</v>
      </c>
      <c r="M437" t="s">
        <v>102</v>
      </c>
      <c r="N437">
        <v>2.8102499999999999</v>
      </c>
      <c r="O437" t="s">
        <v>102</v>
      </c>
      <c r="P437" t="s">
        <v>102</v>
      </c>
      <c r="Q437" t="s">
        <v>102</v>
      </c>
      <c r="R437" t="s">
        <v>102</v>
      </c>
      <c r="U437">
        <v>21.6</v>
      </c>
      <c r="V437">
        <v>22.792000000000002</v>
      </c>
      <c r="W437">
        <v>10196.567999999999</v>
      </c>
      <c r="X437">
        <v>14.711</v>
      </c>
      <c r="Y437">
        <v>67977.119000000006</v>
      </c>
      <c r="Z437">
        <v>1.115</v>
      </c>
      <c r="AA437">
        <v>1.1180000000000001</v>
      </c>
      <c r="AB437">
        <v>1.411</v>
      </c>
      <c r="AC437">
        <v>2.637</v>
      </c>
      <c r="AD437">
        <v>1.073</v>
      </c>
      <c r="AE437">
        <v>0.56759999999999999</v>
      </c>
      <c r="AF437">
        <v>0.24959999999999999</v>
      </c>
      <c r="AG437">
        <v>0.878</v>
      </c>
      <c r="AH437">
        <v>1.002</v>
      </c>
      <c r="AI437">
        <v>0.90700000000000003</v>
      </c>
      <c r="AJ437">
        <v>0.51300000000000001</v>
      </c>
      <c r="AK437">
        <v>1.4530000000000001</v>
      </c>
      <c r="AL437" t="s">
        <v>1491</v>
      </c>
    </row>
    <row r="438" spans="1:38">
      <c r="A438">
        <v>67</v>
      </c>
      <c r="B438" t="s">
        <v>678</v>
      </c>
      <c r="D438" t="s">
        <v>679</v>
      </c>
      <c r="E438" t="s">
        <v>1493</v>
      </c>
      <c r="F438" t="s">
        <v>102</v>
      </c>
      <c r="G438">
        <v>22.132000000000001</v>
      </c>
      <c r="H438">
        <v>365832</v>
      </c>
      <c r="I438">
        <v>10177</v>
      </c>
      <c r="J438" t="s">
        <v>102</v>
      </c>
      <c r="K438" t="s">
        <v>102</v>
      </c>
      <c r="L438" t="s">
        <v>102</v>
      </c>
      <c r="M438" t="s">
        <v>102</v>
      </c>
      <c r="N438">
        <v>13.378399999999999</v>
      </c>
      <c r="O438" t="s">
        <v>102</v>
      </c>
      <c r="P438" t="s">
        <v>102</v>
      </c>
      <c r="Q438" t="s">
        <v>102</v>
      </c>
      <c r="R438" t="s">
        <v>102</v>
      </c>
      <c r="U438">
        <v>21.408000000000001</v>
      </c>
      <c r="V438">
        <v>22.957999999999998</v>
      </c>
      <c r="W438">
        <v>8770.0769999999993</v>
      </c>
      <c r="X438">
        <v>17.103999999999999</v>
      </c>
      <c r="Y438">
        <v>58467.18</v>
      </c>
      <c r="Z438">
        <v>1.071</v>
      </c>
      <c r="AA438">
        <v>1.075</v>
      </c>
      <c r="AB438">
        <v>1.7729999999999999</v>
      </c>
      <c r="AC438">
        <v>2.629</v>
      </c>
      <c r="AD438">
        <v>1.07</v>
      </c>
      <c r="AE438">
        <v>2.7949000000000002</v>
      </c>
      <c r="AF438">
        <v>1.2096</v>
      </c>
      <c r="AG438">
        <v>0.94499999999999995</v>
      </c>
      <c r="AH438">
        <v>1.2529999999999999</v>
      </c>
      <c r="AI438">
        <v>1.0940000000000001</v>
      </c>
      <c r="AJ438">
        <v>0.54600000000000004</v>
      </c>
      <c r="AK438">
        <v>1.454</v>
      </c>
      <c r="AL438" t="s">
        <v>1491</v>
      </c>
    </row>
    <row r="439" spans="1:38">
      <c r="A439">
        <v>68</v>
      </c>
      <c r="B439" t="s">
        <v>680</v>
      </c>
      <c r="D439" t="s">
        <v>681</v>
      </c>
      <c r="E439" t="s">
        <v>1493</v>
      </c>
      <c r="F439" t="s">
        <v>102</v>
      </c>
      <c r="G439">
        <v>22.201000000000001</v>
      </c>
      <c r="H439">
        <v>74958</v>
      </c>
      <c r="I439">
        <v>2087</v>
      </c>
      <c r="J439" t="s">
        <v>102</v>
      </c>
      <c r="K439" t="s">
        <v>102</v>
      </c>
      <c r="L439" t="s">
        <v>102</v>
      </c>
      <c r="M439" t="s">
        <v>102</v>
      </c>
      <c r="N439">
        <v>2.7412000000000001</v>
      </c>
      <c r="O439" t="s">
        <v>102</v>
      </c>
      <c r="P439" t="s">
        <v>102</v>
      </c>
      <c r="Q439" t="s">
        <v>102</v>
      </c>
      <c r="R439" t="s">
        <v>102</v>
      </c>
      <c r="U439">
        <v>21.65</v>
      </c>
      <c r="V439">
        <v>23.058</v>
      </c>
      <c r="W439">
        <v>8320.4310000000005</v>
      </c>
      <c r="X439">
        <v>18.027999999999999</v>
      </c>
      <c r="Y439">
        <v>55469.536999999997</v>
      </c>
      <c r="Z439">
        <v>1.2330000000000001</v>
      </c>
      <c r="AA439">
        <v>1.2150000000000001</v>
      </c>
      <c r="AB439">
        <v>1.38</v>
      </c>
      <c r="AC439">
        <v>1.7430000000000001</v>
      </c>
      <c r="AD439">
        <v>1.089</v>
      </c>
      <c r="AE439">
        <v>4.9347000000000003</v>
      </c>
      <c r="AF439">
        <v>4.0453000000000001</v>
      </c>
      <c r="AG439">
        <v>0.97399999999999998</v>
      </c>
      <c r="AH439">
        <v>1.1240000000000001</v>
      </c>
      <c r="AI439">
        <v>1.0129999999999999</v>
      </c>
      <c r="AJ439">
        <v>0.57499999999999996</v>
      </c>
      <c r="AK439">
        <v>1.458</v>
      </c>
      <c r="AL439" t="s">
        <v>1491</v>
      </c>
    </row>
    <row r="440" spans="1:38">
      <c r="A440">
        <v>69</v>
      </c>
      <c r="B440" t="s">
        <v>682</v>
      </c>
      <c r="D440" t="s">
        <v>683</v>
      </c>
      <c r="E440" t="s">
        <v>1493</v>
      </c>
      <c r="F440" t="s">
        <v>102</v>
      </c>
      <c r="G440">
        <v>22.158999999999999</v>
      </c>
      <c r="H440">
        <v>377517</v>
      </c>
      <c r="I440">
        <v>10034</v>
      </c>
      <c r="J440" t="s">
        <v>102</v>
      </c>
      <c r="K440" t="s">
        <v>102</v>
      </c>
      <c r="L440" t="s">
        <v>102</v>
      </c>
      <c r="M440" t="s">
        <v>102</v>
      </c>
      <c r="N440">
        <v>13.80569</v>
      </c>
      <c r="O440" t="s">
        <v>102</v>
      </c>
      <c r="P440" t="s">
        <v>102</v>
      </c>
      <c r="Q440" t="s">
        <v>102</v>
      </c>
      <c r="R440" t="s">
        <v>102</v>
      </c>
      <c r="U440">
        <v>21.492000000000001</v>
      </c>
      <c r="V440">
        <v>23.233000000000001</v>
      </c>
      <c r="W440">
        <v>8143.03</v>
      </c>
      <c r="X440">
        <v>18.420999999999999</v>
      </c>
      <c r="Y440">
        <v>54286.864999999998</v>
      </c>
      <c r="Z440">
        <v>1.304</v>
      </c>
      <c r="AA440">
        <v>1.2569999999999999</v>
      </c>
      <c r="AB440">
        <v>1.3440000000000001</v>
      </c>
      <c r="AC440">
        <v>2.6349999999999998</v>
      </c>
      <c r="AD440">
        <v>1.073</v>
      </c>
      <c r="AE440">
        <v>2.2059000000000002</v>
      </c>
      <c r="AF440">
        <v>0.92610000000000003</v>
      </c>
      <c r="AG440">
        <v>0.98199999999999998</v>
      </c>
      <c r="AH440">
        <v>1.3360000000000001</v>
      </c>
      <c r="AI440">
        <v>1.1359999999999999</v>
      </c>
      <c r="AJ440">
        <v>0.56899999999999995</v>
      </c>
      <c r="AK440">
        <v>1.4550000000000001</v>
      </c>
      <c r="AL440" t="s">
        <v>1491</v>
      </c>
    </row>
    <row r="441" spans="1:38">
      <c r="A441">
        <v>70</v>
      </c>
      <c r="B441" t="s">
        <v>684</v>
      </c>
      <c r="D441" t="s">
        <v>685</v>
      </c>
      <c r="E441" t="s">
        <v>1493</v>
      </c>
      <c r="F441" t="s">
        <v>102</v>
      </c>
      <c r="G441">
        <v>22.187999999999999</v>
      </c>
      <c r="H441">
        <v>119189</v>
      </c>
      <c r="I441">
        <v>2859</v>
      </c>
      <c r="J441" t="s">
        <v>102</v>
      </c>
      <c r="K441" t="s">
        <v>102</v>
      </c>
      <c r="L441" t="s">
        <v>102</v>
      </c>
      <c r="M441" t="s">
        <v>102</v>
      </c>
      <c r="N441">
        <v>4.3586999999999998</v>
      </c>
      <c r="O441" t="s">
        <v>102</v>
      </c>
      <c r="P441" t="s">
        <v>102</v>
      </c>
      <c r="Q441" t="s">
        <v>102</v>
      </c>
      <c r="R441" t="s">
        <v>102</v>
      </c>
      <c r="T441" t="s">
        <v>1492</v>
      </c>
      <c r="U441">
        <v>21.55</v>
      </c>
      <c r="V441">
        <v>23.207999999999998</v>
      </c>
      <c r="W441">
        <v>6449.7650000000003</v>
      </c>
      <c r="X441">
        <v>23.257000000000001</v>
      </c>
      <c r="Y441">
        <v>42998.434999999998</v>
      </c>
      <c r="Z441" t="s">
        <v>5</v>
      </c>
      <c r="AA441" t="s">
        <v>5</v>
      </c>
      <c r="AB441">
        <v>1.093</v>
      </c>
      <c r="AC441">
        <v>2.6379999999999999</v>
      </c>
      <c r="AD441">
        <v>1.075</v>
      </c>
      <c r="AE441">
        <v>0.78339999999999999</v>
      </c>
      <c r="AF441">
        <v>0.29780000000000001</v>
      </c>
      <c r="AG441">
        <v>1.105</v>
      </c>
      <c r="AH441">
        <v>0</v>
      </c>
      <c r="AI441">
        <v>1.2649999999999999</v>
      </c>
      <c r="AJ441">
        <v>0.63300000000000001</v>
      </c>
      <c r="AK441">
        <v>1.4570000000000001</v>
      </c>
      <c r="AL441" t="s">
        <v>1491</v>
      </c>
    </row>
    <row r="442" spans="1:38">
      <c r="A442">
        <v>71</v>
      </c>
      <c r="B442" t="s">
        <v>686</v>
      </c>
      <c r="D442" t="s">
        <v>687</v>
      </c>
      <c r="E442" t="s">
        <v>1493</v>
      </c>
      <c r="F442" t="s">
        <v>102</v>
      </c>
      <c r="G442">
        <v>22.332999999999998</v>
      </c>
      <c r="H442">
        <v>121809</v>
      </c>
      <c r="I442">
        <v>2466</v>
      </c>
      <c r="J442" t="s">
        <v>102</v>
      </c>
      <c r="K442" t="s">
        <v>102</v>
      </c>
      <c r="L442" t="s">
        <v>102</v>
      </c>
      <c r="M442" t="s">
        <v>102</v>
      </c>
      <c r="N442">
        <v>4.4545399999999997</v>
      </c>
      <c r="O442" t="s">
        <v>102</v>
      </c>
      <c r="P442" t="s">
        <v>102</v>
      </c>
      <c r="Q442" t="s">
        <v>102</v>
      </c>
      <c r="R442" t="s">
        <v>102</v>
      </c>
      <c r="T442" t="s">
        <v>1492</v>
      </c>
      <c r="U442">
        <v>21.75</v>
      </c>
      <c r="V442">
        <v>23.358000000000001</v>
      </c>
      <c r="W442">
        <v>4649.0219999999999</v>
      </c>
      <c r="X442">
        <v>32.265000000000001</v>
      </c>
      <c r="Y442">
        <v>30993.483</v>
      </c>
      <c r="Z442" t="s">
        <v>5</v>
      </c>
      <c r="AA442" t="s">
        <v>5</v>
      </c>
      <c r="AB442">
        <v>1.1439999999999999</v>
      </c>
      <c r="AC442">
        <v>2.6579999999999999</v>
      </c>
      <c r="AD442">
        <v>1.0820000000000001</v>
      </c>
      <c r="AE442">
        <v>0.99450000000000005</v>
      </c>
      <c r="AF442">
        <v>0.27829999999999999</v>
      </c>
      <c r="AG442">
        <v>1.31</v>
      </c>
      <c r="AH442">
        <v>0</v>
      </c>
      <c r="AI442">
        <v>0</v>
      </c>
      <c r="AJ442">
        <v>0.8</v>
      </c>
      <c r="AK442">
        <v>1.4670000000000001</v>
      </c>
      <c r="AL442" t="s">
        <v>1491</v>
      </c>
    </row>
    <row r="443" spans="1:38">
      <c r="A443">
        <v>72</v>
      </c>
      <c r="B443" t="s">
        <v>892</v>
      </c>
      <c r="D443" t="s">
        <v>893</v>
      </c>
      <c r="E443" t="s">
        <v>1493</v>
      </c>
      <c r="F443" t="s">
        <v>102</v>
      </c>
      <c r="G443">
        <v>22.164999999999999</v>
      </c>
      <c r="H443">
        <v>174200</v>
      </c>
      <c r="I443">
        <v>3893</v>
      </c>
      <c r="J443" t="s">
        <v>102</v>
      </c>
      <c r="K443" t="s">
        <v>102</v>
      </c>
      <c r="L443" t="s">
        <v>102</v>
      </c>
      <c r="M443" t="s">
        <v>102</v>
      </c>
      <c r="N443">
        <v>6.3704400000000003</v>
      </c>
      <c r="O443" t="s">
        <v>102</v>
      </c>
      <c r="P443" t="s">
        <v>102</v>
      </c>
      <c r="Q443" t="s">
        <v>102</v>
      </c>
      <c r="R443" t="s">
        <v>102</v>
      </c>
      <c r="T443" t="s">
        <v>1492</v>
      </c>
      <c r="U443">
        <v>21.533000000000001</v>
      </c>
      <c r="V443">
        <v>23.425000000000001</v>
      </c>
      <c r="W443">
        <v>4864.0730000000003</v>
      </c>
      <c r="X443">
        <v>30.838000000000001</v>
      </c>
      <c r="Y443">
        <v>32427.151000000002</v>
      </c>
      <c r="Z443">
        <v>1.427</v>
      </c>
      <c r="AA443">
        <v>1.48</v>
      </c>
      <c r="AB443">
        <v>1.0640000000000001</v>
      </c>
      <c r="AC443">
        <v>2.6389999999999998</v>
      </c>
      <c r="AD443">
        <v>1.0680000000000001</v>
      </c>
      <c r="AE443">
        <v>1.7778</v>
      </c>
      <c r="AF443">
        <v>0.56430000000000002</v>
      </c>
      <c r="AG443">
        <v>1.2709999999999999</v>
      </c>
      <c r="AH443">
        <v>1.5649999999999999</v>
      </c>
      <c r="AI443">
        <v>1.369</v>
      </c>
      <c r="AJ443">
        <v>0.68400000000000005</v>
      </c>
      <c r="AK443">
        <v>1.4570000000000001</v>
      </c>
      <c r="AL443" t="s">
        <v>1491</v>
      </c>
    </row>
    <row r="444" spans="1:38">
      <c r="A444">
        <v>73</v>
      </c>
      <c r="B444" t="s">
        <v>894</v>
      </c>
      <c r="D444" t="s">
        <v>895</v>
      </c>
      <c r="E444" t="s">
        <v>1493</v>
      </c>
      <c r="F444" t="s">
        <v>102</v>
      </c>
      <c r="G444">
        <v>22.172000000000001</v>
      </c>
      <c r="H444">
        <v>160479</v>
      </c>
      <c r="I444">
        <v>3471</v>
      </c>
      <c r="J444" t="s">
        <v>102</v>
      </c>
      <c r="K444" t="s">
        <v>102</v>
      </c>
      <c r="L444" t="s">
        <v>102</v>
      </c>
      <c r="M444" t="s">
        <v>102</v>
      </c>
      <c r="N444">
        <v>5.8686699999999998</v>
      </c>
      <c r="O444" t="s">
        <v>102</v>
      </c>
      <c r="P444" t="s">
        <v>102</v>
      </c>
      <c r="Q444" t="s">
        <v>102</v>
      </c>
      <c r="R444" t="s">
        <v>102</v>
      </c>
      <c r="U444">
        <v>21.591999999999999</v>
      </c>
      <c r="V444">
        <v>23.45</v>
      </c>
      <c r="W444">
        <v>3786.54</v>
      </c>
      <c r="X444">
        <v>39.613999999999997</v>
      </c>
      <c r="Y444">
        <v>25243.602999999999</v>
      </c>
      <c r="Z444">
        <v>1.627</v>
      </c>
      <c r="AA444">
        <v>1.6359999999999999</v>
      </c>
      <c r="AB444">
        <v>0.98299999999999998</v>
      </c>
      <c r="AC444">
        <v>2.9569999999999999</v>
      </c>
      <c r="AD444">
        <v>1.0649999999999999</v>
      </c>
      <c r="AE444">
        <v>0.97550000000000003</v>
      </c>
      <c r="AF444">
        <v>0.3876</v>
      </c>
      <c r="AG444">
        <v>1.4410000000000001</v>
      </c>
      <c r="AH444">
        <v>1.52</v>
      </c>
      <c r="AI444">
        <v>1.377</v>
      </c>
      <c r="AJ444">
        <v>0.74399999999999999</v>
      </c>
      <c r="AK444">
        <v>1.4570000000000001</v>
      </c>
      <c r="AL444" t="s">
        <v>1491</v>
      </c>
    </row>
    <row r="445" spans="1:38">
      <c r="A445">
        <v>74</v>
      </c>
      <c r="B445" t="s">
        <v>896</v>
      </c>
      <c r="D445" t="s">
        <v>897</v>
      </c>
      <c r="E445" t="s">
        <v>1493</v>
      </c>
      <c r="F445" t="s">
        <v>102</v>
      </c>
      <c r="G445">
        <v>22.161000000000001</v>
      </c>
      <c r="H445">
        <v>94892</v>
      </c>
      <c r="I445">
        <v>1998</v>
      </c>
      <c r="J445" t="s">
        <v>102</v>
      </c>
      <c r="K445" t="s">
        <v>102</v>
      </c>
      <c r="L445" t="s">
        <v>102</v>
      </c>
      <c r="M445" t="s">
        <v>102</v>
      </c>
      <c r="N445">
        <v>3.4701599999999999</v>
      </c>
      <c r="O445" t="s">
        <v>102</v>
      </c>
      <c r="P445" t="s">
        <v>102</v>
      </c>
      <c r="Q445" t="s">
        <v>102</v>
      </c>
      <c r="R445" t="s">
        <v>102</v>
      </c>
      <c r="T445" t="s">
        <v>1492</v>
      </c>
      <c r="U445">
        <v>21.574999999999999</v>
      </c>
      <c r="V445">
        <v>23.483000000000001</v>
      </c>
      <c r="W445">
        <v>7212.8410000000003</v>
      </c>
      <c r="X445">
        <v>20.795999999999999</v>
      </c>
      <c r="Y445">
        <v>48085.608</v>
      </c>
      <c r="Z445">
        <v>1.6930000000000001</v>
      </c>
      <c r="AA445">
        <v>1.752</v>
      </c>
      <c r="AB445">
        <v>1.155</v>
      </c>
      <c r="AC445">
        <v>2.6469999999999998</v>
      </c>
      <c r="AD445">
        <v>1.0629999999999999</v>
      </c>
      <c r="AE445">
        <v>0.73240000000000005</v>
      </c>
      <c r="AF445">
        <v>0.2621</v>
      </c>
      <c r="AG445">
        <v>1.044</v>
      </c>
      <c r="AH445">
        <v>1.6539999999999999</v>
      </c>
      <c r="AI445">
        <v>1.5</v>
      </c>
      <c r="AJ445">
        <v>0.73099999999999998</v>
      </c>
      <c r="AK445">
        <v>1.456</v>
      </c>
      <c r="AL445" t="s">
        <v>1491</v>
      </c>
    </row>
    <row r="446" spans="1:38">
      <c r="A446">
        <v>75</v>
      </c>
      <c r="B446" t="s">
        <v>898</v>
      </c>
      <c r="D446" t="s">
        <v>899</v>
      </c>
      <c r="E446" t="s">
        <v>1493</v>
      </c>
      <c r="F446" t="s">
        <v>102</v>
      </c>
      <c r="G446">
        <v>23.026</v>
      </c>
      <c r="H446">
        <v>52291</v>
      </c>
      <c r="I446">
        <v>1516</v>
      </c>
      <c r="J446" t="s">
        <v>102</v>
      </c>
      <c r="K446" t="s">
        <v>102</v>
      </c>
      <c r="L446" t="s">
        <v>102</v>
      </c>
      <c r="M446" t="s">
        <v>102</v>
      </c>
      <c r="N446">
        <v>1.91228</v>
      </c>
      <c r="O446" t="s">
        <v>102</v>
      </c>
      <c r="P446" t="s">
        <v>102</v>
      </c>
      <c r="Q446" t="s">
        <v>102</v>
      </c>
      <c r="R446" t="s">
        <v>102</v>
      </c>
      <c r="U446">
        <v>22.475000000000001</v>
      </c>
      <c r="V446">
        <v>23.7</v>
      </c>
      <c r="W446">
        <v>9525.3019999999997</v>
      </c>
      <c r="X446">
        <v>15.747999999999999</v>
      </c>
      <c r="Y446">
        <v>63502.014999999999</v>
      </c>
      <c r="Z446">
        <v>1.083</v>
      </c>
      <c r="AA446">
        <v>1.071</v>
      </c>
      <c r="AB446">
        <v>1.139</v>
      </c>
      <c r="AC446">
        <v>1.8580000000000001</v>
      </c>
      <c r="AD446">
        <v>1.0640000000000001</v>
      </c>
      <c r="AE446">
        <v>4.6962999999999999</v>
      </c>
      <c r="AF446">
        <v>3.4409999999999998</v>
      </c>
      <c r="AG446">
        <v>0.94399999999999995</v>
      </c>
      <c r="AH446">
        <v>1.0209999999999999</v>
      </c>
      <c r="AI446">
        <v>0.93700000000000006</v>
      </c>
      <c r="AJ446">
        <v>0.56599999999999995</v>
      </c>
      <c r="AK446">
        <v>1.514</v>
      </c>
      <c r="AL446" t="s">
        <v>1491</v>
      </c>
    </row>
    <row r="447" spans="1:38">
      <c r="A447">
        <v>76</v>
      </c>
      <c r="B447" t="s">
        <v>900</v>
      </c>
      <c r="D447" t="s">
        <v>901</v>
      </c>
      <c r="E447" t="s">
        <v>1493</v>
      </c>
      <c r="F447" t="s">
        <v>102</v>
      </c>
      <c r="G447">
        <v>22.151</v>
      </c>
      <c r="H447">
        <v>71068</v>
      </c>
      <c r="I447">
        <v>2169</v>
      </c>
      <c r="J447" t="s">
        <v>102</v>
      </c>
      <c r="K447" t="s">
        <v>102</v>
      </c>
      <c r="L447" t="s">
        <v>102</v>
      </c>
      <c r="M447" t="s">
        <v>102</v>
      </c>
      <c r="N447">
        <v>2.5989200000000001</v>
      </c>
      <c r="O447" t="s">
        <v>102</v>
      </c>
      <c r="P447" t="s">
        <v>102</v>
      </c>
      <c r="Q447" t="s">
        <v>102</v>
      </c>
      <c r="R447" t="s">
        <v>102</v>
      </c>
      <c r="U447">
        <v>21.683</v>
      </c>
      <c r="V447">
        <v>22.625</v>
      </c>
      <c r="W447">
        <v>9672.3459999999995</v>
      </c>
      <c r="X447">
        <v>15.507999999999999</v>
      </c>
      <c r="Y447">
        <v>64482.303</v>
      </c>
      <c r="Z447" t="s">
        <v>5</v>
      </c>
      <c r="AA447" t="s">
        <v>5</v>
      </c>
      <c r="AB447">
        <v>1.2090000000000001</v>
      </c>
      <c r="AC447">
        <v>2.6459999999999999</v>
      </c>
      <c r="AD447">
        <v>1.0620000000000001</v>
      </c>
      <c r="AE447">
        <v>0.63129999999999997</v>
      </c>
      <c r="AF447">
        <v>0.26429999999999998</v>
      </c>
      <c r="AG447">
        <v>0.90100000000000002</v>
      </c>
      <c r="AH447">
        <v>0</v>
      </c>
      <c r="AI447">
        <v>0</v>
      </c>
      <c r="AJ447">
        <v>0.54300000000000004</v>
      </c>
      <c r="AK447">
        <v>1.456</v>
      </c>
      <c r="AL447" t="s">
        <v>1491</v>
      </c>
    </row>
    <row r="448" spans="1:38">
      <c r="A448">
        <v>77</v>
      </c>
      <c r="B448" t="s">
        <v>902</v>
      </c>
      <c r="D448" t="s">
        <v>903</v>
      </c>
      <c r="E448" t="s">
        <v>1493</v>
      </c>
      <c r="F448" t="s">
        <v>102</v>
      </c>
      <c r="G448">
        <v>22.152999999999999</v>
      </c>
      <c r="H448">
        <v>57121</v>
      </c>
      <c r="I448">
        <v>1580</v>
      </c>
      <c r="J448" t="s">
        <v>102</v>
      </c>
      <c r="K448" t="s">
        <v>102</v>
      </c>
      <c r="L448" t="s">
        <v>102</v>
      </c>
      <c r="M448" t="s">
        <v>102</v>
      </c>
      <c r="N448">
        <v>2.0889099999999998</v>
      </c>
      <c r="O448" t="s">
        <v>102</v>
      </c>
      <c r="P448" t="s">
        <v>102</v>
      </c>
      <c r="Q448" t="s">
        <v>102</v>
      </c>
      <c r="R448" t="s">
        <v>102</v>
      </c>
      <c r="U448">
        <v>21.632999999999999</v>
      </c>
      <c r="V448">
        <v>23.542000000000002</v>
      </c>
      <c r="W448">
        <v>11873.187</v>
      </c>
      <c r="X448">
        <v>12.634</v>
      </c>
      <c r="Y448">
        <v>79154.58</v>
      </c>
      <c r="Z448">
        <v>1.792</v>
      </c>
      <c r="AA448">
        <v>1.7490000000000001</v>
      </c>
      <c r="AB448">
        <v>1.4</v>
      </c>
      <c r="AC448">
        <v>2.6480000000000001</v>
      </c>
      <c r="AD448">
        <v>1.0609999999999999</v>
      </c>
      <c r="AE448">
        <v>0.85660000000000003</v>
      </c>
      <c r="AF448">
        <v>0.31459999999999999</v>
      </c>
      <c r="AG448">
        <v>0.81299999999999994</v>
      </c>
      <c r="AH448">
        <v>1.5269999999999999</v>
      </c>
      <c r="AI448">
        <v>1.3480000000000001</v>
      </c>
      <c r="AJ448">
        <v>0.47499999999999998</v>
      </c>
      <c r="AK448">
        <v>1.4570000000000001</v>
      </c>
      <c r="AL448" t="s">
        <v>1491</v>
      </c>
    </row>
    <row r="449" spans="1:38">
      <c r="A449">
        <v>78</v>
      </c>
      <c r="B449" t="s">
        <v>904</v>
      </c>
      <c r="D449" t="s">
        <v>905</v>
      </c>
      <c r="E449" t="s">
        <v>1493</v>
      </c>
      <c r="F449" t="s">
        <v>102</v>
      </c>
      <c r="G449">
        <v>22.167999999999999</v>
      </c>
      <c r="H449">
        <v>64075</v>
      </c>
      <c r="I449">
        <v>1849</v>
      </c>
      <c r="J449" t="s">
        <v>102</v>
      </c>
      <c r="K449" t="s">
        <v>102</v>
      </c>
      <c r="L449" t="s">
        <v>102</v>
      </c>
      <c r="M449" t="s">
        <v>102</v>
      </c>
      <c r="N449">
        <v>2.3431999999999999</v>
      </c>
      <c r="O449" t="s">
        <v>102</v>
      </c>
      <c r="P449" t="s">
        <v>102</v>
      </c>
      <c r="Q449" t="s">
        <v>102</v>
      </c>
      <c r="R449" t="s">
        <v>102</v>
      </c>
      <c r="U449">
        <v>21.757999999999999</v>
      </c>
      <c r="V449">
        <v>22.692</v>
      </c>
      <c r="W449">
        <v>8996.0730000000003</v>
      </c>
      <c r="X449">
        <v>16.673999999999999</v>
      </c>
      <c r="Y449">
        <v>59973.817000000003</v>
      </c>
      <c r="Z449" t="s">
        <v>5</v>
      </c>
      <c r="AA449" t="s">
        <v>5</v>
      </c>
      <c r="AB449">
        <v>0.88700000000000001</v>
      </c>
      <c r="AC449">
        <v>2.645</v>
      </c>
      <c r="AD449">
        <v>1.0269999999999999</v>
      </c>
      <c r="AE449">
        <v>0.72209999999999996</v>
      </c>
      <c r="AF449">
        <v>0.29020000000000001</v>
      </c>
      <c r="AG449">
        <v>0.93500000000000005</v>
      </c>
      <c r="AH449">
        <v>0</v>
      </c>
      <c r="AI449">
        <v>0</v>
      </c>
      <c r="AJ449">
        <v>0.58499999999999996</v>
      </c>
      <c r="AK449">
        <v>1.4570000000000001</v>
      </c>
      <c r="AL449" t="s">
        <v>1491</v>
      </c>
    </row>
    <row r="450" spans="1:38">
      <c r="A450">
        <v>79</v>
      </c>
      <c r="B450" t="s">
        <v>906</v>
      </c>
      <c r="D450" t="s">
        <v>907</v>
      </c>
      <c r="E450" t="s">
        <v>1493</v>
      </c>
      <c r="F450" t="s">
        <v>102</v>
      </c>
      <c r="G450">
        <v>22.152000000000001</v>
      </c>
      <c r="H450">
        <v>75647</v>
      </c>
      <c r="I450">
        <v>2055</v>
      </c>
      <c r="J450" t="s">
        <v>102</v>
      </c>
      <c r="K450" t="s">
        <v>102</v>
      </c>
      <c r="L450" t="s">
        <v>102</v>
      </c>
      <c r="M450" t="s">
        <v>102</v>
      </c>
      <c r="N450">
        <v>2.7663799999999998</v>
      </c>
      <c r="O450" t="s">
        <v>102</v>
      </c>
      <c r="P450" t="s">
        <v>102</v>
      </c>
      <c r="Q450" t="s">
        <v>102</v>
      </c>
      <c r="R450" t="s">
        <v>102</v>
      </c>
      <c r="U450">
        <v>21.625</v>
      </c>
      <c r="V450">
        <v>23.608000000000001</v>
      </c>
      <c r="W450">
        <v>11922.064</v>
      </c>
      <c r="X450">
        <v>12.582000000000001</v>
      </c>
      <c r="Y450">
        <v>79480.425000000003</v>
      </c>
      <c r="Z450">
        <v>1.7509999999999999</v>
      </c>
      <c r="AA450">
        <v>1.7150000000000001</v>
      </c>
      <c r="AB450">
        <v>2.4910000000000001</v>
      </c>
      <c r="AC450">
        <v>2.6440000000000001</v>
      </c>
      <c r="AD450">
        <v>1.127</v>
      </c>
      <c r="AE450">
        <v>1.4717</v>
      </c>
      <c r="AF450">
        <v>0.52959999999999996</v>
      </c>
      <c r="AG450">
        <v>0.81200000000000006</v>
      </c>
      <c r="AH450">
        <v>1.554</v>
      </c>
      <c r="AI450">
        <v>1.355</v>
      </c>
      <c r="AJ450">
        <v>0.47299999999999998</v>
      </c>
      <c r="AK450">
        <v>1.4570000000000001</v>
      </c>
      <c r="AL450" t="s">
        <v>1491</v>
      </c>
    </row>
    <row r="451" spans="1:38">
      <c r="A451">
        <v>80</v>
      </c>
      <c r="B451" t="s">
        <v>908</v>
      </c>
      <c r="D451" t="s">
        <v>909</v>
      </c>
      <c r="E451" t="s">
        <v>1493</v>
      </c>
      <c r="F451" t="s">
        <v>102</v>
      </c>
      <c r="G451">
        <v>22.137</v>
      </c>
      <c r="H451">
        <v>26396</v>
      </c>
      <c r="I451">
        <v>844</v>
      </c>
      <c r="J451" t="s">
        <v>102</v>
      </c>
      <c r="K451" t="s">
        <v>102</v>
      </c>
      <c r="L451" t="s">
        <v>102</v>
      </c>
      <c r="M451" t="s">
        <v>102</v>
      </c>
      <c r="N451">
        <v>0.96528000000000003</v>
      </c>
      <c r="O451" t="s">
        <v>102</v>
      </c>
      <c r="P451" t="s">
        <v>102</v>
      </c>
      <c r="Q451" t="s">
        <v>102</v>
      </c>
      <c r="R451" t="s">
        <v>102</v>
      </c>
      <c r="U451">
        <v>21.742000000000001</v>
      </c>
      <c r="V451">
        <v>23.358000000000001</v>
      </c>
      <c r="W451">
        <v>15316.186</v>
      </c>
      <c r="X451">
        <v>9.7940000000000005</v>
      </c>
      <c r="Y451">
        <v>102107.90399999999</v>
      </c>
      <c r="Z451">
        <v>1.998</v>
      </c>
      <c r="AA451">
        <v>1.9179999999999999</v>
      </c>
      <c r="AB451">
        <v>1.3080000000000001</v>
      </c>
      <c r="AC451">
        <v>1.3320000000000001</v>
      </c>
      <c r="AD451">
        <v>1.0760000000000001</v>
      </c>
      <c r="AE451">
        <v>2.8588</v>
      </c>
      <c r="AF451">
        <v>2.7717000000000001</v>
      </c>
      <c r="AG451">
        <v>0.71499999999999997</v>
      </c>
      <c r="AH451">
        <v>1.4019999999999999</v>
      </c>
      <c r="AI451">
        <v>1.244</v>
      </c>
      <c r="AJ451">
        <v>0.42399999999999999</v>
      </c>
      <c r="AK451">
        <v>1.4570000000000001</v>
      </c>
      <c r="AL451" t="s">
        <v>1491</v>
      </c>
    </row>
    <row r="452" spans="1:38">
      <c r="A452">
        <v>81</v>
      </c>
      <c r="B452" t="s">
        <v>910</v>
      </c>
      <c r="D452" t="s">
        <v>911</v>
      </c>
      <c r="E452" t="s">
        <v>1493</v>
      </c>
      <c r="F452" t="s">
        <v>102</v>
      </c>
      <c r="G452">
        <v>22.125</v>
      </c>
      <c r="H452">
        <v>196277</v>
      </c>
      <c r="I452">
        <v>4567</v>
      </c>
      <c r="J452" t="s">
        <v>102</v>
      </c>
      <c r="K452" t="s">
        <v>102</v>
      </c>
      <c r="L452" t="s">
        <v>102</v>
      </c>
      <c r="M452" t="s">
        <v>102</v>
      </c>
      <c r="N452">
        <v>7.1778199999999996</v>
      </c>
      <c r="O452" t="s">
        <v>102</v>
      </c>
      <c r="P452" t="s">
        <v>102</v>
      </c>
      <c r="Q452" t="s">
        <v>102</v>
      </c>
      <c r="R452" t="s">
        <v>102</v>
      </c>
      <c r="U452">
        <v>21.558</v>
      </c>
      <c r="V452">
        <v>23.483000000000001</v>
      </c>
      <c r="W452">
        <v>9666.6440000000002</v>
      </c>
      <c r="X452">
        <v>15.516999999999999</v>
      </c>
      <c r="Y452">
        <v>64444.296000000002</v>
      </c>
      <c r="Z452">
        <v>1.8180000000000001</v>
      </c>
      <c r="AA452">
        <v>1.8320000000000001</v>
      </c>
      <c r="AB452">
        <v>1.2430000000000001</v>
      </c>
      <c r="AC452">
        <v>0.82199999999999995</v>
      </c>
      <c r="AD452">
        <v>1.099</v>
      </c>
      <c r="AE452">
        <v>4.2358000000000002</v>
      </c>
      <c r="AF452">
        <v>2.8637000000000001</v>
      </c>
      <c r="AG452">
        <v>0.9</v>
      </c>
      <c r="AH452">
        <v>1.653</v>
      </c>
      <c r="AI452">
        <v>1.4930000000000001</v>
      </c>
      <c r="AJ452">
        <v>0.52900000000000003</v>
      </c>
      <c r="AK452">
        <v>1.4570000000000001</v>
      </c>
      <c r="AL452" t="s">
        <v>1491</v>
      </c>
    </row>
    <row r="453" spans="1:38">
      <c r="A453">
        <v>82</v>
      </c>
      <c r="B453" t="s">
        <v>912</v>
      </c>
      <c r="D453" t="s">
        <v>913</v>
      </c>
      <c r="E453" t="s">
        <v>1493</v>
      </c>
      <c r="F453" t="s">
        <v>102</v>
      </c>
      <c r="G453">
        <v>22.122</v>
      </c>
      <c r="H453">
        <v>149059</v>
      </c>
      <c r="I453">
        <v>4305</v>
      </c>
      <c r="J453" t="s">
        <v>102</v>
      </c>
      <c r="K453" t="s">
        <v>102</v>
      </c>
      <c r="L453" t="s">
        <v>102</v>
      </c>
      <c r="M453" t="s">
        <v>102</v>
      </c>
      <c r="N453">
        <v>5.4510500000000004</v>
      </c>
      <c r="O453" t="s">
        <v>102</v>
      </c>
      <c r="P453" t="s">
        <v>102</v>
      </c>
      <c r="Q453" t="s">
        <v>102</v>
      </c>
      <c r="R453" t="s">
        <v>102</v>
      </c>
      <c r="U453">
        <v>21.558</v>
      </c>
      <c r="V453">
        <v>23.533000000000001</v>
      </c>
      <c r="W453">
        <v>11426.365</v>
      </c>
      <c r="X453">
        <v>13.128</v>
      </c>
      <c r="Y453">
        <v>76175.767999999996</v>
      </c>
      <c r="Z453">
        <v>1.64</v>
      </c>
      <c r="AA453">
        <v>1.496</v>
      </c>
      <c r="AB453">
        <v>1.29</v>
      </c>
      <c r="AC453">
        <v>1.3280000000000001</v>
      </c>
      <c r="AD453">
        <v>1.0760000000000001</v>
      </c>
      <c r="AE453">
        <v>8.5851000000000006</v>
      </c>
      <c r="AF453">
        <v>6.8712</v>
      </c>
      <c r="AG453">
        <v>0.82799999999999996</v>
      </c>
      <c r="AH453">
        <v>1.472</v>
      </c>
      <c r="AI453">
        <v>1.2</v>
      </c>
      <c r="AJ453">
        <v>0.48299999999999998</v>
      </c>
      <c r="AK453">
        <v>1.4570000000000001</v>
      </c>
      <c r="AL453" t="s">
        <v>1491</v>
      </c>
    </row>
    <row r="454" spans="1:38">
      <c r="A454">
        <v>83</v>
      </c>
      <c r="B454" t="s">
        <v>914</v>
      </c>
      <c r="D454" t="s">
        <v>915</v>
      </c>
      <c r="E454" t="s">
        <v>1493</v>
      </c>
      <c r="F454" t="s">
        <v>102</v>
      </c>
      <c r="G454">
        <v>22.13</v>
      </c>
      <c r="H454">
        <v>125465</v>
      </c>
      <c r="I454">
        <v>2786</v>
      </c>
      <c r="J454" t="s">
        <v>102</v>
      </c>
      <c r="K454" t="s">
        <v>102</v>
      </c>
      <c r="L454" t="s">
        <v>102</v>
      </c>
      <c r="M454" t="s">
        <v>102</v>
      </c>
      <c r="N454">
        <v>4.5882199999999997</v>
      </c>
      <c r="O454" t="s">
        <v>102</v>
      </c>
      <c r="P454" t="s">
        <v>102</v>
      </c>
      <c r="Q454" t="s">
        <v>102</v>
      </c>
      <c r="R454" t="s">
        <v>102</v>
      </c>
      <c r="U454">
        <v>21.6</v>
      </c>
      <c r="V454">
        <v>23.7</v>
      </c>
      <c r="W454">
        <v>10664.647000000001</v>
      </c>
      <c r="X454">
        <v>14.065</v>
      </c>
      <c r="Y454">
        <v>71097.648000000001</v>
      </c>
      <c r="Z454" t="s">
        <v>5</v>
      </c>
      <c r="AA454" t="s">
        <v>5</v>
      </c>
      <c r="AB454">
        <v>1.286</v>
      </c>
      <c r="AC454">
        <v>1.454</v>
      </c>
      <c r="AD454">
        <v>1.0740000000000001</v>
      </c>
      <c r="AE454">
        <v>7.8033999999999999</v>
      </c>
      <c r="AF454">
        <v>4.7320000000000002</v>
      </c>
      <c r="AG454">
        <v>0.85699999999999998</v>
      </c>
      <c r="AH454">
        <v>0</v>
      </c>
      <c r="AI454">
        <v>0</v>
      </c>
      <c r="AJ454">
        <v>0.502</v>
      </c>
      <c r="AK454">
        <v>1.458</v>
      </c>
      <c r="AL454" t="s">
        <v>1491</v>
      </c>
    </row>
    <row r="455" spans="1:38">
      <c r="A455">
        <v>84</v>
      </c>
      <c r="B455" t="s">
        <v>916</v>
      </c>
      <c r="D455" t="s">
        <v>917</v>
      </c>
      <c r="E455" t="s">
        <v>1493</v>
      </c>
      <c r="F455" t="s">
        <v>102</v>
      </c>
      <c r="G455">
        <v>22.116</v>
      </c>
      <c r="H455">
        <v>45440</v>
      </c>
      <c r="I455">
        <v>1455</v>
      </c>
      <c r="J455" t="s">
        <v>102</v>
      </c>
      <c r="K455" t="s">
        <v>102</v>
      </c>
      <c r="L455" t="s">
        <v>102</v>
      </c>
      <c r="M455" t="s">
        <v>102</v>
      </c>
      <c r="N455">
        <v>1.6617200000000001</v>
      </c>
      <c r="O455" t="s">
        <v>102</v>
      </c>
      <c r="P455" t="s">
        <v>102</v>
      </c>
      <c r="Q455" t="s">
        <v>102</v>
      </c>
      <c r="R455" t="s">
        <v>102</v>
      </c>
      <c r="U455">
        <v>21.582999999999998</v>
      </c>
      <c r="V455">
        <v>23</v>
      </c>
      <c r="W455">
        <v>13558.003000000001</v>
      </c>
      <c r="X455">
        <v>11.064</v>
      </c>
      <c r="Y455">
        <v>90386.687000000005</v>
      </c>
      <c r="Z455">
        <v>1.5229999999999999</v>
      </c>
      <c r="AA455">
        <v>1.5489999999999999</v>
      </c>
      <c r="AB455">
        <v>1.3129999999999999</v>
      </c>
      <c r="AC455">
        <v>1.7470000000000001</v>
      </c>
      <c r="AD455">
        <v>1.0660000000000001</v>
      </c>
      <c r="AE455">
        <v>4.5378999999999996</v>
      </c>
      <c r="AF455">
        <v>4.2072000000000003</v>
      </c>
      <c r="AG455">
        <v>0.76</v>
      </c>
      <c r="AH455">
        <v>1.2370000000000001</v>
      </c>
      <c r="AI455">
        <v>1.135</v>
      </c>
      <c r="AJ455">
        <v>0.44500000000000001</v>
      </c>
      <c r="AK455">
        <v>1.456</v>
      </c>
      <c r="AL455" t="s">
        <v>1491</v>
      </c>
    </row>
    <row r="456" spans="1:38">
      <c r="A456">
        <v>85</v>
      </c>
      <c r="B456" t="s">
        <v>918</v>
      </c>
      <c r="D456" t="s">
        <v>919</v>
      </c>
      <c r="E456" t="s">
        <v>1493</v>
      </c>
      <c r="F456" t="s">
        <v>102</v>
      </c>
      <c r="G456">
        <v>22.140999999999998</v>
      </c>
      <c r="H456">
        <v>96409</v>
      </c>
      <c r="I456">
        <v>1830</v>
      </c>
      <c r="J456" t="s">
        <v>102</v>
      </c>
      <c r="K456" t="s">
        <v>102</v>
      </c>
      <c r="L456" t="s">
        <v>102</v>
      </c>
      <c r="M456" t="s">
        <v>102</v>
      </c>
      <c r="N456">
        <v>3.5256500000000002</v>
      </c>
      <c r="O456" t="s">
        <v>102</v>
      </c>
      <c r="P456" t="s">
        <v>102</v>
      </c>
      <c r="Q456" t="s">
        <v>102</v>
      </c>
      <c r="R456" t="s">
        <v>102</v>
      </c>
      <c r="T456" t="s">
        <v>1492</v>
      </c>
      <c r="U456">
        <v>21.675000000000001</v>
      </c>
      <c r="V456">
        <v>23.582999999999998</v>
      </c>
      <c r="W456">
        <v>7375.5829999999996</v>
      </c>
      <c r="X456">
        <v>20.337</v>
      </c>
      <c r="Y456">
        <v>49170.550999999999</v>
      </c>
      <c r="Z456" t="s">
        <v>5</v>
      </c>
      <c r="AA456" t="s">
        <v>5</v>
      </c>
      <c r="AB456">
        <v>1.0309999999999999</v>
      </c>
      <c r="AC456">
        <v>1.1499999999999999</v>
      </c>
      <c r="AD456">
        <v>1.081</v>
      </c>
      <c r="AE456">
        <v>3.0007000000000001</v>
      </c>
      <c r="AF456">
        <v>1.8953</v>
      </c>
      <c r="AG456">
        <v>1.0309999999999999</v>
      </c>
      <c r="AH456">
        <v>0</v>
      </c>
      <c r="AI456">
        <v>0</v>
      </c>
      <c r="AJ456">
        <v>0.96899999999999997</v>
      </c>
      <c r="AK456">
        <v>1.4550000000000001</v>
      </c>
      <c r="AL456" t="s">
        <v>1491</v>
      </c>
    </row>
    <row r="457" spans="1:38">
      <c r="A457">
        <v>86</v>
      </c>
      <c r="B457" t="s">
        <v>920</v>
      </c>
      <c r="D457" t="s">
        <v>921</v>
      </c>
      <c r="E457" t="s">
        <v>1493</v>
      </c>
      <c r="F457" t="s">
        <v>102</v>
      </c>
      <c r="G457">
        <v>22.126999999999999</v>
      </c>
      <c r="H457">
        <v>54676</v>
      </c>
      <c r="I457">
        <v>1234</v>
      </c>
      <c r="J457" t="s">
        <v>102</v>
      </c>
      <c r="K457" t="s">
        <v>102</v>
      </c>
      <c r="L457" t="s">
        <v>102</v>
      </c>
      <c r="M457" t="s">
        <v>102</v>
      </c>
      <c r="N457">
        <v>1.9994799999999999</v>
      </c>
      <c r="O457" t="s">
        <v>102</v>
      </c>
      <c r="P457" t="s">
        <v>102</v>
      </c>
      <c r="Q457" t="s">
        <v>102</v>
      </c>
      <c r="R457" t="s">
        <v>102</v>
      </c>
      <c r="U457">
        <v>21.617000000000001</v>
      </c>
      <c r="V457">
        <v>23.516999999999999</v>
      </c>
      <c r="W457">
        <v>11970.573</v>
      </c>
      <c r="X457">
        <v>12.531000000000001</v>
      </c>
      <c r="Y457">
        <v>79803.816999999995</v>
      </c>
      <c r="Z457">
        <v>2.044</v>
      </c>
      <c r="AA457">
        <v>2.137</v>
      </c>
      <c r="AB457">
        <v>1.327</v>
      </c>
      <c r="AC457">
        <v>1.327</v>
      </c>
      <c r="AD457">
        <v>1.075</v>
      </c>
      <c r="AE457">
        <v>6.5815000000000001</v>
      </c>
      <c r="AF457">
        <v>4.1429</v>
      </c>
      <c r="AG457">
        <v>0.80900000000000005</v>
      </c>
      <c r="AH457">
        <v>1.738</v>
      </c>
      <c r="AI457">
        <v>1.635</v>
      </c>
      <c r="AJ457">
        <v>0.47099999999999997</v>
      </c>
      <c r="AK457">
        <v>1.456</v>
      </c>
      <c r="AL457" t="s">
        <v>1491</v>
      </c>
    </row>
    <row r="458" spans="1:38">
      <c r="A458">
        <v>87</v>
      </c>
      <c r="B458" t="s">
        <v>922</v>
      </c>
      <c r="D458" t="s">
        <v>923</v>
      </c>
      <c r="E458" t="s">
        <v>1493</v>
      </c>
      <c r="F458" t="s">
        <v>102</v>
      </c>
      <c r="G458">
        <v>22.984000000000002</v>
      </c>
      <c r="H458">
        <v>25484</v>
      </c>
      <c r="I458">
        <v>663</v>
      </c>
      <c r="J458" t="s">
        <v>102</v>
      </c>
      <c r="K458" t="s">
        <v>102</v>
      </c>
      <c r="L458" t="s">
        <v>102</v>
      </c>
      <c r="M458" t="s">
        <v>102</v>
      </c>
      <c r="N458">
        <v>0.93193999999999999</v>
      </c>
      <c r="O458" t="s">
        <v>102</v>
      </c>
      <c r="P458" t="s">
        <v>102</v>
      </c>
      <c r="Q458" t="s">
        <v>102</v>
      </c>
      <c r="R458" t="s">
        <v>102</v>
      </c>
      <c r="U458">
        <v>22.408000000000001</v>
      </c>
      <c r="V458">
        <v>23.808</v>
      </c>
      <c r="W458">
        <v>7701.2759999999998</v>
      </c>
      <c r="X458">
        <v>19.477</v>
      </c>
      <c r="Y458">
        <v>51341.838000000003</v>
      </c>
      <c r="Z458">
        <v>1.1020000000000001</v>
      </c>
      <c r="AA458">
        <v>1.0820000000000001</v>
      </c>
      <c r="AB458">
        <v>3.0590000000000002</v>
      </c>
      <c r="AC458">
        <v>1.4079999999999999</v>
      </c>
      <c r="AD458">
        <v>1.2430000000000001</v>
      </c>
      <c r="AE458">
        <v>3.0787</v>
      </c>
      <c r="AF458">
        <v>3.2734000000000001</v>
      </c>
      <c r="AG458">
        <v>1.048</v>
      </c>
      <c r="AH458">
        <v>1.163</v>
      </c>
      <c r="AI458">
        <v>1.0620000000000001</v>
      </c>
      <c r="AJ458">
        <v>0.626</v>
      </c>
      <c r="AK458">
        <v>1.512</v>
      </c>
      <c r="AL458" t="s">
        <v>1491</v>
      </c>
    </row>
    <row r="459" spans="1:38">
      <c r="A459">
        <v>88</v>
      </c>
      <c r="B459" t="s">
        <v>924</v>
      </c>
      <c r="D459" t="s">
        <v>925</v>
      </c>
      <c r="E459" t="s">
        <v>1493</v>
      </c>
      <c r="F459" t="s">
        <v>102</v>
      </c>
      <c r="G459">
        <v>22.132000000000001</v>
      </c>
      <c r="H459">
        <v>56022</v>
      </c>
      <c r="I459">
        <v>1514</v>
      </c>
      <c r="J459" t="s">
        <v>102</v>
      </c>
      <c r="K459" t="s">
        <v>102</v>
      </c>
      <c r="L459" t="s">
        <v>102</v>
      </c>
      <c r="M459" t="s">
        <v>102</v>
      </c>
      <c r="N459">
        <v>2.0487199999999999</v>
      </c>
      <c r="O459" t="s">
        <v>102</v>
      </c>
      <c r="P459" t="s">
        <v>102</v>
      </c>
      <c r="Q459" t="s">
        <v>102</v>
      </c>
      <c r="R459" t="s">
        <v>102</v>
      </c>
      <c r="U459">
        <v>21.632999999999999</v>
      </c>
      <c r="V459">
        <v>23.332999999999998</v>
      </c>
      <c r="W459">
        <v>13282.536</v>
      </c>
      <c r="X459">
        <v>11.292999999999999</v>
      </c>
      <c r="Y459">
        <v>88550.241999999998</v>
      </c>
      <c r="Z459">
        <v>1.893</v>
      </c>
      <c r="AA459">
        <v>1.929</v>
      </c>
      <c r="AB459" t="s">
        <v>5</v>
      </c>
      <c r="AC459">
        <v>1.3240000000000001</v>
      </c>
      <c r="AD459">
        <v>1.044</v>
      </c>
      <c r="AE459">
        <v>3.4969000000000001</v>
      </c>
      <c r="AF459">
        <v>2.476</v>
      </c>
      <c r="AG459">
        <v>0.76800000000000002</v>
      </c>
      <c r="AH459">
        <v>1.5089999999999999</v>
      </c>
      <c r="AI459">
        <v>1.397</v>
      </c>
      <c r="AJ459">
        <v>0.45700000000000002</v>
      </c>
      <c r="AK459">
        <v>1.456</v>
      </c>
      <c r="AL459" t="s">
        <v>1491</v>
      </c>
    </row>
    <row r="460" spans="1:38">
      <c r="A460">
        <v>89</v>
      </c>
      <c r="B460" t="s">
        <v>926</v>
      </c>
      <c r="D460" t="s">
        <v>927</v>
      </c>
      <c r="E460" t="s">
        <v>1493</v>
      </c>
      <c r="F460" t="s">
        <v>102</v>
      </c>
      <c r="G460">
        <v>22.114999999999998</v>
      </c>
      <c r="H460">
        <v>34245</v>
      </c>
      <c r="I460">
        <v>1278</v>
      </c>
      <c r="J460" t="s">
        <v>102</v>
      </c>
      <c r="K460" t="s">
        <v>102</v>
      </c>
      <c r="L460" t="s">
        <v>102</v>
      </c>
      <c r="M460" t="s">
        <v>102</v>
      </c>
      <c r="N460">
        <v>1.2523299999999999</v>
      </c>
      <c r="O460" t="s">
        <v>102</v>
      </c>
      <c r="P460" t="s">
        <v>102</v>
      </c>
      <c r="Q460" t="s">
        <v>102</v>
      </c>
      <c r="R460" t="s">
        <v>102</v>
      </c>
      <c r="U460">
        <v>21.591999999999999</v>
      </c>
      <c r="V460">
        <v>22.6</v>
      </c>
      <c r="W460">
        <v>14975.39</v>
      </c>
      <c r="X460">
        <v>10.016</v>
      </c>
      <c r="Y460">
        <v>99835.93</v>
      </c>
      <c r="Z460">
        <v>1.0209999999999999</v>
      </c>
      <c r="AA460">
        <v>1.026</v>
      </c>
      <c r="AB460">
        <v>1.4450000000000001</v>
      </c>
      <c r="AC460">
        <v>2.6419999999999999</v>
      </c>
      <c r="AD460">
        <v>1.0589999999999999</v>
      </c>
      <c r="AE460">
        <v>0.41820000000000002</v>
      </c>
      <c r="AF460">
        <v>0.1961</v>
      </c>
      <c r="AG460">
        <v>0.72299999999999998</v>
      </c>
      <c r="AH460">
        <v>0.82899999999999996</v>
      </c>
      <c r="AI460">
        <v>0.748</v>
      </c>
      <c r="AJ460">
        <v>0.42699999999999999</v>
      </c>
      <c r="AK460">
        <v>1.456</v>
      </c>
      <c r="AL460" t="s">
        <v>1491</v>
      </c>
    </row>
    <row r="461" spans="1:38">
      <c r="A461">
        <v>90</v>
      </c>
      <c r="B461" t="s">
        <v>928</v>
      </c>
      <c r="D461" t="s">
        <v>929</v>
      </c>
      <c r="E461" t="s">
        <v>1493</v>
      </c>
      <c r="F461" t="s">
        <v>102</v>
      </c>
      <c r="G461">
        <v>22.106999999999999</v>
      </c>
      <c r="H461">
        <v>431051</v>
      </c>
      <c r="I461">
        <v>13980</v>
      </c>
      <c r="J461" t="s">
        <v>102</v>
      </c>
      <c r="K461" t="s">
        <v>102</v>
      </c>
      <c r="L461" t="s">
        <v>102</v>
      </c>
      <c r="M461" t="s">
        <v>102</v>
      </c>
      <c r="N461">
        <v>15.76343</v>
      </c>
      <c r="O461" t="s">
        <v>102</v>
      </c>
      <c r="P461" t="s">
        <v>102</v>
      </c>
      <c r="Q461" t="s">
        <v>102</v>
      </c>
      <c r="R461" t="s">
        <v>102</v>
      </c>
      <c r="U461">
        <v>21.425000000000001</v>
      </c>
      <c r="V461">
        <v>22.792000000000002</v>
      </c>
      <c r="W461">
        <v>11852.415000000001</v>
      </c>
      <c r="X461">
        <v>12.656000000000001</v>
      </c>
      <c r="Y461">
        <v>79016.100999999995</v>
      </c>
      <c r="Z461">
        <v>1.07</v>
      </c>
      <c r="AA461">
        <v>1.07</v>
      </c>
      <c r="AB461">
        <v>5.53</v>
      </c>
      <c r="AC461">
        <v>1.456</v>
      </c>
      <c r="AD461">
        <v>1.387</v>
      </c>
      <c r="AE461">
        <v>20.6769</v>
      </c>
      <c r="AF461">
        <v>16.281300000000002</v>
      </c>
      <c r="AG461">
        <v>0.81200000000000006</v>
      </c>
      <c r="AH461">
        <v>1.056</v>
      </c>
      <c r="AI461">
        <v>0.91200000000000003</v>
      </c>
      <c r="AJ461">
        <v>0.47199999999999998</v>
      </c>
      <c r="AK461">
        <v>1.456</v>
      </c>
      <c r="AL461" t="s">
        <v>1491</v>
      </c>
    </row>
    <row r="462" spans="1:38">
      <c r="A462">
        <v>91</v>
      </c>
      <c r="B462" t="s">
        <v>930</v>
      </c>
      <c r="D462" t="s">
        <v>931</v>
      </c>
      <c r="E462" t="s">
        <v>1493</v>
      </c>
      <c r="F462" t="s">
        <v>102</v>
      </c>
      <c r="G462">
        <v>22.116</v>
      </c>
      <c r="H462">
        <v>70478</v>
      </c>
      <c r="I462">
        <v>2092</v>
      </c>
      <c r="J462" t="s">
        <v>102</v>
      </c>
      <c r="K462" t="s">
        <v>102</v>
      </c>
      <c r="L462" t="s">
        <v>102</v>
      </c>
      <c r="M462" t="s">
        <v>102</v>
      </c>
      <c r="N462">
        <v>2.5773799999999998</v>
      </c>
      <c r="O462" t="s">
        <v>102</v>
      </c>
      <c r="P462" t="s">
        <v>102</v>
      </c>
      <c r="Q462" t="s">
        <v>102</v>
      </c>
      <c r="R462" t="s">
        <v>102</v>
      </c>
      <c r="U462">
        <v>21.632999999999999</v>
      </c>
      <c r="V462">
        <v>23.4</v>
      </c>
      <c r="W462">
        <v>12158.48</v>
      </c>
      <c r="X462">
        <v>12.337</v>
      </c>
      <c r="Y462">
        <v>81056.532999999996</v>
      </c>
      <c r="Z462">
        <v>1.6970000000000001</v>
      </c>
      <c r="AA462">
        <v>1.601</v>
      </c>
      <c r="AB462">
        <v>1.607</v>
      </c>
      <c r="AC462">
        <v>1.4610000000000001</v>
      </c>
      <c r="AD462">
        <v>1.1679999999999999</v>
      </c>
      <c r="AE462">
        <v>4.4555999999999996</v>
      </c>
      <c r="AF462">
        <v>3.2624</v>
      </c>
      <c r="AG462">
        <v>0.80200000000000005</v>
      </c>
      <c r="AH462">
        <v>1.401</v>
      </c>
      <c r="AI462">
        <v>1.196</v>
      </c>
      <c r="AJ462">
        <v>0.46800000000000003</v>
      </c>
      <c r="AK462">
        <v>1.4550000000000001</v>
      </c>
      <c r="AL462" t="s">
        <v>1491</v>
      </c>
    </row>
    <row r="463" spans="1:38">
      <c r="A463">
        <v>92</v>
      </c>
      <c r="B463" t="s">
        <v>932</v>
      </c>
      <c r="D463" t="s">
        <v>933</v>
      </c>
      <c r="E463" t="s">
        <v>1493</v>
      </c>
      <c r="F463" t="s">
        <v>102</v>
      </c>
      <c r="G463">
        <v>22.100999999999999</v>
      </c>
      <c r="H463">
        <v>28592</v>
      </c>
      <c r="I463">
        <v>1065</v>
      </c>
      <c r="J463" t="s">
        <v>102</v>
      </c>
      <c r="K463" t="s">
        <v>102</v>
      </c>
      <c r="L463" t="s">
        <v>102</v>
      </c>
      <c r="M463" t="s">
        <v>102</v>
      </c>
      <c r="N463">
        <v>1.0456000000000001</v>
      </c>
      <c r="O463" t="s">
        <v>102</v>
      </c>
      <c r="P463" t="s">
        <v>102</v>
      </c>
      <c r="Q463" t="s">
        <v>102</v>
      </c>
      <c r="R463" t="s">
        <v>102</v>
      </c>
      <c r="U463">
        <v>21.625</v>
      </c>
      <c r="V463">
        <v>22.625</v>
      </c>
      <c r="W463">
        <v>14657.714</v>
      </c>
      <c r="X463">
        <v>10.234</v>
      </c>
      <c r="Y463">
        <v>97718.093999999997</v>
      </c>
      <c r="Z463">
        <v>1.0580000000000001</v>
      </c>
      <c r="AA463">
        <v>1.046</v>
      </c>
      <c r="AB463">
        <v>1.361</v>
      </c>
      <c r="AC463">
        <v>1.454</v>
      </c>
      <c r="AD463">
        <v>1.075</v>
      </c>
      <c r="AE463">
        <v>1.8507</v>
      </c>
      <c r="AF463">
        <v>2.0217999999999998</v>
      </c>
      <c r="AG463">
        <v>0.73</v>
      </c>
      <c r="AH463">
        <v>0.83399999999999996</v>
      </c>
      <c r="AI463">
        <v>0.752</v>
      </c>
      <c r="AJ463">
        <v>0.43</v>
      </c>
      <c r="AK463">
        <v>1.4550000000000001</v>
      </c>
      <c r="AL463" t="s">
        <v>1491</v>
      </c>
    </row>
    <row r="464" spans="1:38">
      <c r="A464">
        <v>93</v>
      </c>
      <c r="B464" t="s">
        <v>934</v>
      </c>
      <c r="D464" t="s">
        <v>935</v>
      </c>
      <c r="E464" t="s">
        <v>1493</v>
      </c>
      <c r="F464" t="s">
        <v>102</v>
      </c>
      <c r="G464">
        <v>22.094000000000001</v>
      </c>
      <c r="H464">
        <v>106685</v>
      </c>
      <c r="I464">
        <v>2628</v>
      </c>
      <c r="J464" t="s">
        <v>102</v>
      </c>
      <c r="K464" t="s">
        <v>102</v>
      </c>
      <c r="L464" t="s">
        <v>102</v>
      </c>
      <c r="M464" t="s">
        <v>102</v>
      </c>
      <c r="N464">
        <v>3.90143</v>
      </c>
      <c r="O464" t="s">
        <v>102</v>
      </c>
      <c r="P464" t="s">
        <v>102</v>
      </c>
      <c r="Q464" t="s">
        <v>102</v>
      </c>
      <c r="R464" t="s">
        <v>102</v>
      </c>
      <c r="T464" t="s">
        <v>1492</v>
      </c>
      <c r="U464">
        <v>21.567</v>
      </c>
      <c r="V464">
        <v>23.442</v>
      </c>
      <c r="W464">
        <v>9475.3070000000007</v>
      </c>
      <c r="X464">
        <v>15.831</v>
      </c>
      <c r="Y464">
        <v>63168.716</v>
      </c>
      <c r="Z464">
        <v>1.732</v>
      </c>
      <c r="AA464">
        <v>1.7529999999999999</v>
      </c>
      <c r="AB464" t="s">
        <v>5</v>
      </c>
      <c r="AC464">
        <v>9.2759999999999998</v>
      </c>
      <c r="AD464">
        <v>1.028</v>
      </c>
      <c r="AE464">
        <v>6.1338999999999997</v>
      </c>
      <c r="AF464">
        <v>4.8544999999999998</v>
      </c>
      <c r="AG464">
        <v>0.90800000000000003</v>
      </c>
      <c r="AH464">
        <v>1.599</v>
      </c>
      <c r="AI464">
        <v>1.4550000000000001</v>
      </c>
      <c r="AJ464">
        <v>0.53</v>
      </c>
      <c r="AK464">
        <v>1.456</v>
      </c>
      <c r="AL464" t="s">
        <v>1491</v>
      </c>
    </row>
    <row r="465" spans="1:38">
      <c r="A465">
        <v>94</v>
      </c>
      <c r="B465" t="s">
        <v>936</v>
      </c>
      <c r="D465" t="s">
        <v>937</v>
      </c>
      <c r="E465" t="s">
        <v>1493</v>
      </c>
      <c r="F465" t="s">
        <v>102</v>
      </c>
      <c r="G465">
        <v>22.082000000000001</v>
      </c>
      <c r="H465">
        <v>61644</v>
      </c>
      <c r="I465">
        <v>1530</v>
      </c>
      <c r="J465" t="s">
        <v>102</v>
      </c>
      <c r="K465" t="s">
        <v>102</v>
      </c>
      <c r="L465" t="s">
        <v>102</v>
      </c>
      <c r="M465" t="s">
        <v>102</v>
      </c>
      <c r="N465">
        <v>2.2543199999999999</v>
      </c>
      <c r="O465" t="s">
        <v>102</v>
      </c>
      <c r="P465" t="s">
        <v>102</v>
      </c>
      <c r="Q465" t="s">
        <v>102</v>
      </c>
      <c r="R465" t="s">
        <v>102</v>
      </c>
      <c r="U465">
        <v>21.516999999999999</v>
      </c>
      <c r="V465">
        <v>23.375</v>
      </c>
      <c r="W465">
        <v>9058.6550000000007</v>
      </c>
      <c r="X465">
        <v>16.559000000000001</v>
      </c>
      <c r="Y465">
        <v>60391.036</v>
      </c>
      <c r="Z465">
        <v>1.6180000000000001</v>
      </c>
      <c r="AA465">
        <v>1.629</v>
      </c>
      <c r="AB465">
        <v>1.2829999999999999</v>
      </c>
      <c r="AC465">
        <v>1.4550000000000001</v>
      </c>
      <c r="AD465">
        <v>1.079</v>
      </c>
      <c r="AE465">
        <v>4.3068999999999997</v>
      </c>
      <c r="AF465">
        <v>2.8618999999999999</v>
      </c>
      <c r="AG465">
        <v>0.92800000000000005</v>
      </c>
      <c r="AH465">
        <v>1.534</v>
      </c>
      <c r="AI465">
        <v>1.3779999999999999</v>
      </c>
      <c r="AJ465">
        <v>0.54600000000000004</v>
      </c>
      <c r="AK465">
        <v>1.456</v>
      </c>
      <c r="AL465" t="s">
        <v>1491</v>
      </c>
    </row>
    <row r="466" spans="1:38">
      <c r="A466">
        <v>95</v>
      </c>
      <c r="B466" t="s">
        <v>938</v>
      </c>
      <c r="D466" t="s">
        <v>939</v>
      </c>
      <c r="E466" t="s">
        <v>1493</v>
      </c>
      <c r="F466" t="s">
        <v>102</v>
      </c>
      <c r="G466">
        <v>22.097999999999999</v>
      </c>
      <c r="H466">
        <v>202850</v>
      </c>
      <c r="I466">
        <v>4885</v>
      </c>
      <c r="J466" t="s">
        <v>102</v>
      </c>
      <c r="K466" t="s">
        <v>102</v>
      </c>
      <c r="L466" t="s">
        <v>102</v>
      </c>
      <c r="M466" t="s">
        <v>102</v>
      </c>
      <c r="N466">
        <v>7.4181699999999999</v>
      </c>
      <c r="O466" t="s">
        <v>102</v>
      </c>
      <c r="P466" t="s">
        <v>102</v>
      </c>
      <c r="Q466" t="s">
        <v>102</v>
      </c>
      <c r="R466" t="s">
        <v>102</v>
      </c>
      <c r="U466">
        <v>21.475000000000001</v>
      </c>
      <c r="V466">
        <v>23.375</v>
      </c>
      <c r="W466">
        <v>7390.6090000000004</v>
      </c>
      <c r="X466">
        <v>20.295999999999999</v>
      </c>
      <c r="Y466">
        <v>49270.724999999999</v>
      </c>
      <c r="Z466">
        <v>1.496</v>
      </c>
      <c r="AA466">
        <v>1.484</v>
      </c>
      <c r="AB466">
        <v>1.246</v>
      </c>
      <c r="AC466">
        <v>1.458</v>
      </c>
      <c r="AD466">
        <v>1.0840000000000001</v>
      </c>
      <c r="AE466">
        <v>6.2798999999999996</v>
      </c>
      <c r="AF466">
        <v>4.2884000000000002</v>
      </c>
      <c r="AG466">
        <v>1.028</v>
      </c>
      <c r="AH466">
        <v>1.462</v>
      </c>
      <c r="AI466">
        <v>1.2929999999999999</v>
      </c>
      <c r="AJ466">
        <v>0.61699999999999999</v>
      </c>
      <c r="AK466">
        <v>1.4530000000000001</v>
      </c>
      <c r="AL466" t="s">
        <v>1491</v>
      </c>
    </row>
    <row r="467" spans="1:38">
      <c r="A467">
        <v>96</v>
      </c>
      <c r="B467" t="s">
        <v>940</v>
      </c>
      <c r="D467" t="s">
        <v>941</v>
      </c>
      <c r="E467" t="s">
        <v>1493</v>
      </c>
      <c r="F467" t="s">
        <v>102</v>
      </c>
      <c r="G467">
        <v>22.103999999999999</v>
      </c>
      <c r="H467">
        <v>351743</v>
      </c>
      <c r="I467">
        <v>8604</v>
      </c>
      <c r="J467" t="s">
        <v>102</v>
      </c>
      <c r="K467" t="s">
        <v>102</v>
      </c>
      <c r="L467" t="s">
        <v>102</v>
      </c>
      <c r="M467" t="s">
        <v>102</v>
      </c>
      <c r="N467">
        <v>12.863149999999999</v>
      </c>
      <c r="O467" t="s">
        <v>102</v>
      </c>
      <c r="P467" t="s">
        <v>102</v>
      </c>
      <c r="Q467" t="s">
        <v>102</v>
      </c>
      <c r="R467" t="s">
        <v>102</v>
      </c>
      <c r="U467">
        <v>21.558</v>
      </c>
      <c r="V467">
        <v>23.391999999999999</v>
      </c>
      <c r="W467">
        <v>7644.5919999999996</v>
      </c>
      <c r="X467">
        <v>19.622</v>
      </c>
      <c r="Y467">
        <v>50963.945</v>
      </c>
      <c r="Z467">
        <v>1.607</v>
      </c>
      <c r="AA467">
        <v>1.569</v>
      </c>
      <c r="AB467">
        <v>1.276</v>
      </c>
      <c r="AC467">
        <v>1.4590000000000001</v>
      </c>
      <c r="AD467">
        <v>1.0860000000000001</v>
      </c>
      <c r="AE467">
        <v>5.9473000000000003</v>
      </c>
      <c r="AF467">
        <v>4.1059999999999999</v>
      </c>
      <c r="AG467">
        <v>1.0109999999999999</v>
      </c>
      <c r="AH467">
        <v>1.4890000000000001</v>
      </c>
      <c r="AI467">
        <v>1.304</v>
      </c>
      <c r="AJ467">
        <v>0.59799999999999998</v>
      </c>
      <c r="AK467">
        <v>1.454</v>
      </c>
      <c r="AL467" t="s">
        <v>1491</v>
      </c>
    </row>
    <row r="468" spans="1:38">
      <c r="A468">
        <v>97</v>
      </c>
      <c r="B468" t="s">
        <v>942</v>
      </c>
      <c r="D468" t="s">
        <v>943</v>
      </c>
      <c r="E468" t="s">
        <v>1493</v>
      </c>
      <c r="F468" t="s">
        <v>102</v>
      </c>
      <c r="G468">
        <v>22.08</v>
      </c>
      <c r="H468">
        <v>186105</v>
      </c>
      <c r="I468">
        <v>4391</v>
      </c>
      <c r="J468" t="s">
        <v>102</v>
      </c>
      <c r="K468" t="s">
        <v>102</v>
      </c>
      <c r="L468" t="s">
        <v>102</v>
      </c>
      <c r="M468" t="s">
        <v>102</v>
      </c>
      <c r="N468">
        <v>6.8058100000000001</v>
      </c>
      <c r="O468" t="s">
        <v>102</v>
      </c>
      <c r="P468" t="s">
        <v>102</v>
      </c>
      <c r="Q468" t="s">
        <v>102</v>
      </c>
      <c r="R468" t="s">
        <v>102</v>
      </c>
      <c r="T468" t="s">
        <v>1492</v>
      </c>
      <c r="U468">
        <v>21.45</v>
      </c>
      <c r="V468">
        <v>23.433</v>
      </c>
      <c r="W468">
        <v>8098.4040000000005</v>
      </c>
      <c r="X468">
        <v>18.521999999999998</v>
      </c>
      <c r="Y468">
        <v>53989.362999999998</v>
      </c>
      <c r="Z468" t="s">
        <v>5</v>
      </c>
      <c r="AA468" t="s">
        <v>5</v>
      </c>
      <c r="AB468">
        <v>1.204</v>
      </c>
      <c r="AC468">
        <v>1.4550000000000001</v>
      </c>
      <c r="AD468">
        <v>1.083</v>
      </c>
      <c r="AE468">
        <v>8.98</v>
      </c>
      <c r="AF468">
        <v>5.8678999999999997</v>
      </c>
      <c r="AG468">
        <v>0.98099999999999998</v>
      </c>
      <c r="AH468">
        <v>0</v>
      </c>
      <c r="AI468">
        <v>1.4430000000000001</v>
      </c>
      <c r="AJ468">
        <v>0.57399999999999995</v>
      </c>
      <c r="AK468">
        <v>1.4550000000000001</v>
      </c>
      <c r="AL468" t="s">
        <v>1491</v>
      </c>
    </row>
    <row r="469" spans="1:38">
      <c r="A469">
        <v>98</v>
      </c>
      <c r="B469" t="s">
        <v>944</v>
      </c>
      <c r="D469" t="s">
        <v>945</v>
      </c>
      <c r="E469" t="s">
        <v>1493</v>
      </c>
      <c r="F469" t="s">
        <v>102</v>
      </c>
      <c r="G469">
        <v>22.088999999999999</v>
      </c>
      <c r="H469">
        <v>144024</v>
      </c>
      <c r="I469">
        <v>3652</v>
      </c>
      <c r="J469" t="s">
        <v>102</v>
      </c>
      <c r="K469" t="s">
        <v>102</v>
      </c>
      <c r="L469" t="s">
        <v>102</v>
      </c>
      <c r="M469" t="s">
        <v>102</v>
      </c>
      <c r="N469">
        <v>5.2669300000000003</v>
      </c>
      <c r="O469" t="s">
        <v>102</v>
      </c>
      <c r="P469" t="s">
        <v>102</v>
      </c>
      <c r="Q469" t="s">
        <v>102</v>
      </c>
      <c r="R469" t="s">
        <v>102</v>
      </c>
      <c r="U469">
        <v>21.591999999999999</v>
      </c>
      <c r="V469">
        <v>23.3</v>
      </c>
      <c r="W469">
        <v>9084.473</v>
      </c>
      <c r="X469">
        <v>16.512</v>
      </c>
      <c r="Y469">
        <v>60563.154000000002</v>
      </c>
      <c r="Z469">
        <v>1.714</v>
      </c>
      <c r="AA469">
        <v>1.7110000000000001</v>
      </c>
      <c r="AB469">
        <v>1.272</v>
      </c>
      <c r="AC469">
        <v>1.4590000000000001</v>
      </c>
      <c r="AD469">
        <v>1.0860000000000001</v>
      </c>
      <c r="AE469">
        <v>5.2820999999999998</v>
      </c>
      <c r="AF469">
        <v>4.1658999999999997</v>
      </c>
      <c r="AG469">
        <v>0.92700000000000005</v>
      </c>
      <c r="AH469">
        <v>1.4350000000000001</v>
      </c>
      <c r="AI469">
        <v>1.3029999999999999</v>
      </c>
      <c r="AJ469">
        <v>0.55000000000000004</v>
      </c>
      <c r="AK469">
        <v>1.456</v>
      </c>
      <c r="AL469" t="s">
        <v>1491</v>
      </c>
    </row>
    <row r="470" spans="1:38">
      <c r="A470">
        <v>99</v>
      </c>
      <c r="B470" t="s">
        <v>946</v>
      </c>
      <c r="D470" t="s">
        <v>947</v>
      </c>
      <c r="E470" t="s">
        <v>1493</v>
      </c>
      <c r="F470" t="s">
        <v>102</v>
      </c>
      <c r="G470">
        <v>22.113</v>
      </c>
      <c r="H470">
        <v>29366</v>
      </c>
      <c r="I470">
        <v>604</v>
      </c>
      <c r="J470" t="s">
        <v>102</v>
      </c>
      <c r="K470" t="s">
        <v>102</v>
      </c>
      <c r="L470" t="s">
        <v>102</v>
      </c>
      <c r="M470" t="s">
        <v>102</v>
      </c>
      <c r="N470">
        <v>1.07392</v>
      </c>
      <c r="O470" t="s">
        <v>102</v>
      </c>
      <c r="P470" t="s">
        <v>102</v>
      </c>
      <c r="Q470" t="s">
        <v>102</v>
      </c>
      <c r="R470" t="s">
        <v>102</v>
      </c>
      <c r="U470">
        <v>21.558</v>
      </c>
      <c r="V470">
        <v>23.591999999999999</v>
      </c>
      <c r="W470">
        <v>8872.2870000000003</v>
      </c>
      <c r="X470">
        <v>16.907</v>
      </c>
      <c r="Y470">
        <v>59148.576999999997</v>
      </c>
      <c r="Z470">
        <v>1.8620000000000001</v>
      </c>
      <c r="AA470">
        <v>1.925</v>
      </c>
      <c r="AB470">
        <v>2.266</v>
      </c>
      <c r="AC470">
        <v>47.692</v>
      </c>
      <c r="AD470">
        <v>1.091</v>
      </c>
      <c r="AE470">
        <v>8.8917000000000002</v>
      </c>
      <c r="AF470">
        <v>5.1866000000000003</v>
      </c>
      <c r="AG470">
        <v>0.93899999999999995</v>
      </c>
      <c r="AH470">
        <v>1.7549999999999999</v>
      </c>
      <c r="AI470">
        <v>1.639</v>
      </c>
      <c r="AJ470">
        <v>0.56999999999999995</v>
      </c>
      <c r="AK470">
        <v>1.4570000000000001</v>
      </c>
      <c r="AL470" t="s">
        <v>1491</v>
      </c>
    </row>
    <row r="471" spans="1:38">
      <c r="A471">
        <v>100</v>
      </c>
      <c r="B471" t="s">
        <v>744</v>
      </c>
      <c r="D471" t="s">
        <v>745</v>
      </c>
      <c r="E471" t="s">
        <v>1493</v>
      </c>
      <c r="F471" t="s">
        <v>102</v>
      </c>
      <c r="G471">
        <v>22.111999999999998</v>
      </c>
      <c r="H471">
        <v>81307</v>
      </c>
      <c r="I471">
        <v>1502</v>
      </c>
      <c r="J471" t="s">
        <v>102</v>
      </c>
      <c r="K471" t="s">
        <v>102</v>
      </c>
      <c r="L471" t="s">
        <v>102</v>
      </c>
      <c r="M471" t="s">
        <v>102</v>
      </c>
      <c r="N471">
        <v>2.9733900000000002</v>
      </c>
      <c r="O471" t="s">
        <v>102</v>
      </c>
      <c r="P471" t="s">
        <v>102</v>
      </c>
      <c r="Q471" t="s">
        <v>102</v>
      </c>
      <c r="R471" t="s">
        <v>102</v>
      </c>
      <c r="T471" t="s">
        <v>1492</v>
      </c>
      <c r="U471">
        <v>21.5</v>
      </c>
      <c r="V471">
        <v>23.475000000000001</v>
      </c>
      <c r="W471">
        <v>2613.797</v>
      </c>
      <c r="X471">
        <v>57.387999999999998</v>
      </c>
      <c r="Y471">
        <v>17425.312000000002</v>
      </c>
      <c r="Z471" t="s">
        <v>5</v>
      </c>
      <c r="AA471" t="s">
        <v>5</v>
      </c>
      <c r="AB471">
        <v>0.745</v>
      </c>
      <c r="AC471">
        <v>2.6419999999999999</v>
      </c>
      <c r="AD471">
        <v>1.0649999999999999</v>
      </c>
      <c r="AE471">
        <v>0.76290000000000002</v>
      </c>
      <c r="AF471">
        <v>0.1913</v>
      </c>
      <c r="AG471">
        <v>1.73</v>
      </c>
      <c r="AH471">
        <v>0</v>
      </c>
      <c r="AI471">
        <v>0</v>
      </c>
      <c r="AJ471">
        <v>0.84599999999999997</v>
      </c>
      <c r="AK471">
        <v>1.456</v>
      </c>
      <c r="AL471" t="s">
        <v>1491</v>
      </c>
    </row>
    <row r="472" spans="1:38">
      <c r="A472">
        <v>101</v>
      </c>
      <c r="B472" t="s">
        <v>746</v>
      </c>
      <c r="D472" t="s">
        <v>747</v>
      </c>
      <c r="E472" t="s">
        <v>1493</v>
      </c>
      <c r="F472" t="s">
        <v>102</v>
      </c>
      <c r="G472">
        <v>22.885000000000002</v>
      </c>
      <c r="H472">
        <v>100595</v>
      </c>
      <c r="I472">
        <v>3075</v>
      </c>
      <c r="J472" t="s">
        <v>102</v>
      </c>
      <c r="K472" t="s">
        <v>102</v>
      </c>
      <c r="L472" t="s">
        <v>102</v>
      </c>
      <c r="M472" t="s">
        <v>102</v>
      </c>
      <c r="N472">
        <v>3.6787399999999999</v>
      </c>
      <c r="O472" t="s">
        <v>102</v>
      </c>
      <c r="P472" t="s">
        <v>102</v>
      </c>
      <c r="Q472" t="s">
        <v>102</v>
      </c>
      <c r="R472" t="s">
        <v>102</v>
      </c>
      <c r="U472">
        <v>22.35</v>
      </c>
      <c r="V472">
        <v>23.5</v>
      </c>
      <c r="W472">
        <v>10362.022999999999</v>
      </c>
      <c r="X472">
        <v>14.476000000000001</v>
      </c>
      <c r="Y472">
        <v>69080.152000000002</v>
      </c>
      <c r="Z472">
        <v>1.0489999999999999</v>
      </c>
      <c r="AA472">
        <v>1.042</v>
      </c>
      <c r="AB472">
        <v>1.1339999999999999</v>
      </c>
      <c r="AC472">
        <v>1.401</v>
      </c>
      <c r="AD472">
        <v>1.0669999999999999</v>
      </c>
      <c r="AE472">
        <v>4.4478</v>
      </c>
      <c r="AF472">
        <v>3.9011999999999998</v>
      </c>
      <c r="AG472">
        <v>0.89900000000000002</v>
      </c>
      <c r="AH472">
        <v>0.96399999999999997</v>
      </c>
      <c r="AI472">
        <v>0.88800000000000001</v>
      </c>
      <c r="AJ472">
        <v>0.54200000000000004</v>
      </c>
      <c r="AK472">
        <v>1.5089999999999999</v>
      </c>
      <c r="AL472" t="s">
        <v>1491</v>
      </c>
    </row>
    <row r="473" spans="1:38">
      <c r="A473">
        <v>102</v>
      </c>
      <c r="B473" t="s">
        <v>748</v>
      </c>
      <c r="D473" t="s">
        <v>749</v>
      </c>
      <c r="E473" t="s">
        <v>1493</v>
      </c>
      <c r="F473" t="s">
        <v>102</v>
      </c>
      <c r="G473">
        <v>22.065999999999999</v>
      </c>
      <c r="H473">
        <v>143775</v>
      </c>
      <c r="I473">
        <v>3724</v>
      </c>
      <c r="J473" t="s">
        <v>102</v>
      </c>
      <c r="K473" t="s">
        <v>102</v>
      </c>
      <c r="L473" t="s">
        <v>102</v>
      </c>
      <c r="M473" t="s">
        <v>102</v>
      </c>
      <c r="N473">
        <v>5.2577999999999996</v>
      </c>
      <c r="O473" t="s">
        <v>102</v>
      </c>
      <c r="P473" t="s">
        <v>102</v>
      </c>
      <c r="Q473" t="s">
        <v>102</v>
      </c>
      <c r="R473" t="s">
        <v>102</v>
      </c>
      <c r="T473" t="s">
        <v>1492</v>
      </c>
      <c r="U473">
        <v>21.442</v>
      </c>
      <c r="V473">
        <v>23.442</v>
      </c>
      <c r="W473">
        <v>9112.9320000000007</v>
      </c>
      <c r="X473">
        <v>16.46</v>
      </c>
      <c r="Y473">
        <v>60752.879000000001</v>
      </c>
      <c r="Z473">
        <v>1.359</v>
      </c>
      <c r="AA473">
        <v>1.383</v>
      </c>
      <c r="AB473">
        <v>1.218</v>
      </c>
      <c r="AC473">
        <v>1.4530000000000001</v>
      </c>
      <c r="AD473">
        <v>1.0820000000000001</v>
      </c>
      <c r="AE473">
        <v>7.2774000000000001</v>
      </c>
      <c r="AF473">
        <v>6.3257000000000003</v>
      </c>
      <c r="AG473">
        <v>0.92500000000000004</v>
      </c>
      <c r="AH473">
        <v>1.542</v>
      </c>
      <c r="AI473">
        <v>1.2929999999999999</v>
      </c>
      <c r="AJ473">
        <v>0.53700000000000003</v>
      </c>
      <c r="AK473">
        <v>1.4550000000000001</v>
      </c>
      <c r="AL473" t="s">
        <v>1491</v>
      </c>
    </row>
    <row r="474" spans="1:38">
      <c r="A474">
        <v>103</v>
      </c>
      <c r="B474" t="s">
        <v>750</v>
      </c>
      <c r="D474" t="s">
        <v>751</v>
      </c>
      <c r="E474" t="s">
        <v>1493</v>
      </c>
      <c r="F474" t="s">
        <v>102</v>
      </c>
      <c r="G474">
        <v>22.062999999999999</v>
      </c>
      <c r="H474">
        <v>111895</v>
      </c>
      <c r="I474">
        <v>2982</v>
      </c>
      <c r="J474" t="s">
        <v>102</v>
      </c>
      <c r="K474" t="s">
        <v>102</v>
      </c>
      <c r="L474" t="s">
        <v>102</v>
      </c>
      <c r="M474" t="s">
        <v>102</v>
      </c>
      <c r="N474">
        <v>4.0919800000000004</v>
      </c>
      <c r="O474" t="s">
        <v>102</v>
      </c>
      <c r="P474" t="s">
        <v>102</v>
      </c>
      <c r="Q474" t="s">
        <v>102</v>
      </c>
      <c r="R474" t="s">
        <v>102</v>
      </c>
      <c r="U474">
        <v>21.417000000000002</v>
      </c>
      <c r="V474">
        <v>23.225000000000001</v>
      </c>
      <c r="W474">
        <v>9409.8709999999992</v>
      </c>
      <c r="X474">
        <v>15.941000000000001</v>
      </c>
      <c r="Y474">
        <v>62732.472000000002</v>
      </c>
      <c r="Z474">
        <v>1.448</v>
      </c>
      <c r="AA474">
        <v>1.4370000000000001</v>
      </c>
      <c r="AB474">
        <v>1.462</v>
      </c>
      <c r="AC474">
        <v>4.0919999999999996</v>
      </c>
      <c r="AD474">
        <v>1.0609999999999999</v>
      </c>
      <c r="AE474">
        <v>5.5339999999999998</v>
      </c>
      <c r="AF474">
        <v>5.8163</v>
      </c>
      <c r="AG474">
        <v>0.91</v>
      </c>
      <c r="AH474">
        <v>1.3939999999999999</v>
      </c>
      <c r="AI474">
        <v>1.2130000000000001</v>
      </c>
      <c r="AJ474">
        <v>0.53100000000000003</v>
      </c>
      <c r="AK474">
        <v>1.4550000000000001</v>
      </c>
      <c r="AL474" t="s">
        <v>1491</v>
      </c>
    </row>
    <row r="475" spans="1:38">
      <c r="A475">
        <v>104</v>
      </c>
      <c r="B475" t="s">
        <v>752</v>
      </c>
      <c r="D475" t="s">
        <v>753</v>
      </c>
      <c r="E475" t="s">
        <v>1493</v>
      </c>
      <c r="F475" t="s">
        <v>102</v>
      </c>
      <c r="G475">
        <v>22.068999999999999</v>
      </c>
      <c r="H475">
        <v>145729</v>
      </c>
      <c r="I475">
        <v>3483</v>
      </c>
      <c r="J475" t="s">
        <v>102</v>
      </c>
      <c r="K475" t="s">
        <v>102</v>
      </c>
      <c r="L475" t="s">
        <v>102</v>
      </c>
      <c r="M475" t="s">
        <v>102</v>
      </c>
      <c r="N475">
        <v>5.3292700000000002</v>
      </c>
      <c r="O475" t="s">
        <v>102</v>
      </c>
      <c r="P475" t="s">
        <v>102</v>
      </c>
      <c r="Q475" t="s">
        <v>102</v>
      </c>
      <c r="R475" t="s">
        <v>102</v>
      </c>
      <c r="U475">
        <v>21.417000000000002</v>
      </c>
      <c r="V475">
        <v>23.5</v>
      </c>
      <c r="W475">
        <v>7742.2929999999997</v>
      </c>
      <c r="X475">
        <v>19.373999999999999</v>
      </c>
      <c r="Y475">
        <v>51615.284</v>
      </c>
      <c r="Z475">
        <v>1.5509999999999999</v>
      </c>
      <c r="AA475">
        <v>1.53</v>
      </c>
      <c r="AB475">
        <v>1.347</v>
      </c>
      <c r="AC475">
        <v>53.198</v>
      </c>
      <c r="AD475">
        <v>1.05</v>
      </c>
      <c r="AE475">
        <v>2.9619</v>
      </c>
      <c r="AF475">
        <v>2.1966999999999999</v>
      </c>
      <c r="AG475">
        <v>1.0029999999999999</v>
      </c>
      <c r="AH475">
        <v>1.569</v>
      </c>
      <c r="AI475">
        <v>1.36</v>
      </c>
      <c r="AJ475">
        <v>0.59399999999999997</v>
      </c>
      <c r="AK475">
        <v>1.4550000000000001</v>
      </c>
      <c r="AL475" t="s">
        <v>1491</v>
      </c>
    </row>
    <row r="476" spans="1:38">
      <c r="A476">
        <v>105</v>
      </c>
      <c r="B476" t="s">
        <v>754</v>
      </c>
      <c r="D476" t="s">
        <v>755</v>
      </c>
      <c r="E476" t="s">
        <v>1493</v>
      </c>
      <c r="F476" t="s">
        <v>102</v>
      </c>
      <c r="G476">
        <v>22.073</v>
      </c>
      <c r="H476">
        <v>112001</v>
      </c>
      <c r="I476">
        <v>2811</v>
      </c>
      <c r="J476" t="s">
        <v>102</v>
      </c>
      <c r="K476" t="s">
        <v>102</v>
      </c>
      <c r="L476" t="s">
        <v>102</v>
      </c>
      <c r="M476" t="s">
        <v>102</v>
      </c>
      <c r="N476">
        <v>4.0958500000000004</v>
      </c>
      <c r="O476" t="s">
        <v>102</v>
      </c>
      <c r="P476" t="s">
        <v>102</v>
      </c>
      <c r="Q476" t="s">
        <v>102</v>
      </c>
      <c r="R476" t="s">
        <v>102</v>
      </c>
      <c r="U476">
        <v>21.617000000000001</v>
      </c>
      <c r="V476">
        <v>23.266999999999999</v>
      </c>
      <c r="W476">
        <v>8109.8990000000003</v>
      </c>
      <c r="X476">
        <v>18.495999999999999</v>
      </c>
      <c r="Y476">
        <v>54065.991999999998</v>
      </c>
      <c r="Z476">
        <v>1.748</v>
      </c>
      <c r="AA476">
        <v>1.73</v>
      </c>
      <c r="AB476">
        <v>1.2490000000000001</v>
      </c>
      <c r="AC476">
        <v>1.46</v>
      </c>
      <c r="AD476">
        <v>1.0880000000000001</v>
      </c>
      <c r="AE476">
        <v>2.7976999999999999</v>
      </c>
      <c r="AF476">
        <v>2.3290999999999999</v>
      </c>
      <c r="AG476">
        <v>0.98</v>
      </c>
      <c r="AH476">
        <v>1.407</v>
      </c>
      <c r="AI476">
        <v>1.282</v>
      </c>
      <c r="AJ476">
        <v>0.57999999999999996</v>
      </c>
      <c r="AK476">
        <v>1.4570000000000001</v>
      </c>
      <c r="AL476" t="s">
        <v>1491</v>
      </c>
    </row>
    <row r="477" spans="1:38">
      <c r="A477">
        <v>106</v>
      </c>
      <c r="B477" t="s">
        <v>756</v>
      </c>
      <c r="D477" t="s">
        <v>757</v>
      </c>
      <c r="E477" t="s">
        <v>1493</v>
      </c>
      <c r="F477" t="s">
        <v>102</v>
      </c>
      <c r="G477">
        <v>22.06</v>
      </c>
      <c r="H477">
        <v>178080</v>
      </c>
      <c r="I477">
        <v>4238</v>
      </c>
      <c r="J477" t="s">
        <v>102</v>
      </c>
      <c r="K477" t="s">
        <v>102</v>
      </c>
      <c r="L477" t="s">
        <v>102</v>
      </c>
      <c r="M477" t="s">
        <v>102</v>
      </c>
      <c r="N477">
        <v>6.5123499999999996</v>
      </c>
      <c r="O477" t="s">
        <v>102</v>
      </c>
      <c r="P477" t="s">
        <v>102</v>
      </c>
      <c r="Q477" t="s">
        <v>102</v>
      </c>
      <c r="R477" t="s">
        <v>102</v>
      </c>
      <c r="U477">
        <v>21.425000000000001</v>
      </c>
      <c r="V477">
        <v>23.475000000000001</v>
      </c>
      <c r="W477">
        <v>8076.21</v>
      </c>
      <c r="X477">
        <v>18.573</v>
      </c>
      <c r="Y477">
        <v>53841.398999999998</v>
      </c>
      <c r="Z477">
        <v>1.607</v>
      </c>
      <c r="AA477">
        <v>1.6020000000000001</v>
      </c>
      <c r="AB477">
        <v>1.3979999999999999</v>
      </c>
      <c r="AC477">
        <v>1.454</v>
      </c>
      <c r="AD477">
        <v>1.085</v>
      </c>
      <c r="AE477">
        <v>10.781599999999999</v>
      </c>
      <c r="AF477">
        <v>6.8684000000000003</v>
      </c>
      <c r="AG477">
        <v>0.98199999999999998</v>
      </c>
      <c r="AH477">
        <v>1.585</v>
      </c>
      <c r="AI477">
        <v>1.39</v>
      </c>
      <c r="AJ477">
        <v>0.58099999999999996</v>
      </c>
      <c r="AK477">
        <v>1.454</v>
      </c>
      <c r="AL477" t="s">
        <v>1491</v>
      </c>
    </row>
    <row r="478" spans="1:38">
      <c r="A478" t="s">
        <v>84</v>
      </c>
      <c r="B478">
        <v>9</v>
      </c>
    </row>
    <row r="479" spans="1:38">
      <c r="A479" t="s">
        <v>85</v>
      </c>
      <c r="B479" t="s">
        <v>86</v>
      </c>
    </row>
    <row r="482" spans="1:38">
      <c r="B482" t="s">
        <v>87</v>
      </c>
      <c r="C482" t="s">
        <v>89</v>
      </c>
      <c r="D482" t="s">
        <v>88</v>
      </c>
      <c r="E482" t="s">
        <v>1465</v>
      </c>
      <c r="F482" t="s">
        <v>1466</v>
      </c>
      <c r="G482" t="s">
        <v>90</v>
      </c>
      <c r="H482" t="s">
        <v>94</v>
      </c>
      <c r="I482" t="s">
        <v>93</v>
      </c>
      <c r="J482" t="s">
        <v>1467</v>
      </c>
      <c r="K482" t="s">
        <v>1468</v>
      </c>
      <c r="L482" t="s">
        <v>1469</v>
      </c>
      <c r="M482" t="s">
        <v>1470</v>
      </c>
      <c r="N482" t="s">
        <v>97</v>
      </c>
      <c r="O482" t="s">
        <v>96</v>
      </c>
      <c r="P482" t="s">
        <v>1471</v>
      </c>
      <c r="Q482" t="s">
        <v>1472</v>
      </c>
      <c r="R482" t="s">
        <v>1473</v>
      </c>
      <c r="S482" t="s">
        <v>1474</v>
      </c>
      <c r="T482" t="s">
        <v>1475</v>
      </c>
      <c r="U482" t="s">
        <v>91</v>
      </c>
      <c r="V482" t="s">
        <v>92</v>
      </c>
      <c r="W482" t="s">
        <v>1476</v>
      </c>
      <c r="X482" t="s">
        <v>1477</v>
      </c>
      <c r="Y482" t="s">
        <v>1478</v>
      </c>
      <c r="Z482" t="s">
        <v>1479</v>
      </c>
      <c r="AA482" t="s">
        <v>1480</v>
      </c>
      <c r="AB482" t="s">
        <v>1481</v>
      </c>
      <c r="AC482" t="s">
        <v>1482</v>
      </c>
      <c r="AD482" t="s">
        <v>1483</v>
      </c>
      <c r="AE482" t="s">
        <v>1484</v>
      </c>
      <c r="AF482" t="s">
        <v>1485</v>
      </c>
      <c r="AG482" t="s">
        <v>1486</v>
      </c>
      <c r="AH482" t="s">
        <v>98</v>
      </c>
      <c r="AI482" t="s">
        <v>1487</v>
      </c>
      <c r="AJ482" t="s">
        <v>1488</v>
      </c>
      <c r="AK482" t="s">
        <v>95</v>
      </c>
      <c r="AL482" t="s">
        <v>1489</v>
      </c>
    </row>
    <row r="483" spans="1:38">
      <c r="A483">
        <v>1</v>
      </c>
      <c r="B483" t="s">
        <v>966</v>
      </c>
      <c r="C483" t="s">
        <v>110</v>
      </c>
      <c r="D483" t="s">
        <v>109</v>
      </c>
      <c r="E483" t="s">
        <v>1490</v>
      </c>
      <c r="F483">
        <v>3</v>
      </c>
      <c r="G483">
        <v>22.449000000000002</v>
      </c>
      <c r="H483">
        <v>12051</v>
      </c>
      <c r="I483">
        <v>422</v>
      </c>
      <c r="J483" t="s">
        <v>102</v>
      </c>
      <c r="K483" t="s">
        <v>102</v>
      </c>
      <c r="L483" t="s">
        <v>102</v>
      </c>
      <c r="M483" t="s">
        <v>102</v>
      </c>
      <c r="N483">
        <v>0.20080000000000001</v>
      </c>
      <c r="O483">
        <v>0.5</v>
      </c>
      <c r="P483">
        <v>-0.29920000000000002</v>
      </c>
      <c r="Q483">
        <v>-59.84</v>
      </c>
      <c r="R483">
        <v>40.200000000000003</v>
      </c>
      <c r="U483">
        <v>21.992000000000001</v>
      </c>
      <c r="V483">
        <v>23.132999999999999</v>
      </c>
      <c r="W483">
        <v>13804.959000000001</v>
      </c>
      <c r="X483">
        <v>10.866</v>
      </c>
      <c r="Y483">
        <v>92033.057000000001</v>
      </c>
      <c r="Z483">
        <v>1.093</v>
      </c>
      <c r="AA483">
        <v>1.07</v>
      </c>
      <c r="AB483">
        <v>2.7130000000000001</v>
      </c>
      <c r="AC483">
        <v>2.669</v>
      </c>
      <c r="AD483">
        <v>1.1419999999999999</v>
      </c>
      <c r="AE483">
        <v>10.087199999999999</v>
      </c>
      <c r="AF483">
        <v>6.6817000000000002</v>
      </c>
      <c r="AG483">
        <v>0.76400000000000001</v>
      </c>
      <c r="AH483">
        <v>0.89900000000000002</v>
      </c>
      <c r="AI483">
        <v>0.81200000000000006</v>
      </c>
      <c r="AJ483">
        <v>0.45600000000000002</v>
      </c>
      <c r="AK483">
        <v>1.4610000000000001</v>
      </c>
      <c r="AL483" t="s">
        <v>1491</v>
      </c>
    </row>
    <row r="484" spans="1:38">
      <c r="A484">
        <v>2</v>
      </c>
      <c r="B484" t="s">
        <v>965</v>
      </c>
      <c r="C484" t="s">
        <v>114</v>
      </c>
      <c r="D484" t="s">
        <v>113</v>
      </c>
      <c r="E484" t="s">
        <v>1490</v>
      </c>
      <c r="F484">
        <v>4</v>
      </c>
      <c r="G484">
        <v>22.491</v>
      </c>
      <c r="H484">
        <v>102964</v>
      </c>
      <c r="I484">
        <v>1689</v>
      </c>
      <c r="J484" t="s">
        <v>102</v>
      </c>
      <c r="K484" t="s">
        <v>102</v>
      </c>
      <c r="L484" t="s">
        <v>102</v>
      </c>
      <c r="M484" t="s">
        <v>102</v>
      </c>
      <c r="N484">
        <v>1.71567</v>
      </c>
      <c r="O484">
        <v>1</v>
      </c>
      <c r="P484">
        <v>0.71567000000000003</v>
      </c>
      <c r="Q484">
        <v>71.569999999999993</v>
      </c>
      <c r="R484">
        <v>171.6</v>
      </c>
      <c r="T484" t="s">
        <v>1492</v>
      </c>
      <c r="U484">
        <v>20.925000000000001</v>
      </c>
      <c r="V484">
        <v>23.1</v>
      </c>
      <c r="W484">
        <v>2531.511</v>
      </c>
      <c r="X484">
        <v>59.253</v>
      </c>
      <c r="Y484">
        <v>16876.741000000002</v>
      </c>
      <c r="Z484" t="s">
        <v>5</v>
      </c>
      <c r="AA484" t="s">
        <v>5</v>
      </c>
      <c r="AB484">
        <v>1.607</v>
      </c>
      <c r="AC484">
        <v>2.6749999999999998</v>
      </c>
      <c r="AD484">
        <v>1.1439999999999999</v>
      </c>
      <c r="AE484">
        <v>1.6059000000000001</v>
      </c>
      <c r="AF484">
        <v>7.7595999999999998</v>
      </c>
      <c r="AG484">
        <v>1.788</v>
      </c>
      <c r="AH484">
        <v>0</v>
      </c>
      <c r="AI484">
        <v>0</v>
      </c>
      <c r="AJ484">
        <v>0</v>
      </c>
      <c r="AK484">
        <v>1.4630000000000001</v>
      </c>
      <c r="AL484" t="s">
        <v>1491</v>
      </c>
    </row>
    <row r="485" spans="1:38">
      <c r="A485">
        <v>3</v>
      </c>
      <c r="B485" t="s">
        <v>964</v>
      </c>
      <c r="C485" t="s">
        <v>118</v>
      </c>
      <c r="D485" t="s">
        <v>117</v>
      </c>
      <c r="E485" t="s">
        <v>1490</v>
      </c>
      <c r="F485">
        <v>5</v>
      </c>
      <c r="G485">
        <v>22.459</v>
      </c>
      <c r="H485">
        <v>77587</v>
      </c>
      <c r="I485">
        <v>2438</v>
      </c>
      <c r="J485" t="s">
        <v>102</v>
      </c>
      <c r="K485" t="s">
        <v>102</v>
      </c>
      <c r="L485" t="s">
        <v>102</v>
      </c>
      <c r="M485" t="s">
        <v>102</v>
      </c>
      <c r="N485">
        <v>1.2928200000000001</v>
      </c>
      <c r="O485">
        <v>2.5</v>
      </c>
      <c r="P485">
        <v>-1.2071799999999999</v>
      </c>
      <c r="Q485">
        <v>-48.29</v>
      </c>
      <c r="R485">
        <v>51.7</v>
      </c>
      <c r="U485">
        <v>21.75</v>
      </c>
      <c r="V485">
        <v>23.475000000000001</v>
      </c>
      <c r="W485">
        <v>11603.473</v>
      </c>
      <c r="X485">
        <v>12.927</v>
      </c>
      <c r="Y485">
        <v>77356.487999999998</v>
      </c>
      <c r="Z485">
        <v>1.07</v>
      </c>
      <c r="AA485">
        <v>1.0660000000000001</v>
      </c>
      <c r="AB485">
        <v>2.496</v>
      </c>
      <c r="AC485">
        <v>2.6680000000000001</v>
      </c>
      <c r="AD485">
        <v>1.1419999999999999</v>
      </c>
      <c r="AE485">
        <v>9.5645000000000007</v>
      </c>
      <c r="AF485">
        <v>7.0948000000000002</v>
      </c>
      <c r="AG485">
        <v>0.83399999999999996</v>
      </c>
      <c r="AH485">
        <v>1.0860000000000001</v>
      </c>
      <c r="AI485">
        <v>0.93200000000000005</v>
      </c>
      <c r="AJ485">
        <v>0.48599999999999999</v>
      </c>
      <c r="AK485">
        <v>1.4610000000000001</v>
      </c>
      <c r="AL485" t="s">
        <v>1491</v>
      </c>
    </row>
    <row r="486" spans="1:38">
      <c r="A486">
        <v>4</v>
      </c>
      <c r="B486" t="s">
        <v>963</v>
      </c>
      <c r="C486" t="s">
        <v>122</v>
      </c>
      <c r="D486" t="s">
        <v>121</v>
      </c>
      <c r="E486" t="s">
        <v>1490</v>
      </c>
      <c r="F486">
        <v>6</v>
      </c>
      <c r="G486">
        <v>22.463000000000001</v>
      </c>
      <c r="H486">
        <v>160129</v>
      </c>
      <c r="I486">
        <v>4797</v>
      </c>
      <c r="J486" t="s">
        <v>102</v>
      </c>
      <c r="K486" t="s">
        <v>102</v>
      </c>
      <c r="L486" t="s">
        <v>102</v>
      </c>
      <c r="M486" t="s">
        <v>102</v>
      </c>
      <c r="N486">
        <v>2.6682100000000002</v>
      </c>
      <c r="O486">
        <v>5</v>
      </c>
      <c r="P486">
        <v>-2.3317899999999998</v>
      </c>
      <c r="Q486">
        <v>-46.64</v>
      </c>
      <c r="R486">
        <v>53.4</v>
      </c>
      <c r="U486">
        <v>21.725000000000001</v>
      </c>
      <c r="V486">
        <v>23.983000000000001</v>
      </c>
      <c r="W486">
        <v>11122.922</v>
      </c>
      <c r="X486">
        <v>13.486000000000001</v>
      </c>
      <c r="Y486">
        <v>74152.815000000002</v>
      </c>
      <c r="Z486">
        <v>1.125</v>
      </c>
      <c r="AA486">
        <v>1.0860000000000001</v>
      </c>
      <c r="AB486">
        <v>2.4609999999999999</v>
      </c>
      <c r="AC486">
        <v>2.665</v>
      </c>
      <c r="AD486">
        <v>1.1419999999999999</v>
      </c>
      <c r="AE486">
        <v>9.8733000000000004</v>
      </c>
      <c r="AF486">
        <v>7.2224000000000004</v>
      </c>
      <c r="AG486">
        <v>0.85199999999999998</v>
      </c>
      <c r="AH486">
        <v>1.1890000000000001</v>
      </c>
      <c r="AI486">
        <v>0.98</v>
      </c>
      <c r="AJ486">
        <v>0.495</v>
      </c>
      <c r="AK486">
        <v>1.46</v>
      </c>
      <c r="AL486" t="s">
        <v>1491</v>
      </c>
    </row>
    <row r="487" spans="1:38">
      <c r="A487">
        <v>5</v>
      </c>
      <c r="B487" t="s">
        <v>962</v>
      </c>
      <c r="C487" t="s">
        <v>126</v>
      </c>
      <c r="D487" t="s">
        <v>125</v>
      </c>
      <c r="E487" t="s">
        <v>1490</v>
      </c>
      <c r="F487">
        <v>7</v>
      </c>
      <c r="G487">
        <v>22.443000000000001</v>
      </c>
      <c r="H487">
        <v>337836</v>
      </c>
      <c r="I487">
        <v>9937</v>
      </c>
      <c r="J487" t="s">
        <v>102</v>
      </c>
      <c r="K487" t="s">
        <v>102</v>
      </c>
      <c r="L487" t="s">
        <v>102</v>
      </c>
      <c r="M487" t="s">
        <v>102</v>
      </c>
      <c r="N487">
        <v>5.6293100000000003</v>
      </c>
      <c r="O487">
        <v>10</v>
      </c>
      <c r="P487">
        <v>-4.3706899999999997</v>
      </c>
      <c r="Q487">
        <v>-43.71</v>
      </c>
      <c r="R487">
        <v>56.3</v>
      </c>
      <c r="U487">
        <v>21.7</v>
      </c>
      <c r="V487">
        <v>24.207999999999998</v>
      </c>
      <c r="W487">
        <v>11005.475</v>
      </c>
      <c r="X487">
        <v>13.63</v>
      </c>
      <c r="Y487">
        <v>73369.83</v>
      </c>
      <c r="Z487">
        <v>1.151</v>
      </c>
      <c r="AA487">
        <v>1.0960000000000001</v>
      </c>
      <c r="AB487">
        <v>2.4489999999999998</v>
      </c>
      <c r="AC487">
        <v>2.6659999999999999</v>
      </c>
      <c r="AD487">
        <v>1.1419999999999999</v>
      </c>
      <c r="AE487">
        <v>9.8201000000000001</v>
      </c>
      <c r="AF487">
        <v>7.1753999999999998</v>
      </c>
      <c r="AG487">
        <v>0.85599999999999998</v>
      </c>
      <c r="AH487">
        <v>1.23</v>
      </c>
      <c r="AI487">
        <v>0.997</v>
      </c>
      <c r="AJ487">
        <v>0.498</v>
      </c>
      <c r="AK487">
        <v>1.46</v>
      </c>
      <c r="AL487" t="s">
        <v>1491</v>
      </c>
    </row>
    <row r="488" spans="1:38">
      <c r="A488">
        <v>6</v>
      </c>
      <c r="B488" t="s">
        <v>961</v>
      </c>
      <c r="C488" t="s">
        <v>130</v>
      </c>
      <c r="D488" t="s">
        <v>129</v>
      </c>
      <c r="E488" t="s">
        <v>1490</v>
      </c>
      <c r="F488">
        <v>8</v>
      </c>
      <c r="G488">
        <v>22.416</v>
      </c>
      <c r="H488">
        <v>701132</v>
      </c>
      <c r="I488">
        <v>20020</v>
      </c>
      <c r="J488" t="s">
        <v>102</v>
      </c>
      <c r="K488" t="s">
        <v>102</v>
      </c>
      <c r="L488" t="s">
        <v>102</v>
      </c>
      <c r="M488" t="s">
        <v>102</v>
      </c>
      <c r="N488">
        <v>11.682880000000001</v>
      </c>
      <c r="O488">
        <v>20</v>
      </c>
      <c r="P488">
        <v>-8.3171199999999992</v>
      </c>
      <c r="Q488">
        <v>-41.59</v>
      </c>
      <c r="R488">
        <v>58.4</v>
      </c>
      <c r="T488" t="s">
        <v>1492</v>
      </c>
      <c r="U488">
        <v>21.591999999999999</v>
      </c>
      <c r="V488">
        <v>24.274999999999999</v>
      </c>
      <c r="W488">
        <v>10755.97</v>
      </c>
      <c r="X488">
        <v>13.946</v>
      </c>
      <c r="Y488">
        <v>71706.466</v>
      </c>
      <c r="Z488">
        <v>1.105</v>
      </c>
      <c r="AA488">
        <v>1.081</v>
      </c>
      <c r="AB488">
        <v>2.4239999999999999</v>
      </c>
      <c r="AC488">
        <v>2.66</v>
      </c>
      <c r="AD488">
        <v>1.141</v>
      </c>
      <c r="AE488">
        <v>7.7389000000000001</v>
      </c>
      <c r="AF488">
        <v>7.0156000000000001</v>
      </c>
      <c r="AG488">
        <v>0.86499999999999999</v>
      </c>
      <c r="AH488">
        <v>1.3109999999999999</v>
      </c>
      <c r="AI488">
        <v>1.0309999999999999</v>
      </c>
      <c r="AJ488">
        <v>0.502</v>
      </c>
      <c r="AK488">
        <v>1.4590000000000001</v>
      </c>
      <c r="AL488" t="s">
        <v>1491</v>
      </c>
    </row>
    <row r="489" spans="1:38">
      <c r="A489">
        <v>7</v>
      </c>
      <c r="B489" t="s">
        <v>758</v>
      </c>
      <c r="D489" t="s">
        <v>133</v>
      </c>
      <c r="E489" t="s">
        <v>1493</v>
      </c>
      <c r="F489" t="s">
        <v>102</v>
      </c>
      <c r="G489" t="s">
        <v>102</v>
      </c>
      <c r="H489" t="s">
        <v>102</v>
      </c>
      <c r="I489" t="s">
        <v>102</v>
      </c>
      <c r="J489" t="s">
        <v>102</v>
      </c>
      <c r="K489" t="s">
        <v>102</v>
      </c>
      <c r="L489" t="s">
        <v>102</v>
      </c>
      <c r="M489" t="s">
        <v>102</v>
      </c>
      <c r="N489" t="s">
        <v>102</v>
      </c>
      <c r="O489" t="s">
        <v>102</v>
      </c>
      <c r="P489" t="s">
        <v>102</v>
      </c>
      <c r="Q489" t="s">
        <v>102</v>
      </c>
      <c r="R489" t="s">
        <v>102</v>
      </c>
      <c r="T489" t="s">
        <v>102</v>
      </c>
      <c r="U489" t="s">
        <v>102</v>
      </c>
      <c r="V489" t="s">
        <v>102</v>
      </c>
      <c r="W489" t="s">
        <v>102</v>
      </c>
      <c r="X489" t="s">
        <v>102</v>
      </c>
      <c r="Y489" t="s">
        <v>102</v>
      </c>
      <c r="Z489" t="s">
        <v>102</v>
      </c>
      <c r="AA489" t="s">
        <v>102</v>
      </c>
      <c r="AB489" t="s">
        <v>102</v>
      </c>
      <c r="AC489" t="s">
        <v>102</v>
      </c>
      <c r="AD489" t="s">
        <v>102</v>
      </c>
      <c r="AE489" t="s">
        <v>102</v>
      </c>
      <c r="AF489" t="s">
        <v>102</v>
      </c>
      <c r="AG489" t="s">
        <v>102</v>
      </c>
      <c r="AH489" t="s">
        <v>102</v>
      </c>
      <c r="AI489" t="s">
        <v>102</v>
      </c>
      <c r="AJ489" t="s">
        <v>102</v>
      </c>
      <c r="AL489" t="s">
        <v>1491</v>
      </c>
    </row>
    <row r="490" spans="1:38">
      <c r="A490">
        <v>8</v>
      </c>
      <c r="B490" t="s">
        <v>759</v>
      </c>
      <c r="D490" t="s">
        <v>760</v>
      </c>
      <c r="E490" t="s">
        <v>1493</v>
      </c>
      <c r="F490" t="s">
        <v>102</v>
      </c>
      <c r="G490" t="s">
        <v>102</v>
      </c>
      <c r="H490" t="s">
        <v>102</v>
      </c>
      <c r="I490" t="s">
        <v>102</v>
      </c>
      <c r="J490" t="s">
        <v>102</v>
      </c>
      <c r="K490" t="s">
        <v>102</v>
      </c>
      <c r="L490" t="s">
        <v>102</v>
      </c>
      <c r="M490" t="s">
        <v>102</v>
      </c>
      <c r="N490" t="s">
        <v>102</v>
      </c>
      <c r="O490" t="s">
        <v>102</v>
      </c>
      <c r="P490" t="s">
        <v>102</v>
      </c>
      <c r="Q490" t="s">
        <v>102</v>
      </c>
      <c r="R490" t="s">
        <v>102</v>
      </c>
      <c r="T490" t="s">
        <v>102</v>
      </c>
      <c r="U490" t="s">
        <v>102</v>
      </c>
      <c r="V490" t="s">
        <v>102</v>
      </c>
      <c r="W490" t="s">
        <v>102</v>
      </c>
      <c r="X490" t="s">
        <v>102</v>
      </c>
      <c r="Y490" t="s">
        <v>102</v>
      </c>
      <c r="Z490" t="s">
        <v>102</v>
      </c>
      <c r="AA490" t="s">
        <v>102</v>
      </c>
      <c r="AB490" t="s">
        <v>102</v>
      </c>
      <c r="AC490" t="s">
        <v>102</v>
      </c>
      <c r="AD490" t="s">
        <v>102</v>
      </c>
      <c r="AE490" t="s">
        <v>102</v>
      </c>
      <c r="AF490" t="s">
        <v>102</v>
      </c>
      <c r="AG490" t="s">
        <v>102</v>
      </c>
      <c r="AH490" t="s">
        <v>102</v>
      </c>
      <c r="AI490" t="s">
        <v>102</v>
      </c>
      <c r="AJ490" t="s">
        <v>102</v>
      </c>
      <c r="AL490" t="s">
        <v>1491</v>
      </c>
    </row>
    <row r="491" spans="1:38">
      <c r="A491">
        <v>9</v>
      </c>
      <c r="B491" t="s">
        <v>761</v>
      </c>
      <c r="C491" t="s">
        <v>130</v>
      </c>
      <c r="D491" t="s">
        <v>129</v>
      </c>
      <c r="E491" t="s">
        <v>1493</v>
      </c>
      <c r="F491" t="s">
        <v>102</v>
      </c>
      <c r="G491">
        <v>22.606000000000002</v>
      </c>
      <c r="H491">
        <v>796261</v>
      </c>
      <c r="I491">
        <v>26039</v>
      </c>
      <c r="J491" t="s">
        <v>102</v>
      </c>
      <c r="K491" t="s">
        <v>102</v>
      </c>
      <c r="L491" t="s">
        <v>102</v>
      </c>
      <c r="M491" t="s">
        <v>102</v>
      </c>
      <c r="N491">
        <v>13.26801</v>
      </c>
      <c r="O491" t="s">
        <v>102</v>
      </c>
      <c r="P491" t="s">
        <v>102</v>
      </c>
      <c r="Q491" t="s">
        <v>102</v>
      </c>
      <c r="R491" t="s">
        <v>102</v>
      </c>
      <c r="T491" t="s">
        <v>1492</v>
      </c>
      <c r="U491">
        <v>21.45</v>
      </c>
      <c r="V491">
        <v>23.942</v>
      </c>
      <c r="W491">
        <v>13694.154</v>
      </c>
      <c r="X491">
        <v>10.954000000000001</v>
      </c>
      <c r="Y491">
        <v>91294.357000000004</v>
      </c>
      <c r="Z491">
        <v>0.92</v>
      </c>
      <c r="AA491">
        <v>0.95499999999999996</v>
      </c>
      <c r="AB491">
        <v>2.74</v>
      </c>
      <c r="AC491">
        <v>2.6880000000000002</v>
      </c>
      <c r="AD491">
        <v>1.141</v>
      </c>
      <c r="AE491">
        <v>9.9075000000000006</v>
      </c>
      <c r="AF491">
        <v>7.3475000000000001</v>
      </c>
      <c r="AG491">
        <v>0.77300000000000002</v>
      </c>
      <c r="AH491">
        <v>1.117</v>
      </c>
      <c r="AI491">
        <v>0.91400000000000003</v>
      </c>
      <c r="AJ491">
        <v>0.44900000000000001</v>
      </c>
      <c r="AK491">
        <v>1.4610000000000001</v>
      </c>
      <c r="AL491" t="s">
        <v>1491</v>
      </c>
    </row>
    <row r="492" spans="1:38">
      <c r="A492">
        <v>10</v>
      </c>
      <c r="B492" t="s">
        <v>762</v>
      </c>
      <c r="C492" t="s">
        <v>126</v>
      </c>
      <c r="D492" t="s">
        <v>125</v>
      </c>
      <c r="E492" t="s">
        <v>1493</v>
      </c>
      <c r="F492" t="s">
        <v>102</v>
      </c>
      <c r="G492">
        <v>22.622</v>
      </c>
      <c r="H492">
        <v>392575</v>
      </c>
      <c r="I492">
        <v>12934</v>
      </c>
      <c r="J492" t="s">
        <v>102</v>
      </c>
      <c r="K492" t="s">
        <v>102</v>
      </c>
      <c r="L492" t="s">
        <v>102</v>
      </c>
      <c r="M492" t="s">
        <v>102</v>
      </c>
      <c r="N492">
        <v>6.5414399999999997</v>
      </c>
      <c r="O492" t="s">
        <v>102</v>
      </c>
      <c r="P492" t="s">
        <v>102</v>
      </c>
      <c r="Q492" t="s">
        <v>102</v>
      </c>
      <c r="R492" t="s">
        <v>102</v>
      </c>
      <c r="U492">
        <v>21.483000000000001</v>
      </c>
      <c r="V492">
        <v>23.625</v>
      </c>
      <c r="W492">
        <v>13736.335999999999</v>
      </c>
      <c r="X492">
        <v>10.92</v>
      </c>
      <c r="Y492">
        <v>91575.572</v>
      </c>
      <c r="Z492">
        <v>0.91500000000000004</v>
      </c>
      <c r="AA492">
        <v>0.94699999999999995</v>
      </c>
      <c r="AB492">
        <v>2.7440000000000002</v>
      </c>
      <c r="AC492">
        <v>2.6829999999999998</v>
      </c>
      <c r="AD492">
        <v>1.141</v>
      </c>
      <c r="AE492">
        <v>9.7575000000000003</v>
      </c>
      <c r="AF492">
        <v>7.2314999999999996</v>
      </c>
      <c r="AG492">
        <v>0.77200000000000002</v>
      </c>
      <c r="AH492">
        <v>1.1040000000000001</v>
      </c>
      <c r="AI492">
        <v>0.90800000000000003</v>
      </c>
      <c r="AJ492">
        <v>0.44900000000000001</v>
      </c>
      <c r="AK492">
        <v>1.462</v>
      </c>
      <c r="AL492" t="s">
        <v>1491</v>
      </c>
    </row>
    <row r="493" spans="1:38">
      <c r="A493">
        <v>11</v>
      </c>
      <c r="B493" t="s">
        <v>763</v>
      </c>
      <c r="C493" t="s">
        <v>122</v>
      </c>
      <c r="D493" t="s">
        <v>121</v>
      </c>
      <c r="E493" t="s">
        <v>1493</v>
      </c>
      <c r="F493" t="s">
        <v>102</v>
      </c>
      <c r="G493">
        <v>22.626999999999999</v>
      </c>
      <c r="H493">
        <v>193601</v>
      </c>
      <c r="I493">
        <v>6407</v>
      </c>
      <c r="J493" t="s">
        <v>102</v>
      </c>
      <c r="K493" t="s">
        <v>102</v>
      </c>
      <c r="L493" t="s">
        <v>102</v>
      </c>
      <c r="M493" t="s">
        <v>102</v>
      </c>
      <c r="N493">
        <v>3.2259500000000001</v>
      </c>
      <c r="O493" t="s">
        <v>102</v>
      </c>
      <c r="P493" t="s">
        <v>102</v>
      </c>
      <c r="Q493" t="s">
        <v>102</v>
      </c>
      <c r="R493" t="s">
        <v>102</v>
      </c>
      <c r="U493">
        <v>21.574999999999999</v>
      </c>
      <c r="V493">
        <v>23.632999999999999</v>
      </c>
      <c r="W493">
        <v>13848.923000000001</v>
      </c>
      <c r="X493">
        <v>10.831</v>
      </c>
      <c r="Y493">
        <v>92326.150999999998</v>
      </c>
      <c r="Z493">
        <v>0.91300000000000003</v>
      </c>
      <c r="AA493">
        <v>0.94499999999999995</v>
      </c>
      <c r="AB493">
        <v>2.754</v>
      </c>
      <c r="AC493">
        <v>2.694</v>
      </c>
      <c r="AD493">
        <v>1.141</v>
      </c>
      <c r="AE493">
        <v>9.8267000000000007</v>
      </c>
      <c r="AF493">
        <v>7.2858999999999998</v>
      </c>
      <c r="AG493">
        <v>0.76900000000000002</v>
      </c>
      <c r="AH493">
        <v>1.097</v>
      </c>
      <c r="AI493">
        <v>0.90400000000000003</v>
      </c>
      <c r="AJ493">
        <v>0.44700000000000001</v>
      </c>
      <c r="AK493">
        <v>1.4630000000000001</v>
      </c>
      <c r="AL493" t="s">
        <v>1491</v>
      </c>
    </row>
    <row r="494" spans="1:38">
      <c r="A494">
        <v>12</v>
      </c>
      <c r="B494" t="s">
        <v>764</v>
      </c>
      <c r="C494" t="s">
        <v>118</v>
      </c>
      <c r="D494" t="s">
        <v>117</v>
      </c>
      <c r="E494" t="s">
        <v>1493</v>
      </c>
      <c r="F494" t="s">
        <v>102</v>
      </c>
      <c r="G494">
        <v>22.634</v>
      </c>
      <c r="H494">
        <v>99488</v>
      </c>
      <c r="I494">
        <v>3319</v>
      </c>
      <c r="J494" t="s">
        <v>102</v>
      </c>
      <c r="K494" t="s">
        <v>102</v>
      </c>
      <c r="L494" t="s">
        <v>102</v>
      </c>
      <c r="M494" t="s">
        <v>102</v>
      </c>
      <c r="N494">
        <v>1.6577500000000001</v>
      </c>
      <c r="O494" t="s">
        <v>102</v>
      </c>
      <c r="P494" t="s">
        <v>102</v>
      </c>
      <c r="Q494" t="s">
        <v>102</v>
      </c>
      <c r="R494" t="s">
        <v>102</v>
      </c>
      <c r="U494">
        <v>21.716999999999999</v>
      </c>
      <c r="V494">
        <v>23.55</v>
      </c>
      <c r="W494">
        <v>13949.349</v>
      </c>
      <c r="X494">
        <v>10.753</v>
      </c>
      <c r="Y494">
        <v>92995.663</v>
      </c>
      <c r="Z494">
        <v>0.91800000000000004</v>
      </c>
      <c r="AA494">
        <v>0.94399999999999995</v>
      </c>
      <c r="AB494">
        <v>2.7639999999999998</v>
      </c>
      <c r="AC494">
        <v>2.6970000000000001</v>
      </c>
      <c r="AD494">
        <v>1.141</v>
      </c>
      <c r="AE494">
        <v>9.8871000000000002</v>
      </c>
      <c r="AF494">
        <v>7.2862999999999998</v>
      </c>
      <c r="AG494">
        <v>0.76700000000000002</v>
      </c>
      <c r="AH494">
        <v>1.079</v>
      </c>
      <c r="AI494">
        <v>0.89600000000000002</v>
      </c>
      <c r="AJ494">
        <v>0.44600000000000001</v>
      </c>
      <c r="AK494">
        <v>1.4630000000000001</v>
      </c>
      <c r="AL494" t="s">
        <v>1491</v>
      </c>
    </row>
    <row r="495" spans="1:38">
      <c r="A495">
        <v>13</v>
      </c>
      <c r="B495" t="s">
        <v>765</v>
      </c>
      <c r="C495" t="s">
        <v>114</v>
      </c>
      <c r="D495" t="s">
        <v>113</v>
      </c>
      <c r="E495" t="s">
        <v>1493</v>
      </c>
      <c r="F495" t="s">
        <v>102</v>
      </c>
      <c r="G495">
        <v>22.641999999999999</v>
      </c>
      <c r="H495">
        <v>33993</v>
      </c>
      <c r="I495">
        <v>1162</v>
      </c>
      <c r="J495" t="s">
        <v>102</v>
      </c>
      <c r="K495" t="s">
        <v>102</v>
      </c>
      <c r="L495" t="s">
        <v>102</v>
      </c>
      <c r="M495" t="s">
        <v>102</v>
      </c>
      <c r="N495">
        <v>0.56642000000000003</v>
      </c>
      <c r="O495" t="s">
        <v>102</v>
      </c>
      <c r="P495" t="s">
        <v>102</v>
      </c>
      <c r="Q495" t="s">
        <v>102</v>
      </c>
      <c r="R495" t="s">
        <v>102</v>
      </c>
      <c r="U495">
        <v>21.858000000000001</v>
      </c>
      <c r="V495">
        <v>23.283000000000001</v>
      </c>
      <c r="W495">
        <v>14270.772999999999</v>
      </c>
      <c r="X495">
        <v>10.510999999999999</v>
      </c>
      <c r="Y495">
        <v>95138.486999999994</v>
      </c>
      <c r="Z495">
        <v>0.92100000000000004</v>
      </c>
      <c r="AA495">
        <v>0.94499999999999995</v>
      </c>
      <c r="AB495">
        <v>2.7839999999999998</v>
      </c>
      <c r="AC495">
        <v>2.702</v>
      </c>
      <c r="AD495">
        <v>1.141</v>
      </c>
      <c r="AE495">
        <v>9.4387000000000008</v>
      </c>
      <c r="AF495">
        <v>6.9923999999999999</v>
      </c>
      <c r="AG495">
        <v>0.75800000000000001</v>
      </c>
      <c r="AH495">
        <v>1.028</v>
      </c>
      <c r="AI495">
        <v>0.871</v>
      </c>
      <c r="AJ495">
        <v>0.443</v>
      </c>
      <c r="AK495">
        <v>1.4630000000000001</v>
      </c>
      <c r="AL495" t="s">
        <v>1491</v>
      </c>
    </row>
    <row r="496" spans="1:38">
      <c r="A496">
        <v>14</v>
      </c>
      <c r="B496" t="s">
        <v>766</v>
      </c>
      <c r="C496" t="s">
        <v>110</v>
      </c>
      <c r="D496" t="s">
        <v>109</v>
      </c>
      <c r="E496" t="s">
        <v>1493</v>
      </c>
      <c r="F496" t="s">
        <v>102</v>
      </c>
      <c r="G496">
        <v>22.631</v>
      </c>
      <c r="H496">
        <v>18428</v>
      </c>
      <c r="I496">
        <v>637</v>
      </c>
      <c r="J496" t="s">
        <v>102</v>
      </c>
      <c r="K496" t="s">
        <v>102</v>
      </c>
      <c r="L496" t="s">
        <v>102</v>
      </c>
      <c r="M496" t="s">
        <v>102</v>
      </c>
      <c r="N496">
        <v>0.30706</v>
      </c>
      <c r="O496" t="s">
        <v>102</v>
      </c>
      <c r="P496" t="s">
        <v>102</v>
      </c>
      <c r="Q496" t="s">
        <v>102</v>
      </c>
      <c r="R496" t="s">
        <v>102</v>
      </c>
      <c r="U496">
        <v>21.908000000000001</v>
      </c>
      <c r="V496">
        <v>23.257999999999999</v>
      </c>
      <c r="W496">
        <v>14303.451999999999</v>
      </c>
      <c r="X496">
        <v>10.487</v>
      </c>
      <c r="Y496">
        <v>95356.346999999994</v>
      </c>
      <c r="Z496">
        <v>0.94399999999999995</v>
      </c>
      <c r="AA496">
        <v>0.96899999999999997</v>
      </c>
      <c r="AB496">
        <v>2.7839999999999998</v>
      </c>
      <c r="AC496">
        <v>2.6989999999999998</v>
      </c>
      <c r="AD496">
        <v>1.141</v>
      </c>
      <c r="AE496">
        <v>9.4230999999999998</v>
      </c>
      <c r="AF496">
        <v>6.8140999999999998</v>
      </c>
      <c r="AG496">
        <v>0.75700000000000001</v>
      </c>
      <c r="AH496">
        <v>1.0109999999999999</v>
      </c>
      <c r="AI496">
        <v>0.86</v>
      </c>
      <c r="AJ496">
        <v>0.44</v>
      </c>
      <c r="AK496">
        <v>1.4630000000000001</v>
      </c>
      <c r="AL496" t="s">
        <v>1491</v>
      </c>
    </row>
    <row r="497" spans="1:38">
      <c r="A497">
        <v>15</v>
      </c>
      <c r="B497" t="s">
        <v>767</v>
      </c>
      <c r="D497" t="s">
        <v>768</v>
      </c>
      <c r="E497" t="s">
        <v>1493</v>
      </c>
      <c r="F497" t="s">
        <v>102</v>
      </c>
      <c r="G497">
        <v>22.594000000000001</v>
      </c>
      <c r="H497">
        <v>44615</v>
      </c>
      <c r="I497">
        <v>1527</v>
      </c>
      <c r="J497" t="s">
        <v>102</v>
      </c>
      <c r="K497" t="s">
        <v>102</v>
      </c>
      <c r="L497" t="s">
        <v>102</v>
      </c>
      <c r="M497" t="s">
        <v>102</v>
      </c>
      <c r="N497">
        <v>0.74341000000000002</v>
      </c>
      <c r="O497" t="s">
        <v>102</v>
      </c>
      <c r="P497" t="s">
        <v>102</v>
      </c>
      <c r="Q497" t="s">
        <v>102</v>
      </c>
      <c r="R497" t="s">
        <v>102</v>
      </c>
      <c r="U497">
        <v>21.917000000000002</v>
      </c>
      <c r="V497">
        <v>23.192</v>
      </c>
      <c r="W497">
        <v>13212.59</v>
      </c>
      <c r="X497">
        <v>11.353</v>
      </c>
      <c r="Y497">
        <v>88083.930999999997</v>
      </c>
      <c r="Z497">
        <v>0.94699999999999995</v>
      </c>
      <c r="AA497">
        <v>0.94799999999999995</v>
      </c>
      <c r="AB497">
        <v>2.1080000000000001</v>
      </c>
      <c r="AC497">
        <v>2.427</v>
      </c>
      <c r="AD497">
        <v>1.137</v>
      </c>
      <c r="AE497">
        <v>3.5478000000000001</v>
      </c>
      <c r="AF497">
        <v>1.8027</v>
      </c>
      <c r="AG497">
        <v>0.78600000000000003</v>
      </c>
      <c r="AH497">
        <v>0.94299999999999995</v>
      </c>
      <c r="AI497">
        <v>0.83399999999999996</v>
      </c>
      <c r="AJ497">
        <v>0.46100000000000002</v>
      </c>
      <c r="AK497">
        <v>1.46</v>
      </c>
      <c r="AL497" t="s">
        <v>1491</v>
      </c>
    </row>
    <row r="498" spans="1:38">
      <c r="A498">
        <v>16</v>
      </c>
      <c r="B498" t="s">
        <v>769</v>
      </c>
      <c r="D498" t="s">
        <v>770</v>
      </c>
      <c r="E498" t="s">
        <v>1493</v>
      </c>
      <c r="F498" t="s">
        <v>102</v>
      </c>
      <c r="G498">
        <v>22.596</v>
      </c>
      <c r="H498">
        <v>32601</v>
      </c>
      <c r="I498">
        <v>1327</v>
      </c>
      <c r="J498" t="s">
        <v>102</v>
      </c>
      <c r="K498" t="s">
        <v>102</v>
      </c>
      <c r="L498" t="s">
        <v>102</v>
      </c>
      <c r="M498" t="s">
        <v>102</v>
      </c>
      <c r="N498">
        <v>0.54322999999999999</v>
      </c>
      <c r="O498" t="s">
        <v>102</v>
      </c>
      <c r="P498" t="s">
        <v>102</v>
      </c>
      <c r="Q498" t="s">
        <v>102</v>
      </c>
      <c r="R498" t="s">
        <v>102</v>
      </c>
      <c r="U498">
        <v>22.15</v>
      </c>
      <c r="V498">
        <v>23.141999999999999</v>
      </c>
      <c r="W498">
        <v>18257.864000000001</v>
      </c>
      <c r="X498">
        <v>8.2159999999999993</v>
      </c>
      <c r="Y498">
        <v>121719.095</v>
      </c>
      <c r="Z498">
        <v>1.03</v>
      </c>
      <c r="AA498">
        <v>1.022</v>
      </c>
      <c r="AB498">
        <v>1.4990000000000001</v>
      </c>
      <c r="AC498">
        <v>2.6629999999999998</v>
      </c>
      <c r="AD498">
        <v>1.0669999999999999</v>
      </c>
      <c r="AE498">
        <v>0.32790000000000002</v>
      </c>
      <c r="AF498">
        <v>0.17249999999999999</v>
      </c>
      <c r="AG498">
        <v>0.66900000000000004</v>
      </c>
      <c r="AH498">
        <v>0.753</v>
      </c>
      <c r="AI498">
        <v>0.68</v>
      </c>
      <c r="AJ498">
        <v>0.39500000000000002</v>
      </c>
      <c r="AK498">
        <v>1.4610000000000001</v>
      </c>
      <c r="AL498" t="s">
        <v>1491</v>
      </c>
    </row>
    <row r="499" spans="1:38">
      <c r="A499">
        <v>17</v>
      </c>
      <c r="B499" t="s">
        <v>771</v>
      </c>
      <c r="D499" t="s">
        <v>772</v>
      </c>
      <c r="E499" t="s">
        <v>1493</v>
      </c>
      <c r="F499" t="s">
        <v>102</v>
      </c>
      <c r="G499">
        <v>22.584</v>
      </c>
      <c r="H499">
        <v>57244</v>
      </c>
      <c r="I499">
        <v>2127</v>
      </c>
      <c r="J499" t="s">
        <v>102</v>
      </c>
      <c r="K499" t="s">
        <v>102</v>
      </c>
      <c r="L499" t="s">
        <v>102</v>
      </c>
      <c r="M499" t="s">
        <v>102</v>
      </c>
      <c r="N499">
        <v>0.95386000000000004</v>
      </c>
      <c r="O499" t="s">
        <v>102</v>
      </c>
      <c r="P499" t="s">
        <v>102</v>
      </c>
      <c r="Q499" t="s">
        <v>102</v>
      </c>
      <c r="R499" t="s">
        <v>102</v>
      </c>
      <c r="U499">
        <v>22.05</v>
      </c>
      <c r="V499">
        <v>23.15</v>
      </c>
      <c r="W499">
        <v>15274.313</v>
      </c>
      <c r="X499">
        <v>9.82</v>
      </c>
      <c r="Y499">
        <v>101828.754</v>
      </c>
      <c r="Z499">
        <v>1</v>
      </c>
      <c r="AA499">
        <v>0.998</v>
      </c>
      <c r="AB499">
        <v>1.4630000000000001</v>
      </c>
      <c r="AC499">
        <v>2.6429999999999998</v>
      </c>
      <c r="AD499">
        <v>1.0660000000000001</v>
      </c>
      <c r="AE499">
        <v>0.2417</v>
      </c>
      <c r="AF499">
        <v>0.1363</v>
      </c>
      <c r="AG499">
        <v>0.73099999999999998</v>
      </c>
      <c r="AH499">
        <v>0.84099999999999997</v>
      </c>
      <c r="AI499">
        <v>0.754</v>
      </c>
      <c r="AJ499">
        <v>0.43099999999999999</v>
      </c>
      <c r="AK499">
        <v>1.4590000000000001</v>
      </c>
      <c r="AL499" t="s">
        <v>1491</v>
      </c>
    </row>
    <row r="500" spans="1:38">
      <c r="A500">
        <v>18</v>
      </c>
      <c r="B500" t="s">
        <v>773</v>
      </c>
      <c r="D500" t="s">
        <v>774</v>
      </c>
      <c r="E500" t="s">
        <v>1493</v>
      </c>
      <c r="F500" t="s">
        <v>102</v>
      </c>
      <c r="G500">
        <v>22.585999999999999</v>
      </c>
      <c r="H500">
        <v>29461</v>
      </c>
      <c r="I500">
        <v>1117</v>
      </c>
      <c r="J500" t="s">
        <v>102</v>
      </c>
      <c r="K500" t="s">
        <v>102</v>
      </c>
      <c r="L500" t="s">
        <v>102</v>
      </c>
      <c r="M500" t="s">
        <v>102</v>
      </c>
      <c r="N500">
        <v>0.49091000000000001</v>
      </c>
      <c r="O500" t="s">
        <v>102</v>
      </c>
      <c r="P500" t="s">
        <v>102</v>
      </c>
      <c r="Q500" t="s">
        <v>102</v>
      </c>
      <c r="R500" t="s">
        <v>102</v>
      </c>
      <c r="S500" t="s">
        <v>1248</v>
      </c>
      <c r="U500">
        <v>22.074999999999999</v>
      </c>
      <c r="V500">
        <v>23.074999999999999</v>
      </c>
      <c r="W500">
        <v>15974.395</v>
      </c>
      <c r="X500">
        <v>9.39</v>
      </c>
      <c r="Y500">
        <v>106495.966</v>
      </c>
      <c r="Z500">
        <v>0.98699999999999999</v>
      </c>
      <c r="AA500">
        <v>0.98699999999999999</v>
      </c>
      <c r="AB500">
        <v>2.4700000000000002</v>
      </c>
      <c r="AC500">
        <v>2.9239999999999999</v>
      </c>
      <c r="AD500">
        <v>1.127</v>
      </c>
      <c r="AE500">
        <v>0.16750000000000001</v>
      </c>
      <c r="AF500">
        <v>9.3799999999999994E-2</v>
      </c>
      <c r="AG500">
        <v>0.71499999999999997</v>
      </c>
      <c r="AH500">
        <v>0.80900000000000005</v>
      </c>
      <c r="AI500">
        <v>0.73599999999999999</v>
      </c>
      <c r="AJ500">
        <v>0.42699999999999999</v>
      </c>
      <c r="AK500">
        <v>1.4590000000000001</v>
      </c>
      <c r="AL500" t="s">
        <v>1491</v>
      </c>
    </row>
    <row r="501" spans="1:38">
      <c r="A501">
        <v>19</v>
      </c>
      <c r="B501" t="s">
        <v>775</v>
      </c>
      <c r="D501" t="s">
        <v>776</v>
      </c>
      <c r="E501" t="s">
        <v>1493</v>
      </c>
      <c r="F501" t="s">
        <v>102</v>
      </c>
      <c r="G501">
        <v>22.584</v>
      </c>
      <c r="H501">
        <v>47777</v>
      </c>
      <c r="I501">
        <v>1395</v>
      </c>
      <c r="J501" t="s">
        <v>102</v>
      </c>
      <c r="K501" t="s">
        <v>102</v>
      </c>
      <c r="L501" t="s">
        <v>102</v>
      </c>
      <c r="M501" t="s">
        <v>102</v>
      </c>
      <c r="N501">
        <v>0.79610999999999998</v>
      </c>
      <c r="O501" t="s">
        <v>102</v>
      </c>
      <c r="P501" t="s">
        <v>102</v>
      </c>
      <c r="Q501" t="s">
        <v>102</v>
      </c>
      <c r="R501" t="s">
        <v>102</v>
      </c>
      <c r="T501" t="s">
        <v>1492</v>
      </c>
      <c r="U501">
        <v>22.007999999999999</v>
      </c>
      <c r="V501">
        <v>23.324999999999999</v>
      </c>
      <c r="W501">
        <v>11208.925999999999</v>
      </c>
      <c r="X501">
        <v>13.382</v>
      </c>
      <c r="Y501">
        <v>74726.171000000002</v>
      </c>
      <c r="Z501" t="s">
        <v>5</v>
      </c>
      <c r="AA501" t="s">
        <v>5</v>
      </c>
      <c r="AB501">
        <v>1.052</v>
      </c>
      <c r="AC501">
        <v>2.6640000000000001</v>
      </c>
      <c r="AD501">
        <v>1.121</v>
      </c>
      <c r="AE501">
        <v>0.37330000000000002</v>
      </c>
      <c r="AF501">
        <v>0.16800000000000001</v>
      </c>
      <c r="AG501">
        <v>0.85299999999999998</v>
      </c>
      <c r="AH501">
        <v>0</v>
      </c>
      <c r="AI501">
        <v>0</v>
      </c>
      <c r="AJ501">
        <v>0.503</v>
      </c>
      <c r="AK501">
        <v>1.4590000000000001</v>
      </c>
      <c r="AL501" t="s">
        <v>1491</v>
      </c>
    </row>
    <row r="502" spans="1:38">
      <c r="A502">
        <v>20</v>
      </c>
      <c r="B502" t="s">
        <v>777</v>
      </c>
      <c r="D502" t="s">
        <v>778</v>
      </c>
      <c r="E502" t="s">
        <v>1493</v>
      </c>
      <c r="F502" t="s">
        <v>102</v>
      </c>
      <c r="G502">
        <v>22.581</v>
      </c>
      <c r="H502">
        <v>32439</v>
      </c>
      <c r="I502">
        <v>1041</v>
      </c>
      <c r="J502" t="s">
        <v>102</v>
      </c>
      <c r="K502" t="s">
        <v>102</v>
      </c>
      <c r="L502" t="s">
        <v>102</v>
      </c>
      <c r="M502" t="s">
        <v>102</v>
      </c>
      <c r="N502">
        <v>0.54052999999999995</v>
      </c>
      <c r="O502" t="s">
        <v>102</v>
      </c>
      <c r="P502" t="s">
        <v>102</v>
      </c>
      <c r="Q502" t="s">
        <v>102</v>
      </c>
      <c r="R502" t="s">
        <v>102</v>
      </c>
      <c r="T502" t="s">
        <v>1492</v>
      </c>
      <c r="U502">
        <v>21.95</v>
      </c>
      <c r="V502">
        <v>23.308</v>
      </c>
      <c r="W502">
        <v>13453.637000000001</v>
      </c>
      <c r="X502">
        <v>11.148999999999999</v>
      </c>
      <c r="Y502">
        <v>89690.91</v>
      </c>
      <c r="Z502" t="s">
        <v>5</v>
      </c>
      <c r="AA502" t="s">
        <v>5</v>
      </c>
      <c r="AB502">
        <v>1.4259999999999999</v>
      </c>
      <c r="AC502">
        <v>2.4319999999999999</v>
      </c>
      <c r="AD502">
        <v>1.0620000000000001</v>
      </c>
      <c r="AE502">
        <v>2.9325000000000001</v>
      </c>
      <c r="AF502">
        <v>1.5246999999999999</v>
      </c>
      <c r="AG502">
        <v>0.77900000000000003</v>
      </c>
      <c r="AH502">
        <v>0</v>
      </c>
      <c r="AI502">
        <v>0.93600000000000005</v>
      </c>
      <c r="AJ502">
        <v>0.45600000000000002</v>
      </c>
      <c r="AK502">
        <v>1.4590000000000001</v>
      </c>
      <c r="AL502" t="s">
        <v>1491</v>
      </c>
    </row>
    <row r="503" spans="1:38">
      <c r="A503">
        <v>21</v>
      </c>
      <c r="B503" t="s">
        <v>779</v>
      </c>
      <c r="D503" t="s">
        <v>780</v>
      </c>
      <c r="E503" t="s">
        <v>1493</v>
      </c>
      <c r="F503" t="s">
        <v>102</v>
      </c>
      <c r="G503">
        <v>22.591000000000001</v>
      </c>
      <c r="H503">
        <v>9254</v>
      </c>
      <c r="I503">
        <v>333</v>
      </c>
      <c r="J503" t="s">
        <v>102</v>
      </c>
      <c r="K503" t="s">
        <v>102</v>
      </c>
      <c r="L503" t="s">
        <v>102</v>
      </c>
      <c r="M503" t="s">
        <v>102</v>
      </c>
      <c r="N503">
        <v>0.1542</v>
      </c>
      <c r="O503" t="s">
        <v>102</v>
      </c>
      <c r="P503" t="s">
        <v>102</v>
      </c>
      <c r="Q503" t="s">
        <v>102</v>
      </c>
      <c r="R503" t="s">
        <v>102</v>
      </c>
      <c r="S503" t="s">
        <v>1248</v>
      </c>
      <c r="T503" t="s">
        <v>1492</v>
      </c>
      <c r="U503">
        <v>22.242000000000001</v>
      </c>
      <c r="V503">
        <v>22.832999999999998</v>
      </c>
      <c r="W503">
        <v>3337.0419999999999</v>
      </c>
      <c r="X503">
        <v>44.95</v>
      </c>
      <c r="Y503">
        <v>22246.944</v>
      </c>
      <c r="Z503" t="s">
        <v>5</v>
      </c>
      <c r="AA503" t="s">
        <v>5</v>
      </c>
      <c r="AB503" t="s">
        <v>5</v>
      </c>
      <c r="AC503">
        <v>2.4340000000000002</v>
      </c>
      <c r="AD503">
        <v>1.0229999999999999</v>
      </c>
      <c r="AE503">
        <v>0.26779999999999998</v>
      </c>
      <c r="AF503">
        <v>0.182</v>
      </c>
      <c r="AG503">
        <v>1.5640000000000001</v>
      </c>
      <c r="AH503">
        <v>0</v>
      </c>
      <c r="AI503">
        <v>0</v>
      </c>
      <c r="AJ503">
        <v>0</v>
      </c>
      <c r="AK503">
        <v>1.4610000000000001</v>
      </c>
      <c r="AL503" t="s">
        <v>1491</v>
      </c>
    </row>
    <row r="504" spans="1:38">
      <c r="A504">
        <v>22</v>
      </c>
      <c r="B504" t="s">
        <v>781</v>
      </c>
      <c r="D504" t="s">
        <v>782</v>
      </c>
      <c r="E504" t="s">
        <v>1493</v>
      </c>
      <c r="F504" t="s">
        <v>102</v>
      </c>
      <c r="G504">
        <v>22.597999999999999</v>
      </c>
      <c r="H504">
        <v>21811</v>
      </c>
      <c r="I504">
        <v>839</v>
      </c>
      <c r="J504" t="s">
        <v>102</v>
      </c>
      <c r="K504" t="s">
        <v>102</v>
      </c>
      <c r="L504" t="s">
        <v>102</v>
      </c>
      <c r="M504" t="s">
        <v>102</v>
      </c>
      <c r="N504">
        <v>0.36342999999999998</v>
      </c>
      <c r="O504" t="s">
        <v>102</v>
      </c>
      <c r="P504" t="s">
        <v>102</v>
      </c>
      <c r="Q504" t="s">
        <v>102</v>
      </c>
      <c r="R504" t="s">
        <v>102</v>
      </c>
      <c r="S504" t="s">
        <v>1248</v>
      </c>
      <c r="U504">
        <v>22.016999999999999</v>
      </c>
      <c r="V504">
        <v>23.216999999999999</v>
      </c>
      <c r="W504">
        <v>16793.93</v>
      </c>
      <c r="X504">
        <v>8.9320000000000004</v>
      </c>
      <c r="Y504">
        <v>111959.53599999999</v>
      </c>
      <c r="Z504">
        <v>1.054</v>
      </c>
      <c r="AA504">
        <v>1.0269999999999999</v>
      </c>
      <c r="AB504">
        <v>1.5249999999999999</v>
      </c>
      <c r="AC504">
        <v>15.223000000000001</v>
      </c>
      <c r="AD504">
        <v>1.0489999999999999</v>
      </c>
      <c r="AE504">
        <v>1.7507999999999999</v>
      </c>
      <c r="AF504">
        <v>1.8673999999999999</v>
      </c>
      <c r="AG504">
        <v>0.69799999999999995</v>
      </c>
      <c r="AH504">
        <v>0.83799999999999997</v>
      </c>
      <c r="AI504">
        <v>0.73399999999999999</v>
      </c>
      <c r="AJ504">
        <v>0.41199999999999998</v>
      </c>
      <c r="AK504">
        <v>1.4590000000000001</v>
      </c>
      <c r="AL504" t="s">
        <v>1491</v>
      </c>
    </row>
    <row r="505" spans="1:38">
      <c r="A505">
        <v>23</v>
      </c>
      <c r="B505" t="s">
        <v>783</v>
      </c>
      <c r="D505" t="s">
        <v>784</v>
      </c>
      <c r="E505" t="s">
        <v>1493</v>
      </c>
      <c r="F505" t="s">
        <v>102</v>
      </c>
      <c r="G505">
        <v>22.602</v>
      </c>
      <c r="H505">
        <v>19366</v>
      </c>
      <c r="I505">
        <v>691</v>
      </c>
      <c r="J505" t="s">
        <v>102</v>
      </c>
      <c r="K505" t="s">
        <v>102</v>
      </c>
      <c r="L505" t="s">
        <v>102</v>
      </c>
      <c r="M505" t="s">
        <v>102</v>
      </c>
      <c r="N505">
        <v>0.32268999999999998</v>
      </c>
      <c r="O505" t="s">
        <v>102</v>
      </c>
      <c r="P505" t="s">
        <v>102</v>
      </c>
      <c r="Q505" t="s">
        <v>102</v>
      </c>
      <c r="R505" t="s">
        <v>102</v>
      </c>
      <c r="S505" t="s">
        <v>1248</v>
      </c>
      <c r="T505" t="s">
        <v>1492</v>
      </c>
      <c r="U505">
        <v>22.108000000000001</v>
      </c>
      <c r="V505">
        <v>23.117000000000001</v>
      </c>
      <c r="W505">
        <v>14811.782999999999</v>
      </c>
      <c r="X505">
        <v>10.127000000000001</v>
      </c>
      <c r="Y505">
        <v>98745.222999999998</v>
      </c>
      <c r="Z505" t="s">
        <v>5</v>
      </c>
      <c r="AA505" t="s">
        <v>5</v>
      </c>
      <c r="AB505">
        <v>1.3580000000000001</v>
      </c>
      <c r="AC505">
        <v>2.669</v>
      </c>
      <c r="AD505">
        <v>1.0620000000000001</v>
      </c>
      <c r="AE505">
        <v>0.30209999999999998</v>
      </c>
      <c r="AF505">
        <v>0.16070000000000001</v>
      </c>
      <c r="AG505">
        <v>0.74299999999999999</v>
      </c>
      <c r="AH505">
        <v>0</v>
      </c>
      <c r="AI505">
        <v>0.82499999999999996</v>
      </c>
      <c r="AJ505">
        <v>0.435</v>
      </c>
      <c r="AK505">
        <v>1.4610000000000001</v>
      </c>
      <c r="AL505" t="s">
        <v>1491</v>
      </c>
    </row>
    <row r="506" spans="1:38">
      <c r="A506">
        <v>24</v>
      </c>
      <c r="B506" t="s">
        <v>785</v>
      </c>
      <c r="D506" t="s">
        <v>786</v>
      </c>
      <c r="E506" t="s">
        <v>1493</v>
      </c>
      <c r="F506" t="s">
        <v>102</v>
      </c>
      <c r="G506">
        <v>22.579000000000001</v>
      </c>
      <c r="H506">
        <v>20291</v>
      </c>
      <c r="I506">
        <v>647</v>
      </c>
      <c r="J506" t="s">
        <v>102</v>
      </c>
      <c r="K506" t="s">
        <v>102</v>
      </c>
      <c r="L506" t="s">
        <v>102</v>
      </c>
      <c r="M506" t="s">
        <v>102</v>
      </c>
      <c r="N506">
        <v>0.33811000000000002</v>
      </c>
      <c r="O506" t="s">
        <v>102</v>
      </c>
      <c r="P506" t="s">
        <v>102</v>
      </c>
      <c r="Q506" t="s">
        <v>102</v>
      </c>
      <c r="R506" t="s">
        <v>102</v>
      </c>
      <c r="S506" t="s">
        <v>1248</v>
      </c>
      <c r="T506" t="s">
        <v>1492</v>
      </c>
      <c r="U506">
        <v>22.141999999999999</v>
      </c>
      <c r="V506">
        <v>22.933</v>
      </c>
      <c r="W506">
        <v>9042.9269999999997</v>
      </c>
      <c r="X506">
        <v>16.588000000000001</v>
      </c>
      <c r="Y506">
        <v>60286.178</v>
      </c>
      <c r="Z506" t="s">
        <v>5</v>
      </c>
      <c r="AA506" t="s">
        <v>5</v>
      </c>
      <c r="AB506">
        <v>0.98899999999999999</v>
      </c>
      <c r="AC506">
        <v>2.6629999999999998</v>
      </c>
      <c r="AD506">
        <v>1.0629999999999999</v>
      </c>
      <c r="AE506">
        <v>0.14810000000000001</v>
      </c>
      <c r="AF506">
        <v>6.5000000000000002E-2</v>
      </c>
      <c r="AG506">
        <v>0.95</v>
      </c>
      <c r="AH506">
        <v>0</v>
      </c>
      <c r="AI506">
        <v>0</v>
      </c>
      <c r="AJ506">
        <v>0</v>
      </c>
      <c r="AK506">
        <v>1.46</v>
      </c>
      <c r="AL506" t="s">
        <v>1491</v>
      </c>
    </row>
    <row r="507" spans="1:38">
      <c r="A507">
        <v>25</v>
      </c>
      <c r="B507" t="s">
        <v>787</v>
      </c>
      <c r="D507" t="s">
        <v>788</v>
      </c>
      <c r="E507" t="s">
        <v>1493</v>
      </c>
      <c r="F507" t="s">
        <v>102</v>
      </c>
      <c r="G507">
        <v>22.58</v>
      </c>
      <c r="H507">
        <v>146568</v>
      </c>
      <c r="I507">
        <v>4795</v>
      </c>
      <c r="J507" t="s">
        <v>102</v>
      </c>
      <c r="K507" t="s">
        <v>102</v>
      </c>
      <c r="L507" t="s">
        <v>102</v>
      </c>
      <c r="M507" t="s">
        <v>102</v>
      </c>
      <c r="N507">
        <v>2.44224</v>
      </c>
      <c r="O507" t="s">
        <v>102</v>
      </c>
      <c r="P507" t="s">
        <v>102</v>
      </c>
      <c r="Q507" t="s">
        <v>102</v>
      </c>
      <c r="R507" t="s">
        <v>102</v>
      </c>
      <c r="T507" t="s">
        <v>1492</v>
      </c>
      <c r="U507">
        <v>21.858000000000001</v>
      </c>
      <c r="V507">
        <v>23.317</v>
      </c>
      <c r="W507">
        <v>12648.572</v>
      </c>
      <c r="X507">
        <v>11.859</v>
      </c>
      <c r="Y507">
        <v>84323.813999999998</v>
      </c>
      <c r="Z507">
        <v>0.94799999999999995</v>
      </c>
      <c r="AA507">
        <v>0.96799999999999997</v>
      </c>
      <c r="AB507">
        <v>1.327</v>
      </c>
      <c r="AC507">
        <v>2.6579999999999999</v>
      </c>
      <c r="AD507">
        <v>1.0620000000000001</v>
      </c>
      <c r="AE507">
        <v>0.95909999999999995</v>
      </c>
      <c r="AF507">
        <v>0.44829999999999998</v>
      </c>
      <c r="AG507">
        <v>0.80300000000000005</v>
      </c>
      <c r="AH507">
        <v>1.0409999999999999</v>
      </c>
      <c r="AI507">
        <v>0.89300000000000002</v>
      </c>
      <c r="AJ507">
        <v>0.46899999999999997</v>
      </c>
      <c r="AK507">
        <v>1.4590000000000001</v>
      </c>
      <c r="AL507" t="s">
        <v>1491</v>
      </c>
    </row>
    <row r="508" spans="1:38">
      <c r="A508">
        <v>26</v>
      </c>
      <c r="B508" t="s">
        <v>789</v>
      </c>
      <c r="D508" t="s">
        <v>990</v>
      </c>
      <c r="E508" t="s">
        <v>1493</v>
      </c>
      <c r="F508" t="s">
        <v>102</v>
      </c>
      <c r="G508">
        <v>22.59</v>
      </c>
      <c r="H508">
        <v>47077</v>
      </c>
      <c r="I508">
        <v>1699</v>
      </c>
      <c r="J508" t="s">
        <v>102</v>
      </c>
      <c r="K508" t="s">
        <v>102</v>
      </c>
      <c r="L508" t="s">
        <v>102</v>
      </c>
      <c r="M508" t="s">
        <v>102</v>
      </c>
      <c r="N508">
        <v>0.78442999999999996</v>
      </c>
      <c r="O508" t="s">
        <v>102</v>
      </c>
      <c r="P508" t="s">
        <v>102</v>
      </c>
      <c r="Q508" t="s">
        <v>102</v>
      </c>
      <c r="R508" t="s">
        <v>102</v>
      </c>
      <c r="T508" t="s">
        <v>1492</v>
      </c>
      <c r="U508">
        <v>22.125</v>
      </c>
      <c r="V508">
        <v>23.007999999999999</v>
      </c>
      <c r="W508">
        <v>14562.468000000001</v>
      </c>
      <c r="X508">
        <v>10.3</v>
      </c>
      <c r="Y508">
        <v>97083.119000000006</v>
      </c>
      <c r="Z508" t="s">
        <v>5</v>
      </c>
      <c r="AA508" t="s">
        <v>5</v>
      </c>
      <c r="AB508">
        <v>1.379</v>
      </c>
      <c r="AC508">
        <v>2.6629999999999998</v>
      </c>
      <c r="AD508">
        <v>1.0629999999999999</v>
      </c>
      <c r="AE508">
        <v>0.51390000000000002</v>
      </c>
      <c r="AF508">
        <v>0.26479999999999998</v>
      </c>
      <c r="AG508">
        <v>0.749</v>
      </c>
      <c r="AH508">
        <v>0</v>
      </c>
      <c r="AI508">
        <v>0</v>
      </c>
      <c r="AJ508">
        <v>0.438</v>
      </c>
      <c r="AK508">
        <v>1.4610000000000001</v>
      </c>
      <c r="AL508" t="s">
        <v>1491</v>
      </c>
    </row>
    <row r="509" spans="1:38">
      <c r="A509">
        <v>27</v>
      </c>
      <c r="B509" t="s">
        <v>991</v>
      </c>
      <c r="D509" t="s">
        <v>992</v>
      </c>
      <c r="E509" t="s">
        <v>1493</v>
      </c>
      <c r="F509" t="s">
        <v>102</v>
      </c>
      <c r="G509">
        <v>22.573</v>
      </c>
      <c r="H509">
        <v>69142</v>
      </c>
      <c r="I509">
        <v>2687</v>
      </c>
      <c r="J509" t="s">
        <v>102</v>
      </c>
      <c r="K509" t="s">
        <v>102</v>
      </c>
      <c r="L509" t="s">
        <v>102</v>
      </c>
      <c r="M509" t="s">
        <v>102</v>
      </c>
      <c r="N509">
        <v>1.1520999999999999</v>
      </c>
      <c r="O509" t="s">
        <v>102</v>
      </c>
      <c r="P509" t="s">
        <v>102</v>
      </c>
      <c r="Q509" t="s">
        <v>102</v>
      </c>
      <c r="R509" t="s">
        <v>102</v>
      </c>
      <c r="U509">
        <v>22.074999999999999</v>
      </c>
      <c r="V509">
        <v>23.033000000000001</v>
      </c>
      <c r="W509">
        <v>16594.194</v>
      </c>
      <c r="X509">
        <v>9.0389999999999997</v>
      </c>
      <c r="Y509">
        <v>110627.95699999999</v>
      </c>
      <c r="Z509">
        <v>0.98699999999999999</v>
      </c>
      <c r="AA509">
        <v>0.98899999999999999</v>
      </c>
      <c r="AB509">
        <v>1.4419999999999999</v>
      </c>
      <c r="AC509">
        <v>2.657</v>
      </c>
      <c r="AD509">
        <v>1.0629999999999999</v>
      </c>
      <c r="AE509">
        <v>0.3679</v>
      </c>
      <c r="AF509">
        <v>0.219</v>
      </c>
      <c r="AG509">
        <v>0.70099999999999996</v>
      </c>
      <c r="AH509">
        <v>0.78900000000000003</v>
      </c>
      <c r="AI509">
        <v>0.71399999999999997</v>
      </c>
      <c r="AJ509">
        <v>0.41399999999999998</v>
      </c>
      <c r="AK509">
        <v>1.458</v>
      </c>
      <c r="AL509" t="s">
        <v>1491</v>
      </c>
    </row>
    <row r="510" spans="1:38">
      <c r="A510">
        <v>28</v>
      </c>
      <c r="B510" t="s">
        <v>993</v>
      </c>
      <c r="D510" t="s">
        <v>994</v>
      </c>
      <c r="E510" t="s">
        <v>1493</v>
      </c>
      <c r="F510" t="s">
        <v>102</v>
      </c>
      <c r="G510">
        <v>22.571999999999999</v>
      </c>
      <c r="H510">
        <v>45136</v>
      </c>
      <c r="I510">
        <v>1437</v>
      </c>
      <c r="J510" t="s">
        <v>102</v>
      </c>
      <c r="K510" t="s">
        <v>102</v>
      </c>
      <c r="L510" t="s">
        <v>102</v>
      </c>
      <c r="M510" t="s">
        <v>102</v>
      </c>
      <c r="N510">
        <v>0.75209000000000004</v>
      </c>
      <c r="O510" t="s">
        <v>102</v>
      </c>
      <c r="P510" t="s">
        <v>102</v>
      </c>
      <c r="Q510" t="s">
        <v>102</v>
      </c>
      <c r="R510" t="s">
        <v>102</v>
      </c>
      <c r="T510" t="s">
        <v>1492</v>
      </c>
      <c r="U510">
        <v>22.158000000000001</v>
      </c>
      <c r="V510">
        <v>22.966999999999999</v>
      </c>
      <c r="W510">
        <v>10532.656000000001</v>
      </c>
      <c r="X510">
        <v>14.241</v>
      </c>
      <c r="Y510">
        <v>70217.703999999998</v>
      </c>
      <c r="Z510" t="s">
        <v>5</v>
      </c>
      <c r="AA510" t="s">
        <v>5</v>
      </c>
      <c r="AB510">
        <v>1.1339999999999999</v>
      </c>
      <c r="AC510">
        <v>1.931</v>
      </c>
      <c r="AD510">
        <v>1.069</v>
      </c>
      <c r="AE510">
        <v>1.8806</v>
      </c>
      <c r="AF510">
        <v>1.7196</v>
      </c>
      <c r="AG510">
        <v>0.88</v>
      </c>
      <c r="AH510">
        <v>0</v>
      </c>
      <c r="AI510">
        <v>0</v>
      </c>
      <c r="AJ510">
        <v>0.51400000000000001</v>
      </c>
      <c r="AK510">
        <v>1.4570000000000001</v>
      </c>
      <c r="AL510" t="s">
        <v>1491</v>
      </c>
    </row>
    <row r="511" spans="1:38">
      <c r="A511">
        <v>29</v>
      </c>
      <c r="B511" t="s">
        <v>995</v>
      </c>
      <c r="D511" t="s">
        <v>996</v>
      </c>
      <c r="E511" t="s">
        <v>1493</v>
      </c>
      <c r="F511" t="s">
        <v>102</v>
      </c>
      <c r="G511">
        <v>22.568999999999999</v>
      </c>
      <c r="H511">
        <v>59943</v>
      </c>
      <c r="I511">
        <v>1753</v>
      </c>
      <c r="J511" t="s">
        <v>102</v>
      </c>
      <c r="K511" t="s">
        <v>102</v>
      </c>
      <c r="L511" t="s">
        <v>102</v>
      </c>
      <c r="M511" t="s">
        <v>102</v>
      </c>
      <c r="N511">
        <v>0.99883</v>
      </c>
      <c r="O511" t="s">
        <v>102</v>
      </c>
      <c r="P511" t="s">
        <v>102</v>
      </c>
      <c r="Q511" t="s">
        <v>102</v>
      </c>
      <c r="R511" t="s">
        <v>102</v>
      </c>
      <c r="T511" t="s">
        <v>1492</v>
      </c>
      <c r="U511">
        <v>22.05</v>
      </c>
      <c r="V511">
        <v>22.966999999999999</v>
      </c>
      <c r="W511">
        <v>9059.7000000000007</v>
      </c>
      <c r="X511">
        <v>16.556999999999999</v>
      </c>
      <c r="Y511">
        <v>60397.999000000003</v>
      </c>
      <c r="Z511" t="s">
        <v>5</v>
      </c>
      <c r="AA511" t="s">
        <v>5</v>
      </c>
      <c r="AB511">
        <v>1.054</v>
      </c>
      <c r="AC511">
        <v>51.633000000000003</v>
      </c>
      <c r="AD511">
        <v>1.0449999999999999</v>
      </c>
      <c r="AE511">
        <v>2.7073999999999998</v>
      </c>
      <c r="AF511">
        <v>2.4441999999999999</v>
      </c>
      <c r="AG511">
        <v>0.94799999999999995</v>
      </c>
      <c r="AH511">
        <v>0</v>
      </c>
      <c r="AI511">
        <v>0</v>
      </c>
      <c r="AJ511">
        <v>0.56100000000000005</v>
      </c>
      <c r="AK511">
        <v>1.4590000000000001</v>
      </c>
      <c r="AL511" t="s">
        <v>1491</v>
      </c>
    </row>
    <row r="512" spans="1:38">
      <c r="A512">
        <v>30</v>
      </c>
      <c r="B512" t="s">
        <v>997</v>
      </c>
      <c r="D512" t="s">
        <v>998</v>
      </c>
      <c r="E512" t="s">
        <v>1493</v>
      </c>
      <c r="F512" t="s">
        <v>102</v>
      </c>
      <c r="G512">
        <v>22.562000000000001</v>
      </c>
      <c r="H512">
        <v>44578</v>
      </c>
      <c r="I512">
        <v>1228</v>
      </c>
      <c r="J512" t="s">
        <v>102</v>
      </c>
      <c r="K512" t="s">
        <v>102</v>
      </c>
      <c r="L512" t="s">
        <v>102</v>
      </c>
      <c r="M512" t="s">
        <v>102</v>
      </c>
      <c r="N512">
        <v>0.74280000000000002</v>
      </c>
      <c r="O512" t="s">
        <v>102</v>
      </c>
      <c r="P512" t="s">
        <v>102</v>
      </c>
      <c r="Q512" t="s">
        <v>102</v>
      </c>
      <c r="R512" t="s">
        <v>102</v>
      </c>
      <c r="T512" t="s">
        <v>1492</v>
      </c>
      <c r="U512">
        <v>21.966999999999999</v>
      </c>
      <c r="V512">
        <v>22.917000000000002</v>
      </c>
      <c r="W512">
        <v>6046.8770000000004</v>
      </c>
      <c r="X512">
        <v>24.806000000000001</v>
      </c>
      <c r="Y512">
        <v>40312.514000000003</v>
      </c>
      <c r="Z512" t="s">
        <v>5</v>
      </c>
      <c r="AA512" t="s">
        <v>5</v>
      </c>
      <c r="AB512">
        <v>0.81200000000000006</v>
      </c>
      <c r="AC512">
        <v>1.95</v>
      </c>
      <c r="AD512">
        <v>1.0660000000000001</v>
      </c>
      <c r="AE512">
        <v>1.4103000000000001</v>
      </c>
      <c r="AF512">
        <v>1.3495999999999999</v>
      </c>
      <c r="AG512">
        <v>1.161</v>
      </c>
      <c r="AH512">
        <v>0</v>
      </c>
      <c r="AI512">
        <v>0</v>
      </c>
      <c r="AJ512">
        <v>0</v>
      </c>
      <c r="AK512">
        <v>1.46</v>
      </c>
      <c r="AL512" t="s">
        <v>1491</v>
      </c>
    </row>
    <row r="513" spans="1:38">
      <c r="A513">
        <v>31</v>
      </c>
      <c r="B513" t="s">
        <v>999</v>
      </c>
      <c r="D513" t="s">
        <v>1000</v>
      </c>
      <c r="E513" t="s">
        <v>1493</v>
      </c>
      <c r="F513" t="s">
        <v>102</v>
      </c>
      <c r="G513">
        <v>22.547000000000001</v>
      </c>
      <c r="H513">
        <v>149806</v>
      </c>
      <c r="I513">
        <v>4656</v>
      </c>
      <c r="J513" t="s">
        <v>102</v>
      </c>
      <c r="K513" t="s">
        <v>102</v>
      </c>
      <c r="L513" t="s">
        <v>102</v>
      </c>
      <c r="M513" t="s">
        <v>102</v>
      </c>
      <c r="N513">
        <v>2.4962</v>
      </c>
      <c r="O513" t="s">
        <v>102</v>
      </c>
      <c r="P513" t="s">
        <v>102</v>
      </c>
      <c r="Q513" t="s">
        <v>102</v>
      </c>
      <c r="R513" t="s">
        <v>102</v>
      </c>
      <c r="T513" t="s">
        <v>1492</v>
      </c>
      <c r="U513">
        <v>21.891999999999999</v>
      </c>
      <c r="V513">
        <v>23.417000000000002</v>
      </c>
      <c r="W513">
        <v>11827.495999999999</v>
      </c>
      <c r="X513">
        <v>12.682</v>
      </c>
      <c r="Y513">
        <v>78849.971999999994</v>
      </c>
      <c r="Z513">
        <v>0.99099999999999999</v>
      </c>
      <c r="AA513">
        <v>0.98699999999999999</v>
      </c>
      <c r="AB513">
        <v>1.292</v>
      </c>
      <c r="AC513">
        <v>2.4289999999999998</v>
      </c>
      <c r="AD513">
        <v>1.0649999999999999</v>
      </c>
      <c r="AE513">
        <v>2.9857999999999998</v>
      </c>
      <c r="AF513">
        <v>1.9291</v>
      </c>
      <c r="AG513">
        <v>0.82899999999999996</v>
      </c>
      <c r="AH513">
        <v>1.171</v>
      </c>
      <c r="AI513">
        <v>0.94499999999999995</v>
      </c>
      <c r="AJ513">
        <v>0.48399999999999999</v>
      </c>
      <c r="AK513">
        <v>1.4590000000000001</v>
      </c>
      <c r="AL513" t="s">
        <v>1491</v>
      </c>
    </row>
    <row r="514" spans="1:38">
      <c r="A514">
        <v>32</v>
      </c>
      <c r="B514" t="s">
        <v>1001</v>
      </c>
      <c r="D514" t="s">
        <v>1002</v>
      </c>
      <c r="E514" t="s">
        <v>1493</v>
      </c>
      <c r="F514" t="s">
        <v>102</v>
      </c>
      <c r="G514">
        <v>22.007999999999999</v>
      </c>
      <c r="H514">
        <v>30607</v>
      </c>
      <c r="I514">
        <v>904</v>
      </c>
      <c r="J514" t="s">
        <v>102</v>
      </c>
      <c r="K514" t="s">
        <v>102</v>
      </c>
      <c r="L514" t="s">
        <v>102</v>
      </c>
      <c r="M514" t="s">
        <v>102</v>
      </c>
      <c r="N514">
        <v>0.51</v>
      </c>
      <c r="O514" t="s">
        <v>102</v>
      </c>
      <c r="P514" t="s">
        <v>102</v>
      </c>
      <c r="Q514" t="s">
        <v>102</v>
      </c>
      <c r="R514" t="s">
        <v>102</v>
      </c>
      <c r="T514" t="s">
        <v>1492</v>
      </c>
      <c r="U514">
        <v>22</v>
      </c>
      <c r="V514">
        <v>23.841999999999999</v>
      </c>
      <c r="W514" t="s">
        <v>5</v>
      </c>
      <c r="X514" t="s">
        <v>5</v>
      </c>
      <c r="Y514">
        <v>0</v>
      </c>
      <c r="Z514" t="s">
        <v>5</v>
      </c>
      <c r="AA514" t="s">
        <v>5</v>
      </c>
      <c r="AB514" t="s">
        <v>5</v>
      </c>
      <c r="AC514">
        <v>2.355</v>
      </c>
      <c r="AD514">
        <v>1.02</v>
      </c>
      <c r="AE514">
        <v>1.1794</v>
      </c>
      <c r="AF514">
        <v>0.74139999999999995</v>
      </c>
      <c r="AG514">
        <v>0</v>
      </c>
      <c r="AH514">
        <v>0</v>
      </c>
      <c r="AI514">
        <v>0</v>
      </c>
      <c r="AJ514">
        <v>0</v>
      </c>
      <c r="AK514">
        <v>1.423</v>
      </c>
      <c r="AL514" t="s">
        <v>1491</v>
      </c>
    </row>
    <row r="515" spans="1:38">
      <c r="A515">
        <v>33</v>
      </c>
      <c r="B515" t="s">
        <v>1003</v>
      </c>
      <c r="D515" t="s">
        <v>1004</v>
      </c>
      <c r="E515" t="s">
        <v>1493</v>
      </c>
      <c r="F515" t="s">
        <v>102</v>
      </c>
      <c r="G515">
        <v>22.532</v>
      </c>
      <c r="H515">
        <v>37776</v>
      </c>
      <c r="I515">
        <v>1364</v>
      </c>
      <c r="J515" t="s">
        <v>102</v>
      </c>
      <c r="K515" t="s">
        <v>102</v>
      </c>
      <c r="L515" t="s">
        <v>102</v>
      </c>
      <c r="M515" t="s">
        <v>102</v>
      </c>
      <c r="N515">
        <v>0.62946000000000002</v>
      </c>
      <c r="O515" t="s">
        <v>102</v>
      </c>
      <c r="P515" t="s">
        <v>102</v>
      </c>
      <c r="Q515" t="s">
        <v>102</v>
      </c>
      <c r="R515" t="s">
        <v>102</v>
      </c>
      <c r="U515">
        <v>21.992000000000001</v>
      </c>
      <c r="V515">
        <v>23.207999999999998</v>
      </c>
      <c r="W515">
        <v>14678.75</v>
      </c>
      <c r="X515">
        <v>10.218999999999999</v>
      </c>
      <c r="Y515">
        <v>97858.331000000006</v>
      </c>
      <c r="Z515">
        <v>1.0580000000000001</v>
      </c>
      <c r="AA515">
        <v>1.04</v>
      </c>
      <c r="AB515">
        <v>1.5149999999999999</v>
      </c>
      <c r="AC515">
        <v>2.6539999999999999</v>
      </c>
      <c r="AD515">
        <v>1.0660000000000001</v>
      </c>
      <c r="AE515">
        <v>0.21279999999999999</v>
      </c>
      <c r="AF515">
        <v>0.1099</v>
      </c>
      <c r="AG515">
        <v>0.74399999999999999</v>
      </c>
      <c r="AH515">
        <v>0.88800000000000001</v>
      </c>
      <c r="AI515">
        <v>0.78400000000000003</v>
      </c>
      <c r="AJ515">
        <v>0.437</v>
      </c>
      <c r="AK515">
        <v>1.4570000000000001</v>
      </c>
      <c r="AL515" t="s">
        <v>1491</v>
      </c>
    </row>
    <row r="516" spans="1:38">
      <c r="A516">
        <v>34</v>
      </c>
      <c r="B516" t="s">
        <v>1005</v>
      </c>
      <c r="D516" t="s">
        <v>1006</v>
      </c>
      <c r="E516" t="s">
        <v>1493</v>
      </c>
      <c r="F516" t="s">
        <v>102</v>
      </c>
      <c r="G516">
        <v>22.53</v>
      </c>
      <c r="H516">
        <v>32079</v>
      </c>
      <c r="I516">
        <v>1161</v>
      </c>
      <c r="J516" t="s">
        <v>102</v>
      </c>
      <c r="K516" t="s">
        <v>102</v>
      </c>
      <c r="L516" t="s">
        <v>102</v>
      </c>
      <c r="M516" t="s">
        <v>102</v>
      </c>
      <c r="N516">
        <v>0.53452999999999995</v>
      </c>
      <c r="O516" t="s">
        <v>102</v>
      </c>
      <c r="P516" t="s">
        <v>102</v>
      </c>
      <c r="Q516" t="s">
        <v>102</v>
      </c>
      <c r="R516" t="s">
        <v>102</v>
      </c>
      <c r="U516">
        <v>21.957999999999998</v>
      </c>
      <c r="V516">
        <v>23.091999999999999</v>
      </c>
      <c r="W516">
        <v>14541.388000000001</v>
      </c>
      <c r="X516">
        <v>10.315</v>
      </c>
      <c r="Y516">
        <v>96942.585000000006</v>
      </c>
      <c r="Z516">
        <v>0.96799999999999997</v>
      </c>
      <c r="AA516">
        <v>0.97499999999999998</v>
      </c>
      <c r="AB516">
        <v>1.7310000000000001</v>
      </c>
      <c r="AC516">
        <v>2.4289999999999998</v>
      </c>
      <c r="AD516">
        <v>1.0660000000000001</v>
      </c>
      <c r="AE516">
        <v>1.3948</v>
      </c>
      <c r="AF516">
        <v>0.752</v>
      </c>
      <c r="AG516">
        <v>0.747</v>
      </c>
      <c r="AH516">
        <v>0.874</v>
      </c>
      <c r="AI516">
        <v>0.77900000000000003</v>
      </c>
      <c r="AJ516">
        <v>0.441</v>
      </c>
      <c r="AK516">
        <v>1.458</v>
      </c>
      <c r="AL516" t="s">
        <v>1491</v>
      </c>
    </row>
    <row r="517" spans="1:38">
      <c r="A517">
        <v>35</v>
      </c>
      <c r="B517" t="s">
        <v>1007</v>
      </c>
      <c r="D517" t="s">
        <v>1008</v>
      </c>
      <c r="E517" t="s">
        <v>1493</v>
      </c>
      <c r="F517" t="s">
        <v>102</v>
      </c>
      <c r="G517">
        <v>22.533999999999999</v>
      </c>
      <c r="H517">
        <v>15143</v>
      </c>
      <c r="I517">
        <v>758</v>
      </c>
      <c r="J517" t="s">
        <v>102</v>
      </c>
      <c r="K517" t="s">
        <v>102</v>
      </c>
      <c r="L517" t="s">
        <v>102</v>
      </c>
      <c r="M517" t="s">
        <v>102</v>
      </c>
      <c r="N517">
        <v>0.25233</v>
      </c>
      <c r="O517" t="s">
        <v>102</v>
      </c>
      <c r="P517" t="s">
        <v>102</v>
      </c>
      <c r="Q517" t="s">
        <v>102</v>
      </c>
      <c r="R517" t="s">
        <v>102</v>
      </c>
      <c r="S517" t="s">
        <v>1248</v>
      </c>
      <c r="U517">
        <v>22.183</v>
      </c>
      <c r="V517">
        <v>22.832999999999998</v>
      </c>
      <c r="W517">
        <v>26909.293000000001</v>
      </c>
      <c r="X517">
        <v>5.5739999999999998</v>
      </c>
      <c r="Y517">
        <v>179395.288</v>
      </c>
      <c r="Z517">
        <v>0.97799999999999998</v>
      </c>
      <c r="AA517">
        <v>0.99</v>
      </c>
      <c r="AB517">
        <v>1.611</v>
      </c>
      <c r="AC517">
        <v>1.901</v>
      </c>
      <c r="AD517">
        <v>1.073</v>
      </c>
      <c r="AE517">
        <v>0.79930000000000001</v>
      </c>
      <c r="AF517">
        <v>0.96330000000000005</v>
      </c>
      <c r="AG517">
        <v>0.54900000000000004</v>
      </c>
      <c r="AH517">
        <v>0.57299999999999995</v>
      </c>
      <c r="AI517">
        <v>0.53400000000000003</v>
      </c>
      <c r="AJ517">
        <v>0.32800000000000001</v>
      </c>
      <c r="AK517">
        <v>1.4590000000000001</v>
      </c>
      <c r="AL517" t="s">
        <v>1491</v>
      </c>
    </row>
    <row r="518" spans="1:38">
      <c r="A518">
        <v>36</v>
      </c>
      <c r="B518" t="s">
        <v>1009</v>
      </c>
      <c r="D518" t="s">
        <v>1010</v>
      </c>
      <c r="E518" t="s">
        <v>1493</v>
      </c>
      <c r="F518" t="s">
        <v>102</v>
      </c>
      <c r="G518">
        <v>22.3</v>
      </c>
      <c r="H518">
        <v>23840</v>
      </c>
      <c r="I518">
        <v>1253</v>
      </c>
      <c r="J518" t="s">
        <v>102</v>
      </c>
      <c r="K518" t="s">
        <v>102</v>
      </c>
      <c r="L518" t="s">
        <v>102</v>
      </c>
      <c r="M518" t="s">
        <v>102</v>
      </c>
      <c r="N518">
        <v>0.39724999999999999</v>
      </c>
      <c r="O518" t="s">
        <v>102</v>
      </c>
      <c r="P518" t="s">
        <v>102</v>
      </c>
      <c r="Q518" t="s">
        <v>102</v>
      </c>
      <c r="R518" t="s">
        <v>102</v>
      </c>
      <c r="S518" t="s">
        <v>1248</v>
      </c>
      <c r="T518" t="s">
        <v>1492</v>
      </c>
      <c r="U518">
        <v>21.15</v>
      </c>
      <c r="V518">
        <v>22.308</v>
      </c>
      <c r="W518" t="s">
        <v>5</v>
      </c>
      <c r="X518" t="s">
        <v>5</v>
      </c>
      <c r="Y518">
        <v>0</v>
      </c>
      <c r="Z518" t="s">
        <v>5</v>
      </c>
      <c r="AA518" t="s">
        <v>5</v>
      </c>
      <c r="AB518" t="s">
        <v>5</v>
      </c>
      <c r="AC518">
        <v>2.6150000000000002</v>
      </c>
      <c r="AD518">
        <v>1.135</v>
      </c>
      <c r="AE518">
        <v>0.1132</v>
      </c>
      <c r="AF518">
        <v>9.7199999999999995E-2</v>
      </c>
      <c r="AG518">
        <v>0</v>
      </c>
      <c r="AH518">
        <v>0</v>
      </c>
      <c r="AI518">
        <v>0</v>
      </c>
      <c r="AJ518">
        <v>0</v>
      </c>
      <c r="AK518">
        <v>1.444</v>
      </c>
      <c r="AL518" t="s">
        <v>1491</v>
      </c>
    </row>
    <row r="519" spans="1:38">
      <c r="A519">
        <v>37</v>
      </c>
      <c r="B519" t="s">
        <v>1011</v>
      </c>
      <c r="D519" t="s">
        <v>1012</v>
      </c>
      <c r="E519" t="s">
        <v>1493</v>
      </c>
      <c r="F519" t="s">
        <v>102</v>
      </c>
      <c r="G519">
        <v>22.515000000000001</v>
      </c>
      <c r="H519">
        <v>137884</v>
      </c>
      <c r="I519">
        <v>5015</v>
      </c>
      <c r="J519" t="s">
        <v>102</v>
      </c>
      <c r="K519" t="s">
        <v>102</v>
      </c>
      <c r="L519" t="s">
        <v>102</v>
      </c>
      <c r="M519" t="s">
        <v>102</v>
      </c>
      <c r="N519">
        <v>2.2975500000000002</v>
      </c>
      <c r="O519" t="s">
        <v>102</v>
      </c>
      <c r="P519" t="s">
        <v>102</v>
      </c>
      <c r="Q519" t="s">
        <v>102</v>
      </c>
      <c r="R519" t="s">
        <v>102</v>
      </c>
      <c r="U519">
        <v>21.858000000000001</v>
      </c>
      <c r="V519">
        <v>23</v>
      </c>
      <c r="W519">
        <v>14633.449000000001</v>
      </c>
      <c r="X519">
        <v>10.25</v>
      </c>
      <c r="Y519">
        <v>97556.326000000001</v>
      </c>
      <c r="Z519">
        <v>0.94599999999999995</v>
      </c>
      <c r="AA519">
        <v>0.96299999999999997</v>
      </c>
      <c r="AB519">
        <v>2.331</v>
      </c>
      <c r="AC519">
        <v>37.881</v>
      </c>
      <c r="AD519">
        <v>1.095</v>
      </c>
      <c r="AE519">
        <v>0.66859999999999997</v>
      </c>
      <c r="AF519">
        <v>0.3503</v>
      </c>
      <c r="AG519">
        <v>0.745</v>
      </c>
      <c r="AH519">
        <v>0.86499999999999999</v>
      </c>
      <c r="AI519">
        <v>0.77500000000000002</v>
      </c>
      <c r="AJ519">
        <v>0.438</v>
      </c>
      <c r="AK519">
        <v>1.4570000000000001</v>
      </c>
      <c r="AL519" t="s">
        <v>1491</v>
      </c>
    </row>
    <row r="520" spans="1:38">
      <c r="A520">
        <v>38</v>
      </c>
      <c r="B520" t="s">
        <v>1013</v>
      </c>
      <c r="D520" t="s">
        <v>1014</v>
      </c>
      <c r="E520" t="s">
        <v>1493</v>
      </c>
      <c r="F520" t="s">
        <v>102</v>
      </c>
      <c r="G520">
        <v>22.512</v>
      </c>
      <c r="H520">
        <v>126595</v>
      </c>
      <c r="I520">
        <v>4686</v>
      </c>
      <c r="J520" t="s">
        <v>102</v>
      </c>
      <c r="K520" t="s">
        <v>102</v>
      </c>
      <c r="L520" t="s">
        <v>102</v>
      </c>
      <c r="M520" t="s">
        <v>102</v>
      </c>
      <c r="N520">
        <v>2.1094400000000002</v>
      </c>
      <c r="O520" t="s">
        <v>102</v>
      </c>
      <c r="P520" t="s">
        <v>102</v>
      </c>
      <c r="Q520" t="s">
        <v>102</v>
      </c>
      <c r="R520" t="s">
        <v>102</v>
      </c>
      <c r="U520">
        <v>21.95</v>
      </c>
      <c r="V520">
        <v>23</v>
      </c>
      <c r="W520">
        <v>15065.078</v>
      </c>
      <c r="X520">
        <v>9.9570000000000007</v>
      </c>
      <c r="Y520">
        <v>100433.853</v>
      </c>
      <c r="Z520">
        <v>0.97099999999999997</v>
      </c>
      <c r="AA520">
        <v>0.98199999999999998</v>
      </c>
      <c r="AB520">
        <v>1.4139999999999999</v>
      </c>
      <c r="AC520">
        <v>27.788</v>
      </c>
      <c r="AD520">
        <v>1.0489999999999999</v>
      </c>
      <c r="AE520">
        <v>0.56520000000000004</v>
      </c>
      <c r="AF520">
        <v>0.33</v>
      </c>
      <c r="AG520">
        <v>0.73399999999999999</v>
      </c>
      <c r="AH520">
        <v>0.84099999999999997</v>
      </c>
      <c r="AI520">
        <v>0.75800000000000001</v>
      </c>
      <c r="AJ520">
        <v>0.432</v>
      </c>
      <c r="AK520">
        <v>1.458</v>
      </c>
      <c r="AL520" t="s">
        <v>1491</v>
      </c>
    </row>
    <row r="521" spans="1:38">
      <c r="A521">
        <v>39</v>
      </c>
      <c r="B521" t="s">
        <v>1015</v>
      </c>
      <c r="D521" t="s">
        <v>1016</v>
      </c>
      <c r="E521" t="s">
        <v>1493</v>
      </c>
      <c r="F521" t="s">
        <v>102</v>
      </c>
      <c r="G521">
        <v>22.513999999999999</v>
      </c>
      <c r="H521">
        <v>92224</v>
      </c>
      <c r="I521">
        <v>3144</v>
      </c>
      <c r="J521" t="s">
        <v>102</v>
      </c>
      <c r="K521" t="s">
        <v>102</v>
      </c>
      <c r="L521" t="s">
        <v>102</v>
      </c>
      <c r="M521" t="s">
        <v>102</v>
      </c>
      <c r="N521">
        <v>1.5367200000000001</v>
      </c>
      <c r="O521" t="s">
        <v>102</v>
      </c>
      <c r="P521" t="s">
        <v>102</v>
      </c>
      <c r="Q521" t="s">
        <v>102</v>
      </c>
      <c r="R521" t="s">
        <v>102</v>
      </c>
      <c r="U521">
        <v>21.908000000000001</v>
      </c>
      <c r="V521">
        <v>23.167000000000002</v>
      </c>
      <c r="W521">
        <v>13372.102999999999</v>
      </c>
      <c r="X521">
        <v>11.217000000000001</v>
      </c>
      <c r="Y521">
        <v>89147.356</v>
      </c>
      <c r="Z521">
        <v>1.081</v>
      </c>
      <c r="AA521">
        <v>1.06</v>
      </c>
      <c r="AB521">
        <v>1.4930000000000001</v>
      </c>
      <c r="AC521">
        <v>2.653</v>
      </c>
      <c r="AD521">
        <v>1.0660000000000001</v>
      </c>
      <c r="AE521">
        <v>0.4798</v>
      </c>
      <c r="AF521">
        <v>0.246</v>
      </c>
      <c r="AG521">
        <v>0.77900000000000003</v>
      </c>
      <c r="AH521">
        <v>0.98799999999999999</v>
      </c>
      <c r="AI521">
        <v>0.85599999999999998</v>
      </c>
      <c r="AJ521">
        <v>0.45500000000000002</v>
      </c>
      <c r="AK521">
        <v>1.458</v>
      </c>
      <c r="AL521" t="s">
        <v>1491</v>
      </c>
    </row>
    <row r="522" spans="1:38">
      <c r="A522">
        <v>40</v>
      </c>
      <c r="B522" t="s">
        <v>1017</v>
      </c>
      <c r="D522" t="s">
        <v>1018</v>
      </c>
      <c r="E522" t="s">
        <v>1493</v>
      </c>
      <c r="F522" t="s">
        <v>102</v>
      </c>
      <c r="G522">
        <v>22.507999999999999</v>
      </c>
      <c r="H522">
        <v>92459</v>
      </c>
      <c r="I522">
        <v>2479</v>
      </c>
      <c r="J522" t="s">
        <v>102</v>
      </c>
      <c r="K522" t="s">
        <v>102</v>
      </c>
      <c r="L522" t="s">
        <v>102</v>
      </c>
      <c r="M522" t="s">
        <v>102</v>
      </c>
      <c r="N522">
        <v>1.5406299999999999</v>
      </c>
      <c r="O522" t="s">
        <v>102</v>
      </c>
      <c r="P522" t="s">
        <v>102</v>
      </c>
      <c r="Q522" t="s">
        <v>102</v>
      </c>
      <c r="R522" t="s">
        <v>102</v>
      </c>
      <c r="U522">
        <v>21.925000000000001</v>
      </c>
      <c r="V522">
        <v>23.841999999999999</v>
      </c>
      <c r="W522">
        <v>11269.964</v>
      </c>
      <c r="X522">
        <v>13.31</v>
      </c>
      <c r="Y522">
        <v>75133.092999999993</v>
      </c>
      <c r="Z522">
        <v>1.651</v>
      </c>
      <c r="AA522">
        <v>1.6319999999999999</v>
      </c>
      <c r="AB522">
        <v>2.464</v>
      </c>
      <c r="AC522">
        <v>1.8959999999999999</v>
      </c>
      <c r="AD522">
        <v>1.1739999999999999</v>
      </c>
      <c r="AE522">
        <v>3.9291</v>
      </c>
      <c r="AF522">
        <v>2.9201999999999999</v>
      </c>
      <c r="AG522">
        <v>0.84799999999999998</v>
      </c>
      <c r="AH522">
        <v>1.5509999999999999</v>
      </c>
      <c r="AI522">
        <v>1.36</v>
      </c>
      <c r="AJ522">
        <v>0.49299999999999999</v>
      </c>
      <c r="AK522">
        <v>1.458</v>
      </c>
      <c r="AL522" t="s">
        <v>1491</v>
      </c>
    </row>
    <row r="523" spans="1:38">
      <c r="A523">
        <v>41</v>
      </c>
      <c r="B523" t="s">
        <v>1019</v>
      </c>
      <c r="D523" t="s">
        <v>1020</v>
      </c>
      <c r="E523" t="s">
        <v>1493</v>
      </c>
      <c r="F523" t="s">
        <v>102</v>
      </c>
      <c r="G523">
        <v>22.506</v>
      </c>
      <c r="H523">
        <v>86790</v>
      </c>
      <c r="I523">
        <v>1834</v>
      </c>
      <c r="J523" t="s">
        <v>102</v>
      </c>
      <c r="K523" t="s">
        <v>102</v>
      </c>
      <c r="L523" t="s">
        <v>102</v>
      </c>
      <c r="M523" t="s">
        <v>102</v>
      </c>
      <c r="N523">
        <v>1.44617</v>
      </c>
      <c r="O523" t="s">
        <v>102</v>
      </c>
      <c r="P523" t="s">
        <v>102</v>
      </c>
      <c r="Q523" t="s">
        <v>102</v>
      </c>
      <c r="R523" t="s">
        <v>102</v>
      </c>
      <c r="U523">
        <v>21.933</v>
      </c>
      <c r="V523">
        <v>23.917000000000002</v>
      </c>
      <c r="W523">
        <v>10060.852999999999</v>
      </c>
      <c r="X523">
        <v>14.909000000000001</v>
      </c>
      <c r="Y523">
        <v>67072.350000000006</v>
      </c>
      <c r="Z523">
        <v>1.83</v>
      </c>
      <c r="AA523">
        <v>1.9039999999999999</v>
      </c>
      <c r="AB523">
        <v>1.359</v>
      </c>
      <c r="AC523">
        <v>2.423</v>
      </c>
      <c r="AD523">
        <v>1.1579999999999999</v>
      </c>
      <c r="AE523">
        <v>1.6477999999999999</v>
      </c>
      <c r="AF523">
        <v>0.63480000000000003</v>
      </c>
      <c r="AG523">
        <v>0.89800000000000002</v>
      </c>
      <c r="AH523">
        <v>1.746</v>
      </c>
      <c r="AI523">
        <v>1.625</v>
      </c>
      <c r="AJ523">
        <v>0.52700000000000002</v>
      </c>
      <c r="AK523">
        <v>1.458</v>
      </c>
      <c r="AL523" t="s">
        <v>1491</v>
      </c>
    </row>
    <row r="524" spans="1:38">
      <c r="A524">
        <v>42</v>
      </c>
      <c r="B524" t="s">
        <v>1021</v>
      </c>
      <c r="D524" t="s">
        <v>1022</v>
      </c>
      <c r="E524" t="s">
        <v>1493</v>
      </c>
      <c r="F524" t="s">
        <v>102</v>
      </c>
      <c r="G524">
        <v>22.527000000000001</v>
      </c>
      <c r="H524">
        <v>62524</v>
      </c>
      <c r="I524">
        <v>1230</v>
      </c>
      <c r="J524" t="s">
        <v>102</v>
      </c>
      <c r="K524" t="s">
        <v>102</v>
      </c>
      <c r="L524" t="s">
        <v>102</v>
      </c>
      <c r="M524" t="s">
        <v>102</v>
      </c>
      <c r="N524">
        <v>1.04183</v>
      </c>
      <c r="O524" t="s">
        <v>102</v>
      </c>
      <c r="P524" t="s">
        <v>102</v>
      </c>
      <c r="Q524" t="s">
        <v>102</v>
      </c>
      <c r="R524" t="s">
        <v>102</v>
      </c>
      <c r="U524">
        <v>21.867000000000001</v>
      </c>
      <c r="V524">
        <v>23.858000000000001</v>
      </c>
      <c r="W524">
        <v>5271.6</v>
      </c>
      <c r="X524">
        <v>28.454000000000001</v>
      </c>
      <c r="Y524">
        <v>35144.000999999997</v>
      </c>
      <c r="Z524" t="s">
        <v>5</v>
      </c>
      <c r="AA524" t="s">
        <v>5</v>
      </c>
      <c r="AB524">
        <v>1.29</v>
      </c>
      <c r="AC524">
        <v>2.657</v>
      </c>
      <c r="AD524">
        <v>1.075</v>
      </c>
      <c r="AE524">
        <v>0.86429999999999996</v>
      </c>
      <c r="AF524">
        <v>0.20669999999999999</v>
      </c>
      <c r="AG524">
        <v>1.2410000000000001</v>
      </c>
      <c r="AH524">
        <v>0</v>
      </c>
      <c r="AI524">
        <v>0</v>
      </c>
      <c r="AJ524">
        <v>0.66200000000000003</v>
      </c>
      <c r="AK524">
        <v>1.4610000000000001</v>
      </c>
      <c r="AL524" t="s">
        <v>1491</v>
      </c>
    </row>
    <row r="525" spans="1:38">
      <c r="A525">
        <v>43</v>
      </c>
      <c r="B525" t="s">
        <v>1023</v>
      </c>
      <c r="D525" t="s">
        <v>1024</v>
      </c>
      <c r="E525" t="s">
        <v>1493</v>
      </c>
      <c r="F525" t="s">
        <v>102</v>
      </c>
      <c r="G525">
        <v>23.25</v>
      </c>
      <c r="H525">
        <v>40072</v>
      </c>
      <c r="I525">
        <v>1702</v>
      </c>
      <c r="J525" t="s">
        <v>102</v>
      </c>
      <c r="K525" t="s">
        <v>102</v>
      </c>
      <c r="L525" t="s">
        <v>102</v>
      </c>
      <c r="M525" t="s">
        <v>102</v>
      </c>
      <c r="N525">
        <v>0.66771000000000003</v>
      </c>
      <c r="O525" t="s">
        <v>102</v>
      </c>
      <c r="P525" t="s">
        <v>102</v>
      </c>
      <c r="Q525" t="s">
        <v>102</v>
      </c>
      <c r="R525" t="s">
        <v>102</v>
      </c>
      <c r="U525">
        <v>22.216999999999999</v>
      </c>
      <c r="V525">
        <v>23.257999999999999</v>
      </c>
      <c r="W525" t="s">
        <v>5</v>
      </c>
      <c r="X525" t="s">
        <v>5</v>
      </c>
      <c r="Y525">
        <v>0</v>
      </c>
      <c r="Z525" t="s">
        <v>5</v>
      </c>
      <c r="AA525" t="s">
        <v>5</v>
      </c>
      <c r="AB525" t="s">
        <v>5</v>
      </c>
      <c r="AC525">
        <v>7.3739999999999997</v>
      </c>
      <c r="AD525">
        <v>1.1619999999999999</v>
      </c>
      <c r="AE525">
        <v>0.24660000000000001</v>
      </c>
      <c r="AF525">
        <v>0.14649999999999999</v>
      </c>
      <c r="AG525">
        <v>0</v>
      </c>
      <c r="AH525">
        <v>0</v>
      </c>
      <c r="AI525">
        <v>0</v>
      </c>
      <c r="AJ525">
        <v>0</v>
      </c>
      <c r="AK525">
        <v>1.5069999999999999</v>
      </c>
      <c r="AL525" t="s">
        <v>1491</v>
      </c>
    </row>
    <row r="526" spans="1:38">
      <c r="A526">
        <v>44</v>
      </c>
      <c r="B526" t="s">
        <v>1025</v>
      </c>
      <c r="D526" t="s">
        <v>1026</v>
      </c>
      <c r="E526" t="s">
        <v>1493</v>
      </c>
      <c r="F526" t="s">
        <v>102</v>
      </c>
      <c r="G526">
        <v>22.530999999999999</v>
      </c>
      <c r="H526">
        <v>119507</v>
      </c>
      <c r="I526">
        <v>3445</v>
      </c>
      <c r="J526" t="s">
        <v>102</v>
      </c>
      <c r="K526" t="s">
        <v>102</v>
      </c>
      <c r="L526" t="s">
        <v>102</v>
      </c>
      <c r="M526" t="s">
        <v>102</v>
      </c>
      <c r="N526">
        <v>1.99133</v>
      </c>
      <c r="O526" t="s">
        <v>102</v>
      </c>
      <c r="P526" t="s">
        <v>102</v>
      </c>
      <c r="Q526" t="s">
        <v>102</v>
      </c>
      <c r="R526" t="s">
        <v>102</v>
      </c>
      <c r="U526">
        <v>22.033000000000001</v>
      </c>
      <c r="V526">
        <v>23.033000000000001</v>
      </c>
      <c r="W526">
        <v>8926.8209999999999</v>
      </c>
      <c r="X526">
        <v>16.803000000000001</v>
      </c>
      <c r="Y526">
        <v>59512.139000000003</v>
      </c>
      <c r="Z526" t="s">
        <v>5</v>
      </c>
      <c r="AA526" t="s">
        <v>5</v>
      </c>
      <c r="AB526">
        <v>1.244</v>
      </c>
      <c r="AC526">
        <v>2.645</v>
      </c>
      <c r="AD526">
        <v>1.069</v>
      </c>
      <c r="AE526">
        <v>0.42259999999999998</v>
      </c>
      <c r="AF526">
        <v>0.21360000000000001</v>
      </c>
      <c r="AG526">
        <v>0.95399999999999996</v>
      </c>
      <c r="AH526">
        <v>0</v>
      </c>
      <c r="AI526">
        <v>0</v>
      </c>
      <c r="AJ526">
        <v>0.59199999999999997</v>
      </c>
      <c r="AK526">
        <v>1.46</v>
      </c>
      <c r="AL526" t="s">
        <v>1491</v>
      </c>
    </row>
    <row r="527" spans="1:38">
      <c r="A527">
        <v>45</v>
      </c>
      <c r="B527" t="s">
        <v>1027</v>
      </c>
      <c r="D527" t="s">
        <v>1028</v>
      </c>
      <c r="E527" t="s">
        <v>1493</v>
      </c>
      <c r="F527" t="s">
        <v>102</v>
      </c>
      <c r="G527">
        <v>22.51</v>
      </c>
      <c r="H527">
        <v>18190</v>
      </c>
      <c r="I527">
        <v>625</v>
      </c>
      <c r="J527" t="s">
        <v>102</v>
      </c>
      <c r="K527" t="s">
        <v>102</v>
      </c>
      <c r="L527" t="s">
        <v>102</v>
      </c>
      <c r="M527" t="s">
        <v>102</v>
      </c>
      <c r="N527">
        <v>0.30309000000000003</v>
      </c>
      <c r="O527" t="s">
        <v>102</v>
      </c>
      <c r="P527" t="s">
        <v>102</v>
      </c>
      <c r="Q527" t="s">
        <v>102</v>
      </c>
      <c r="R527" t="s">
        <v>102</v>
      </c>
      <c r="S527" t="s">
        <v>1248</v>
      </c>
      <c r="T527" t="s">
        <v>1249</v>
      </c>
      <c r="U527">
        <v>21.966999999999999</v>
      </c>
      <c r="V527">
        <v>23</v>
      </c>
      <c r="W527">
        <v>13693.282999999999</v>
      </c>
      <c r="X527">
        <v>10.954000000000001</v>
      </c>
      <c r="Y527">
        <v>91288.554999999993</v>
      </c>
      <c r="Z527" t="s">
        <v>5</v>
      </c>
      <c r="AA527" t="s">
        <v>5</v>
      </c>
      <c r="AB527">
        <v>1.4139999999999999</v>
      </c>
      <c r="AC527">
        <v>2.6459999999999999</v>
      </c>
      <c r="AD527">
        <v>1.0629999999999999</v>
      </c>
      <c r="AE527">
        <v>7.1199999999999999E-2</v>
      </c>
      <c r="AF527">
        <v>4.6800000000000001E-2</v>
      </c>
      <c r="AG527">
        <v>0.76900000000000002</v>
      </c>
      <c r="AH527">
        <v>0</v>
      </c>
      <c r="AI527">
        <v>0</v>
      </c>
      <c r="AJ527">
        <v>0.45500000000000002</v>
      </c>
      <c r="AK527" t="s">
        <v>5</v>
      </c>
      <c r="AL527" t="s">
        <v>1491</v>
      </c>
    </row>
    <row r="528" spans="1:38">
      <c r="A528">
        <v>46</v>
      </c>
      <c r="B528" t="s">
        <v>1029</v>
      </c>
      <c r="D528" t="s">
        <v>1030</v>
      </c>
      <c r="E528" t="s">
        <v>1493</v>
      </c>
      <c r="F528" t="s">
        <v>102</v>
      </c>
      <c r="G528">
        <v>22.510999999999999</v>
      </c>
      <c r="H528">
        <v>165805</v>
      </c>
      <c r="I528">
        <v>5805</v>
      </c>
      <c r="J528" t="s">
        <v>102</v>
      </c>
      <c r="K528" t="s">
        <v>102</v>
      </c>
      <c r="L528" t="s">
        <v>102</v>
      </c>
      <c r="M528" t="s">
        <v>102</v>
      </c>
      <c r="N528">
        <v>2.7627899999999999</v>
      </c>
      <c r="O528" t="s">
        <v>102</v>
      </c>
      <c r="P528" t="s">
        <v>102</v>
      </c>
      <c r="Q528" t="s">
        <v>102</v>
      </c>
      <c r="R528" t="s">
        <v>102</v>
      </c>
      <c r="T528" t="s">
        <v>1492</v>
      </c>
      <c r="U528">
        <v>22.016999999999999</v>
      </c>
      <c r="V528">
        <v>23.233000000000001</v>
      </c>
      <c r="W528">
        <v>13781.821</v>
      </c>
      <c r="X528">
        <v>10.884</v>
      </c>
      <c r="Y528">
        <v>91878.808000000005</v>
      </c>
      <c r="Z528">
        <v>1.1120000000000001</v>
      </c>
      <c r="AA528">
        <v>1.0860000000000001</v>
      </c>
      <c r="AB528">
        <v>1.335</v>
      </c>
      <c r="AC528">
        <v>2.6469999999999998</v>
      </c>
      <c r="AD528">
        <v>1.0640000000000001</v>
      </c>
      <c r="AE528">
        <v>0.93679999999999997</v>
      </c>
      <c r="AF528">
        <v>0.48010000000000003</v>
      </c>
      <c r="AG528">
        <v>0.76700000000000002</v>
      </c>
      <c r="AH528">
        <v>0.91800000000000004</v>
      </c>
      <c r="AI528">
        <v>0.81100000000000005</v>
      </c>
      <c r="AJ528">
        <v>0.45100000000000001</v>
      </c>
      <c r="AK528">
        <v>1.4570000000000001</v>
      </c>
      <c r="AL528" t="s">
        <v>1491</v>
      </c>
    </row>
    <row r="529" spans="1:38">
      <c r="A529">
        <v>47</v>
      </c>
      <c r="B529" t="s">
        <v>1031</v>
      </c>
      <c r="D529" t="s">
        <v>1032</v>
      </c>
      <c r="E529" t="s">
        <v>1493</v>
      </c>
      <c r="F529" t="s">
        <v>102</v>
      </c>
      <c r="G529">
        <v>22.512</v>
      </c>
      <c r="H529">
        <v>49944</v>
      </c>
      <c r="I529">
        <v>2076</v>
      </c>
      <c r="J529" t="s">
        <v>102</v>
      </c>
      <c r="K529" t="s">
        <v>102</v>
      </c>
      <c r="L529" t="s">
        <v>102</v>
      </c>
      <c r="M529" t="s">
        <v>102</v>
      </c>
      <c r="N529">
        <v>0.83221000000000001</v>
      </c>
      <c r="O529" t="s">
        <v>102</v>
      </c>
      <c r="P529" t="s">
        <v>102</v>
      </c>
      <c r="Q529" t="s">
        <v>102</v>
      </c>
      <c r="R529" t="s">
        <v>102</v>
      </c>
      <c r="U529">
        <v>22.125</v>
      </c>
      <c r="V529">
        <v>23</v>
      </c>
      <c r="W529">
        <v>18585.964</v>
      </c>
      <c r="X529">
        <v>8.0709999999999997</v>
      </c>
      <c r="Y529">
        <v>123906.424</v>
      </c>
      <c r="Z529">
        <v>1.0609999999999999</v>
      </c>
      <c r="AA529">
        <v>1.0529999999999999</v>
      </c>
      <c r="AB529">
        <v>1.421</v>
      </c>
      <c r="AC529">
        <v>1.8779999999999999</v>
      </c>
      <c r="AD529">
        <v>1.07</v>
      </c>
      <c r="AE529">
        <v>2.2046999999999999</v>
      </c>
      <c r="AF529">
        <v>2.0893999999999999</v>
      </c>
      <c r="AG529">
        <v>0.66100000000000003</v>
      </c>
      <c r="AH529">
        <v>0.72399999999999998</v>
      </c>
      <c r="AI529">
        <v>0.66100000000000003</v>
      </c>
      <c r="AJ529">
        <v>0.39400000000000002</v>
      </c>
      <c r="AK529">
        <v>1.4570000000000001</v>
      </c>
      <c r="AL529" t="s">
        <v>1491</v>
      </c>
    </row>
    <row r="530" spans="1:38">
      <c r="A530">
        <v>48</v>
      </c>
      <c r="B530" t="s">
        <v>1033</v>
      </c>
      <c r="D530" t="s">
        <v>1034</v>
      </c>
      <c r="E530" t="s">
        <v>1493</v>
      </c>
      <c r="F530" t="s">
        <v>102</v>
      </c>
      <c r="G530">
        <v>22.495000000000001</v>
      </c>
      <c r="H530">
        <v>17031</v>
      </c>
      <c r="I530">
        <v>655</v>
      </c>
      <c r="J530" t="s">
        <v>102</v>
      </c>
      <c r="K530" t="s">
        <v>102</v>
      </c>
      <c r="L530" t="s">
        <v>102</v>
      </c>
      <c r="M530" t="s">
        <v>102</v>
      </c>
      <c r="N530">
        <v>0.28378999999999999</v>
      </c>
      <c r="O530" t="s">
        <v>102</v>
      </c>
      <c r="P530" t="s">
        <v>102</v>
      </c>
      <c r="Q530" t="s">
        <v>102</v>
      </c>
      <c r="R530" t="s">
        <v>102</v>
      </c>
      <c r="S530" t="s">
        <v>1248</v>
      </c>
      <c r="U530">
        <v>21.933</v>
      </c>
      <c r="V530">
        <v>23.225000000000001</v>
      </c>
      <c r="W530">
        <v>16764.044999999998</v>
      </c>
      <c r="X530">
        <v>8.9480000000000004</v>
      </c>
      <c r="Y530">
        <v>111760.303</v>
      </c>
      <c r="Z530">
        <v>1.0029999999999999</v>
      </c>
      <c r="AA530">
        <v>1.006</v>
      </c>
      <c r="AB530">
        <v>2.1560000000000001</v>
      </c>
      <c r="AC530">
        <v>2.649</v>
      </c>
      <c r="AD530">
        <v>1.129</v>
      </c>
      <c r="AE530">
        <v>0.10199999999999999</v>
      </c>
      <c r="AF530">
        <v>5.2200000000000003E-2</v>
      </c>
      <c r="AG530">
        <v>0.69499999999999995</v>
      </c>
      <c r="AH530">
        <v>0.78600000000000003</v>
      </c>
      <c r="AI530">
        <v>0.70799999999999996</v>
      </c>
      <c r="AJ530">
        <v>0.40899999999999997</v>
      </c>
      <c r="AK530">
        <v>1.456</v>
      </c>
      <c r="AL530" t="s">
        <v>1491</v>
      </c>
    </row>
    <row r="531" spans="1:38">
      <c r="A531">
        <v>49</v>
      </c>
      <c r="B531" t="s">
        <v>1035</v>
      </c>
      <c r="D531" t="s">
        <v>1036</v>
      </c>
      <c r="E531" t="s">
        <v>1493</v>
      </c>
      <c r="F531" t="s">
        <v>102</v>
      </c>
      <c r="G531">
        <v>22.506</v>
      </c>
      <c r="H531">
        <v>45313</v>
      </c>
      <c r="I531">
        <v>1526</v>
      </c>
      <c r="J531" t="s">
        <v>102</v>
      </c>
      <c r="K531" t="s">
        <v>102</v>
      </c>
      <c r="L531" t="s">
        <v>102</v>
      </c>
      <c r="M531" t="s">
        <v>102</v>
      </c>
      <c r="N531">
        <v>0.75504000000000004</v>
      </c>
      <c r="O531" t="s">
        <v>102</v>
      </c>
      <c r="P531" t="s">
        <v>102</v>
      </c>
      <c r="Q531" t="s">
        <v>102</v>
      </c>
      <c r="R531" t="s">
        <v>102</v>
      </c>
      <c r="U531">
        <v>21.85</v>
      </c>
      <c r="V531">
        <v>22.875</v>
      </c>
      <c r="W531">
        <v>11680.948</v>
      </c>
      <c r="X531">
        <v>12.840999999999999</v>
      </c>
      <c r="Y531">
        <v>77872.986999999994</v>
      </c>
      <c r="Z531" t="s">
        <v>5</v>
      </c>
      <c r="AA531" t="s">
        <v>5</v>
      </c>
      <c r="AB531">
        <v>2.359</v>
      </c>
      <c r="AC531">
        <v>2.65</v>
      </c>
      <c r="AD531">
        <v>1.131</v>
      </c>
      <c r="AE531">
        <v>0.3241</v>
      </c>
      <c r="AF531">
        <v>0.17599999999999999</v>
      </c>
      <c r="AG531">
        <v>0.83299999999999996</v>
      </c>
      <c r="AH531">
        <v>0</v>
      </c>
      <c r="AI531">
        <v>0</v>
      </c>
      <c r="AJ531">
        <v>0.48299999999999998</v>
      </c>
      <c r="AK531">
        <v>1.458</v>
      </c>
      <c r="AL531" t="s">
        <v>1491</v>
      </c>
    </row>
    <row r="532" spans="1:38">
      <c r="A532">
        <v>50</v>
      </c>
      <c r="B532" t="s">
        <v>1037</v>
      </c>
      <c r="D532" t="s">
        <v>1038</v>
      </c>
      <c r="E532" t="s">
        <v>1493</v>
      </c>
      <c r="F532" t="s">
        <v>102</v>
      </c>
      <c r="G532">
        <v>22.513000000000002</v>
      </c>
      <c r="H532">
        <v>74561</v>
      </c>
      <c r="I532">
        <v>2657</v>
      </c>
      <c r="J532" t="s">
        <v>102</v>
      </c>
      <c r="K532" t="s">
        <v>102</v>
      </c>
      <c r="L532" t="s">
        <v>102</v>
      </c>
      <c r="M532" t="s">
        <v>102</v>
      </c>
      <c r="N532">
        <v>1.2423999999999999</v>
      </c>
      <c r="O532" t="s">
        <v>102</v>
      </c>
      <c r="P532" t="s">
        <v>102</v>
      </c>
      <c r="Q532" t="s">
        <v>102</v>
      </c>
      <c r="R532" t="s">
        <v>102</v>
      </c>
      <c r="U532">
        <v>21.942</v>
      </c>
      <c r="V532">
        <v>23.125</v>
      </c>
      <c r="W532">
        <v>14076.691999999999</v>
      </c>
      <c r="X532">
        <v>10.656000000000001</v>
      </c>
      <c r="Y532">
        <v>93844.611999999994</v>
      </c>
      <c r="Z532">
        <v>1.0149999999999999</v>
      </c>
      <c r="AA532">
        <v>1.0169999999999999</v>
      </c>
      <c r="AB532">
        <v>3.9860000000000002</v>
      </c>
      <c r="AC532">
        <v>2.649</v>
      </c>
      <c r="AD532">
        <v>1.1919999999999999</v>
      </c>
      <c r="AE532">
        <v>0.98309999999999997</v>
      </c>
      <c r="AF532">
        <v>0.44030000000000002</v>
      </c>
      <c r="AG532">
        <v>0.75900000000000001</v>
      </c>
      <c r="AH532">
        <v>0.90100000000000002</v>
      </c>
      <c r="AI532">
        <v>0.80100000000000005</v>
      </c>
      <c r="AJ532">
        <v>0.44400000000000001</v>
      </c>
      <c r="AK532">
        <v>1.458</v>
      </c>
      <c r="AL532" t="s">
        <v>1491</v>
      </c>
    </row>
    <row r="533" spans="1:38">
      <c r="A533">
        <v>51</v>
      </c>
      <c r="B533" t="s">
        <v>1039</v>
      </c>
      <c r="D533" t="s">
        <v>1040</v>
      </c>
      <c r="E533" t="s">
        <v>1493</v>
      </c>
      <c r="F533" t="s">
        <v>102</v>
      </c>
      <c r="G533">
        <v>22.475999999999999</v>
      </c>
      <c r="H533">
        <v>58655</v>
      </c>
      <c r="I533">
        <v>2271</v>
      </c>
      <c r="J533" t="s">
        <v>102</v>
      </c>
      <c r="K533" t="s">
        <v>102</v>
      </c>
      <c r="L533" t="s">
        <v>102</v>
      </c>
      <c r="M533" t="s">
        <v>102</v>
      </c>
      <c r="N533">
        <v>0.97736000000000001</v>
      </c>
      <c r="O533" t="s">
        <v>102</v>
      </c>
      <c r="P533" t="s">
        <v>102</v>
      </c>
      <c r="Q533" t="s">
        <v>102</v>
      </c>
      <c r="R533" t="s">
        <v>102</v>
      </c>
      <c r="U533">
        <v>22.067</v>
      </c>
      <c r="V533">
        <v>22.933</v>
      </c>
      <c r="W533">
        <v>15803.027</v>
      </c>
      <c r="X533">
        <v>9.4920000000000009</v>
      </c>
      <c r="Y533">
        <v>105353.51300000001</v>
      </c>
      <c r="Z533">
        <v>1.004</v>
      </c>
      <c r="AA533">
        <v>0.998</v>
      </c>
      <c r="AB533">
        <v>2.2360000000000002</v>
      </c>
      <c r="AC533">
        <v>8.1189999999999998</v>
      </c>
      <c r="AD533">
        <v>1.1060000000000001</v>
      </c>
      <c r="AE533">
        <v>0.85009999999999997</v>
      </c>
      <c r="AF533">
        <v>0.62949999999999995</v>
      </c>
      <c r="AG533">
        <v>0.71499999999999997</v>
      </c>
      <c r="AH533">
        <v>0.76200000000000001</v>
      </c>
      <c r="AI533">
        <v>0.70499999999999996</v>
      </c>
      <c r="AJ533">
        <v>0.42499999999999999</v>
      </c>
      <c r="AK533">
        <v>1.4570000000000001</v>
      </c>
      <c r="AL533" t="s">
        <v>1491</v>
      </c>
    </row>
    <row r="534" spans="1:38">
      <c r="A534">
        <v>52</v>
      </c>
      <c r="B534" t="s">
        <v>1041</v>
      </c>
      <c r="D534" t="s">
        <v>1042</v>
      </c>
      <c r="E534" t="s">
        <v>1493</v>
      </c>
      <c r="F534" t="s">
        <v>102</v>
      </c>
      <c r="G534">
        <v>22.495000000000001</v>
      </c>
      <c r="H534">
        <v>121644</v>
      </c>
      <c r="I534">
        <v>4191</v>
      </c>
      <c r="J534" t="s">
        <v>102</v>
      </c>
      <c r="K534" t="s">
        <v>102</v>
      </c>
      <c r="L534" t="s">
        <v>102</v>
      </c>
      <c r="M534" t="s">
        <v>102</v>
      </c>
      <c r="N534">
        <v>2.0269300000000001</v>
      </c>
      <c r="O534" t="s">
        <v>102</v>
      </c>
      <c r="P534" t="s">
        <v>102</v>
      </c>
      <c r="Q534" t="s">
        <v>102</v>
      </c>
      <c r="R534" t="s">
        <v>102</v>
      </c>
      <c r="U534">
        <v>21.891999999999999</v>
      </c>
      <c r="V534">
        <v>23.033000000000001</v>
      </c>
      <c r="W534">
        <v>13229.630999999999</v>
      </c>
      <c r="X534">
        <v>11.337999999999999</v>
      </c>
      <c r="Y534">
        <v>88197.540999999997</v>
      </c>
      <c r="Z534">
        <v>1.01</v>
      </c>
      <c r="AA534">
        <v>1.018</v>
      </c>
      <c r="AB534">
        <v>2.081</v>
      </c>
      <c r="AC534">
        <v>21.91</v>
      </c>
      <c r="AD534">
        <v>1.0980000000000001</v>
      </c>
      <c r="AE534">
        <v>3.5847000000000002</v>
      </c>
      <c r="AF534">
        <v>3.0017999999999998</v>
      </c>
      <c r="AG534">
        <v>0.78200000000000003</v>
      </c>
      <c r="AH534">
        <v>0.92</v>
      </c>
      <c r="AI534">
        <v>0.82299999999999995</v>
      </c>
      <c r="AJ534">
        <v>0.46</v>
      </c>
      <c r="AK534">
        <v>1.4570000000000001</v>
      </c>
      <c r="AL534" t="s">
        <v>1491</v>
      </c>
    </row>
    <row r="535" spans="1:38">
      <c r="A535">
        <v>53</v>
      </c>
      <c r="B535" t="s">
        <v>1043</v>
      </c>
      <c r="D535" t="s">
        <v>1044</v>
      </c>
      <c r="E535" t="s">
        <v>1493</v>
      </c>
      <c r="F535" t="s">
        <v>102</v>
      </c>
      <c r="G535">
        <v>22.495999999999999</v>
      </c>
      <c r="H535">
        <v>84122</v>
      </c>
      <c r="I535">
        <v>3161</v>
      </c>
      <c r="J535" t="s">
        <v>102</v>
      </c>
      <c r="K535" t="s">
        <v>102</v>
      </c>
      <c r="L535" t="s">
        <v>102</v>
      </c>
      <c r="M535" t="s">
        <v>102</v>
      </c>
      <c r="N535">
        <v>1.4017200000000001</v>
      </c>
      <c r="O535" t="s">
        <v>102</v>
      </c>
      <c r="P535" t="s">
        <v>102</v>
      </c>
      <c r="Q535" t="s">
        <v>102</v>
      </c>
      <c r="R535" t="s">
        <v>102</v>
      </c>
      <c r="U535">
        <v>22.067</v>
      </c>
      <c r="V535">
        <v>23.033000000000001</v>
      </c>
      <c r="W535">
        <v>15131.835999999999</v>
      </c>
      <c r="X535">
        <v>9.9130000000000003</v>
      </c>
      <c r="Y535">
        <v>100878.908</v>
      </c>
      <c r="Z535">
        <v>1.0580000000000001</v>
      </c>
      <c r="AA535">
        <v>1.0489999999999999</v>
      </c>
      <c r="AB535">
        <v>1.3740000000000001</v>
      </c>
      <c r="AC535">
        <v>2.6459999999999999</v>
      </c>
      <c r="AD535">
        <v>1.0609999999999999</v>
      </c>
      <c r="AE535">
        <v>0.62780000000000002</v>
      </c>
      <c r="AF535">
        <v>0.32069999999999999</v>
      </c>
      <c r="AG535">
        <v>0.73199999999999998</v>
      </c>
      <c r="AH535">
        <v>0.81399999999999995</v>
      </c>
      <c r="AI535">
        <v>0.74299999999999999</v>
      </c>
      <c r="AJ535">
        <v>0.434</v>
      </c>
      <c r="AK535">
        <v>1.4570000000000001</v>
      </c>
      <c r="AL535" t="s">
        <v>1491</v>
      </c>
    </row>
    <row r="536" spans="1:38">
      <c r="A536">
        <v>54</v>
      </c>
      <c r="B536" t="s">
        <v>1045</v>
      </c>
      <c r="D536" t="s">
        <v>1046</v>
      </c>
      <c r="E536" t="s">
        <v>1493</v>
      </c>
      <c r="F536" t="s">
        <v>102</v>
      </c>
      <c r="G536">
        <v>22.495999999999999</v>
      </c>
      <c r="H536">
        <v>19874</v>
      </c>
      <c r="I536">
        <v>844</v>
      </c>
      <c r="J536" t="s">
        <v>102</v>
      </c>
      <c r="K536" t="s">
        <v>102</v>
      </c>
      <c r="L536" t="s">
        <v>102</v>
      </c>
      <c r="M536" t="s">
        <v>102</v>
      </c>
      <c r="N536">
        <v>0.33116000000000001</v>
      </c>
      <c r="O536" t="s">
        <v>102</v>
      </c>
      <c r="P536" t="s">
        <v>102</v>
      </c>
      <c r="Q536" t="s">
        <v>102</v>
      </c>
      <c r="R536" t="s">
        <v>102</v>
      </c>
      <c r="S536" t="s">
        <v>1248</v>
      </c>
      <c r="U536">
        <v>22.158000000000001</v>
      </c>
      <c r="V536">
        <v>22.95</v>
      </c>
      <c r="W536">
        <v>18911.044999999998</v>
      </c>
      <c r="X536">
        <v>7.9320000000000004</v>
      </c>
      <c r="Y536">
        <v>126073.632</v>
      </c>
      <c r="Z536">
        <v>1.093</v>
      </c>
      <c r="AA536">
        <v>1.079</v>
      </c>
      <c r="AB536">
        <v>1.6</v>
      </c>
      <c r="AC536">
        <v>2.4289999999999998</v>
      </c>
      <c r="AD536">
        <v>1.135</v>
      </c>
      <c r="AE536">
        <v>0.69589999999999996</v>
      </c>
      <c r="AF536">
        <v>0.59179999999999999</v>
      </c>
      <c r="AG536">
        <v>0.65400000000000003</v>
      </c>
      <c r="AH536">
        <v>0.69699999999999995</v>
      </c>
      <c r="AI536">
        <v>0.64700000000000002</v>
      </c>
      <c r="AJ536">
        <v>0.39500000000000002</v>
      </c>
      <c r="AK536">
        <v>1.4570000000000001</v>
      </c>
      <c r="AL536" t="s">
        <v>1491</v>
      </c>
    </row>
    <row r="537" spans="1:38">
      <c r="A537">
        <v>55</v>
      </c>
      <c r="B537" t="s">
        <v>846</v>
      </c>
      <c r="D537" t="s">
        <v>847</v>
      </c>
      <c r="E537" t="s">
        <v>1493</v>
      </c>
      <c r="F537" t="s">
        <v>102</v>
      </c>
      <c r="G537">
        <v>22.506</v>
      </c>
      <c r="H537">
        <v>16007</v>
      </c>
      <c r="I537">
        <v>568</v>
      </c>
      <c r="J537" t="s">
        <v>102</v>
      </c>
      <c r="K537" t="s">
        <v>102</v>
      </c>
      <c r="L537" t="s">
        <v>102</v>
      </c>
      <c r="M537" t="s">
        <v>102</v>
      </c>
      <c r="N537">
        <v>0.26673000000000002</v>
      </c>
      <c r="O537" t="s">
        <v>102</v>
      </c>
      <c r="P537" t="s">
        <v>102</v>
      </c>
      <c r="Q537" t="s">
        <v>102</v>
      </c>
      <c r="R537" t="s">
        <v>102</v>
      </c>
      <c r="S537" t="s">
        <v>1248</v>
      </c>
      <c r="U537">
        <v>22</v>
      </c>
      <c r="V537">
        <v>23.225000000000001</v>
      </c>
      <c r="W537">
        <v>15056.156000000001</v>
      </c>
      <c r="X537">
        <v>9.9629999999999992</v>
      </c>
      <c r="Y537">
        <v>100374.372</v>
      </c>
      <c r="Z537">
        <v>1.034</v>
      </c>
      <c r="AA537">
        <v>1.0349999999999999</v>
      </c>
      <c r="AB537">
        <v>2.52</v>
      </c>
      <c r="AC537">
        <v>2.657</v>
      </c>
      <c r="AD537">
        <v>1.129</v>
      </c>
      <c r="AE537">
        <v>0.2581</v>
      </c>
      <c r="AF537">
        <v>0.1123</v>
      </c>
      <c r="AG537">
        <v>0.73399999999999999</v>
      </c>
      <c r="AH537">
        <v>0.82899999999999996</v>
      </c>
      <c r="AI537">
        <v>0.752</v>
      </c>
      <c r="AJ537">
        <v>0.43099999999999999</v>
      </c>
      <c r="AK537">
        <v>1.4570000000000001</v>
      </c>
      <c r="AL537" t="s">
        <v>1491</v>
      </c>
    </row>
    <row r="538" spans="1:38">
      <c r="A538">
        <v>56</v>
      </c>
      <c r="B538" t="s">
        <v>848</v>
      </c>
      <c r="D538" t="s">
        <v>849</v>
      </c>
      <c r="E538" t="s">
        <v>1493</v>
      </c>
      <c r="F538" t="s">
        <v>102</v>
      </c>
      <c r="G538">
        <v>22.530999999999999</v>
      </c>
      <c r="H538">
        <v>81746</v>
      </c>
      <c r="I538">
        <v>2620</v>
      </c>
      <c r="J538" t="s">
        <v>102</v>
      </c>
      <c r="K538" t="s">
        <v>102</v>
      </c>
      <c r="L538" t="s">
        <v>102</v>
      </c>
      <c r="M538" t="s">
        <v>102</v>
      </c>
      <c r="N538">
        <v>1.36212</v>
      </c>
      <c r="O538" t="s">
        <v>102</v>
      </c>
      <c r="P538" t="s">
        <v>102</v>
      </c>
      <c r="Q538" t="s">
        <v>102</v>
      </c>
      <c r="R538" t="s">
        <v>102</v>
      </c>
      <c r="T538" t="s">
        <v>1492</v>
      </c>
      <c r="U538">
        <v>21.925000000000001</v>
      </c>
      <c r="V538">
        <v>22.95</v>
      </c>
      <c r="W538">
        <v>11151.865</v>
      </c>
      <c r="X538">
        <v>13.451000000000001</v>
      </c>
      <c r="Y538">
        <v>74345.766000000003</v>
      </c>
      <c r="Z538" t="s">
        <v>5</v>
      </c>
      <c r="AA538" t="s">
        <v>5</v>
      </c>
      <c r="AB538">
        <v>1.2549999999999999</v>
      </c>
      <c r="AC538">
        <v>1.901</v>
      </c>
      <c r="AD538">
        <v>1.069</v>
      </c>
      <c r="AE538">
        <v>2.61</v>
      </c>
      <c r="AF538">
        <v>3.5156000000000001</v>
      </c>
      <c r="AG538">
        <v>0.85299999999999998</v>
      </c>
      <c r="AH538">
        <v>0</v>
      </c>
      <c r="AI538">
        <v>0</v>
      </c>
      <c r="AJ538">
        <v>0.496</v>
      </c>
      <c r="AK538">
        <v>1.4590000000000001</v>
      </c>
      <c r="AL538" t="s">
        <v>1491</v>
      </c>
    </row>
    <row r="539" spans="1:38">
      <c r="A539">
        <v>57</v>
      </c>
      <c r="B539" t="s">
        <v>850</v>
      </c>
      <c r="D539" t="s">
        <v>851</v>
      </c>
      <c r="E539" t="s">
        <v>1493</v>
      </c>
      <c r="F539" t="s">
        <v>102</v>
      </c>
      <c r="G539">
        <v>22.501999999999999</v>
      </c>
      <c r="H539">
        <v>80530</v>
      </c>
      <c r="I539">
        <v>2275</v>
      </c>
      <c r="J539" t="s">
        <v>102</v>
      </c>
      <c r="K539" t="s">
        <v>102</v>
      </c>
      <c r="L539" t="s">
        <v>102</v>
      </c>
      <c r="M539" t="s">
        <v>102</v>
      </c>
      <c r="N539">
        <v>1.3418600000000001</v>
      </c>
      <c r="O539" t="s">
        <v>102</v>
      </c>
      <c r="P539" t="s">
        <v>102</v>
      </c>
      <c r="Q539" t="s">
        <v>102</v>
      </c>
      <c r="R539" t="s">
        <v>102</v>
      </c>
      <c r="U539">
        <v>21.992000000000001</v>
      </c>
      <c r="V539">
        <v>23.957999999999998</v>
      </c>
      <c r="W539">
        <v>11805.224</v>
      </c>
      <c r="X539">
        <v>12.706</v>
      </c>
      <c r="Y539">
        <v>78701.490999999995</v>
      </c>
      <c r="Z539">
        <v>1.881</v>
      </c>
      <c r="AA539">
        <v>1.8320000000000001</v>
      </c>
      <c r="AB539">
        <v>2.4239999999999999</v>
      </c>
      <c r="AC539">
        <v>1.867</v>
      </c>
      <c r="AD539">
        <v>1.1499999999999999</v>
      </c>
      <c r="AE539">
        <v>4.6058000000000003</v>
      </c>
      <c r="AF539">
        <v>3.0024000000000002</v>
      </c>
      <c r="AG539">
        <v>0.82799999999999996</v>
      </c>
      <c r="AH539">
        <v>1.66</v>
      </c>
      <c r="AI539">
        <v>1.462</v>
      </c>
      <c r="AJ539">
        <v>0.48599999999999999</v>
      </c>
      <c r="AK539">
        <v>1.458</v>
      </c>
      <c r="AL539" t="s">
        <v>1491</v>
      </c>
    </row>
    <row r="540" spans="1:38">
      <c r="A540">
        <v>58</v>
      </c>
      <c r="B540" t="s">
        <v>852</v>
      </c>
      <c r="D540" t="s">
        <v>853</v>
      </c>
      <c r="E540" t="s">
        <v>1493</v>
      </c>
      <c r="F540" t="s">
        <v>102</v>
      </c>
      <c r="G540">
        <v>22.501999999999999</v>
      </c>
      <c r="H540">
        <v>50260</v>
      </c>
      <c r="I540">
        <v>1966</v>
      </c>
      <c r="J540" t="s">
        <v>102</v>
      </c>
      <c r="K540" t="s">
        <v>102</v>
      </c>
      <c r="L540" t="s">
        <v>102</v>
      </c>
      <c r="M540" t="s">
        <v>102</v>
      </c>
      <c r="N540">
        <v>0.83748</v>
      </c>
      <c r="O540" t="s">
        <v>102</v>
      </c>
      <c r="P540" t="s">
        <v>102</v>
      </c>
      <c r="Q540" t="s">
        <v>102</v>
      </c>
      <c r="R540" t="s">
        <v>102</v>
      </c>
      <c r="U540">
        <v>22.108000000000001</v>
      </c>
      <c r="V540">
        <v>23.007999999999999</v>
      </c>
      <c r="W540">
        <v>16366.539000000001</v>
      </c>
      <c r="X540">
        <v>9.1649999999999991</v>
      </c>
      <c r="Y540">
        <v>109110.26</v>
      </c>
      <c r="Z540">
        <v>1.0589999999999999</v>
      </c>
      <c r="AA540">
        <v>1.048</v>
      </c>
      <c r="AB540">
        <v>7.1870000000000003</v>
      </c>
      <c r="AC540">
        <v>2.6429999999999998</v>
      </c>
      <c r="AD540">
        <v>1.357</v>
      </c>
      <c r="AE540">
        <v>0.43190000000000001</v>
      </c>
      <c r="AF540">
        <v>0.22359999999999999</v>
      </c>
      <c r="AG540">
        <v>0.70399999999999996</v>
      </c>
      <c r="AH540">
        <v>0.76400000000000001</v>
      </c>
      <c r="AI540">
        <v>0.7</v>
      </c>
      <c r="AJ540">
        <v>0.41899999999999998</v>
      </c>
      <c r="AK540">
        <v>1.456</v>
      </c>
      <c r="AL540" t="s">
        <v>1491</v>
      </c>
    </row>
    <row r="541" spans="1:38">
      <c r="A541">
        <v>59</v>
      </c>
      <c r="B541" t="s">
        <v>854</v>
      </c>
      <c r="D541" t="s">
        <v>855</v>
      </c>
      <c r="E541" t="s">
        <v>1493</v>
      </c>
      <c r="F541" t="s">
        <v>102</v>
      </c>
      <c r="G541">
        <v>22.475000000000001</v>
      </c>
      <c r="H541">
        <v>293928</v>
      </c>
      <c r="I541">
        <v>10335</v>
      </c>
      <c r="J541" t="s">
        <v>102</v>
      </c>
      <c r="K541" t="s">
        <v>102</v>
      </c>
      <c r="L541" t="s">
        <v>102</v>
      </c>
      <c r="M541" t="s">
        <v>102</v>
      </c>
      <c r="N541">
        <v>4.8976800000000003</v>
      </c>
      <c r="O541" t="s">
        <v>102</v>
      </c>
      <c r="P541" t="s">
        <v>102</v>
      </c>
      <c r="Q541" t="s">
        <v>102</v>
      </c>
      <c r="R541" t="s">
        <v>102</v>
      </c>
      <c r="U541">
        <v>22.007999999999999</v>
      </c>
      <c r="V541">
        <v>23.141999999999999</v>
      </c>
      <c r="W541">
        <v>13529.423000000001</v>
      </c>
      <c r="X541">
        <v>11.087</v>
      </c>
      <c r="Y541">
        <v>90196.15</v>
      </c>
      <c r="Z541">
        <v>1.149</v>
      </c>
      <c r="AA541">
        <v>1.1339999999999999</v>
      </c>
      <c r="AB541">
        <v>1.282</v>
      </c>
      <c r="AC541">
        <v>1.885</v>
      </c>
      <c r="AD541">
        <v>1.069</v>
      </c>
      <c r="AE541">
        <v>5.9214000000000002</v>
      </c>
      <c r="AF541">
        <v>5.0522</v>
      </c>
      <c r="AG541">
        <v>0.77300000000000002</v>
      </c>
      <c r="AH541">
        <v>0.89700000000000002</v>
      </c>
      <c r="AI541">
        <v>0.80600000000000005</v>
      </c>
      <c r="AJ541">
        <v>0.45500000000000002</v>
      </c>
      <c r="AK541">
        <v>1.458</v>
      </c>
      <c r="AL541" t="s">
        <v>1491</v>
      </c>
    </row>
    <row r="542" spans="1:38">
      <c r="A542">
        <v>60</v>
      </c>
      <c r="B542" t="s">
        <v>856</v>
      </c>
      <c r="D542" t="s">
        <v>857</v>
      </c>
      <c r="E542" t="s">
        <v>1493</v>
      </c>
      <c r="F542" t="s">
        <v>102</v>
      </c>
      <c r="G542">
        <v>22.475000000000001</v>
      </c>
      <c r="H542">
        <v>54043</v>
      </c>
      <c r="I542">
        <v>1659</v>
      </c>
      <c r="J542" t="s">
        <v>102</v>
      </c>
      <c r="K542" t="s">
        <v>102</v>
      </c>
      <c r="L542" t="s">
        <v>102</v>
      </c>
      <c r="M542" t="s">
        <v>102</v>
      </c>
      <c r="N542">
        <v>0.90051000000000003</v>
      </c>
      <c r="O542" t="s">
        <v>102</v>
      </c>
      <c r="P542" t="s">
        <v>102</v>
      </c>
      <c r="Q542" t="s">
        <v>102</v>
      </c>
      <c r="R542" t="s">
        <v>102</v>
      </c>
      <c r="U542">
        <v>21.992000000000001</v>
      </c>
      <c r="V542">
        <v>23.074999999999999</v>
      </c>
      <c r="W542">
        <v>12049.237999999999</v>
      </c>
      <c r="X542">
        <v>12.449</v>
      </c>
      <c r="Y542">
        <v>80328.255000000005</v>
      </c>
      <c r="Z542" t="s">
        <v>5</v>
      </c>
      <c r="AA542" t="s">
        <v>5</v>
      </c>
      <c r="AB542">
        <v>1.23</v>
      </c>
      <c r="AC542">
        <v>2.6469999999999998</v>
      </c>
      <c r="AD542">
        <v>1.135</v>
      </c>
      <c r="AE542">
        <v>0.2452</v>
      </c>
      <c r="AF542">
        <v>0.18210000000000001</v>
      </c>
      <c r="AG542">
        <v>0.81899999999999995</v>
      </c>
      <c r="AH542">
        <v>0</v>
      </c>
      <c r="AI542">
        <v>0</v>
      </c>
      <c r="AJ542">
        <v>0.47899999999999998</v>
      </c>
      <c r="AK542" t="s">
        <v>5</v>
      </c>
      <c r="AL542" t="s">
        <v>1491</v>
      </c>
    </row>
    <row r="543" spans="1:38">
      <c r="A543">
        <v>61</v>
      </c>
      <c r="B543" t="s">
        <v>858</v>
      </c>
      <c r="D543" t="s">
        <v>859</v>
      </c>
      <c r="E543" t="s">
        <v>1493</v>
      </c>
      <c r="F543" t="s">
        <v>102</v>
      </c>
      <c r="G543">
        <v>22.46</v>
      </c>
      <c r="H543">
        <v>111193</v>
      </c>
      <c r="I543">
        <v>3701</v>
      </c>
      <c r="J543" t="s">
        <v>102</v>
      </c>
      <c r="K543" t="s">
        <v>102</v>
      </c>
      <c r="L543" t="s">
        <v>102</v>
      </c>
      <c r="M543" t="s">
        <v>102</v>
      </c>
      <c r="N543">
        <v>1.8527899999999999</v>
      </c>
      <c r="O543" t="s">
        <v>102</v>
      </c>
      <c r="P543" t="s">
        <v>102</v>
      </c>
      <c r="Q543" t="s">
        <v>102</v>
      </c>
      <c r="R543" t="s">
        <v>102</v>
      </c>
      <c r="U543">
        <v>21.783000000000001</v>
      </c>
      <c r="V543">
        <v>23</v>
      </c>
      <c r="W543">
        <v>12343.802</v>
      </c>
      <c r="X543">
        <v>12.151999999999999</v>
      </c>
      <c r="Y543">
        <v>82292.014999999999</v>
      </c>
      <c r="Z543">
        <v>0.995</v>
      </c>
      <c r="AA543">
        <v>1.0129999999999999</v>
      </c>
      <c r="AB543">
        <v>2.4</v>
      </c>
      <c r="AC543">
        <v>2.6429999999999998</v>
      </c>
      <c r="AD543">
        <v>1.1319999999999999</v>
      </c>
      <c r="AE543">
        <v>0.81889999999999996</v>
      </c>
      <c r="AF543">
        <v>0.38390000000000002</v>
      </c>
      <c r="AG543">
        <v>0.80900000000000005</v>
      </c>
      <c r="AH543">
        <v>0.96499999999999997</v>
      </c>
      <c r="AI543">
        <v>0.85899999999999999</v>
      </c>
      <c r="AJ543">
        <v>0.47199999999999998</v>
      </c>
      <c r="AK543">
        <v>1.458</v>
      </c>
      <c r="AL543" t="s">
        <v>1491</v>
      </c>
    </row>
    <row r="544" spans="1:38">
      <c r="A544">
        <v>62</v>
      </c>
      <c r="B544" t="s">
        <v>860</v>
      </c>
      <c r="D544" t="s">
        <v>861</v>
      </c>
      <c r="E544" t="s">
        <v>1493</v>
      </c>
      <c r="F544" t="s">
        <v>102</v>
      </c>
      <c r="G544">
        <v>22.489000000000001</v>
      </c>
      <c r="H544">
        <v>42519</v>
      </c>
      <c r="I544">
        <v>1264</v>
      </c>
      <c r="J544" t="s">
        <v>102</v>
      </c>
      <c r="K544" t="s">
        <v>102</v>
      </c>
      <c r="L544" t="s">
        <v>102</v>
      </c>
      <c r="M544" t="s">
        <v>102</v>
      </c>
      <c r="N544">
        <v>0.70848999999999995</v>
      </c>
      <c r="O544" t="s">
        <v>102</v>
      </c>
      <c r="P544" t="s">
        <v>102</v>
      </c>
      <c r="Q544" t="s">
        <v>102</v>
      </c>
      <c r="R544" t="s">
        <v>102</v>
      </c>
      <c r="U544">
        <v>21.933</v>
      </c>
      <c r="V544">
        <v>22.942</v>
      </c>
      <c r="W544">
        <v>9878.4359999999997</v>
      </c>
      <c r="X544">
        <v>15.185</v>
      </c>
      <c r="Y544">
        <v>65856.240000000005</v>
      </c>
      <c r="Z544" t="s">
        <v>5</v>
      </c>
      <c r="AA544" t="s">
        <v>5</v>
      </c>
      <c r="AB544">
        <v>2.1709999999999998</v>
      </c>
      <c r="AC544">
        <v>1.9810000000000001</v>
      </c>
      <c r="AD544">
        <v>1.147</v>
      </c>
      <c r="AE544">
        <v>0.89949999999999997</v>
      </c>
      <c r="AF544">
        <v>1.7967</v>
      </c>
      <c r="AG544">
        <v>0.90500000000000003</v>
      </c>
      <c r="AH544">
        <v>0</v>
      </c>
      <c r="AI544">
        <v>0</v>
      </c>
      <c r="AJ544">
        <v>0</v>
      </c>
      <c r="AK544">
        <v>1.458</v>
      </c>
      <c r="AL544" t="s">
        <v>1491</v>
      </c>
    </row>
    <row r="545" spans="1:38">
      <c r="A545">
        <v>63</v>
      </c>
      <c r="B545" t="s">
        <v>862</v>
      </c>
      <c r="C545" t="s">
        <v>126</v>
      </c>
      <c r="D545" t="s">
        <v>105</v>
      </c>
      <c r="E545" t="s">
        <v>1493</v>
      </c>
      <c r="F545" t="s">
        <v>102</v>
      </c>
      <c r="G545">
        <v>22.494</v>
      </c>
      <c r="H545">
        <v>372929</v>
      </c>
      <c r="I545">
        <v>11498</v>
      </c>
      <c r="J545" t="s">
        <v>102</v>
      </c>
      <c r="K545" t="s">
        <v>102</v>
      </c>
      <c r="L545" t="s">
        <v>102</v>
      </c>
      <c r="M545" t="s">
        <v>102</v>
      </c>
      <c r="N545">
        <v>6.2140700000000004</v>
      </c>
      <c r="O545" t="s">
        <v>102</v>
      </c>
      <c r="P545" t="s">
        <v>102</v>
      </c>
      <c r="Q545" t="s">
        <v>102</v>
      </c>
      <c r="R545" t="s">
        <v>102</v>
      </c>
      <c r="U545">
        <v>21.707999999999998</v>
      </c>
      <c r="V545">
        <v>23.65</v>
      </c>
      <c r="W545">
        <v>11722.138000000001</v>
      </c>
      <c r="X545">
        <v>12.795999999999999</v>
      </c>
      <c r="Y545">
        <v>78147.585000000006</v>
      </c>
      <c r="Z545">
        <v>1.0660000000000001</v>
      </c>
      <c r="AA545">
        <v>1.0669999999999999</v>
      </c>
      <c r="AB545">
        <v>2.5310000000000001</v>
      </c>
      <c r="AC545">
        <v>2.8769999999999998</v>
      </c>
      <c r="AD545">
        <v>1.1379999999999999</v>
      </c>
      <c r="AE545">
        <v>9.4443999999999999</v>
      </c>
      <c r="AF545">
        <v>7.1775000000000002</v>
      </c>
      <c r="AG545">
        <v>0.83099999999999996</v>
      </c>
      <c r="AH545">
        <v>1.181</v>
      </c>
      <c r="AI545">
        <v>0.98</v>
      </c>
      <c r="AJ545">
        <v>0.48199999999999998</v>
      </c>
      <c r="AK545">
        <v>1.4590000000000001</v>
      </c>
      <c r="AL545" t="s">
        <v>1491</v>
      </c>
    </row>
    <row r="546" spans="1:38">
      <c r="A546">
        <v>64</v>
      </c>
      <c r="B546" t="s">
        <v>863</v>
      </c>
      <c r="C546" t="s">
        <v>122</v>
      </c>
      <c r="D546" t="s">
        <v>100</v>
      </c>
      <c r="E546" t="s">
        <v>1493</v>
      </c>
      <c r="F546" t="s">
        <v>102</v>
      </c>
      <c r="G546">
        <v>22.495999999999999</v>
      </c>
      <c r="H546">
        <v>160249</v>
      </c>
      <c r="I546">
        <v>5344</v>
      </c>
      <c r="J546" t="s">
        <v>102</v>
      </c>
      <c r="K546" t="s">
        <v>102</v>
      </c>
      <c r="L546" t="s">
        <v>102</v>
      </c>
      <c r="M546" t="s">
        <v>102</v>
      </c>
      <c r="N546">
        <v>2.6701999999999999</v>
      </c>
      <c r="O546" t="s">
        <v>102</v>
      </c>
      <c r="P546" t="s">
        <v>102</v>
      </c>
      <c r="Q546" t="s">
        <v>102</v>
      </c>
      <c r="R546" t="s">
        <v>102</v>
      </c>
      <c r="U546">
        <v>21.824999999999999</v>
      </c>
      <c r="V546">
        <v>23.074999999999999</v>
      </c>
      <c r="W546">
        <v>12734.941000000001</v>
      </c>
      <c r="X546">
        <v>11.779</v>
      </c>
      <c r="Y546">
        <v>84899.604000000007</v>
      </c>
      <c r="Z546">
        <v>1.002</v>
      </c>
      <c r="AA546">
        <v>1.0249999999999999</v>
      </c>
      <c r="AB546">
        <v>2.613</v>
      </c>
      <c r="AC546">
        <v>2.6739999999999999</v>
      </c>
      <c r="AD546">
        <v>1.141</v>
      </c>
      <c r="AE546">
        <v>9.3041999999999998</v>
      </c>
      <c r="AF546">
        <v>7.1459999999999999</v>
      </c>
      <c r="AG546">
        <v>0.79700000000000004</v>
      </c>
      <c r="AH546">
        <v>1</v>
      </c>
      <c r="AI546">
        <v>0.876</v>
      </c>
      <c r="AJ546">
        <v>0.46300000000000002</v>
      </c>
      <c r="AK546">
        <v>1.46</v>
      </c>
      <c r="AL546" t="s">
        <v>1491</v>
      </c>
    </row>
    <row r="547" spans="1:38">
      <c r="A547">
        <v>65</v>
      </c>
      <c r="B547" t="s">
        <v>864</v>
      </c>
      <c r="C547" t="s">
        <v>114</v>
      </c>
      <c r="D547" t="s">
        <v>639</v>
      </c>
      <c r="E547" t="s">
        <v>1493</v>
      </c>
      <c r="F547" t="s">
        <v>102</v>
      </c>
      <c r="G547">
        <v>22.516999999999999</v>
      </c>
      <c r="H547">
        <v>31864</v>
      </c>
      <c r="I547">
        <v>1039</v>
      </c>
      <c r="J547" t="s">
        <v>102</v>
      </c>
      <c r="K547" t="s">
        <v>102</v>
      </c>
      <c r="L547" t="s">
        <v>102</v>
      </c>
      <c r="M547" t="s">
        <v>102</v>
      </c>
      <c r="N547">
        <v>0.53093999999999997</v>
      </c>
      <c r="O547" t="s">
        <v>102</v>
      </c>
      <c r="P547" t="s">
        <v>102</v>
      </c>
      <c r="Q547" t="s">
        <v>102</v>
      </c>
      <c r="R547" t="s">
        <v>102</v>
      </c>
      <c r="U547">
        <v>22.042000000000002</v>
      </c>
      <c r="V547">
        <v>23.25</v>
      </c>
      <c r="W547">
        <v>12109.831</v>
      </c>
      <c r="X547">
        <v>12.387</v>
      </c>
      <c r="Y547">
        <v>80732.205000000002</v>
      </c>
      <c r="Z547">
        <v>1.1910000000000001</v>
      </c>
      <c r="AA547">
        <v>1.1439999999999999</v>
      </c>
      <c r="AB547" t="s">
        <v>5</v>
      </c>
      <c r="AC547">
        <v>2.6749999999999998</v>
      </c>
      <c r="AD547">
        <v>1.105</v>
      </c>
      <c r="AE547">
        <v>9.5815999999999999</v>
      </c>
      <c r="AF547">
        <v>6.9272999999999998</v>
      </c>
      <c r="AG547">
        <v>0.81799999999999995</v>
      </c>
      <c r="AH547">
        <v>1.026</v>
      </c>
      <c r="AI547">
        <v>0.90300000000000002</v>
      </c>
      <c r="AJ547">
        <v>0.47399999999999998</v>
      </c>
      <c r="AK547">
        <v>1.4610000000000001</v>
      </c>
      <c r="AL547" t="s">
        <v>1491</v>
      </c>
    </row>
    <row r="548" spans="1:38">
      <c r="A548">
        <v>66</v>
      </c>
      <c r="B548" t="s">
        <v>865</v>
      </c>
      <c r="D548" t="s">
        <v>866</v>
      </c>
      <c r="E548" t="s">
        <v>1493</v>
      </c>
      <c r="F548" t="s">
        <v>102</v>
      </c>
      <c r="G548">
        <v>22.472000000000001</v>
      </c>
      <c r="H548">
        <v>429855</v>
      </c>
      <c r="I548">
        <v>13986</v>
      </c>
      <c r="J548" t="s">
        <v>102</v>
      </c>
      <c r="K548" t="s">
        <v>102</v>
      </c>
      <c r="L548" t="s">
        <v>102</v>
      </c>
      <c r="M548" t="s">
        <v>102</v>
      </c>
      <c r="N548">
        <v>7.1626200000000004</v>
      </c>
      <c r="O548" t="s">
        <v>102</v>
      </c>
      <c r="P548" t="s">
        <v>102</v>
      </c>
      <c r="Q548" t="s">
        <v>102</v>
      </c>
      <c r="R548" t="s">
        <v>102</v>
      </c>
      <c r="U548">
        <v>21.908000000000001</v>
      </c>
      <c r="V548">
        <v>23.117000000000001</v>
      </c>
      <c r="W548">
        <v>11890.787</v>
      </c>
      <c r="X548">
        <v>12.615</v>
      </c>
      <c r="Y548">
        <v>79271.913</v>
      </c>
      <c r="Z548">
        <v>1.105</v>
      </c>
      <c r="AA548">
        <v>1.1000000000000001</v>
      </c>
      <c r="AB548">
        <v>1.379</v>
      </c>
      <c r="AC548">
        <v>2.645</v>
      </c>
      <c r="AD548">
        <v>1.0620000000000001</v>
      </c>
      <c r="AE548">
        <v>3.8637000000000001</v>
      </c>
      <c r="AF548">
        <v>1.5976999999999999</v>
      </c>
      <c r="AG548">
        <v>0.82399999999999995</v>
      </c>
      <c r="AH548">
        <v>1.0089999999999999</v>
      </c>
      <c r="AI548">
        <v>0.89400000000000002</v>
      </c>
      <c r="AJ548">
        <v>0.48099999999999998</v>
      </c>
      <c r="AK548">
        <v>1.4570000000000001</v>
      </c>
      <c r="AL548" t="s">
        <v>1491</v>
      </c>
    </row>
    <row r="549" spans="1:38">
      <c r="A549">
        <v>67</v>
      </c>
      <c r="B549" t="s">
        <v>867</v>
      </c>
      <c r="D549" t="s">
        <v>868</v>
      </c>
      <c r="E549" t="s">
        <v>1493</v>
      </c>
      <c r="F549" t="s">
        <v>102</v>
      </c>
      <c r="G549">
        <v>22.478999999999999</v>
      </c>
      <c r="H549">
        <v>117801</v>
      </c>
      <c r="I549">
        <v>4038</v>
      </c>
      <c r="J549" t="s">
        <v>102</v>
      </c>
      <c r="K549" t="s">
        <v>102</v>
      </c>
      <c r="L549" t="s">
        <v>102</v>
      </c>
      <c r="M549" t="s">
        <v>102</v>
      </c>
      <c r="N549">
        <v>1.9629099999999999</v>
      </c>
      <c r="O549" t="s">
        <v>102</v>
      </c>
      <c r="P549" t="s">
        <v>102</v>
      </c>
      <c r="Q549" t="s">
        <v>102</v>
      </c>
      <c r="R549" t="s">
        <v>102</v>
      </c>
      <c r="U549">
        <v>21.917000000000002</v>
      </c>
      <c r="V549">
        <v>23.007999999999999</v>
      </c>
      <c r="W549">
        <v>12922.687</v>
      </c>
      <c r="X549">
        <v>11.606999999999999</v>
      </c>
      <c r="Y549">
        <v>86151.244999999995</v>
      </c>
      <c r="Z549">
        <v>1.008</v>
      </c>
      <c r="AA549">
        <v>1.02</v>
      </c>
      <c r="AB549">
        <v>6.7270000000000003</v>
      </c>
      <c r="AC549">
        <v>2.645</v>
      </c>
      <c r="AD549">
        <v>1.3560000000000001</v>
      </c>
      <c r="AE549">
        <v>0.87949999999999995</v>
      </c>
      <c r="AF549">
        <v>0.44330000000000003</v>
      </c>
      <c r="AG549">
        <v>0.79100000000000004</v>
      </c>
      <c r="AH549">
        <v>0.91600000000000004</v>
      </c>
      <c r="AI549">
        <v>0.82399999999999995</v>
      </c>
      <c r="AJ549">
        <v>0.46300000000000002</v>
      </c>
      <c r="AK549">
        <v>1.4570000000000001</v>
      </c>
      <c r="AL549" t="s">
        <v>1491</v>
      </c>
    </row>
    <row r="550" spans="1:38">
      <c r="A550">
        <v>68</v>
      </c>
      <c r="B550" t="s">
        <v>869</v>
      </c>
      <c r="D550" t="s">
        <v>870</v>
      </c>
      <c r="E550" t="s">
        <v>1493</v>
      </c>
      <c r="F550" t="s">
        <v>102</v>
      </c>
      <c r="G550">
        <v>22.478999999999999</v>
      </c>
      <c r="H550">
        <v>44631</v>
      </c>
      <c r="I550">
        <v>1462</v>
      </c>
      <c r="J550" t="s">
        <v>102</v>
      </c>
      <c r="K550" t="s">
        <v>102</v>
      </c>
      <c r="L550" t="s">
        <v>102</v>
      </c>
      <c r="M550" t="s">
        <v>102</v>
      </c>
      <c r="N550">
        <v>0.74368000000000001</v>
      </c>
      <c r="O550" t="s">
        <v>102</v>
      </c>
      <c r="P550" t="s">
        <v>102</v>
      </c>
      <c r="Q550" t="s">
        <v>102</v>
      </c>
      <c r="R550" t="s">
        <v>102</v>
      </c>
      <c r="T550" t="s">
        <v>1492</v>
      </c>
      <c r="U550">
        <v>21.975000000000001</v>
      </c>
      <c r="V550">
        <v>22.975000000000001</v>
      </c>
      <c r="W550">
        <v>11971.197</v>
      </c>
      <c r="X550">
        <v>12.53</v>
      </c>
      <c r="Y550">
        <v>79807.982999999993</v>
      </c>
      <c r="Z550" t="s">
        <v>5</v>
      </c>
      <c r="AA550" t="s">
        <v>5</v>
      </c>
      <c r="AB550" t="s">
        <v>5</v>
      </c>
      <c r="AC550">
        <v>1.9710000000000001</v>
      </c>
      <c r="AD550">
        <v>1.1000000000000001</v>
      </c>
      <c r="AE550">
        <v>1.6414</v>
      </c>
      <c r="AF550">
        <v>1.6363000000000001</v>
      </c>
      <c r="AG550">
        <v>0.82199999999999995</v>
      </c>
      <c r="AH550">
        <v>0</v>
      </c>
      <c r="AI550">
        <v>0</v>
      </c>
      <c r="AJ550">
        <v>0.47899999999999998</v>
      </c>
      <c r="AK550">
        <v>1.456</v>
      </c>
      <c r="AL550" t="s">
        <v>1491</v>
      </c>
    </row>
    <row r="551" spans="1:38">
      <c r="A551">
        <v>69</v>
      </c>
      <c r="B551" t="s">
        <v>871</v>
      </c>
      <c r="D551" t="s">
        <v>872</v>
      </c>
      <c r="E551" t="s">
        <v>1493</v>
      </c>
      <c r="F551" t="s">
        <v>102</v>
      </c>
      <c r="G551">
        <v>22.504000000000001</v>
      </c>
      <c r="H551">
        <v>68085</v>
      </c>
      <c r="I551">
        <v>2171</v>
      </c>
      <c r="J551" t="s">
        <v>102</v>
      </c>
      <c r="K551" t="s">
        <v>102</v>
      </c>
      <c r="L551" t="s">
        <v>102</v>
      </c>
      <c r="M551" t="s">
        <v>102</v>
      </c>
      <c r="N551">
        <v>1.13449</v>
      </c>
      <c r="O551" t="s">
        <v>102</v>
      </c>
      <c r="P551" t="s">
        <v>102</v>
      </c>
      <c r="Q551" t="s">
        <v>102</v>
      </c>
      <c r="R551" t="s">
        <v>102</v>
      </c>
      <c r="U551">
        <v>22.016999999999999</v>
      </c>
      <c r="V551">
        <v>22.933</v>
      </c>
      <c r="W551">
        <v>10569.261</v>
      </c>
      <c r="X551">
        <v>14.192</v>
      </c>
      <c r="Y551">
        <v>70461.743000000002</v>
      </c>
      <c r="Z551" t="s">
        <v>5</v>
      </c>
      <c r="AA551" t="s">
        <v>5</v>
      </c>
      <c r="AB551">
        <v>1.0609999999999999</v>
      </c>
      <c r="AC551">
        <v>2.6520000000000001</v>
      </c>
      <c r="AD551">
        <v>1.0609999999999999</v>
      </c>
      <c r="AE551">
        <v>0.62380000000000002</v>
      </c>
      <c r="AF551">
        <v>0.2757</v>
      </c>
      <c r="AG551">
        <v>0.876</v>
      </c>
      <c r="AH551">
        <v>0</v>
      </c>
      <c r="AI551">
        <v>0</v>
      </c>
      <c r="AJ551">
        <v>0.52</v>
      </c>
      <c r="AK551">
        <v>1.458</v>
      </c>
      <c r="AL551" t="s">
        <v>1491</v>
      </c>
    </row>
    <row r="552" spans="1:38">
      <c r="A552">
        <v>70</v>
      </c>
      <c r="B552" t="s">
        <v>873</v>
      </c>
      <c r="D552" t="s">
        <v>874</v>
      </c>
      <c r="E552" t="s">
        <v>1493</v>
      </c>
      <c r="F552" t="s">
        <v>102</v>
      </c>
      <c r="G552">
        <v>22.495999999999999</v>
      </c>
      <c r="H552">
        <v>53458</v>
      </c>
      <c r="I552">
        <v>1739</v>
      </c>
      <c r="J552" t="s">
        <v>102</v>
      </c>
      <c r="K552" t="s">
        <v>102</v>
      </c>
      <c r="L552" t="s">
        <v>102</v>
      </c>
      <c r="M552" t="s">
        <v>102</v>
      </c>
      <c r="N552">
        <v>0.89076999999999995</v>
      </c>
      <c r="O552" t="s">
        <v>102</v>
      </c>
      <c r="P552" t="s">
        <v>102</v>
      </c>
      <c r="Q552" t="s">
        <v>102</v>
      </c>
      <c r="R552" t="s">
        <v>102</v>
      </c>
      <c r="U552">
        <v>21.925000000000001</v>
      </c>
      <c r="V552">
        <v>22.966999999999999</v>
      </c>
      <c r="W552">
        <v>11901.779</v>
      </c>
      <c r="X552">
        <v>12.603</v>
      </c>
      <c r="Y552">
        <v>79345.191999999995</v>
      </c>
      <c r="Z552" t="s">
        <v>5</v>
      </c>
      <c r="AA552" t="s">
        <v>5</v>
      </c>
      <c r="AB552">
        <v>1.3779999999999999</v>
      </c>
      <c r="AC552">
        <v>2.649</v>
      </c>
      <c r="AD552">
        <v>1.0580000000000001</v>
      </c>
      <c r="AE552">
        <v>0.4264</v>
      </c>
      <c r="AF552">
        <v>0.2099</v>
      </c>
      <c r="AG552">
        <v>0.82499999999999996</v>
      </c>
      <c r="AH552">
        <v>0</v>
      </c>
      <c r="AI552">
        <v>0</v>
      </c>
      <c r="AJ552">
        <v>0.48199999999999998</v>
      </c>
      <c r="AK552">
        <v>1.4570000000000001</v>
      </c>
      <c r="AL552" t="s">
        <v>1491</v>
      </c>
    </row>
    <row r="553" spans="1:38">
      <c r="A553">
        <v>71</v>
      </c>
      <c r="B553" t="s">
        <v>875</v>
      </c>
      <c r="D553" t="s">
        <v>876</v>
      </c>
      <c r="E553" t="s">
        <v>1493</v>
      </c>
      <c r="F553" t="s">
        <v>102</v>
      </c>
      <c r="G553">
        <v>22.501000000000001</v>
      </c>
      <c r="H553">
        <v>395019</v>
      </c>
      <c r="I553">
        <v>13547</v>
      </c>
      <c r="J553" t="s">
        <v>102</v>
      </c>
      <c r="K553" t="s">
        <v>102</v>
      </c>
      <c r="L553" t="s">
        <v>102</v>
      </c>
      <c r="M553" t="s">
        <v>102</v>
      </c>
      <c r="N553">
        <v>6.5821500000000004</v>
      </c>
      <c r="O553" t="s">
        <v>102</v>
      </c>
      <c r="P553" t="s">
        <v>102</v>
      </c>
      <c r="Q553" t="s">
        <v>102</v>
      </c>
      <c r="R553" t="s">
        <v>102</v>
      </c>
      <c r="U553">
        <v>22.042000000000002</v>
      </c>
      <c r="V553">
        <v>23.4</v>
      </c>
      <c r="W553">
        <v>13349.707</v>
      </c>
      <c r="X553">
        <v>11.236000000000001</v>
      </c>
      <c r="Y553">
        <v>88998.043999999994</v>
      </c>
      <c r="Z553">
        <v>1.224</v>
      </c>
      <c r="AA553">
        <v>1.175</v>
      </c>
      <c r="AB553">
        <v>1.224</v>
      </c>
      <c r="AC553">
        <v>2.4220000000000002</v>
      </c>
      <c r="AD553">
        <v>1.06</v>
      </c>
      <c r="AE553">
        <v>4.1147999999999998</v>
      </c>
      <c r="AF553">
        <v>3.8414999999999999</v>
      </c>
      <c r="AG553">
        <v>0.77900000000000003</v>
      </c>
      <c r="AH553">
        <v>0.94399999999999995</v>
      </c>
      <c r="AI553">
        <v>0.83</v>
      </c>
      <c r="AJ553">
        <v>0.45900000000000002</v>
      </c>
      <c r="AK553">
        <v>1.456</v>
      </c>
      <c r="AL553" t="s">
        <v>1491</v>
      </c>
    </row>
    <row r="554" spans="1:38">
      <c r="A554">
        <v>72</v>
      </c>
      <c r="B554" t="s">
        <v>877</v>
      </c>
      <c r="D554" t="s">
        <v>878</v>
      </c>
      <c r="E554" t="s">
        <v>1493</v>
      </c>
      <c r="F554" t="s">
        <v>102</v>
      </c>
      <c r="G554">
        <v>22.507999999999999</v>
      </c>
      <c r="H554">
        <v>90097</v>
      </c>
      <c r="I554">
        <v>2990</v>
      </c>
      <c r="J554" t="s">
        <v>102</v>
      </c>
      <c r="K554" t="s">
        <v>102</v>
      </c>
      <c r="L554" t="s">
        <v>102</v>
      </c>
      <c r="M554" t="s">
        <v>102</v>
      </c>
      <c r="N554">
        <v>1.5012700000000001</v>
      </c>
      <c r="O554" t="s">
        <v>102</v>
      </c>
      <c r="P554" t="s">
        <v>102</v>
      </c>
      <c r="Q554" t="s">
        <v>102</v>
      </c>
      <c r="R554" t="s">
        <v>102</v>
      </c>
      <c r="T554" t="s">
        <v>1492</v>
      </c>
      <c r="U554">
        <v>21.867000000000001</v>
      </c>
      <c r="V554">
        <v>22.983000000000001</v>
      </c>
      <c r="W554">
        <v>12645.558999999999</v>
      </c>
      <c r="X554">
        <v>11.862</v>
      </c>
      <c r="Y554">
        <v>84303.728000000003</v>
      </c>
      <c r="Z554" t="s">
        <v>5</v>
      </c>
      <c r="AA554" t="s">
        <v>5</v>
      </c>
      <c r="AB554">
        <v>1.264</v>
      </c>
      <c r="AC554">
        <v>1.8720000000000001</v>
      </c>
      <c r="AD554">
        <v>1.0649999999999999</v>
      </c>
      <c r="AE554">
        <v>4.1715999999999998</v>
      </c>
      <c r="AF554">
        <v>4.3220999999999998</v>
      </c>
      <c r="AG554">
        <v>0.80100000000000005</v>
      </c>
      <c r="AH554">
        <v>0</v>
      </c>
      <c r="AI554">
        <v>0</v>
      </c>
      <c r="AJ554">
        <v>0.46800000000000003</v>
      </c>
      <c r="AK554">
        <v>1.4590000000000001</v>
      </c>
      <c r="AL554" t="s">
        <v>1491</v>
      </c>
    </row>
    <row r="555" spans="1:38">
      <c r="A555">
        <v>73</v>
      </c>
      <c r="B555" t="s">
        <v>879</v>
      </c>
      <c r="D555" t="s">
        <v>880</v>
      </c>
      <c r="E555" t="s">
        <v>1493</v>
      </c>
      <c r="F555" t="s">
        <v>102</v>
      </c>
      <c r="G555">
        <v>22.495999999999999</v>
      </c>
      <c r="H555">
        <v>143515</v>
      </c>
      <c r="I555">
        <v>4090</v>
      </c>
      <c r="J555" t="s">
        <v>102</v>
      </c>
      <c r="K555" t="s">
        <v>102</v>
      </c>
      <c r="L555" t="s">
        <v>102</v>
      </c>
      <c r="M555" t="s">
        <v>102</v>
      </c>
      <c r="N555">
        <v>2.3913700000000002</v>
      </c>
      <c r="O555" t="s">
        <v>102</v>
      </c>
      <c r="P555" t="s">
        <v>102</v>
      </c>
      <c r="Q555" t="s">
        <v>102</v>
      </c>
      <c r="R555" t="s">
        <v>102</v>
      </c>
      <c r="U555">
        <v>21.917000000000002</v>
      </c>
      <c r="V555">
        <v>23.9</v>
      </c>
      <c r="W555">
        <v>10397.243</v>
      </c>
      <c r="X555">
        <v>14.427</v>
      </c>
      <c r="Y555">
        <v>69314.956000000006</v>
      </c>
      <c r="Z555">
        <v>1.403</v>
      </c>
      <c r="AA555">
        <v>1.256</v>
      </c>
      <c r="AB555">
        <v>2.2149999999999999</v>
      </c>
      <c r="AC555">
        <v>2.65</v>
      </c>
      <c r="AD555">
        <v>1.1339999999999999</v>
      </c>
      <c r="AE555">
        <v>1.1026</v>
      </c>
      <c r="AF555">
        <v>0.44579999999999997</v>
      </c>
      <c r="AG555">
        <v>0.88200000000000001</v>
      </c>
      <c r="AH555">
        <v>1.367</v>
      </c>
      <c r="AI555">
        <v>1.089</v>
      </c>
      <c r="AJ555">
        <v>0.51300000000000001</v>
      </c>
      <c r="AK555">
        <v>1.4570000000000001</v>
      </c>
      <c r="AL555" t="s">
        <v>1491</v>
      </c>
    </row>
    <row r="556" spans="1:38">
      <c r="A556">
        <v>74</v>
      </c>
      <c r="B556" t="s">
        <v>881</v>
      </c>
      <c r="D556" t="s">
        <v>882</v>
      </c>
      <c r="E556" t="s">
        <v>1493</v>
      </c>
      <c r="F556" t="s">
        <v>102</v>
      </c>
      <c r="G556">
        <v>22.484000000000002</v>
      </c>
      <c r="H556">
        <v>69537</v>
      </c>
      <c r="I556">
        <v>2499</v>
      </c>
      <c r="J556" t="s">
        <v>102</v>
      </c>
      <c r="K556" t="s">
        <v>102</v>
      </c>
      <c r="L556" t="s">
        <v>102</v>
      </c>
      <c r="M556" t="s">
        <v>102</v>
      </c>
      <c r="N556">
        <v>1.15869</v>
      </c>
      <c r="O556" t="s">
        <v>102</v>
      </c>
      <c r="P556" t="s">
        <v>102</v>
      </c>
      <c r="Q556" t="s">
        <v>102</v>
      </c>
      <c r="R556" t="s">
        <v>102</v>
      </c>
      <c r="U556">
        <v>21.992000000000001</v>
      </c>
      <c r="V556">
        <v>22.975000000000001</v>
      </c>
      <c r="W556">
        <v>13980.6</v>
      </c>
      <c r="X556">
        <v>10.728999999999999</v>
      </c>
      <c r="Y556">
        <v>93203.998000000007</v>
      </c>
      <c r="Z556">
        <v>1.0389999999999999</v>
      </c>
      <c r="AA556">
        <v>1.0429999999999999</v>
      </c>
      <c r="AB556">
        <v>6.0789999999999997</v>
      </c>
      <c r="AC556">
        <v>2.645</v>
      </c>
      <c r="AD556">
        <v>1.359</v>
      </c>
      <c r="AE556">
        <v>0.55579999999999996</v>
      </c>
      <c r="AF556">
        <v>0.26700000000000002</v>
      </c>
      <c r="AG556">
        <v>0.76100000000000001</v>
      </c>
      <c r="AH556">
        <v>0.84699999999999998</v>
      </c>
      <c r="AI556">
        <v>0.77200000000000002</v>
      </c>
      <c r="AJ556">
        <v>0.44800000000000001</v>
      </c>
      <c r="AK556">
        <v>1.4550000000000001</v>
      </c>
      <c r="AL556" t="s">
        <v>1491</v>
      </c>
    </row>
    <row r="557" spans="1:38">
      <c r="A557">
        <v>75</v>
      </c>
      <c r="B557" t="s">
        <v>883</v>
      </c>
      <c r="D557" t="s">
        <v>884</v>
      </c>
      <c r="E557" t="s">
        <v>1493</v>
      </c>
      <c r="F557" t="s">
        <v>102</v>
      </c>
      <c r="G557">
        <v>22.486999999999998</v>
      </c>
      <c r="H557">
        <v>110640</v>
      </c>
      <c r="I557">
        <v>4094</v>
      </c>
      <c r="J557" t="s">
        <v>102</v>
      </c>
      <c r="K557" t="s">
        <v>102</v>
      </c>
      <c r="L557" t="s">
        <v>102</v>
      </c>
      <c r="M557" t="s">
        <v>102</v>
      </c>
      <c r="N557">
        <v>1.8435900000000001</v>
      </c>
      <c r="O557" t="s">
        <v>102</v>
      </c>
      <c r="P557" t="s">
        <v>102</v>
      </c>
      <c r="Q557" t="s">
        <v>102</v>
      </c>
      <c r="R557" t="s">
        <v>102</v>
      </c>
      <c r="U557">
        <v>21.983000000000001</v>
      </c>
      <c r="V557">
        <v>22.992000000000001</v>
      </c>
      <c r="W557">
        <v>14781.98</v>
      </c>
      <c r="X557">
        <v>10.147</v>
      </c>
      <c r="Y557">
        <v>98546.534</v>
      </c>
      <c r="Z557">
        <v>1.0049999999999999</v>
      </c>
      <c r="AA557">
        <v>1.0109999999999999</v>
      </c>
      <c r="AB557">
        <v>1.31</v>
      </c>
      <c r="AC557">
        <v>2.6469999999999998</v>
      </c>
      <c r="AD557">
        <v>1.0569999999999999</v>
      </c>
      <c r="AE557">
        <v>0.98809999999999998</v>
      </c>
      <c r="AF557">
        <v>0.49349999999999999</v>
      </c>
      <c r="AG557">
        <v>0.74</v>
      </c>
      <c r="AH557">
        <v>0.82499999999999996</v>
      </c>
      <c r="AI557">
        <v>0.749</v>
      </c>
      <c r="AJ557">
        <v>0.438</v>
      </c>
      <c r="AK557">
        <v>1.4570000000000001</v>
      </c>
      <c r="AL557" t="s">
        <v>1491</v>
      </c>
    </row>
    <row r="558" spans="1:38">
      <c r="A558">
        <v>76</v>
      </c>
      <c r="B558" t="s">
        <v>885</v>
      </c>
      <c r="D558" t="s">
        <v>886</v>
      </c>
      <c r="E558" t="s">
        <v>1493</v>
      </c>
      <c r="F558" t="s">
        <v>102</v>
      </c>
      <c r="G558">
        <v>22.512</v>
      </c>
      <c r="H558">
        <v>152280</v>
      </c>
      <c r="I558">
        <v>4102</v>
      </c>
      <c r="J558" t="s">
        <v>102</v>
      </c>
      <c r="K558" t="s">
        <v>102</v>
      </c>
      <c r="L558" t="s">
        <v>102</v>
      </c>
      <c r="M558" t="s">
        <v>102</v>
      </c>
      <c r="N558">
        <v>2.5374300000000001</v>
      </c>
      <c r="O558" t="s">
        <v>102</v>
      </c>
      <c r="P558" t="s">
        <v>102</v>
      </c>
      <c r="Q558" t="s">
        <v>102</v>
      </c>
      <c r="R558" t="s">
        <v>102</v>
      </c>
      <c r="T558" t="s">
        <v>1492</v>
      </c>
      <c r="U558">
        <v>21.925000000000001</v>
      </c>
      <c r="V558">
        <v>22.975000000000001</v>
      </c>
      <c r="W558">
        <v>8359.7870000000003</v>
      </c>
      <c r="X558">
        <v>17.943000000000001</v>
      </c>
      <c r="Y558">
        <v>55731.911</v>
      </c>
      <c r="Z558" t="s">
        <v>5</v>
      </c>
      <c r="AA558" t="s">
        <v>5</v>
      </c>
      <c r="AB558">
        <v>0.88100000000000001</v>
      </c>
      <c r="AC558">
        <v>1.8759999999999999</v>
      </c>
      <c r="AD558">
        <v>1.0629999999999999</v>
      </c>
      <c r="AE558">
        <v>7.3205999999999998</v>
      </c>
      <c r="AF558">
        <v>6.5989000000000004</v>
      </c>
      <c r="AG558">
        <v>0.98499999999999999</v>
      </c>
      <c r="AH558">
        <v>0</v>
      </c>
      <c r="AI558">
        <v>0</v>
      </c>
      <c r="AJ558">
        <v>0.57199999999999995</v>
      </c>
      <c r="AK558">
        <v>1.458</v>
      </c>
      <c r="AL558" t="s">
        <v>1491</v>
      </c>
    </row>
    <row r="559" spans="1:38">
      <c r="A559">
        <v>77</v>
      </c>
      <c r="B559" t="s">
        <v>887</v>
      </c>
      <c r="D559" t="s">
        <v>888</v>
      </c>
      <c r="E559" t="s">
        <v>1493</v>
      </c>
      <c r="F559" t="s">
        <v>102</v>
      </c>
      <c r="G559">
        <v>22.484000000000002</v>
      </c>
      <c r="H559">
        <v>50407</v>
      </c>
      <c r="I559">
        <v>2028</v>
      </c>
      <c r="J559" t="s">
        <v>102</v>
      </c>
      <c r="K559" t="s">
        <v>102</v>
      </c>
      <c r="L559" t="s">
        <v>102</v>
      </c>
      <c r="M559" t="s">
        <v>102</v>
      </c>
      <c r="N559">
        <v>0.83992</v>
      </c>
      <c r="O559" t="s">
        <v>102</v>
      </c>
      <c r="P559" t="s">
        <v>102</v>
      </c>
      <c r="Q559" t="s">
        <v>102</v>
      </c>
      <c r="R559" t="s">
        <v>102</v>
      </c>
      <c r="U559">
        <v>22.05</v>
      </c>
      <c r="V559">
        <v>22.95</v>
      </c>
      <c r="W559">
        <v>17481.385999999999</v>
      </c>
      <c r="X559">
        <v>8.5809999999999995</v>
      </c>
      <c r="Y559">
        <v>116542.571</v>
      </c>
      <c r="Z559">
        <v>1.044</v>
      </c>
      <c r="AA559">
        <v>1.042</v>
      </c>
      <c r="AB559">
        <v>1.3340000000000001</v>
      </c>
      <c r="AC559">
        <v>2.6509999999999998</v>
      </c>
      <c r="AD559">
        <v>1.0569999999999999</v>
      </c>
      <c r="AE559">
        <v>0.88570000000000004</v>
      </c>
      <c r="AF559">
        <v>0.53920000000000001</v>
      </c>
      <c r="AG559">
        <v>0.68</v>
      </c>
      <c r="AH559">
        <v>0.75</v>
      </c>
      <c r="AI559">
        <v>0.68400000000000005</v>
      </c>
      <c r="AJ559">
        <v>0.40400000000000003</v>
      </c>
      <c r="AK559">
        <v>1.4570000000000001</v>
      </c>
      <c r="AL559" t="s">
        <v>1491</v>
      </c>
    </row>
    <row r="560" spans="1:38">
      <c r="A560">
        <v>78</v>
      </c>
      <c r="B560" t="s">
        <v>889</v>
      </c>
      <c r="D560" t="s">
        <v>890</v>
      </c>
      <c r="E560" t="s">
        <v>1493</v>
      </c>
      <c r="F560" t="s">
        <v>102</v>
      </c>
      <c r="G560">
        <v>22.452999999999999</v>
      </c>
      <c r="H560">
        <v>142966</v>
      </c>
      <c r="I560">
        <v>4747</v>
      </c>
      <c r="J560" t="s">
        <v>102</v>
      </c>
      <c r="K560" t="s">
        <v>102</v>
      </c>
      <c r="L560" t="s">
        <v>102</v>
      </c>
      <c r="M560" t="s">
        <v>102</v>
      </c>
      <c r="N560">
        <v>2.3822299999999998</v>
      </c>
      <c r="O560" t="s">
        <v>102</v>
      </c>
      <c r="P560" t="s">
        <v>102</v>
      </c>
      <c r="Q560" t="s">
        <v>102</v>
      </c>
      <c r="R560" t="s">
        <v>102</v>
      </c>
      <c r="U560">
        <v>21.925000000000001</v>
      </c>
      <c r="V560">
        <v>23.283000000000001</v>
      </c>
      <c r="W560">
        <v>12698.717000000001</v>
      </c>
      <c r="X560">
        <v>11.811999999999999</v>
      </c>
      <c r="Y560">
        <v>84658.11</v>
      </c>
      <c r="Z560">
        <v>1.1399999999999999</v>
      </c>
      <c r="AA560">
        <v>1.08</v>
      </c>
      <c r="AB560">
        <v>1.3240000000000001</v>
      </c>
      <c r="AC560">
        <v>2.6469999999999998</v>
      </c>
      <c r="AD560">
        <v>1.0580000000000001</v>
      </c>
      <c r="AE560">
        <v>1.1918</v>
      </c>
      <c r="AF560">
        <v>0.56000000000000005</v>
      </c>
      <c r="AG560">
        <v>0.79700000000000004</v>
      </c>
      <c r="AH560">
        <v>1.006</v>
      </c>
      <c r="AI560">
        <v>0.85499999999999998</v>
      </c>
      <c r="AJ560">
        <v>0.46800000000000003</v>
      </c>
      <c r="AK560">
        <v>1.4570000000000001</v>
      </c>
      <c r="AL560" t="s">
        <v>1491</v>
      </c>
    </row>
    <row r="561" spans="1:38">
      <c r="A561">
        <v>79</v>
      </c>
      <c r="B561" t="s">
        <v>891</v>
      </c>
      <c r="D561" t="s">
        <v>1091</v>
      </c>
      <c r="E561" t="s">
        <v>1493</v>
      </c>
      <c r="F561" t="s">
        <v>102</v>
      </c>
      <c r="G561">
        <v>22.466999999999999</v>
      </c>
      <c r="H561">
        <v>94551</v>
      </c>
      <c r="I561">
        <v>2924</v>
      </c>
      <c r="J561" t="s">
        <v>102</v>
      </c>
      <c r="K561" t="s">
        <v>102</v>
      </c>
      <c r="L561" t="s">
        <v>102</v>
      </c>
      <c r="M561" t="s">
        <v>102</v>
      </c>
      <c r="N561">
        <v>1.5754900000000001</v>
      </c>
      <c r="O561" t="s">
        <v>102</v>
      </c>
      <c r="P561" t="s">
        <v>102</v>
      </c>
      <c r="Q561" t="s">
        <v>102</v>
      </c>
      <c r="R561" t="s">
        <v>102</v>
      </c>
      <c r="U561">
        <v>21.933</v>
      </c>
      <c r="V561">
        <v>22.917000000000002</v>
      </c>
      <c r="W561">
        <v>10174.517</v>
      </c>
      <c r="X561">
        <v>14.743</v>
      </c>
      <c r="Y561">
        <v>67830.112999999998</v>
      </c>
      <c r="Z561" t="s">
        <v>5</v>
      </c>
      <c r="AA561" t="s">
        <v>5</v>
      </c>
      <c r="AB561">
        <v>1.2190000000000001</v>
      </c>
      <c r="AC561">
        <v>2.6520000000000001</v>
      </c>
      <c r="AD561">
        <v>1.0580000000000001</v>
      </c>
      <c r="AE561">
        <v>0.81840000000000002</v>
      </c>
      <c r="AF561">
        <v>0.34849999999999998</v>
      </c>
      <c r="AG561">
        <v>0.89100000000000001</v>
      </c>
      <c r="AH561">
        <v>0</v>
      </c>
      <c r="AI561">
        <v>0</v>
      </c>
      <c r="AJ561">
        <v>0.52400000000000002</v>
      </c>
      <c r="AK561">
        <v>1.458</v>
      </c>
      <c r="AL561" t="s">
        <v>1491</v>
      </c>
    </row>
    <row r="562" spans="1:38">
      <c r="A562">
        <v>80</v>
      </c>
      <c r="B562" t="s">
        <v>1092</v>
      </c>
      <c r="D562" t="s">
        <v>1093</v>
      </c>
      <c r="E562" t="s">
        <v>1493</v>
      </c>
      <c r="F562" t="s">
        <v>102</v>
      </c>
      <c r="G562">
        <v>22.405000000000001</v>
      </c>
      <c r="H562">
        <v>89739</v>
      </c>
      <c r="I562">
        <v>2219</v>
      </c>
      <c r="J562" t="s">
        <v>102</v>
      </c>
      <c r="K562" t="s">
        <v>102</v>
      </c>
      <c r="L562" t="s">
        <v>102</v>
      </c>
      <c r="M562" t="s">
        <v>102</v>
      </c>
      <c r="N562">
        <v>1.4953099999999999</v>
      </c>
      <c r="O562" t="s">
        <v>102</v>
      </c>
      <c r="P562" t="s">
        <v>102</v>
      </c>
      <c r="Q562" t="s">
        <v>102</v>
      </c>
      <c r="R562" t="s">
        <v>102</v>
      </c>
      <c r="T562" t="s">
        <v>1492</v>
      </c>
      <c r="U562">
        <v>22.091999999999999</v>
      </c>
      <c r="V562">
        <v>23.817</v>
      </c>
      <c r="W562">
        <v>3552.7950000000001</v>
      </c>
      <c r="X562">
        <v>42.22</v>
      </c>
      <c r="Y562">
        <v>23685.302</v>
      </c>
      <c r="Z562" t="s">
        <v>5</v>
      </c>
      <c r="AA562" t="s">
        <v>5</v>
      </c>
      <c r="AB562">
        <v>0.432</v>
      </c>
      <c r="AC562">
        <v>2.641</v>
      </c>
      <c r="AD562">
        <v>1.0529999999999999</v>
      </c>
      <c r="AE562">
        <v>0.81679999999999997</v>
      </c>
      <c r="AF562">
        <v>0.26429999999999998</v>
      </c>
      <c r="AG562">
        <v>1.504</v>
      </c>
      <c r="AH562">
        <v>0</v>
      </c>
      <c r="AI562">
        <v>0</v>
      </c>
      <c r="AJ562">
        <v>0</v>
      </c>
      <c r="AK562">
        <v>1.4530000000000001</v>
      </c>
      <c r="AL562" t="s">
        <v>1491</v>
      </c>
    </row>
    <row r="563" spans="1:38">
      <c r="A563">
        <v>81</v>
      </c>
      <c r="B563" t="s">
        <v>1094</v>
      </c>
      <c r="D563" t="s">
        <v>1095</v>
      </c>
      <c r="E563" t="s">
        <v>1493</v>
      </c>
      <c r="F563" t="s">
        <v>102</v>
      </c>
      <c r="G563">
        <v>22.466999999999999</v>
      </c>
      <c r="H563">
        <v>38916</v>
      </c>
      <c r="I563">
        <v>1248</v>
      </c>
      <c r="J563" t="s">
        <v>102</v>
      </c>
      <c r="K563" t="s">
        <v>102</v>
      </c>
      <c r="L563" t="s">
        <v>102</v>
      </c>
      <c r="M563" t="s">
        <v>102</v>
      </c>
      <c r="N563">
        <v>0.64846000000000004</v>
      </c>
      <c r="O563" t="s">
        <v>102</v>
      </c>
      <c r="P563" t="s">
        <v>102</v>
      </c>
      <c r="Q563" t="s">
        <v>102</v>
      </c>
      <c r="R563" t="s">
        <v>102</v>
      </c>
      <c r="U563">
        <v>21.832999999999998</v>
      </c>
      <c r="V563">
        <v>23.225000000000001</v>
      </c>
      <c r="W563">
        <v>11774.198</v>
      </c>
      <c r="X563">
        <v>12.74</v>
      </c>
      <c r="Y563">
        <v>78494.650999999998</v>
      </c>
      <c r="Z563">
        <v>1.07</v>
      </c>
      <c r="AA563">
        <v>1.0620000000000001</v>
      </c>
      <c r="AB563">
        <v>2.552</v>
      </c>
      <c r="AC563">
        <v>2.6459999999999999</v>
      </c>
      <c r="AD563">
        <v>1.1339999999999999</v>
      </c>
      <c r="AE563">
        <v>0.31219999999999998</v>
      </c>
      <c r="AF563">
        <v>0.16139999999999999</v>
      </c>
      <c r="AG563">
        <v>0.82799999999999996</v>
      </c>
      <c r="AH563">
        <v>1.0349999999999999</v>
      </c>
      <c r="AI563">
        <v>0.90700000000000003</v>
      </c>
      <c r="AJ563">
        <v>0.48899999999999999</v>
      </c>
      <c r="AK563">
        <v>1.4570000000000001</v>
      </c>
      <c r="AL563" t="s">
        <v>1491</v>
      </c>
    </row>
    <row r="564" spans="1:38">
      <c r="A564">
        <v>82</v>
      </c>
      <c r="B564" t="s">
        <v>1096</v>
      </c>
      <c r="D564" t="s">
        <v>1097</v>
      </c>
      <c r="E564" t="s">
        <v>1493</v>
      </c>
      <c r="F564" t="s">
        <v>102</v>
      </c>
      <c r="G564">
        <v>22.442</v>
      </c>
      <c r="H564">
        <v>19954</v>
      </c>
      <c r="I564">
        <v>881</v>
      </c>
      <c r="J564" t="s">
        <v>102</v>
      </c>
      <c r="K564" t="s">
        <v>102</v>
      </c>
      <c r="L564" t="s">
        <v>102</v>
      </c>
      <c r="M564" t="s">
        <v>102</v>
      </c>
      <c r="N564">
        <v>0.33249000000000001</v>
      </c>
      <c r="O564" t="s">
        <v>102</v>
      </c>
      <c r="P564" t="s">
        <v>102</v>
      </c>
      <c r="Q564" t="s">
        <v>102</v>
      </c>
      <c r="R564" t="s">
        <v>102</v>
      </c>
      <c r="S564" t="s">
        <v>1248</v>
      </c>
      <c r="U564">
        <v>22.024999999999999</v>
      </c>
      <c r="V564">
        <v>22.933</v>
      </c>
      <c r="W564">
        <v>19796.931</v>
      </c>
      <c r="X564">
        <v>7.577</v>
      </c>
      <c r="Y564">
        <v>131979.54</v>
      </c>
      <c r="Z564">
        <v>0.94299999999999995</v>
      </c>
      <c r="AA564">
        <v>0.95599999999999996</v>
      </c>
      <c r="AB564">
        <v>1.399</v>
      </c>
      <c r="AC564">
        <v>2.4049999999999998</v>
      </c>
      <c r="AD564">
        <v>1.0549999999999999</v>
      </c>
      <c r="AE564">
        <v>1.5173000000000001</v>
      </c>
      <c r="AF564">
        <v>0.20860000000000001</v>
      </c>
      <c r="AG564">
        <v>0.63800000000000001</v>
      </c>
      <c r="AH564">
        <v>0.67</v>
      </c>
      <c r="AI564">
        <v>0.621</v>
      </c>
      <c r="AJ564">
        <v>0.379</v>
      </c>
      <c r="AK564">
        <v>1.4550000000000001</v>
      </c>
      <c r="AL564" t="s">
        <v>1491</v>
      </c>
    </row>
    <row r="565" spans="1:38">
      <c r="A565">
        <v>83</v>
      </c>
      <c r="B565" t="s">
        <v>1098</v>
      </c>
      <c r="D565" t="s">
        <v>1099</v>
      </c>
      <c r="E565" t="s">
        <v>1493</v>
      </c>
      <c r="F565" t="s">
        <v>102</v>
      </c>
      <c r="G565">
        <v>22.451000000000001</v>
      </c>
      <c r="H565">
        <v>134604</v>
      </c>
      <c r="I565">
        <v>4652</v>
      </c>
      <c r="J565" t="s">
        <v>102</v>
      </c>
      <c r="K565" t="s">
        <v>102</v>
      </c>
      <c r="L565" t="s">
        <v>102</v>
      </c>
      <c r="M565" t="s">
        <v>102</v>
      </c>
      <c r="N565">
        <v>2.2428900000000001</v>
      </c>
      <c r="O565" t="s">
        <v>102</v>
      </c>
      <c r="P565" t="s">
        <v>102</v>
      </c>
      <c r="Q565" t="s">
        <v>102</v>
      </c>
      <c r="R565" t="s">
        <v>102</v>
      </c>
      <c r="T565" t="s">
        <v>1492</v>
      </c>
      <c r="U565">
        <v>21.867000000000001</v>
      </c>
      <c r="V565">
        <v>23.082999999999998</v>
      </c>
      <c r="W565">
        <v>13326.189</v>
      </c>
      <c r="X565">
        <v>11.256</v>
      </c>
      <c r="Y565">
        <v>88841.256999999998</v>
      </c>
      <c r="Z565">
        <v>1.0429999999999999</v>
      </c>
      <c r="AA565">
        <v>1.0449999999999999</v>
      </c>
      <c r="AB565">
        <v>1.329</v>
      </c>
      <c r="AC565">
        <v>27.448</v>
      </c>
      <c r="AD565">
        <v>1.042</v>
      </c>
      <c r="AE565">
        <v>2.6594000000000002</v>
      </c>
      <c r="AF565">
        <v>3.5505</v>
      </c>
      <c r="AG565">
        <v>0.77800000000000002</v>
      </c>
      <c r="AH565">
        <v>0.93400000000000005</v>
      </c>
      <c r="AI565">
        <v>0.82699999999999996</v>
      </c>
      <c r="AJ565">
        <v>0.45500000000000002</v>
      </c>
      <c r="AK565">
        <v>1.4570000000000001</v>
      </c>
      <c r="AL565" t="s">
        <v>1491</v>
      </c>
    </row>
    <row r="566" spans="1:38">
      <c r="A566">
        <v>84</v>
      </c>
      <c r="B566" t="s">
        <v>1100</v>
      </c>
      <c r="D566" t="s">
        <v>1101</v>
      </c>
      <c r="E566" t="s">
        <v>1493</v>
      </c>
      <c r="F566" t="s">
        <v>102</v>
      </c>
      <c r="G566">
        <v>22.457999999999998</v>
      </c>
      <c r="H566">
        <v>51774</v>
      </c>
      <c r="I566">
        <v>1471</v>
      </c>
      <c r="J566" t="s">
        <v>102</v>
      </c>
      <c r="K566" t="s">
        <v>102</v>
      </c>
      <c r="L566" t="s">
        <v>102</v>
      </c>
      <c r="M566" t="s">
        <v>102</v>
      </c>
      <c r="N566">
        <v>0.86270999999999998</v>
      </c>
      <c r="O566" t="s">
        <v>102</v>
      </c>
      <c r="P566" t="s">
        <v>102</v>
      </c>
      <c r="Q566" t="s">
        <v>102</v>
      </c>
      <c r="R566" t="s">
        <v>102</v>
      </c>
      <c r="U566">
        <v>21.933</v>
      </c>
      <c r="V566">
        <v>23.95</v>
      </c>
      <c r="W566">
        <v>12208.762000000001</v>
      </c>
      <c r="X566">
        <v>12.286</v>
      </c>
      <c r="Y566">
        <v>81391.744999999995</v>
      </c>
      <c r="Z566">
        <v>1.9339999999999999</v>
      </c>
      <c r="AA566">
        <v>1.8779999999999999</v>
      </c>
      <c r="AB566">
        <v>2.427</v>
      </c>
      <c r="AC566">
        <v>2.6520000000000001</v>
      </c>
      <c r="AD566">
        <v>1.135</v>
      </c>
      <c r="AE566">
        <v>0.36969999999999997</v>
      </c>
      <c r="AF566">
        <v>0.16209999999999999</v>
      </c>
      <c r="AG566">
        <v>0.81299999999999994</v>
      </c>
      <c r="AH566">
        <v>1.7190000000000001</v>
      </c>
      <c r="AI566">
        <v>1.494</v>
      </c>
      <c r="AJ566">
        <v>0.47499999999999998</v>
      </c>
      <c r="AK566">
        <v>1.4550000000000001</v>
      </c>
      <c r="AL566" t="s">
        <v>1491</v>
      </c>
    </row>
    <row r="567" spans="1:38">
      <c r="A567">
        <v>85</v>
      </c>
      <c r="B567" t="s">
        <v>1102</v>
      </c>
      <c r="D567" t="s">
        <v>1103</v>
      </c>
      <c r="E567" t="s">
        <v>1493</v>
      </c>
      <c r="F567" t="s">
        <v>102</v>
      </c>
      <c r="G567">
        <v>22.459</v>
      </c>
      <c r="H567">
        <v>95092</v>
      </c>
      <c r="I567">
        <v>3396</v>
      </c>
      <c r="J567" t="s">
        <v>102</v>
      </c>
      <c r="K567" t="s">
        <v>102</v>
      </c>
      <c r="L567" t="s">
        <v>102</v>
      </c>
      <c r="M567" t="s">
        <v>102</v>
      </c>
      <c r="N567">
        <v>1.5845100000000001</v>
      </c>
      <c r="O567" t="s">
        <v>102</v>
      </c>
      <c r="P567" t="s">
        <v>102</v>
      </c>
      <c r="Q567" t="s">
        <v>102</v>
      </c>
      <c r="R567" t="s">
        <v>102</v>
      </c>
      <c r="T567" t="s">
        <v>1492</v>
      </c>
      <c r="U567">
        <v>22.007999999999999</v>
      </c>
      <c r="V567">
        <v>23</v>
      </c>
      <c r="W567">
        <v>14085.018</v>
      </c>
      <c r="X567">
        <v>10.65</v>
      </c>
      <c r="Y567">
        <v>93900.119000000006</v>
      </c>
      <c r="Z567" t="s">
        <v>5</v>
      </c>
      <c r="AA567" t="s">
        <v>5</v>
      </c>
      <c r="AB567">
        <v>1.1830000000000001</v>
      </c>
      <c r="AC567">
        <v>1.9039999999999999</v>
      </c>
      <c r="AD567">
        <v>1.0620000000000001</v>
      </c>
      <c r="AE567">
        <v>2.7747999999999999</v>
      </c>
      <c r="AF567">
        <v>2.6213000000000002</v>
      </c>
      <c r="AG567">
        <v>0.75700000000000001</v>
      </c>
      <c r="AH567">
        <v>0</v>
      </c>
      <c r="AI567">
        <v>0</v>
      </c>
      <c r="AJ567">
        <v>0.44500000000000001</v>
      </c>
      <c r="AK567">
        <v>1.4570000000000001</v>
      </c>
      <c r="AL567" t="s">
        <v>1491</v>
      </c>
    </row>
    <row r="568" spans="1:38">
      <c r="A568">
        <v>86</v>
      </c>
      <c r="B568" t="s">
        <v>1104</v>
      </c>
      <c r="D568" t="s">
        <v>1105</v>
      </c>
      <c r="E568" t="s">
        <v>1493</v>
      </c>
      <c r="F568" t="s">
        <v>102</v>
      </c>
      <c r="G568">
        <v>22.46</v>
      </c>
      <c r="H568">
        <v>91435</v>
      </c>
      <c r="I568">
        <v>3631</v>
      </c>
      <c r="J568" t="s">
        <v>102</v>
      </c>
      <c r="K568" t="s">
        <v>102</v>
      </c>
      <c r="L568" t="s">
        <v>102</v>
      </c>
      <c r="M568" t="s">
        <v>102</v>
      </c>
      <c r="N568">
        <v>1.5235700000000001</v>
      </c>
      <c r="O568" t="s">
        <v>102</v>
      </c>
      <c r="P568" t="s">
        <v>102</v>
      </c>
      <c r="Q568" t="s">
        <v>102</v>
      </c>
      <c r="R568" t="s">
        <v>102</v>
      </c>
      <c r="U568">
        <v>22.058</v>
      </c>
      <c r="V568">
        <v>22.966999999999999</v>
      </c>
      <c r="W568">
        <v>16815.93</v>
      </c>
      <c r="X568">
        <v>8.92</v>
      </c>
      <c r="Y568">
        <v>112106.197</v>
      </c>
      <c r="Z568">
        <v>1.052</v>
      </c>
      <c r="AA568">
        <v>1.044</v>
      </c>
      <c r="AB568">
        <v>1.2270000000000001</v>
      </c>
      <c r="AC568">
        <v>1.9019999999999999</v>
      </c>
      <c r="AD568">
        <v>1.0620000000000001</v>
      </c>
      <c r="AE568">
        <v>1.4463999999999999</v>
      </c>
      <c r="AF568">
        <v>1.9629000000000001</v>
      </c>
      <c r="AG568">
        <v>0.69299999999999995</v>
      </c>
      <c r="AH568">
        <v>0.75800000000000001</v>
      </c>
      <c r="AI568">
        <v>0.69499999999999995</v>
      </c>
      <c r="AJ568">
        <v>0.41299999999999998</v>
      </c>
      <c r="AK568">
        <v>1.4570000000000001</v>
      </c>
      <c r="AL568" t="s">
        <v>1491</v>
      </c>
    </row>
    <row r="569" spans="1:38">
      <c r="A569">
        <v>87</v>
      </c>
      <c r="B569" t="s">
        <v>1106</v>
      </c>
      <c r="D569" t="s">
        <v>1107</v>
      </c>
      <c r="E569" t="s">
        <v>1493</v>
      </c>
      <c r="F569" t="s">
        <v>102</v>
      </c>
      <c r="G569">
        <v>22.457000000000001</v>
      </c>
      <c r="H569">
        <v>57892</v>
      </c>
      <c r="I569">
        <v>1596</v>
      </c>
      <c r="J569" t="s">
        <v>102</v>
      </c>
      <c r="K569" t="s">
        <v>102</v>
      </c>
      <c r="L569" t="s">
        <v>102</v>
      </c>
      <c r="M569" t="s">
        <v>102</v>
      </c>
      <c r="N569">
        <v>0.96464000000000005</v>
      </c>
      <c r="O569" t="s">
        <v>102</v>
      </c>
      <c r="P569" t="s">
        <v>102</v>
      </c>
      <c r="Q569" t="s">
        <v>102</v>
      </c>
      <c r="R569" t="s">
        <v>102</v>
      </c>
      <c r="T569" t="s">
        <v>1492</v>
      </c>
      <c r="U569">
        <v>21.925000000000001</v>
      </c>
      <c r="V569">
        <v>22.875</v>
      </c>
      <c r="W569">
        <v>7624.5320000000002</v>
      </c>
      <c r="X569">
        <v>19.672999999999998</v>
      </c>
      <c r="Y569">
        <v>50830.216</v>
      </c>
      <c r="Z569" t="s">
        <v>5</v>
      </c>
      <c r="AA569" t="s">
        <v>5</v>
      </c>
      <c r="AB569">
        <v>2.0190000000000001</v>
      </c>
      <c r="AC569">
        <v>2.6549999999999998</v>
      </c>
      <c r="AD569">
        <v>1.1339999999999999</v>
      </c>
      <c r="AE569">
        <v>0.6462</v>
      </c>
      <c r="AF569">
        <v>0.21759999999999999</v>
      </c>
      <c r="AG569">
        <v>1.0289999999999999</v>
      </c>
      <c r="AH569">
        <v>0</v>
      </c>
      <c r="AI569">
        <v>0</v>
      </c>
      <c r="AJ569">
        <v>0</v>
      </c>
      <c r="AK569">
        <v>1.4570000000000001</v>
      </c>
      <c r="AL569" t="s">
        <v>1491</v>
      </c>
    </row>
    <row r="570" spans="1:38">
      <c r="A570">
        <v>88</v>
      </c>
      <c r="B570" t="s">
        <v>1108</v>
      </c>
      <c r="D570" t="s">
        <v>1109</v>
      </c>
      <c r="E570" t="s">
        <v>1493</v>
      </c>
      <c r="F570" t="s">
        <v>102</v>
      </c>
      <c r="G570">
        <v>22.454999999999998</v>
      </c>
      <c r="H570">
        <v>63650</v>
      </c>
      <c r="I570">
        <v>2119</v>
      </c>
      <c r="J570" t="s">
        <v>102</v>
      </c>
      <c r="K570" t="s">
        <v>102</v>
      </c>
      <c r="L570" t="s">
        <v>102</v>
      </c>
      <c r="M570" t="s">
        <v>102</v>
      </c>
      <c r="N570">
        <v>1.0605899999999999</v>
      </c>
      <c r="O570" t="s">
        <v>102</v>
      </c>
      <c r="P570" t="s">
        <v>102</v>
      </c>
      <c r="Q570" t="s">
        <v>102</v>
      </c>
      <c r="R570" t="s">
        <v>102</v>
      </c>
      <c r="U570">
        <v>21.774999999999999</v>
      </c>
      <c r="V570">
        <v>23.074999999999999</v>
      </c>
      <c r="W570">
        <v>12452.277</v>
      </c>
      <c r="X570">
        <v>12.045999999999999</v>
      </c>
      <c r="Y570">
        <v>83015.179999999993</v>
      </c>
      <c r="Z570">
        <v>1.002</v>
      </c>
      <c r="AA570">
        <v>1.012</v>
      </c>
      <c r="AB570">
        <v>1.4470000000000001</v>
      </c>
      <c r="AC570">
        <v>3.4689999999999999</v>
      </c>
      <c r="AD570">
        <v>1.0529999999999999</v>
      </c>
      <c r="AE570">
        <v>0.56299999999999994</v>
      </c>
      <c r="AF570">
        <v>0.2379</v>
      </c>
      <c r="AG570">
        <v>0.80500000000000005</v>
      </c>
      <c r="AH570">
        <v>0.98599999999999999</v>
      </c>
      <c r="AI570">
        <v>0.86799999999999999</v>
      </c>
      <c r="AJ570">
        <v>0.47</v>
      </c>
      <c r="AK570">
        <v>1.456</v>
      </c>
      <c r="AL570" t="s">
        <v>1491</v>
      </c>
    </row>
    <row r="571" spans="1:38">
      <c r="A571">
        <v>89</v>
      </c>
      <c r="B571" t="s">
        <v>1110</v>
      </c>
      <c r="D571" t="s">
        <v>1111</v>
      </c>
      <c r="E571" t="s">
        <v>1493</v>
      </c>
      <c r="F571" t="s">
        <v>102</v>
      </c>
      <c r="G571">
        <v>22.466000000000001</v>
      </c>
      <c r="H571">
        <v>172213</v>
      </c>
      <c r="I571">
        <v>5303</v>
      </c>
      <c r="J571" t="s">
        <v>102</v>
      </c>
      <c r="K571" t="s">
        <v>102</v>
      </c>
      <c r="L571" t="s">
        <v>102</v>
      </c>
      <c r="M571" t="s">
        <v>102</v>
      </c>
      <c r="N571">
        <v>2.8695599999999999</v>
      </c>
      <c r="O571" t="s">
        <v>102</v>
      </c>
      <c r="P571" t="s">
        <v>102</v>
      </c>
      <c r="Q571" t="s">
        <v>102</v>
      </c>
      <c r="R571" t="s">
        <v>102</v>
      </c>
      <c r="U571">
        <v>21.841999999999999</v>
      </c>
      <c r="V571">
        <v>23.766999999999999</v>
      </c>
      <c r="W571">
        <v>11820.485000000001</v>
      </c>
      <c r="X571">
        <v>12.69</v>
      </c>
      <c r="Y571">
        <v>78803.231</v>
      </c>
      <c r="Z571">
        <v>1.26</v>
      </c>
      <c r="AA571">
        <v>1.139</v>
      </c>
      <c r="AB571">
        <v>1.4159999999999999</v>
      </c>
      <c r="AC571">
        <v>2.65</v>
      </c>
      <c r="AD571">
        <v>1.0569999999999999</v>
      </c>
      <c r="AE571">
        <v>0.99070000000000003</v>
      </c>
      <c r="AF571">
        <v>0.46360000000000001</v>
      </c>
      <c r="AG571">
        <v>0.82699999999999996</v>
      </c>
      <c r="AH571">
        <v>1.224</v>
      </c>
      <c r="AI571">
        <v>0.96899999999999997</v>
      </c>
      <c r="AJ571">
        <v>0.48099999999999998</v>
      </c>
      <c r="AK571">
        <v>1.458</v>
      </c>
      <c r="AL571" t="s">
        <v>1491</v>
      </c>
    </row>
    <row r="572" spans="1:38">
      <c r="A572">
        <v>90</v>
      </c>
      <c r="B572" t="s">
        <v>1112</v>
      </c>
      <c r="D572" t="s">
        <v>1113</v>
      </c>
      <c r="E572" t="s">
        <v>1493</v>
      </c>
      <c r="F572" t="s">
        <v>102</v>
      </c>
      <c r="G572">
        <v>22.434000000000001</v>
      </c>
      <c r="H572">
        <v>113122</v>
      </c>
      <c r="I572">
        <v>4109</v>
      </c>
      <c r="J572" t="s">
        <v>102</v>
      </c>
      <c r="K572" t="s">
        <v>102</v>
      </c>
      <c r="L572" t="s">
        <v>102</v>
      </c>
      <c r="M572" t="s">
        <v>102</v>
      </c>
      <c r="N572">
        <v>1.8849400000000001</v>
      </c>
      <c r="O572" t="s">
        <v>102</v>
      </c>
      <c r="P572" t="s">
        <v>102</v>
      </c>
      <c r="Q572" t="s">
        <v>102</v>
      </c>
      <c r="R572" t="s">
        <v>102</v>
      </c>
      <c r="T572" t="s">
        <v>1492</v>
      </c>
      <c r="U572">
        <v>22.05</v>
      </c>
      <c r="V572">
        <v>22.957999999999998</v>
      </c>
      <c r="W572">
        <v>14169.226000000001</v>
      </c>
      <c r="X572">
        <v>10.586</v>
      </c>
      <c r="Y572">
        <v>94461.502999999997</v>
      </c>
      <c r="Z572" t="s">
        <v>5</v>
      </c>
      <c r="AA572" t="s">
        <v>5</v>
      </c>
      <c r="AB572">
        <v>1.119</v>
      </c>
      <c r="AC572">
        <v>2.6469999999999998</v>
      </c>
      <c r="AD572">
        <v>1.0549999999999999</v>
      </c>
      <c r="AE572">
        <v>0.74439999999999995</v>
      </c>
      <c r="AF572">
        <v>0.40849999999999997</v>
      </c>
      <c r="AG572">
        <v>0.754</v>
      </c>
      <c r="AH572">
        <v>0</v>
      </c>
      <c r="AI572">
        <v>0</v>
      </c>
      <c r="AJ572">
        <v>0.44400000000000001</v>
      </c>
      <c r="AK572">
        <v>1.4570000000000001</v>
      </c>
      <c r="AL572" t="s">
        <v>1491</v>
      </c>
    </row>
    <row r="573" spans="1:38">
      <c r="A573">
        <v>91</v>
      </c>
      <c r="B573" t="s">
        <v>1114</v>
      </c>
      <c r="D573" t="s">
        <v>1115</v>
      </c>
      <c r="E573" t="s">
        <v>1493</v>
      </c>
      <c r="F573" t="s">
        <v>102</v>
      </c>
      <c r="G573">
        <v>22.463000000000001</v>
      </c>
      <c r="H573">
        <v>106354</v>
      </c>
      <c r="I573">
        <v>3336</v>
      </c>
      <c r="J573" t="s">
        <v>102</v>
      </c>
      <c r="K573" t="s">
        <v>102</v>
      </c>
      <c r="L573" t="s">
        <v>102</v>
      </c>
      <c r="M573" t="s">
        <v>102</v>
      </c>
      <c r="N573">
        <v>1.77217</v>
      </c>
      <c r="O573" t="s">
        <v>102</v>
      </c>
      <c r="P573" t="s">
        <v>102</v>
      </c>
      <c r="Q573" t="s">
        <v>102</v>
      </c>
      <c r="R573" t="s">
        <v>102</v>
      </c>
      <c r="T573" t="s">
        <v>1492</v>
      </c>
      <c r="U573">
        <v>22.074999999999999</v>
      </c>
      <c r="V573">
        <v>23</v>
      </c>
      <c r="W573">
        <v>11083.14</v>
      </c>
      <c r="X573">
        <v>13.534000000000001</v>
      </c>
      <c r="Y573">
        <v>73887.601999999999</v>
      </c>
      <c r="Z573" t="s">
        <v>5</v>
      </c>
      <c r="AA573" t="s">
        <v>5</v>
      </c>
      <c r="AB573">
        <v>1.0760000000000001</v>
      </c>
      <c r="AC573">
        <v>2.653</v>
      </c>
      <c r="AD573">
        <v>1.056</v>
      </c>
      <c r="AE573">
        <v>2.3677999999999999</v>
      </c>
      <c r="AF573">
        <v>1.0418000000000001</v>
      </c>
      <c r="AG573">
        <v>0.85299999999999998</v>
      </c>
      <c r="AH573">
        <v>0</v>
      </c>
      <c r="AI573">
        <v>0</v>
      </c>
      <c r="AJ573">
        <v>0.495</v>
      </c>
      <c r="AK573">
        <v>1.4570000000000001</v>
      </c>
      <c r="AL573" t="s">
        <v>1491</v>
      </c>
    </row>
    <row r="574" spans="1:38">
      <c r="A574">
        <v>92</v>
      </c>
      <c r="B574" t="s">
        <v>1116</v>
      </c>
      <c r="D574" t="s">
        <v>1117</v>
      </c>
      <c r="E574" t="s">
        <v>1493</v>
      </c>
      <c r="F574" t="s">
        <v>102</v>
      </c>
      <c r="G574">
        <v>22.443999999999999</v>
      </c>
      <c r="H574">
        <v>212013</v>
      </c>
      <c r="I574">
        <v>5994</v>
      </c>
      <c r="J574" t="s">
        <v>102</v>
      </c>
      <c r="K574" t="s">
        <v>102</v>
      </c>
      <c r="L574" t="s">
        <v>102</v>
      </c>
      <c r="M574" t="s">
        <v>102</v>
      </c>
      <c r="N574">
        <v>3.5327500000000001</v>
      </c>
      <c r="O574" t="s">
        <v>102</v>
      </c>
      <c r="P574" t="s">
        <v>102</v>
      </c>
      <c r="Q574" t="s">
        <v>102</v>
      </c>
      <c r="R574" t="s">
        <v>102</v>
      </c>
      <c r="T574" t="s">
        <v>1492</v>
      </c>
      <c r="U574">
        <v>22</v>
      </c>
      <c r="V574">
        <v>23.841999999999999</v>
      </c>
      <c r="W574">
        <v>10389.244000000001</v>
      </c>
      <c r="X574">
        <v>14.438000000000001</v>
      </c>
      <c r="Y574">
        <v>69261.623999999996</v>
      </c>
      <c r="Z574" t="s">
        <v>5</v>
      </c>
      <c r="AA574" t="s">
        <v>5</v>
      </c>
      <c r="AB574">
        <v>1.0369999999999999</v>
      </c>
      <c r="AC574">
        <v>2.649</v>
      </c>
      <c r="AD574">
        <v>1.056</v>
      </c>
      <c r="AE574">
        <v>1.8073999999999999</v>
      </c>
      <c r="AF574">
        <v>0.74539999999999995</v>
      </c>
      <c r="AG574">
        <v>0.88100000000000001</v>
      </c>
      <c r="AH574">
        <v>0</v>
      </c>
      <c r="AI574">
        <v>0</v>
      </c>
      <c r="AJ574">
        <v>0.51100000000000001</v>
      </c>
      <c r="AK574">
        <v>1.456</v>
      </c>
      <c r="AL574" t="s">
        <v>1491</v>
      </c>
    </row>
    <row r="575" spans="1:38">
      <c r="A575">
        <v>93</v>
      </c>
      <c r="B575" t="s">
        <v>1118</v>
      </c>
      <c r="D575" t="s">
        <v>1119</v>
      </c>
      <c r="E575" t="s">
        <v>1493</v>
      </c>
      <c r="F575" t="s">
        <v>102</v>
      </c>
      <c r="G575">
        <v>22.440999999999999</v>
      </c>
      <c r="H575">
        <v>124169</v>
      </c>
      <c r="I575">
        <v>4389</v>
      </c>
      <c r="J575" t="s">
        <v>102</v>
      </c>
      <c r="K575" t="s">
        <v>102</v>
      </c>
      <c r="L575" t="s">
        <v>102</v>
      </c>
      <c r="M575" t="s">
        <v>102</v>
      </c>
      <c r="N575">
        <v>2.06901</v>
      </c>
      <c r="O575" t="s">
        <v>102</v>
      </c>
      <c r="P575" t="s">
        <v>102</v>
      </c>
      <c r="Q575" t="s">
        <v>102</v>
      </c>
      <c r="R575" t="s">
        <v>102</v>
      </c>
      <c r="T575" t="s">
        <v>1492</v>
      </c>
      <c r="U575">
        <v>22</v>
      </c>
      <c r="V575">
        <v>23</v>
      </c>
      <c r="W575">
        <v>13773.412</v>
      </c>
      <c r="X575">
        <v>10.891</v>
      </c>
      <c r="Y575">
        <v>91822.744999999995</v>
      </c>
      <c r="Z575" t="s">
        <v>5</v>
      </c>
      <c r="AA575" t="s">
        <v>5</v>
      </c>
      <c r="AB575">
        <v>1.143</v>
      </c>
      <c r="AC575">
        <v>1.9239999999999999</v>
      </c>
      <c r="AD575">
        <v>1.0609999999999999</v>
      </c>
      <c r="AE575">
        <v>5.3975</v>
      </c>
      <c r="AF575">
        <v>5.1581000000000001</v>
      </c>
      <c r="AG575">
        <v>0.76500000000000001</v>
      </c>
      <c r="AH575">
        <v>0</v>
      </c>
      <c r="AI575">
        <v>0</v>
      </c>
      <c r="AJ575">
        <v>0.44900000000000001</v>
      </c>
      <c r="AK575">
        <v>1.456</v>
      </c>
      <c r="AL575" t="s">
        <v>1491</v>
      </c>
    </row>
    <row r="576" spans="1:38">
      <c r="A576">
        <v>94</v>
      </c>
      <c r="B576" t="s">
        <v>1120</v>
      </c>
      <c r="D576" t="s">
        <v>1121</v>
      </c>
      <c r="E576" t="s">
        <v>1493</v>
      </c>
      <c r="F576" t="s">
        <v>102</v>
      </c>
      <c r="G576">
        <v>22.452999999999999</v>
      </c>
      <c r="H576">
        <v>168696</v>
      </c>
      <c r="I576">
        <v>5061</v>
      </c>
      <c r="J576" t="s">
        <v>102</v>
      </c>
      <c r="K576" t="s">
        <v>102</v>
      </c>
      <c r="L576" t="s">
        <v>102</v>
      </c>
      <c r="M576" t="s">
        <v>102</v>
      </c>
      <c r="N576">
        <v>2.8109600000000001</v>
      </c>
      <c r="O576" t="s">
        <v>102</v>
      </c>
      <c r="P576" t="s">
        <v>102</v>
      </c>
      <c r="Q576" t="s">
        <v>102</v>
      </c>
      <c r="R576" t="s">
        <v>102</v>
      </c>
      <c r="U576">
        <v>21.957999999999998</v>
      </c>
      <c r="V576">
        <v>23.85</v>
      </c>
      <c r="W576">
        <v>12788.168</v>
      </c>
      <c r="X576">
        <v>11.73</v>
      </c>
      <c r="Y576">
        <v>85254.452000000005</v>
      </c>
      <c r="Z576">
        <v>1.7569999999999999</v>
      </c>
      <c r="AA576">
        <v>1.639</v>
      </c>
      <c r="AB576">
        <v>1.262</v>
      </c>
      <c r="AC576">
        <v>31.379000000000001</v>
      </c>
      <c r="AD576">
        <v>1.042</v>
      </c>
      <c r="AE576">
        <v>0.85170000000000001</v>
      </c>
      <c r="AF576">
        <v>0.4385</v>
      </c>
      <c r="AG576">
        <v>0.79400000000000004</v>
      </c>
      <c r="AH576">
        <v>1.4810000000000001</v>
      </c>
      <c r="AI576">
        <v>1.252</v>
      </c>
      <c r="AJ576">
        <v>0.46600000000000003</v>
      </c>
      <c r="AK576">
        <v>1.4570000000000001</v>
      </c>
      <c r="AL576" t="s">
        <v>1491</v>
      </c>
    </row>
    <row r="577" spans="1:38">
      <c r="A577">
        <v>95</v>
      </c>
      <c r="B577" t="s">
        <v>1122</v>
      </c>
      <c r="D577" t="s">
        <v>1123</v>
      </c>
      <c r="E577" t="s">
        <v>1493</v>
      </c>
      <c r="F577" t="s">
        <v>102</v>
      </c>
      <c r="G577">
        <v>22.45</v>
      </c>
      <c r="H577">
        <v>29275</v>
      </c>
      <c r="I577">
        <v>1201</v>
      </c>
      <c r="J577" t="s">
        <v>102</v>
      </c>
      <c r="K577" t="s">
        <v>102</v>
      </c>
      <c r="L577" t="s">
        <v>102</v>
      </c>
      <c r="M577" t="s">
        <v>102</v>
      </c>
      <c r="N577">
        <v>0.48781000000000002</v>
      </c>
      <c r="O577" t="s">
        <v>102</v>
      </c>
      <c r="P577" t="s">
        <v>102</v>
      </c>
      <c r="Q577" t="s">
        <v>102</v>
      </c>
      <c r="R577" t="s">
        <v>102</v>
      </c>
      <c r="S577" t="s">
        <v>1248</v>
      </c>
      <c r="U577">
        <v>22.082999999999998</v>
      </c>
      <c r="V577">
        <v>22.942</v>
      </c>
      <c r="W577">
        <v>17491.277999999998</v>
      </c>
      <c r="X577">
        <v>8.5760000000000005</v>
      </c>
      <c r="Y577">
        <v>116608.522</v>
      </c>
      <c r="Z577">
        <v>1.079</v>
      </c>
      <c r="AA577">
        <v>1.0669999999999999</v>
      </c>
      <c r="AB577">
        <v>1.28</v>
      </c>
      <c r="AC577">
        <v>1.9490000000000001</v>
      </c>
      <c r="AD577">
        <v>1.0609999999999999</v>
      </c>
      <c r="AE577">
        <v>1.8608</v>
      </c>
      <c r="AF577">
        <v>2.077</v>
      </c>
      <c r="AG577">
        <v>0.67900000000000005</v>
      </c>
      <c r="AH577">
        <v>0.73199999999999998</v>
      </c>
      <c r="AI577">
        <v>0.67600000000000005</v>
      </c>
      <c r="AJ577">
        <v>0.40500000000000003</v>
      </c>
      <c r="AK577">
        <v>1.4550000000000001</v>
      </c>
      <c r="AL577" t="s">
        <v>1491</v>
      </c>
    </row>
    <row r="578" spans="1:38">
      <c r="A578">
        <v>96</v>
      </c>
      <c r="B578" t="s">
        <v>1124</v>
      </c>
      <c r="D578" t="s">
        <v>1125</v>
      </c>
      <c r="E578" t="s">
        <v>1493</v>
      </c>
      <c r="F578" t="s">
        <v>102</v>
      </c>
      <c r="G578">
        <v>22.443999999999999</v>
      </c>
      <c r="H578">
        <v>81697</v>
      </c>
      <c r="I578">
        <v>2904</v>
      </c>
      <c r="J578" t="s">
        <v>102</v>
      </c>
      <c r="K578" t="s">
        <v>102</v>
      </c>
      <c r="L578" t="s">
        <v>102</v>
      </c>
      <c r="M578" t="s">
        <v>102</v>
      </c>
      <c r="N578">
        <v>1.36131</v>
      </c>
      <c r="O578" t="s">
        <v>102</v>
      </c>
      <c r="P578" t="s">
        <v>102</v>
      </c>
      <c r="Q578" t="s">
        <v>102</v>
      </c>
      <c r="R578" t="s">
        <v>102</v>
      </c>
      <c r="U578">
        <v>21.933</v>
      </c>
      <c r="V578">
        <v>23.033000000000001</v>
      </c>
      <c r="W578">
        <v>13767.343000000001</v>
      </c>
      <c r="X578">
        <v>10.895</v>
      </c>
      <c r="Y578">
        <v>91782.285999999993</v>
      </c>
      <c r="Z578">
        <v>1.03</v>
      </c>
      <c r="AA578">
        <v>1.028</v>
      </c>
      <c r="AB578">
        <v>1.2849999999999999</v>
      </c>
      <c r="AC578">
        <v>1.9590000000000001</v>
      </c>
      <c r="AD578">
        <v>1.0620000000000001</v>
      </c>
      <c r="AE578">
        <v>7.3514999999999997</v>
      </c>
      <c r="AF578">
        <v>5.9233000000000002</v>
      </c>
      <c r="AG578">
        <v>0.76500000000000001</v>
      </c>
      <c r="AH578">
        <v>0.88700000000000001</v>
      </c>
      <c r="AI578">
        <v>0.79500000000000004</v>
      </c>
      <c r="AJ578">
        <v>0.45</v>
      </c>
      <c r="AK578">
        <v>1.4570000000000001</v>
      </c>
      <c r="AL578" t="s">
        <v>1491</v>
      </c>
    </row>
    <row r="579" spans="1:38">
      <c r="A579">
        <v>97</v>
      </c>
      <c r="B579" t="s">
        <v>1126</v>
      </c>
      <c r="D579" t="s">
        <v>1127</v>
      </c>
      <c r="E579" t="s">
        <v>1493</v>
      </c>
      <c r="F579" t="s">
        <v>102</v>
      </c>
      <c r="G579">
        <v>22.425000000000001</v>
      </c>
      <c r="H579">
        <v>95366</v>
      </c>
      <c r="I579">
        <v>3010</v>
      </c>
      <c r="J579" t="s">
        <v>102</v>
      </c>
      <c r="K579" t="s">
        <v>102</v>
      </c>
      <c r="L579" t="s">
        <v>102</v>
      </c>
      <c r="M579" t="s">
        <v>102</v>
      </c>
      <c r="N579">
        <v>1.58907</v>
      </c>
      <c r="O579" t="s">
        <v>102</v>
      </c>
      <c r="P579" t="s">
        <v>102</v>
      </c>
      <c r="Q579" t="s">
        <v>102</v>
      </c>
      <c r="R579" t="s">
        <v>102</v>
      </c>
      <c r="T579" t="s">
        <v>1492</v>
      </c>
      <c r="U579">
        <v>22</v>
      </c>
      <c r="V579">
        <v>23.158000000000001</v>
      </c>
      <c r="W579">
        <v>10594.995000000001</v>
      </c>
      <c r="X579">
        <v>14.157999999999999</v>
      </c>
      <c r="Y579">
        <v>70633.3</v>
      </c>
      <c r="Z579" t="s">
        <v>5</v>
      </c>
      <c r="AA579" t="s">
        <v>5</v>
      </c>
      <c r="AB579">
        <v>0.81799999999999995</v>
      </c>
      <c r="AC579">
        <v>1.9219999999999999</v>
      </c>
      <c r="AD579">
        <v>1.06</v>
      </c>
      <c r="AE579">
        <v>5.0805999999999996</v>
      </c>
      <c r="AF579">
        <v>4.4241999999999999</v>
      </c>
      <c r="AG579">
        <v>0.871</v>
      </c>
      <c r="AH579">
        <v>0</v>
      </c>
      <c r="AI579">
        <v>0</v>
      </c>
      <c r="AJ579">
        <v>0.51200000000000001</v>
      </c>
      <c r="AK579">
        <v>1.4570000000000001</v>
      </c>
      <c r="AL579" t="s">
        <v>1491</v>
      </c>
    </row>
    <row r="580" spans="1:38">
      <c r="A580">
        <v>98</v>
      </c>
      <c r="B580" t="s">
        <v>1128</v>
      </c>
      <c r="D580" t="s">
        <v>1129</v>
      </c>
      <c r="E580" t="s">
        <v>1493</v>
      </c>
      <c r="F580" t="s">
        <v>102</v>
      </c>
      <c r="G580" t="s">
        <v>102</v>
      </c>
      <c r="H580" t="s">
        <v>102</v>
      </c>
      <c r="I580" t="s">
        <v>102</v>
      </c>
      <c r="J580" t="s">
        <v>102</v>
      </c>
      <c r="K580" t="s">
        <v>102</v>
      </c>
      <c r="L580" t="s">
        <v>102</v>
      </c>
      <c r="M580" t="s">
        <v>102</v>
      </c>
      <c r="N580" t="s">
        <v>102</v>
      </c>
      <c r="O580" t="s">
        <v>102</v>
      </c>
      <c r="P580" t="s">
        <v>102</v>
      </c>
      <c r="Q580" t="s">
        <v>102</v>
      </c>
      <c r="R580" t="s">
        <v>102</v>
      </c>
      <c r="T580" t="s">
        <v>102</v>
      </c>
      <c r="U580" t="s">
        <v>102</v>
      </c>
      <c r="V580" t="s">
        <v>102</v>
      </c>
      <c r="W580" t="s">
        <v>102</v>
      </c>
      <c r="X580" t="s">
        <v>102</v>
      </c>
      <c r="Y580" t="s">
        <v>102</v>
      </c>
      <c r="Z580" t="s">
        <v>102</v>
      </c>
      <c r="AA580" t="s">
        <v>102</v>
      </c>
      <c r="AB580" t="s">
        <v>102</v>
      </c>
      <c r="AC580" t="s">
        <v>102</v>
      </c>
      <c r="AD580" t="s">
        <v>102</v>
      </c>
      <c r="AE580" t="s">
        <v>102</v>
      </c>
      <c r="AF580" t="s">
        <v>102</v>
      </c>
      <c r="AG580" t="s">
        <v>102</v>
      </c>
      <c r="AH580" t="s">
        <v>102</v>
      </c>
      <c r="AI580" t="s">
        <v>102</v>
      </c>
      <c r="AJ580" t="s">
        <v>102</v>
      </c>
      <c r="AL580" t="s">
        <v>1491</v>
      </c>
    </row>
    <row r="581" spans="1:38">
      <c r="A581">
        <v>99</v>
      </c>
      <c r="B581" t="s">
        <v>1130</v>
      </c>
      <c r="D581" t="s">
        <v>1131</v>
      </c>
      <c r="E581" t="s">
        <v>1493</v>
      </c>
      <c r="F581" t="s">
        <v>102</v>
      </c>
      <c r="G581">
        <v>22.423999999999999</v>
      </c>
      <c r="H581">
        <v>217686</v>
      </c>
      <c r="I581">
        <v>6269</v>
      </c>
      <c r="J581" t="s">
        <v>102</v>
      </c>
      <c r="K581" t="s">
        <v>102</v>
      </c>
      <c r="L581" t="s">
        <v>102</v>
      </c>
      <c r="M581" t="s">
        <v>102</v>
      </c>
      <c r="N581">
        <v>3.6272700000000002</v>
      </c>
      <c r="O581" t="s">
        <v>102</v>
      </c>
      <c r="P581" t="s">
        <v>102</v>
      </c>
      <c r="Q581" t="s">
        <v>102</v>
      </c>
      <c r="R581" t="s">
        <v>102</v>
      </c>
      <c r="U581">
        <v>21.641999999999999</v>
      </c>
      <c r="V581">
        <v>23.966999999999999</v>
      </c>
      <c r="W581">
        <v>10640.722</v>
      </c>
      <c r="X581">
        <v>14.097</v>
      </c>
      <c r="Y581">
        <v>70938.146999999997</v>
      </c>
      <c r="Z581">
        <v>1.115</v>
      </c>
      <c r="AA581">
        <v>1.0620000000000001</v>
      </c>
      <c r="AB581">
        <v>2.456</v>
      </c>
      <c r="AC581">
        <v>24.172999999999998</v>
      </c>
      <c r="AD581">
        <v>1.097</v>
      </c>
      <c r="AE581">
        <v>2.3557999999999999</v>
      </c>
      <c r="AF581">
        <v>0.84699999999999998</v>
      </c>
      <c r="AG581">
        <v>0.87</v>
      </c>
      <c r="AH581">
        <v>1.2729999999999999</v>
      </c>
      <c r="AI581">
        <v>1.0169999999999999</v>
      </c>
      <c r="AJ581">
        <v>0.50600000000000001</v>
      </c>
      <c r="AK581">
        <v>1.4570000000000001</v>
      </c>
      <c r="AL581" t="s">
        <v>1491</v>
      </c>
    </row>
    <row r="582" spans="1:38">
      <c r="A582">
        <v>100</v>
      </c>
      <c r="B582" t="s">
        <v>1132</v>
      </c>
      <c r="D582" t="s">
        <v>1133</v>
      </c>
      <c r="E582" t="s">
        <v>1493</v>
      </c>
      <c r="F582" t="s">
        <v>102</v>
      </c>
      <c r="G582" t="s">
        <v>102</v>
      </c>
      <c r="H582" t="s">
        <v>102</v>
      </c>
      <c r="I582" t="s">
        <v>102</v>
      </c>
      <c r="J582" t="s">
        <v>102</v>
      </c>
      <c r="K582" t="s">
        <v>102</v>
      </c>
      <c r="L582" t="s">
        <v>102</v>
      </c>
      <c r="M582" t="s">
        <v>102</v>
      </c>
      <c r="N582" t="s">
        <v>102</v>
      </c>
      <c r="O582" t="s">
        <v>102</v>
      </c>
      <c r="P582" t="s">
        <v>102</v>
      </c>
      <c r="Q582" t="s">
        <v>102</v>
      </c>
      <c r="R582" t="s">
        <v>102</v>
      </c>
      <c r="T582" t="s">
        <v>102</v>
      </c>
      <c r="U582" t="s">
        <v>102</v>
      </c>
      <c r="V582" t="s">
        <v>102</v>
      </c>
      <c r="W582" t="s">
        <v>102</v>
      </c>
      <c r="X582" t="s">
        <v>102</v>
      </c>
      <c r="Y582" t="s">
        <v>102</v>
      </c>
      <c r="Z582" t="s">
        <v>102</v>
      </c>
      <c r="AA582" t="s">
        <v>102</v>
      </c>
      <c r="AB582" t="s">
        <v>102</v>
      </c>
      <c r="AC582" t="s">
        <v>102</v>
      </c>
      <c r="AD582" t="s">
        <v>102</v>
      </c>
      <c r="AE582" t="s">
        <v>102</v>
      </c>
      <c r="AF582" t="s">
        <v>102</v>
      </c>
      <c r="AG582" t="s">
        <v>102</v>
      </c>
      <c r="AH582" t="s">
        <v>102</v>
      </c>
      <c r="AI582" t="s">
        <v>102</v>
      </c>
      <c r="AJ582" t="s">
        <v>102</v>
      </c>
      <c r="AL582" t="s">
        <v>1491</v>
      </c>
    </row>
    <row r="583" spans="1:38">
      <c r="A583">
        <v>101</v>
      </c>
      <c r="B583" t="s">
        <v>1134</v>
      </c>
      <c r="D583" t="s">
        <v>1135</v>
      </c>
      <c r="E583" t="s">
        <v>1493</v>
      </c>
      <c r="F583" t="s">
        <v>102</v>
      </c>
      <c r="G583" t="s">
        <v>102</v>
      </c>
      <c r="H583" t="s">
        <v>102</v>
      </c>
      <c r="I583" t="s">
        <v>102</v>
      </c>
      <c r="J583" t="s">
        <v>102</v>
      </c>
      <c r="K583" t="s">
        <v>102</v>
      </c>
      <c r="L583" t="s">
        <v>102</v>
      </c>
      <c r="M583" t="s">
        <v>102</v>
      </c>
      <c r="N583" t="s">
        <v>102</v>
      </c>
      <c r="O583" t="s">
        <v>102</v>
      </c>
      <c r="P583" t="s">
        <v>102</v>
      </c>
      <c r="Q583" t="s">
        <v>102</v>
      </c>
      <c r="R583" t="s">
        <v>102</v>
      </c>
      <c r="T583" t="s">
        <v>102</v>
      </c>
      <c r="U583" t="s">
        <v>102</v>
      </c>
      <c r="V583" t="s">
        <v>102</v>
      </c>
      <c r="W583" t="s">
        <v>102</v>
      </c>
      <c r="X583" t="s">
        <v>102</v>
      </c>
      <c r="Y583" t="s">
        <v>102</v>
      </c>
      <c r="Z583" t="s">
        <v>102</v>
      </c>
      <c r="AA583" t="s">
        <v>102</v>
      </c>
      <c r="AB583" t="s">
        <v>102</v>
      </c>
      <c r="AC583" t="s">
        <v>102</v>
      </c>
      <c r="AD583" t="s">
        <v>102</v>
      </c>
      <c r="AE583" t="s">
        <v>102</v>
      </c>
      <c r="AF583" t="s">
        <v>102</v>
      </c>
      <c r="AG583" t="s">
        <v>102</v>
      </c>
      <c r="AH583" t="s">
        <v>102</v>
      </c>
      <c r="AI583" t="s">
        <v>102</v>
      </c>
      <c r="AJ583" t="s">
        <v>102</v>
      </c>
      <c r="AL583" t="s">
        <v>1491</v>
      </c>
    </row>
    <row r="584" spans="1:38">
      <c r="A584">
        <v>102</v>
      </c>
      <c r="B584" t="s">
        <v>1136</v>
      </c>
      <c r="D584" t="s">
        <v>1137</v>
      </c>
      <c r="E584" t="s">
        <v>1493</v>
      </c>
      <c r="F584" t="s">
        <v>102</v>
      </c>
      <c r="G584">
        <v>22.443999999999999</v>
      </c>
      <c r="H584">
        <v>270759</v>
      </c>
      <c r="I584">
        <v>7464</v>
      </c>
      <c r="J584" t="s">
        <v>102</v>
      </c>
      <c r="K584" t="s">
        <v>102</v>
      </c>
      <c r="L584" t="s">
        <v>102</v>
      </c>
      <c r="M584" t="s">
        <v>102</v>
      </c>
      <c r="N584">
        <v>4.5116199999999997</v>
      </c>
      <c r="O584" t="s">
        <v>102</v>
      </c>
      <c r="P584" t="s">
        <v>102</v>
      </c>
      <c r="Q584" t="s">
        <v>102</v>
      </c>
      <c r="R584" t="s">
        <v>102</v>
      </c>
      <c r="T584" t="s">
        <v>1492</v>
      </c>
      <c r="U584">
        <v>21.733000000000001</v>
      </c>
      <c r="V584">
        <v>23.716999999999999</v>
      </c>
      <c r="W584">
        <v>10519.868</v>
      </c>
      <c r="X584">
        <v>14.259</v>
      </c>
      <c r="Y584">
        <v>70132.452000000005</v>
      </c>
      <c r="Z584">
        <v>1.228</v>
      </c>
      <c r="AA584">
        <v>1.1719999999999999</v>
      </c>
      <c r="AB584" t="s">
        <v>5</v>
      </c>
      <c r="AC584">
        <v>1.7470000000000001</v>
      </c>
      <c r="AD584">
        <v>1.0529999999999999</v>
      </c>
      <c r="AE584">
        <v>17.606100000000001</v>
      </c>
      <c r="AF584">
        <v>11.527200000000001</v>
      </c>
      <c r="AG584">
        <v>0.875</v>
      </c>
      <c r="AH584">
        <v>1.601</v>
      </c>
      <c r="AI584">
        <v>1.17</v>
      </c>
      <c r="AJ584">
        <v>0.50800000000000001</v>
      </c>
      <c r="AK584">
        <v>1.458</v>
      </c>
      <c r="AL584" t="s">
        <v>1491</v>
      </c>
    </row>
    <row r="585" spans="1:38">
      <c r="A585">
        <v>103</v>
      </c>
      <c r="B585" t="s">
        <v>1138</v>
      </c>
      <c r="D585" t="s">
        <v>1139</v>
      </c>
      <c r="E585" t="s">
        <v>1493</v>
      </c>
      <c r="F585" t="s">
        <v>102</v>
      </c>
      <c r="G585">
        <v>22.448</v>
      </c>
      <c r="H585">
        <v>16811</v>
      </c>
      <c r="I585">
        <v>783</v>
      </c>
      <c r="J585" t="s">
        <v>102</v>
      </c>
      <c r="K585" t="s">
        <v>102</v>
      </c>
      <c r="L585" t="s">
        <v>102</v>
      </c>
      <c r="M585" t="s">
        <v>102</v>
      </c>
      <c r="N585">
        <v>0.28012999999999999</v>
      </c>
      <c r="O585" t="s">
        <v>102</v>
      </c>
      <c r="P585" t="s">
        <v>102</v>
      </c>
      <c r="Q585" t="s">
        <v>102</v>
      </c>
      <c r="R585" t="s">
        <v>102</v>
      </c>
      <c r="S585" t="s">
        <v>1248</v>
      </c>
      <c r="U585">
        <v>22.132999999999999</v>
      </c>
      <c r="V585">
        <v>22.832999999999998</v>
      </c>
      <c r="W585">
        <v>22243.663</v>
      </c>
      <c r="X585">
        <v>6.7430000000000003</v>
      </c>
      <c r="Y585">
        <v>148291.084</v>
      </c>
      <c r="Z585">
        <v>1.048</v>
      </c>
      <c r="AA585">
        <v>1.0349999999999999</v>
      </c>
      <c r="AB585">
        <v>2.641</v>
      </c>
      <c r="AC585">
        <v>2.653</v>
      </c>
      <c r="AD585">
        <v>1.1259999999999999</v>
      </c>
      <c r="AE585">
        <v>0.152</v>
      </c>
      <c r="AF585">
        <v>0.1072</v>
      </c>
      <c r="AG585">
        <v>0.60199999999999998</v>
      </c>
      <c r="AH585">
        <v>0.622</v>
      </c>
      <c r="AI585">
        <v>0.58199999999999996</v>
      </c>
      <c r="AJ585">
        <v>0.36599999999999999</v>
      </c>
      <c r="AK585">
        <v>1.458</v>
      </c>
      <c r="AL585" t="s">
        <v>1491</v>
      </c>
    </row>
    <row r="586" spans="1:38">
      <c r="A586">
        <v>104</v>
      </c>
      <c r="B586" t="s">
        <v>1140</v>
      </c>
      <c r="D586" t="s">
        <v>1141</v>
      </c>
      <c r="E586" t="s">
        <v>1493</v>
      </c>
      <c r="F586" t="s">
        <v>102</v>
      </c>
      <c r="G586">
        <v>22.448</v>
      </c>
      <c r="H586">
        <v>65180</v>
      </c>
      <c r="I586">
        <v>2417</v>
      </c>
      <c r="J586" t="s">
        <v>102</v>
      </c>
      <c r="K586" t="s">
        <v>102</v>
      </c>
      <c r="L586" t="s">
        <v>102</v>
      </c>
      <c r="M586" t="s">
        <v>102</v>
      </c>
      <c r="N586">
        <v>1.0860799999999999</v>
      </c>
      <c r="O586" t="s">
        <v>102</v>
      </c>
      <c r="P586" t="s">
        <v>102</v>
      </c>
      <c r="Q586" t="s">
        <v>102</v>
      </c>
      <c r="R586" t="s">
        <v>102</v>
      </c>
      <c r="U586">
        <v>21.891999999999999</v>
      </c>
      <c r="V586">
        <v>22.957999999999998</v>
      </c>
      <c r="W586">
        <v>14977.773999999999</v>
      </c>
      <c r="X586">
        <v>10.015000000000001</v>
      </c>
      <c r="Y586">
        <v>99851.827999999994</v>
      </c>
      <c r="Z586">
        <v>0.98399999999999999</v>
      </c>
      <c r="AA586">
        <v>0.99099999999999999</v>
      </c>
      <c r="AB586">
        <v>1.425</v>
      </c>
      <c r="AC586">
        <v>1.9279999999999999</v>
      </c>
      <c r="AD586">
        <v>1.0609999999999999</v>
      </c>
      <c r="AE586">
        <v>4.0785999999999998</v>
      </c>
      <c r="AF586">
        <v>3.6966999999999999</v>
      </c>
      <c r="AG586">
        <v>0.73399999999999999</v>
      </c>
      <c r="AH586">
        <v>0.84</v>
      </c>
      <c r="AI586">
        <v>0.755</v>
      </c>
      <c r="AJ586">
        <v>0.432</v>
      </c>
      <c r="AK586">
        <v>1.4570000000000001</v>
      </c>
      <c r="AL586" t="s">
        <v>1491</v>
      </c>
    </row>
    <row r="587" spans="1:38">
      <c r="A587">
        <v>105</v>
      </c>
      <c r="B587" t="s">
        <v>1142</v>
      </c>
      <c r="D587" t="s">
        <v>1143</v>
      </c>
      <c r="E587" t="s">
        <v>1493</v>
      </c>
      <c r="F587" t="s">
        <v>102</v>
      </c>
      <c r="G587">
        <v>22.454000000000001</v>
      </c>
      <c r="H587">
        <v>44117</v>
      </c>
      <c r="I587">
        <v>1714</v>
      </c>
      <c r="J587" t="s">
        <v>102</v>
      </c>
      <c r="K587" t="s">
        <v>102</v>
      </c>
      <c r="L587" t="s">
        <v>102</v>
      </c>
      <c r="M587" t="s">
        <v>102</v>
      </c>
      <c r="N587">
        <v>0.73512</v>
      </c>
      <c r="O587" t="s">
        <v>102</v>
      </c>
      <c r="P587" t="s">
        <v>102</v>
      </c>
      <c r="Q587" t="s">
        <v>102</v>
      </c>
      <c r="R587" t="s">
        <v>102</v>
      </c>
      <c r="U587">
        <v>22.033000000000001</v>
      </c>
      <c r="V587">
        <v>23</v>
      </c>
      <c r="W587">
        <v>16325.032999999999</v>
      </c>
      <c r="X587">
        <v>9.1880000000000006</v>
      </c>
      <c r="Y587">
        <v>108833.55499999999</v>
      </c>
      <c r="Z587">
        <v>1.0740000000000001</v>
      </c>
      <c r="AA587">
        <v>1.0640000000000001</v>
      </c>
      <c r="AB587">
        <v>1.2849999999999999</v>
      </c>
      <c r="AC587">
        <v>67.483000000000004</v>
      </c>
      <c r="AD587">
        <v>1.04</v>
      </c>
      <c r="AE587">
        <v>0.67479999999999996</v>
      </c>
      <c r="AF587">
        <v>0.32400000000000001</v>
      </c>
      <c r="AG587">
        <v>0.70299999999999996</v>
      </c>
      <c r="AH587">
        <v>0.79</v>
      </c>
      <c r="AI587">
        <v>0.71599999999999997</v>
      </c>
      <c r="AJ587">
        <v>0.41699999999999998</v>
      </c>
      <c r="AK587">
        <v>1.4570000000000001</v>
      </c>
      <c r="AL587" t="s">
        <v>1491</v>
      </c>
    </row>
    <row r="588" spans="1:38">
      <c r="A588">
        <v>106</v>
      </c>
      <c r="B588" t="s">
        <v>1144</v>
      </c>
      <c r="D588" t="s">
        <v>1145</v>
      </c>
      <c r="E588" t="s">
        <v>1493</v>
      </c>
      <c r="F588" t="s">
        <v>102</v>
      </c>
      <c r="G588">
        <v>22.446999999999999</v>
      </c>
      <c r="H588">
        <v>288504</v>
      </c>
      <c r="I588">
        <v>10046</v>
      </c>
      <c r="J588" t="s">
        <v>102</v>
      </c>
      <c r="K588" t="s">
        <v>102</v>
      </c>
      <c r="L588" t="s">
        <v>102</v>
      </c>
      <c r="M588" t="s">
        <v>102</v>
      </c>
      <c r="N588">
        <v>4.8073100000000002</v>
      </c>
      <c r="O588" t="s">
        <v>102</v>
      </c>
      <c r="P588" t="s">
        <v>102</v>
      </c>
      <c r="Q588" t="s">
        <v>102</v>
      </c>
      <c r="R588" t="s">
        <v>102</v>
      </c>
      <c r="T588" t="s">
        <v>1492</v>
      </c>
      <c r="U588">
        <v>22</v>
      </c>
      <c r="V588">
        <v>22.992000000000001</v>
      </c>
      <c r="W588">
        <v>13521.841</v>
      </c>
      <c r="X588">
        <v>11.093</v>
      </c>
      <c r="Y588">
        <v>90145.606</v>
      </c>
      <c r="Z588" t="s">
        <v>5</v>
      </c>
      <c r="AA588" t="s">
        <v>5</v>
      </c>
      <c r="AB588">
        <v>1.129</v>
      </c>
      <c r="AC588">
        <v>2.645</v>
      </c>
      <c r="AD588">
        <v>1.054</v>
      </c>
      <c r="AE588">
        <v>1.2628999999999999</v>
      </c>
      <c r="AF588">
        <v>0.73960000000000004</v>
      </c>
      <c r="AG588">
        <v>0.77200000000000002</v>
      </c>
      <c r="AH588">
        <v>0</v>
      </c>
      <c r="AI588">
        <v>0</v>
      </c>
      <c r="AJ588">
        <v>0.45200000000000001</v>
      </c>
      <c r="AK588">
        <v>1.458</v>
      </c>
      <c r="AL588" t="s">
        <v>1491</v>
      </c>
    </row>
    <row r="589" spans="1:38">
      <c r="A589">
        <v>107</v>
      </c>
      <c r="B589" t="s">
        <v>1146</v>
      </c>
      <c r="D589" t="s">
        <v>1147</v>
      </c>
      <c r="E589" t="s">
        <v>1493</v>
      </c>
      <c r="F589" t="s">
        <v>102</v>
      </c>
      <c r="G589">
        <v>22.448</v>
      </c>
      <c r="H589">
        <v>11708</v>
      </c>
      <c r="I589">
        <v>527</v>
      </c>
      <c r="J589" t="s">
        <v>102</v>
      </c>
      <c r="K589" t="s">
        <v>102</v>
      </c>
      <c r="L589" t="s">
        <v>102</v>
      </c>
      <c r="M589" t="s">
        <v>102</v>
      </c>
      <c r="N589">
        <v>0.19509000000000001</v>
      </c>
      <c r="O589" t="s">
        <v>102</v>
      </c>
      <c r="P589" t="s">
        <v>102</v>
      </c>
      <c r="Q589" t="s">
        <v>102</v>
      </c>
      <c r="R589" t="s">
        <v>102</v>
      </c>
      <c r="S589" t="s">
        <v>1248</v>
      </c>
      <c r="U589">
        <v>22.15</v>
      </c>
      <c r="V589">
        <v>22.891999999999999</v>
      </c>
      <c r="W589">
        <v>20514.89</v>
      </c>
      <c r="X589">
        <v>7.3120000000000003</v>
      </c>
      <c r="Y589">
        <v>136765.93599999999</v>
      </c>
      <c r="Z589">
        <v>1.1479999999999999</v>
      </c>
      <c r="AA589">
        <v>1.121</v>
      </c>
      <c r="AB589">
        <v>2.6589999999999998</v>
      </c>
      <c r="AC589">
        <v>2.65</v>
      </c>
      <c r="AD589">
        <v>1.135</v>
      </c>
      <c r="AE589">
        <v>5.67E-2</v>
      </c>
      <c r="AF589">
        <v>4.24E-2</v>
      </c>
      <c r="AG589">
        <v>0.627</v>
      </c>
      <c r="AH589">
        <v>0.65200000000000002</v>
      </c>
      <c r="AI589">
        <v>0.60599999999999998</v>
      </c>
      <c r="AJ589">
        <v>0.38</v>
      </c>
      <c r="AK589">
        <v>1.4570000000000001</v>
      </c>
      <c r="AL589" t="s">
        <v>1491</v>
      </c>
    </row>
    <row r="590" spans="1:38">
      <c r="A590">
        <v>108</v>
      </c>
      <c r="B590" t="s">
        <v>948</v>
      </c>
      <c r="D590" t="s">
        <v>949</v>
      </c>
      <c r="E590" t="s">
        <v>1493</v>
      </c>
      <c r="F590" t="s">
        <v>102</v>
      </c>
      <c r="G590">
        <v>22.439</v>
      </c>
      <c r="H590">
        <v>252900</v>
      </c>
      <c r="I590">
        <v>8861</v>
      </c>
      <c r="J590" t="s">
        <v>102</v>
      </c>
      <c r="K590" t="s">
        <v>102</v>
      </c>
      <c r="L590" t="s">
        <v>102</v>
      </c>
      <c r="M590" t="s">
        <v>102</v>
      </c>
      <c r="N590">
        <v>4.2140399999999998</v>
      </c>
      <c r="O590" t="s">
        <v>102</v>
      </c>
      <c r="P590" t="s">
        <v>102</v>
      </c>
      <c r="Q590" t="s">
        <v>102</v>
      </c>
      <c r="R590" t="s">
        <v>102</v>
      </c>
      <c r="U590">
        <v>21.992000000000001</v>
      </c>
      <c r="V590">
        <v>23.274999999999999</v>
      </c>
      <c r="W590">
        <v>13593.124</v>
      </c>
      <c r="X590">
        <v>11.035</v>
      </c>
      <c r="Y590">
        <v>90620.823999999993</v>
      </c>
      <c r="Z590">
        <v>1.1659999999999999</v>
      </c>
      <c r="AA590">
        <v>1.1339999999999999</v>
      </c>
      <c r="AB590">
        <v>1.202</v>
      </c>
      <c r="AC590">
        <v>68.114000000000004</v>
      </c>
      <c r="AD590">
        <v>1.0409999999999999</v>
      </c>
      <c r="AE590">
        <v>1.2192000000000001</v>
      </c>
      <c r="AF590">
        <v>0.64419999999999999</v>
      </c>
      <c r="AG590">
        <v>0.77</v>
      </c>
      <c r="AH590">
        <v>0.89600000000000002</v>
      </c>
      <c r="AI590">
        <v>0.79800000000000004</v>
      </c>
      <c r="AJ590">
        <v>0.45500000000000002</v>
      </c>
      <c r="AK590">
        <v>1.458</v>
      </c>
      <c r="AL590" t="s">
        <v>1491</v>
      </c>
    </row>
    <row r="591" spans="1:38">
      <c r="A591">
        <v>109</v>
      </c>
      <c r="B591" t="s">
        <v>950</v>
      </c>
      <c r="D591" t="s">
        <v>951</v>
      </c>
      <c r="E591" t="s">
        <v>1493</v>
      </c>
      <c r="F591" t="s">
        <v>102</v>
      </c>
      <c r="G591">
        <v>22.408999999999999</v>
      </c>
      <c r="H591">
        <v>32782</v>
      </c>
      <c r="I591">
        <v>1163</v>
      </c>
      <c r="J591" t="s">
        <v>102</v>
      </c>
      <c r="K591" t="s">
        <v>102</v>
      </c>
      <c r="L591" t="s">
        <v>102</v>
      </c>
      <c r="M591" t="s">
        <v>102</v>
      </c>
      <c r="N591">
        <v>0.54623999999999995</v>
      </c>
      <c r="O591" t="s">
        <v>102</v>
      </c>
      <c r="P591" t="s">
        <v>102</v>
      </c>
      <c r="Q591" t="s">
        <v>102</v>
      </c>
      <c r="R591" t="s">
        <v>102</v>
      </c>
      <c r="U591">
        <v>21.917000000000002</v>
      </c>
      <c r="V591">
        <v>22.95</v>
      </c>
      <c r="W591">
        <v>13460.924999999999</v>
      </c>
      <c r="X591">
        <v>11.143000000000001</v>
      </c>
      <c r="Y591">
        <v>89739.501999999993</v>
      </c>
      <c r="Z591">
        <v>1.016</v>
      </c>
      <c r="AA591">
        <v>1.0189999999999999</v>
      </c>
      <c r="AB591">
        <v>1.2649999999999999</v>
      </c>
      <c r="AC591">
        <v>2.6480000000000001</v>
      </c>
      <c r="AD591">
        <v>1.0549999999999999</v>
      </c>
      <c r="AE591">
        <v>0.30690000000000001</v>
      </c>
      <c r="AF591">
        <v>0.1416</v>
      </c>
      <c r="AG591">
        <v>0.77300000000000002</v>
      </c>
      <c r="AH591">
        <v>0.86499999999999999</v>
      </c>
      <c r="AI591">
        <v>0.78700000000000003</v>
      </c>
      <c r="AJ591">
        <v>0.45700000000000002</v>
      </c>
      <c r="AK591">
        <v>1.456</v>
      </c>
      <c r="AL591" t="s">
        <v>1491</v>
      </c>
    </row>
    <row r="592" spans="1:38">
      <c r="A592">
        <v>110</v>
      </c>
      <c r="B592" t="s">
        <v>952</v>
      </c>
      <c r="D592" t="s">
        <v>953</v>
      </c>
      <c r="E592" t="s">
        <v>1493</v>
      </c>
      <c r="F592" t="s">
        <v>102</v>
      </c>
      <c r="G592">
        <v>22.419</v>
      </c>
      <c r="H592">
        <v>39566</v>
      </c>
      <c r="I592">
        <v>1408</v>
      </c>
      <c r="J592" t="s">
        <v>102</v>
      </c>
      <c r="K592" t="s">
        <v>102</v>
      </c>
      <c r="L592" t="s">
        <v>102</v>
      </c>
      <c r="M592" t="s">
        <v>102</v>
      </c>
      <c r="N592">
        <v>0.65929000000000004</v>
      </c>
      <c r="O592" t="s">
        <v>102</v>
      </c>
      <c r="P592" t="s">
        <v>102</v>
      </c>
      <c r="Q592" t="s">
        <v>102</v>
      </c>
      <c r="R592" t="s">
        <v>102</v>
      </c>
      <c r="U592">
        <v>21.957999999999998</v>
      </c>
      <c r="V592">
        <v>23.1</v>
      </c>
      <c r="W592">
        <v>13744.677</v>
      </c>
      <c r="X592">
        <v>10.913</v>
      </c>
      <c r="Y592">
        <v>91631.18</v>
      </c>
      <c r="Z592">
        <v>1.0980000000000001</v>
      </c>
      <c r="AA592">
        <v>1.0780000000000001</v>
      </c>
      <c r="AB592">
        <v>3.6659999999999999</v>
      </c>
      <c r="AC592">
        <v>2.6549999999999998</v>
      </c>
      <c r="AD592">
        <v>1.1890000000000001</v>
      </c>
      <c r="AE592">
        <v>0.83050000000000002</v>
      </c>
      <c r="AF592">
        <v>0.37709999999999999</v>
      </c>
      <c r="AG592">
        <v>0.76500000000000001</v>
      </c>
      <c r="AH592">
        <v>0.89100000000000001</v>
      </c>
      <c r="AI592">
        <v>0.79800000000000004</v>
      </c>
      <c r="AJ592">
        <v>0.45</v>
      </c>
      <c r="AK592">
        <v>1.458</v>
      </c>
      <c r="AL592" t="s">
        <v>1491</v>
      </c>
    </row>
    <row r="593" spans="1:38">
      <c r="A593">
        <v>111</v>
      </c>
      <c r="B593" t="s">
        <v>954</v>
      </c>
      <c r="D593" t="s">
        <v>955</v>
      </c>
      <c r="E593" t="s">
        <v>1493</v>
      </c>
      <c r="F593" t="s">
        <v>102</v>
      </c>
      <c r="G593">
        <v>22.4</v>
      </c>
      <c r="H593">
        <v>110896</v>
      </c>
      <c r="I593">
        <v>3333</v>
      </c>
      <c r="J593" t="s">
        <v>102</v>
      </c>
      <c r="K593" t="s">
        <v>102</v>
      </c>
      <c r="L593" t="s">
        <v>102</v>
      </c>
      <c r="M593" t="s">
        <v>102</v>
      </c>
      <c r="N593">
        <v>1.84785</v>
      </c>
      <c r="O593" t="s">
        <v>102</v>
      </c>
      <c r="P593" t="s">
        <v>102</v>
      </c>
      <c r="Q593" t="s">
        <v>102</v>
      </c>
      <c r="R593" t="s">
        <v>102</v>
      </c>
      <c r="U593">
        <v>21.917000000000002</v>
      </c>
      <c r="V593">
        <v>23.725000000000001</v>
      </c>
      <c r="W593">
        <v>12069.322</v>
      </c>
      <c r="X593">
        <v>12.428000000000001</v>
      </c>
      <c r="Y593">
        <v>80462.145000000004</v>
      </c>
      <c r="Z593">
        <v>1.7849999999999999</v>
      </c>
      <c r="AA593">
        <v>1.377</v>
      </c>
      <c r="AB593">
        <v>1.2889999999999999</v>
      </c>
      <c r="AC593">
        <v>2.6480000000000001</v>
      </c>
      <c r="AD593">
        <v>1.0629999999999999</v>
      </c>
      <c r="AE593">
        <v>1.0122</v>
      </c>
      <c r="AF593">
        <v>0.41959999999999997</v>
      </c>
      <c r="AG593">
        <v>0.81599999999999995</v>
      </c>
      <c r="AH593">
        <v>1.4430000000000001</v>
      </c>
      <c r="AI593">
        <v>1.0149999999999999</v>
      </c>
      <c r="AJ593">
        <v>0.47799999999999998</v>
      </c>
      <c r="AK593">
        <v>1.4570000000000001</v>
      </c>
      <c r="AL593" t="s">
        <v>1491</v>
      </c>
    </row>
    <row r="594" spans="1:38">
      <c r="A594">
        <v>112</v>
      </c>
      <c r="B594" t="s">
        <v>956</v>
      </c>
      <c r="D594" t="s">
        <v>957</v>
      </c>
      <c r="E594" t="s">
        <v>1493</v>
      </c>
      <c r="F594" t="s">
        <v>102</v>
      </c>
      <c r="G594" t="s">
        <v>102</v>
      </c>
      <c r="H594" t="s">
        <v>102</v>
      </c>
      <c r="I594" t="s">
        <v>102</v>
      </c>
      <c r="J594" t="s">
        <v>102</v>
      </c>
      <c r="K594" t="s">
        <v>102</v>
      </c>
      <c r="L594" t="s">
        <v>102</v>
      </c>
      <c r="M594" t="s">
        <v>102</v>
      </c>
      <c r="N594" t="s">
        <v>102</v>
      </c>
      <c r="O594" t="s">
        <v>102</v>
      </c>
      <c r="P594" t="s">
        <v>102</v>
      </c>
      <c r="Q594" t="s">
        <v>102</v>
      </c>
      <c r="R594" t="s">
        <v>102</v>
      </c>
      <c r="T594" t="s">
        <v>102</v>
      </c>
      <c r="U594" t="s">
        <v>102</v>
      </c>
      <c r="V594" t="s">
        <v>102</v>
      </c>
      <c r="W594" t="s">
        <v>102</v>
      </c>
      <c r="X594" t="s">
        <v>102</v>
      </c>
      <c r="Y594" t="s">
        <v>102</v>
      </c>
      <c r="Z594" t="s">
        <v>102</v>
      </c>
      <c r="AA594" t="s">
        <v>102</v>
      </c>
      <c r="AB594" t="s">
        <v>102</v>
      </c>
      <c r="AC594" t="s">
        <v>102</v>
      </c>
      <c r="AD594" t="s">
        <v>102</v>
      </c>
      <c r="AE594" t="s">
        <v>102</v>
      </c>
      <c r="AF594" t="s">
        <v>102</v>
      </c>
      <c r="AG594" t="s">
        <v>102</v>
      </c>
      <c r="AH594" t="s">
        <v>102</v>
      </c>
      <c r="AI594" t="s">
        <v>102</v>
      </c>
      <c r="AJ594" t="s">
        <v>102</v>
      </c>
      <c r="AL594" t="s">
        <v>1491</v>
      </c>
    </row>
    <row r="595" spans="1:38">
      <c r="A595">
        <v>113</v>
      </c>
      <c r="B595" t="s">
        <v>958</v>
      </c>
      <c r="D595" t="s">
        <v>959</v>
      </c>
      <c r="E595" t="s">
        <v>1493</v>
      </c>
      <c r="F595" t="s">
        <v>102</v>
      </c>
      <c r="G595" t="s">
        <v>102</v>
      </c>
      <c r="H595" t="s">
        <v>102</v>
      </c>
      <c r="I595" t="s">
        <v>102</v>
      </c>
      <c r="J595" t="s">
        <v>102</v>
      </c>
      <c r="K595" t="s">
        <v>102</v>
      </c>
      <c r="L595" t="s">
        <v>102</v>
      </c>
      <c r="M595" t="s">
        <v>102</v>
      </c>
      <c r="N595" t="s">
        <v>102</v>
      </c>
      <c r="O595" t="s">
        <v>102</v>
      </c>
      <c r="P595" t="s">
        <v>102</v>
      </c>
      <c r="Q595" t="s">
        <v>102</v>
      </c>
      <c r="R595" t="s">
        <v>102</v>
      </c>
      <c r="T595" t="s">
        <v>102</v>
      </c>
      <c r="U595" t="s">
        <v>102</v>
      </c>
      <c r="V595" t="s">
        <v>102</v>
      </c>
      <c r="W595" t="s">
        <v>102</v>
      </c>
      <c r="X595" t="s">
        <v>102</v>
      </c>
      <c r="Y595" t="s">
        <v>102</v>
      </c>
      <c r="Z595" t="s">
        <v>102</v>
      </c>
      <c r="AA595" t="s">
        <v>102</v>
      </c>
      <c r="AB595" t="s">
        <v>102</v>
      </c>
      <c r="AC595" t="s">
        <v>102</v>
      </c>
      <c r="AD595" t="s">
        <v>102</v>
      </c>
      <c r="AE595" t="s">
        <v>102</v>
      </c>
      <c r="AF595" t="s">
        <v>102</v>
      </c>
      <c r="AG595" t="s">
        <v>102</v>
      </c>
      <c r="AH595" t="s">
        <v>102</v>
      </c>
      <c r="AI595" t="s">
        <v>102</v>
      </c>
      <c r="AJ595" t="s">
        <v>102</v>
      </c>
      <c r="AL595" t="s">
        <v>1491</v>
      </c>
    </row>
    <row r="596" spans="1:38">
      <c r="A596">
        <v>114</v>
      </c>
      <c r="B596" t="s">
        <v>960</v>
      </c>
      <c r="D596" t="s">
        <v>760</v>
      </c>
      <c r="E596" t="s">
        <v>1493</v>
      </c>
      <c r="F596" t="s">
        <v>102</v>
      </c>
      <c r="G596" t="s">
        <v>102</v>
      </c>
      <c r="H596" t="s">
        <v>102</v>
      </c>
      <c r="I596" t="s">
        <v>102</v>
      </c>
      <c r="J596" t="s">
        <v>102</v>
      </c>
      <c r="K596" t="s">
        <v>102</v>
      </c>
      <c r="L596" t="s">
        <v>102</v>
      </c>
      <c r="M596" t="s">
        <v>102</v>
      </c>
      <c r="N596" t="s">
        <v>102</v>
      </c>
      <c r="O596" t="s">
        <v>102</v>
      </c>
      <c r="P596" t="s">
        <v>102</v>
      </c>
      <c r="Q596" t="s">
        <v>102</v>
      </c>
      <c r="R596" t="s">
        <v>102</v>
      </c>
      <c r="T596" t="s">
        <v>102</v>
      </c>
      <c r="U596" t="s">
        <v>102</v>
      </c>
      <c r="V596" t="s">
        <v>102</v>
      </c>
      <c r="W596" t="s">
        <v>102</v>
      </c>
      <c r="X596" t="s">
        <v>102</v>
      </c>
      <c r="Y596" t="s">
        <v>102</v>
      </c>
      <c r="Z596" t="s">
        <v>102</v>
      </c>
      <c r="AA596" t="s">
        <v>102</v>
      </c>
      <c r="AB596" t="s">
        <v>102</v>
      </c>
      <c r="AC596" t="s">
        <v>102</v>
      </c>
      <c r="AD596" t="s">
        <v>102</v>
      </c>
      <c r="AE596" t="s">
        <v>102</v>
      </c>
      <c r="AF596" t="s">
        <v>102</v>
      </c>
      <c r="AG596" t="s">
        <v>102</v>
      </c>
      <c r="AH596" t="s">
        <v>102</v>
      </c>
      <c r="AI596" t="s">
        <v>102</v>
      </c>
      <c r="AJ596" t="s">
        <v>102</v>
      </c>
      <c r="AL596" t="s">
        <v>1491</v>
      </c>
    </row>
    <row r="597" spans="1:38">
      <c r="A597" t="s">
        <v>84</v>
      </c>
      <c r="B597">
        <v>9</v>
      </c>
    </row>
    <row r="598" spans="1:38">
      <c r="A598" t="s">
        <v>85</v>
      </c>
      <c r="B598" t="s">
        <v>86</v>
      </c>
    </row>
    <row r="601" spans="1:38">
      <c r="B601" t="s">
        <v>87</v>
      </c>
      <c r="C601" t="s">
        <v>89</v>
      </c>
      <c r="D601" t="s">
        <v>88</v>
      </c>
      <c r="E601" t="s">
        <v>1465</v>
      </c>
      <c r="F601" t="s">
        <v>1466</v>
      </c>
      <c r="G601" t="s">
        <v>90</v>
      </c>
      <c r="H601" t="s">
        <v>94</v>
      </c>
      <c r="I601" t="s">
        <v>93</v>
      </c>
      <c r="J601" t="s">
        <v>1467</v>
      </c>
      <c r="K601" t="s">
        <v>1468</v>
      </c>
      <c r="L601" t="s">
        <v>1469</v>
      </c>
      <c r="M601" t="s">
        <v>1470</v>
      </c>
      <c r="N601" t="s">
        <v>97</v>
      </c>
      <c r="O601" t="s">
        <v>96</v>
      </c>
      <c r="P601" t="s">
        <v>1471</v>
      </c>
      <c r="Q601" t="s">
        <v>1472</v>
      </c>
      <c r="R601" t="s">
        <v>1473</v>
      </c>
      <c r="S601" t="s">
        <v>1474</v>
      </c>
      <c r="T601" t="s">
        <v>1475</v>
      </c>
      <c r="U601" t="s">
        <v>91</v>
      </c>
      <c r="V601" t="s">
        <v>92</v>
      </c>
      <c r="W601" t="s">
        <v>1476</v>
      </c>
      <c r="X601" t="s">
        <v>1477</v>
      </c>
      <c r="Y601" t="s">
        <v>1478</v>
      </c>
      <c r="Z601" t="s">
        <v>1479</v>
      </c>
      <c r="AA601" t="s">
        <v>1480</v>
      </c>
      <c r="AB601" t="s">
        <v>1481</v>
      </c>
      <c r="AC601" t="s">
        <v>1482</v>
      </c>
      <c r="AD601" t="s">
        <v>1483</v>
      </c>
      <c r="AE601" t="s">
        <v>1484</v>
      </c>
      <c r="AF601" t="s">
        <v>1485</v>
      </c>
      <c r="AG601" t="s">
        <v>1486</v>
      </c>
      <c r="AH601" t="s">
        <v>98</v>
      </c>
      <c r="AI601" t="s">
        <v>1487</v>
      </c>
      <c r="AJ601" t="s">
        <v>1488</v>
      </c>
      <c r="AK601" t="s">
        <v>95</v>
      </c>
      <c r="AL601" t="s">
        <v>1489</v>
      </c>
    </row>
    <row r="602" spans="1:38">
      <c r="A602">
        <v>1</v>
      </c>
      <c r="B602" t="s">
        <v>967</v>
      </c>
      <c r="C602" t="s">
        <v>424</v>
      </c>
      <c r="D602" t="s">
        <v>129</v>
      </c>
      <c r="E602" t="s">
        <v>1493</v>
      </c>
      <c r="F602" t="s">
        <v>102</v>
      </c>
      <c r="G602">
        <v>22.510999999999999</v>
      </c>
      <c r="H602">
        <v>773181</v>
      </c>
      <c r="I602">
        <v>20506</v>
      </c>
      <c r="J602" t="s">
        <v>102</v>
      </c>
      <c r="K602" t="s">
        <v>102</v>
      </c>
      <c r="L602" t="s">
        <v>102</v>
      </c>
      <c r="M602" t="s">
        <v>102</v>
      </c>
      <c r="N602">
        <v>12.883430000000001</v>
      </c>
      <c r="O602" t="s">
        <v>102</v>
      </c>
      <c r="P602" t="s">
        <v>102</v>
      </c>
      <c r="Q602" t="s">
        <v>102</v>
      </c>
      <c r="R602" t="s">
        <v>102</v>
      </c>
      <c r="T602" t="s">
        <v>1492</v>
      </c>
      <c r="U602">
        <v>21.516999999999999</v>
      </c>
      <c r="V602">
        <v>23.917000000000002</v>
      </c>
      <c r="W602">
        <v>8652.8909999999996</v>
      </c>
      <c r="X602">
        <v>17.335000000000001</v>
      </c>
      <c r="Y602">
        <v>57685.942999999999</v>
      </c>
      <c r="Z602">
        <v>1.083</v>
      </c>
      <c r="AA602">
        <v>1.1080000000000001</v>
      </c>
      <c r="AB602">
        <v>2.17</v>
      </c>
      <c r="AC602">
        <v>2.681</v>
      </c>
      <c r="AD602">
        <v>1.1399999999999999</v>
      </c>
      <c r="AE602">
        <v>9.8646999999999991</v>
      </c>
      <c r="AF602">
        <v>7.4039000000000001</v>
      </c>
      <c r="AG602">
        <v>0.96799999999999997</v>
      </c>
      <c r="AH602">
        <v>1.3460000000000001</v>
      </c>
      <c r="AI602">
        <v>1.1240000000000001</v>
      </c>
      <c r="AJ602">
        <v>0.56100000000000005</v>
      </c>
      <c r="AK602">
        <v>1.4650000000000001</v>
      </c>
      <c r="AL602" t="s">
        <v>1491</v>
      </c>
    </row>
    <row r="603" spans="1:38">
      <c r="A603">
        <v>2</v>
      </c>
      <c r="B603" t="s">
        <v>968</v>
      </c>
      <c r="C603" t="s">
        <v>412</v>
      </c>
      <c r="D603" t="s">
        <v>113</v>
      </c>
      <c r="E603" t="s">
        <v>1493</v>
      </c>
      <c r="F603" t="s">
        <v>102</v>
      </c>
      <c r="G603">
        <v>22.532</v>
      </c>
      <c r="H603">
        <v>36154</v>
      </c>
      <c r="I603">
        <v>1020</v>
      </c>
      <c r="J603" t="s">
        <v>102</v>
      </c>
      <c r="K603" t="s">
        <v>102</v>
      </c>
      <c r="L603" t="s">
        <v>102</v>
      </c>
      <c r="M603" t="s">
        <v>102</v>
      </c>
      <c r="N603">
        <v>0.60243000000000002</v>
      </c>
      <c r="O603" t="s">
        <v>102</v>
      </c>
      <c r="P603" t="s">
        <v>102</v>
      </c>
      <c r="Q603" t="s">
        <v>102</v>
      </c>
      <c r="R603" t="s">
        <v>102</v>
      </c>
      <c r="U603">
        <v>21.832999999999998</v>
      </c>
      <c r="V603">
        <v>23.433</v>
      </c>
      <c r="W603">
        <v>9336.7450000000008</v>
      </c>
      <c r="X603">
        <v>16.065999999999999</v>
      </c>
      <c r="Y603">
        <v>62244.964</v>
      </c>
      <c r="Z603">
        <v>1.101</v>
      </c>
      <c r="AA603">
        <v>1.1000000000000001</v>
      </c>
      <c r="AB603">
        <v>2.2429999999999999</v>
      </c>
      <c r="AC603">
        <v>2.7080000000000002</v>
      </c>
      <c r="AD603">
        <v>1.1399999999999999</v>
      </c>
      <c r="AE603">
        <v>9.6052</v>
      </c>
      <c r="AF603">
        <v>7.2431000000000001</v>
      </c>
      <c r="AG603">
        <v>0.93300000000000005</v>
      </c>
      <c r="AH603">
        <v>1.2130000000000001</v>
      </c>
      <c r="AI603">
        <v>1.0489999999999999</v>
      </c>
      <c r="AJ603">
        <v>0.54400000000000004</v>
      </c>
      <c r="AK603">
        <v>1.466</v>
      </c>
      <c r="AL603" t="s">
        <v>1491</v>
      </c>
    </row>
    <row r="604" spans="1:38">
      <c r="A604">
        <v>3</v>
      </c>
      <c r="B604" t="s">
        <v>969</v>
      </c>
      <c r="C604" t="s">
        <v>424</v>
      </c>
      <c r="D604" t="s">
        <v>129</v>
      </c>
      <c r="E604" t="s">
        <v>1493</v>
      </c>
      <c r="F604" t="s">
        <v>102</v>
      </c>
      <c r="G604">
        <v>22.521999999999998</v>
      </c>
      <c r="H604">
        <v>764808</v>
      </c>
      <c r="I604">
        <v>20722</v>
      </c>
      <c r="J604" t="s">
        <v>102</v>
      </c>
      <c r="K604" t="s">
        <v>102</v>
      </c>
      <c r="L604" t="s">
        <v>102</v>
      </c>
      <c r="M604" t="s">
        <v>102</v>
      </c>
      <c r="N604">
        <v>12.74391</v>
      </c>
      <c r="O604" t="s">
        <v>102</v>
      </c>
      <c r="P604" t="s">
        <v>102</v>
      </c>
      <c r="Q604" t="s">
        <v>102</v>
      </c>
      <c r="R604" t="s">
        <v>102</v>
      </c>
      <c r="T604" t="s">
        <v>1492</v>
      </c>
      <c r="U604">
        <v>21.516999999999999</v>
      </c>
      <c r="V604">
        <v>23.957999999999998</v>
      </c>
      <c r="W604">
        <v>9029.1049999999996</v>
      </c>
      <c r="X604">
        <v>16.613</v>
      </c>
      <c r="Y604">
        <v>60194.036</v>
      </c>
      <c r="Z604">
        <v>1.0580000000000001</v>
      </c>
      <c r="AA604">
        <v>1.081</v>
      </c>
      <c r="AB604">
        <v>2.218</v>
      </c>
      <c r="AC604">
        <v>2.6819999999999999</v>
      </c>
      <c r="AD604">
        <v>1.1399999999999999</v>
      </c>
      <c r="AE604">
        <v>9.9410000000000007</v>
      </c>
      <c r="AF604">
        <v>7.4053000000000004</v>
      </c>
      <c r="AG604">
        <v>0.94799999999999995</v>
      </c>
      <c r="AH604">
        <v>1.3129999999999999</v>
      </c>
      <c r="AI604">
        <v>1.095</v>
      </c>
      <c r="AJ604">
        <v>0.55100000000000005</v>
      </c>
      <c r="AK604">
        <v>1.4650000000000001</v>
      </c>
      <c r="AL604" t="s">
        <v>1491</v>
      </c>
    </row>
    <row r="605" spans="1:38">
      <c r="A605">
        <v>4</v>
      </c>
      <c r="B605" t="s">
        <v>970</v>
      </c>
      <c r="C605" t="s">
        <v>421</v>
      </c>
      <c r="D605" t="s">
        <v>125</v>
      </c>
      <c r="E605" t="s">
        <v>1493</v>
      </c>
      <c r="F605" t="s">
        <v>102</v>
      </c>
      <c r="G605">
        <v>22.510999999999999</v>
      </c>
      <c r="H605">
        <v>395349</v>
      </c>
      <c r="I605">
        <v>10930</v>
      </c>
      <c r="J605" t="s">
        <v>102</v>
      </c>
      <c r="K605" t="s">
        <v>102</v>
      </c>
      <c r="L605" t="s">
        <v>102</v>
      </c>
      <c r="M605" t="s">
        <v>102</v>
      </c>
      <c r="N605">
        <v>6.58765</v>
      </c>
      <c r="O605" t="s">
        <v>102</v>
      </c>
      <c r="P605" t="s">
        <v>102</v>
      </c>
      <c r="Q605" t="s">
        <v>102</v>
      </c>
      <c r="R605" t="s">
        <v>102</v>
      </c>
      <c r="U605">
        <v>21.524999999999999</v>
      </c>
      <c r="V605">
        <v>23.8</v>
      </c>
      <c r="W605">
        <v>9223.6740000000009</v>
      </c>
      <c r="X605">
        <v>16.262</v>
      </c>
      <c r="Y605">
        <v>61491.161999999997</v>
      </c>
      <c r="Z605">
        <v>1.0589999999999999</v>
      </c>
      <c r="AA605">
        <v>1.075</v>
      </c>
      <c r="AB605">
        <v>2.2349999999999999</v>
      </c>
      <c r="AC605">
        <v>2.6840000000000002</v>
      </c>
      <c r="AD605">
        <v>1.1399999999999999</v>
      </c>
      <c r="AE605">
        <v>9.6618999999999993</v>
      </c>
      <c r="AF605">
        <v>7.2218</v>
      </c>
      <c r="AG605">
        <v>0.93799999999999994</v>
      </c>
      <c r="AH605">
        <v>1.272</v>
      </c>
      <c r="AI605">
        <v>1.0720000000000001</v>
      </c>
      <c r="AJ605">
        <v>0.54500000000000004</v>
      </c>
      <c r="AK605">
        <v>1.4650000000000001</v>
      </c>
      <c r="AL605" t="s">
        <v>1491</v>
      </c>
    </row>
    <row r="606" spans="1:38">
      <c r="A606">
        <v>5</v>
      </c>
      <c r="B606" t="s">
        <v>971</v>
      </c>
      <c r="C606" t="s">
        <v>418</v>
      </c>
      <c r="D606" t="s">
        <v>121</v>
      </c>
      <c r="E606" t="s">
        <v>1493</v>
      </c>
      <c r="F606" t="s">
        <v>102</v>
      </c>
      <c r="G606">
        <v>22.513000000000002</v>
      </c>
      <c r="H606">
        <v>196929</v>
      </c>
      <c r="I606">
        <v>5396</v>
      </c>
      <c r="J606" t="s">
        <v>102</v>
      </c>
      <c r="K606" t="s">
        <v>102</v>
      </c>
      <c r="L606" t="s">
        <v>102</v>
      </c>
      <c r="M606" t="s">
        <v>102</v>
      </c>
      <c r="N606">
        <v>3.2814100000000002</v>
      </c>
      <c r="O606" t="s">
        <v>102</v>
      </c>
      <c r="P606" t="s">
        <v>102</v>
      </c>
      <c r="Q606" t="s">
        <v>102</v>
      </c>
      <c r="R606" t="s">
        <v>102</v>
      </c>
      <c r="T606" t="s">
        <v>1492</v>
      </c>
      <c r="U606">
        <v>21.492000000000001</v>
      </c>
      <c r="V606">
        <v>23.757999999999999</v>
      </c>
      <c r="W606">
        <v>9187.0169999999998</v>
      </c>
      <c r="X606">
        <v>16.327000000000002</v>
      </c>
      <c r="Y606">
        <v>61246.777999999998</v>
      </c>
      <c r="Z606">
        <v>1.036</v>
      </c>
      <c r="AA606">
        <v>1.0580000000000001</v>
      </c>
      <c r="AB606">
        <v>2.2309999999999999</v>
      </c>
      <c r="AC606">
        <v>2.6930000000000001</v>
      </c>
      <c r="AD606">
        <v>1.139</v>
      </c>
      <c r="AE606">
        <v>9.8718000000000004</v>
      </c>
      <c r="AF606">
        <v>7.3562000000000003</v>
      </c>
      <c r="AG606">
        <v>0.94</v>
      </c>
      <c r="AH606">
        <v>1.2969999999999999</v>
      </c>
      <c r="AI606">
        <v>1.081</v>
      </c>
      <c r="AJ606">
        <v>0.54500000000000004</v>
      </c>
      <c r="AK606">
        <v>1.4650000000000001</v>
      </c>
      <c r="AL606" t="s">
        <v>1491</v>
      </c>
    </row>
    <row r="607" spans="1:38">
      <c r="A607">
        <v>6</v>
      </c>
      <c r="B607" t="s">
        <v>972</v>
      </c>
      <c r="C607" t="s">
        <v>415</v>
      </c>
      <c r="D607" t="s">
        <v>117</v>
      </c>
      <c r="E607" t="s">
        <v>1493</v>
      </c>
      <c r="F607" t="s">
        <v>102</v>
      </c>
      <c r="G607">
        <v>22.509</v>
      </c>
      <c r="H607">
        <v>96868</v>
      </c>
      <c r="I607">
        <v>2726</v>
      </c>
      <c r="J607" t="s">
        <v>102</v>
      </c>
      <c r="K607" t="s">
        <v>102</v>
      </c>
      <c r="L607" t="s">
        <v>102</v>
      </c>
      <c r="M607" t="s">
        <v>102</v>
      </c>
      <c r="N607">
        <v>1.6141000000000001</v>
      </c>
      <c r="O607" t="s">
        <v>102</v>
      </c>
      <c r="P607" t="s">
        <v>102</v>
      </c>
      <c r="Q607" t="s">
        <v>102</v>
      </c>
      <c r="R607" t="s">
        <v>102</v>
      </c>
      <c r="U607">
        <v>21.617000000000001</v>
      </c>
      <c r="V607">
        <v>23.533000000000001</v>
      </c>
      <c r="W607">
        <v>9489.5249999999996</v>
      </c>
      <c r="X607">
        <v>15.807</v>
      </c>
      <c r="Y607">
        <v>63263.498</v>
      </c>
      <c r="Z607">
        <v>1.048</v>
      </c>
      <c r="AA607">
        <v>1.0609999999999999</v>
      </c>
      <c r="AB607">
        <v>2.254</v>
      </c>
      <c r="AC607">
        <v>2.694</v>
      </c>
      <c r="AD607">
        <v>1.139</v>
      </c>
      <c r="AE607">
        <v>9.7042999999999999</v>
      </c>
      <c r="AF607">
        <v>7.3146000000000004</v>
      </c>
      <c r="AG607">
        <v>0.92400000000000004</v>
      </c>
      <c r="AH607">
        <v>1.2370000000000001</v>
      </c>
      <c r="AI607">
        <v>1.0529999999999999</v>
      </c>
      <c r="AJ607">
        <v>0.53800000000000003</v>
      </c>
      <c r="AK607">
        <v>1.4650000000000001</v>
      </c>
      <c r="AL607" t="s">
        <v>1491</v>
      </c>
    </row>
    <row r="608" spans="1:38">
      <c r="A608">
        <v>7</v>
      </c>
      <c r="B608" t="s">
        <v>973</v>
      </c>
      <c r="C608" t="s">
        <v>412</v>
      </c>
      <c r="D608" t="s">
        <v>113</v>
      </c>
      <c r="E608" t="s">
        <v>1493</v>
      </c>
      <c r="F608" t="s">
        <v>102</v>
      </c>
      <c r="G608">
        <v>22.509</v>
      </c>
      <c r="H608">
        <v>35804</v>
      </c>
      <c r="I608">
        <v>1042</v>
      </c>
      <c r="J608" t="s">
        <v>102</v>
      </c>
      <c r="K608" t="s">
        <v>102</v>
      </c>
      <c r="L608" t="s">
        <v>102</v>
      </c>
      <c r="M608" t="s">
        <v>102</v>
      </c>
      <c r="N608">
        <v>0.59658999999999995</v>
      </c>
      <c r="O608" t="s">
        <v>102</v>
      </c>
      <c r="P608" t="s">
        <v>102</v>
      </c>
      <c r="Q608" t="s">
        <v>102</v>
      </c>
      <c r="R608" t="s">
        <v>102</v>
      </c>
      <c r="U608">
        <v>21.824999999999999</v>
      </c>
      <c r="V608">
        <v>23.45</v>
      </c>
      <c r="W608">
        <v>9828.7330000000002</v>
      </c>
      <c r="X608">
        <v>15.260999999999999</v>
      </c>
      <c r="Y608">
        <v>65524.887999999999</v>
      </c>
      <c r="Z608">
        <v>1.089</v>
      </c>
      <c r="AA608">
        <v>1.0780000000000001</v>
      </c>
      <c r="AB608">
        <v>2.3069999999999999</v>
      </c>
      <c r="AC608">
        <v>2.7040000000000002</v>
      </c>
      <c r="AD608">
        <v>1.139</v>
      </c>
      <c r="AE608">
        <v>9.5623000000000005</v>
      </c>
      <c r="AF608">
        <v>7.1811999999999996</v>
      </c>
      <c r="AG608">
        <v>0.90800000000000003</v>
      </c>
      <c r="AH608">
        <v>1.1619999999999999</v>
      </c>
      <c r="AI608">
        <v>1.0089999999999999</v>
      </c>
      <c r="AJ608">
        <v>0.52900000000000003</v>
      </c>
      <c r="AK608">
        <v>1.4650000000000001</v>
      </c>
      <c r="AL608" t="s">
        <v>1491</v>
      </c>
    </row>
    <row r="609" spans="1:38">
      <c r="A609">
        <v>8</v>
      </c>
      <c r="B609" t="s">
        <v>974</v>
      </c>
      <c r="C609" t="s">
        <v>410</v>
      </c>
      <c r="D609" t="s">
        <v>109</v>
      </c>
      <c r="E609" t="s">
        <v>1493</v>
      </c>
      <c r="F609" t="s">
        <v>102</v>
      </c>
      <c r="G609">
        <v>22.504999999999999</v>
      </c>
      <c r="H609">
        <v>17429</v>
      </c>
      <c r="I609">
        <v>523</v>
      </c>
      <c r="J609" t="s">
        <v>102</v>
      </c>
      <c r="K609" t="s">
        <v>102</v>
      </c>
      <c r="L609" t="s">
        <v>102</v>
      </c>
      <c r="M609" t="s">
        <v>102</v>
      </c>
      <c r="N609">
        <v>0.29042000000000001</v>
      </c>
      <c r="O609" t="s">
        <v>102</v>
      </c>
      <c r="P609" t="s">
        <v>102</v>
      </c>
      <c r="Q609" t="s">
        <v>102</v>
      </c>
      <c r="R609" t="s">
        <v>102</v>
      </c>
      <c r="U609">
        <v>21.858000000000001</v>
      </c>
      <c r="V609">
        <v>23.225000000000001</v>
      </c>
      <c r="W609">
        <v>10587.877</v>
      </c>
      <c r="X609">
        <v>14.167</v>
      </c>
      <c r="Y609">
        <v>70585.847999999998</v>
      </c>
      <c r="Z609">
        <v>1.056</v>
      </c>
      <c r="AA609">
        <v>1.0649999999999999</v>
      </c>
      <c r="AB609">
        <v>2.3490000000000002</v>
      </c>
      <c r="AC609">
        <v>2.6960000000000002</v>
      </c>
      <c r="AD609">
        <v>1.1379999999999999</v>
      </c>
      <c r="AE609">
        <v>9.1201000000000008</v>
      </c>
      <c r="AF609">
        <v>6.8186</v>
      </c>
      <c r="AG609">
        <v>0.875</v>
      </c>
      <c r="AH609">
        <v>1.113</v>
      </c>
      <c r="AI609">
        <v>0.97399999999999998</v>
      </c>
      <c r="AJ609">
        <v>0.51900000000000002</v>
      </c>
      <c r="AK609">
        <v>1.4650000000000001</v>
      </c>
      <c r="AL609" t="s">
        <v>1491</v>
      </c>
    </row>
    <row r="610" spans="1:38">
      <c r="A610">
        <v>9</v>
      </c>
      <c r="B610" t="s">
        <v>975</v>
      </c>
      <c r="C610" t="s">
        <v>977</v>
      </c>
      <c r="D610" t="s">
        <v>976</v>
      </c>
      <c r="E610" t="s">
        <v>1493</v>
      </c>
      <c r="F610" t="s">
        <v>102</v>
      </c>
      <c r="G610" t="s">
        <v>102</v>
      </c>
      <c r="H610" t="s">
        <v>102</v>
      </c>
      <c r="I610" t="s">
        <v>102</v>
      </c>
      <c r="J610" t="s">
        <v>102</v>
      </c>
      <c r="K610" t="s">
        <v>102</v>
      </c>
      <c r="L610" t="s">
        <v>102</v>
      </c>
      <c r="M610" t="s">
        <v>102</v>
      </c>
      <c r="N610" t="s">
        <v>102</v>
      </c>
      <c r="O610" t="s">
        <v>102</v>
      </c>
      <c r="P610" t="s">
        <v>102</v>
      </c>
      <c r="Q610" t="s">
        <v>102</v>
      </c>
      <c r="R610" t="s">
        <v>102</v>
      </c>
      <c r="T610" t="s">
        <v>102</v>
      </c>
      <c r="U610" t="s">
        <v>102</v>
      </c>
      <c r="V610" t="s">
        <v>102</v>
      </c>
      <c r="W610" t="s">
        <v>102</v>
      </c>
      <c r="X610" t="s">
        <v>102</v>
      </c>
      <c r="Y610" t="s">
        <v>102</v>
      </c>
      <c r="Z610" t="s">
        <v>102</v>
      </c>
      <c r="AA610" t="s">
        <v>102</v>
      </c>
      <c r="AB610" t="s">
        <v>102</v>
      </c>
      <c r="AC610" t="s">
        <v>102</v>
      </c>
      <c r="AD610" t="s">
        <v>102</v>
      </c>
      <c r="AE610" t="s">
        <v>102</v>
      </c>
      <c r="AF610" t="s">
        <v>102</v>
      </c>
      <c r="AG610" t="s">
        <v>102</v>
      </c>
      <c r="AH610" t="s">
        <v>102</v>
      </c>
      <c r="AI610" t="s">
        <v>102</v>
      </c>
      <c r="AJ610" t="s">
        <v>102</v>
      </c>
      <c r="AL610" t="s">
        <v>1491</v>
      </c>
    </row>
    <row r="611" spans="1:38">
      <c r="A611">
        <v>10</v>
      </c>
      <c r="B611" t="s">
        <v>978</v>
      </c>
      <c r="D611" t="s">
        <v>979</v>
      </c>
      <c r="E611" t="s">
        <v>1493</v>
      </c>
      <c r="F611" t="s">
        <v>102</v>
      </c>
      <c r="G611">
        <v>22.67</v>
      </c>
      <c r="H611">
        <v>66071</v>
      </c>
      <c r="I611">
        <v>1483</v>
      </c>
      <c r="J611" t="s">
        <v>102</v>
      </c>
      <c r="K611" t="s">
        <v>102</v>
      </c>
      <c r="L611" t="s">
        <v>102</v>
      </c>
      <c r="M611" t="s">
        <v>102</v>
      </c>
      <c r="N611">
        <v>1.10094</v>
      </c>
      <c r="O611" t="s">
        <v>102</v>
      </c>
      <c r="P611" t="s">
        <v>102</v>
      </c>
      <c r="Q611" t="s">
        <v>102</v>
      </c>
      <c r="R611" t="s">
        <v>102</v>
      </c>
      <c r="U611">
        <v>21.858000000000001</v>
      </c>
      <c r="V611">
        <v>23.341999999999999</v>
      </c>
      <c r="W611">
        <v>5900.3450000000003</v>
      </c>
      <c r="X611">
        <v>25.422000000000001</v>
      </c>
      <c r="Y611">
        <v>39335.629999999997</v>
      </c>
      <c r="Z611">
        <v>0.93400000000000005</v>
      </c>
      <c r="AA611">
        <v>0.93600000000000005</v>
      </c>
      <c r="AB611">
        <v>1.163</v>
      </c>
      <c r="AC611">
        <v>2.694</v>
      </c>
      <c r="AD611">
        <v>1.117</v>
      </c>
      <c r="AE611">
        <v>0.33929999999999999</v>
      </c>
      <c r="AF611">
        <v>0.12540000000000001</v>
      </c>
      <c r="AG611">
        <v>1.181</v>
      </c>
      <c r="AH611">
        <v>1.268</v>
      </c>
      <c r="AI611">
        <v>1.169</v>
      </c>
      <c r="AJ611">
        <v>0.74</v>
      </c>
      <c r="AK611">
        <v>1.478</v>
      </c>
      <c r="AL611" t="s">
        <v>1491</v>
      </c>
    </row>
    <row r="612" spans="1:38">
      <c r="A612">
        <v>11</v>
      </c>
      <c r="B612" t="s">
        <v>980</v>
      </c>
      <c r="D612" t="s">
        <v>981</v>
      </c>
      <c r="E612" t="s">
        <v>1493</v>
      </c>
      <c r="F612" t="s">
        <v>102</v>
      </c>
      <c r="G612">
        <v>22.484999999999999</v>
      </c>
      <c r="H612">
        <v>308550</v>
      </c>
      <c r="I612">
        <v>7733</v>
      </c>
      <c r="J612" t="s">
        <v>102</v>
      </c>
      <c r="K612" t="s">
        <v>102</v>
      </c>
      <c r="L612" t="s">
        <v>102</v>
      </c>
      <c r="M612" t="s">
        <v>102</v>
      </c>
      <c r="N612">
        <v>5.14133</v>
      </c>
      <c r="O612" t="s">
        <v>102</v>
      </c>
      <c r="P612" t="s">
        <v>102</v>
      </c>
      <c r="Q612" t="s">
        <v>102</v>
      </c>
      <c r="R612" t="s">
        <v>102</v>
      </c>
      <c r="U612">
        <v>21.774999999999999</v>
      </c>
      <c r="V612">
        <v>23.266999999999999</v>
      </c>
      <c r="W612">
        <v>6834.6189999999997</v>
      </c>
      <c r="X612">
        <v>21.946999999999999</v>
      </c>
      <c r="Y612">
        <v>45564.125</v>
      </c>
      <c r="Z612">
        <v>1.1000000000000001</v>
      </c>
      <c r="AA612">
        <v>1.121</v>
      </c>
      <c r="AB612">
        <v>1.544</v>
      </c>
      <c r="AC612">
        <v>2.66</v>
      </c>
      <c r="AD612">
        <v>1.0920000000000001</v>
      </c>
      <c r="AE612">
        <v>1.4077999999999999</v>
      </c>
      <c r="AF612">
        <v>0.63429999999999997</v>
      </c>
      <c r="AG612">
        <v>1.0880000000000001</v>
      </c>
      <c r="AH612">
        <v>1.2869999999999999</v>
      </c>
      <c r="AI612">
        <v>1.1579999999999999</v>
      </c>
      <c r="AJ612">
        <v>0.63</v>
      </c>
      <c r="AK612">
        <v>1.464</v>
      </c>
      <c r="AL612" t="s">
        <v>1491</v>
      </c>
    </row>
    <row r="613" spans="1:38">
      <c r="A613">
        <v>12</v>
      </c>
      <c r="B613" t="s">
        <v>982</v>
      </c>
      <c r="D613" t="s">
        <v>983</v>
      </c>
      <c r="E613" t="s">
        <v>1493</v>
      </c>
      <c r="F613" t="s">
        <v>102</v>
      </c>
      <c r="G613">
        <v>22.545000000000002</v>
      </c>
      <c r="H613">
        <v>95295</v>
      </c>
      <c r="I613">
        <v>2110</v>
      </c>
      <c r="J613" t="s">
        <v>102</v>
      </c>
      <c r="K613" t="s">
        <v>102</v>
      </c>
      <c r="L613" t="s">
        <v>102</v>
      </c>
      <c r="M613" t="s">
        <v>102</v>
      </c>
      <c r="N613">
        <v>1.58789</v>
      </c>
      <c r="O613" t="s">
        <v>102</v>
      </c>
      <c r="P613" t="s">
        <v>102</v>
      </c>
      <c r="Q613" t="s">
        <v>102</v>
      </c>
      <c r="R613" t="s">
        <v>102</v>
      </c>
      <c r="U613">
        <v>21.766999999999999</v>
      </c>
      <c r="V613">
        <v>23.332999999999998</v>
      </c>
      <c r="W613">
        <v>5491.2860000000001</v>
      </c>
      <c r="X613">
        <v>27.315999999999999</v>
      </c>
      <c r="Y613">
        <v>36608.572</v>
      </c>
      <c r="Z613">
        <v>1.0680000000000001</v>
      </c>
      <c r="AA613">
        <v>1.091</v>
      </c>
      <c r="AB613">
        <v>1.6339999999999999</v>
      </c>
      <c r="AC613">
        <v>1.7809999999999999</v>
      </c>
      <c r="AD613">
        <v>1.1639999999999999</v>
      </c>
      <c r="AE613">
        <v>9.1007999999999996</v>
      </c>
      <c r="AF613">
        <v>5.7610000000000001</v>
      </c>
      <c r="AG613">
        <v>1.2170000000000001</v>
      </c>
      <c r="AH613">
        <v>1.3129999999999999</v>
      </c>
      <c r="AI613">
        <v>1.206</v>
      </c>
      <c r="AJ613">
        <v>0.749</v>
      </c>
      <c r="AK613">
        <v>1.47</v>
      </c>
      <c r="AL613" t="s">
        <v>1491</v>
      </c>
    </row>
    <row r="614" spans="1:38">
      <c r="A614">
        <v>13</v>
      </c>
      <c r="B614" t="s">
        <v>984</v>
      </c>
      <c r="D614" t="s">
        <v>985</v>
      </c>
      <c r="E614" t="s">
        <v>1493</v>
      </c>
      <c r="F614" t="s">
        <v>102</v>
      </c>
      <c r="G614">
        <v>22.542000000000002</v>
      </c>
      <c r="H614">
        <v>137162</v>
      </c>
      <c r="I614">
        <v>2397</v>
      </c>
      <c r="J614" t="s">
        <v>102</v>
      </c>
      <c r="K614" t="s">
        <v>102</v>
      </c>
      <c r="L614" t="s">
        <v>102</v>
      </c>
      <c r="M614" t="s">
        <v>102</v>
      </c>
      <c r="N614">
        <v>2.28552</v>
      </c>
      <c r="O614" t="s">
        <v>102</v>
      </c>
      <c r="P614" t="s">
        <v>102</v>
      </c>
      <c r="Q614" t="s">
        <v>102</v>
      </c>
      <c r="R614" t="s">
        <v>102</v>
      </c>
      <c r="U614">
        <v>21.85</v>
      </c>
      <c r="V614">
        <v>23.65</v>
      </c>
      <c r="W614">
        <v>3515.6669999999999</v>
      </c>
      <c r="X614">
        <v>42.665999999999997</v>
      </c>
      <c r="Y614">
        <v>23437.78</v>
      </c>
      <c r="Z614" t="s">
        <v>5</v>
      </c>
      <c r="AA614" t="s">
        <v>5</v>
      </c>
      <c r="AB614">
        <v>1.3839999999999999</v>
      </c>
      <c r="AC614">
        <v>1.1359999999999999</v>
      </c>
      <c r="AD614">
        <v>1.206</v>
      </c>
      <c r="AE614">
        <v>11.6006</v>
      </c>
      <c r="AF614">
        <v>6.5831</v>
      </c>
      <c r="AG614">
        <v>1.5209999999999999</v>
      </c>
      <c r="AH614">
        <v>0</v>
      </c>
      <c r="AI614">
        <v>0</v>
      </c>
      <c r="AJ614">
        <v>0.9</v>
      </c>
      <c r="AK614">
        <v>1.4690000000000001</v>
      </c>
      <c r="AL614" t="s">
        <v>1491</v>
      </c>
    </row>
    <row r="615" spans="1:38">
      <c r="A615">
        <v>14</v>
      </c>
      <c r="B615" t="s">
        <v>986</v>
      </c>
      <c r="D615" t="s">
        <v>987</v>
      </c>
      <c r="E615" t="s">
        <v>1493</v>
      </c>
      <c r="F615" t="s">
        <v>102</v>
      </c>
      <c r="G615">
        <v>22.529</v>
      </c>
      <c r="H615">
        <v>250266</v>
      </c>
      <c r="I615">
        <v>5615</v>
      </c>
      <c r="J615" t="s">
        <v>102</v>
      </c>
      <c r="K615" t="s">
        <v>102</v>
      </c>
      <c r="L615" t="s">
        <v>102</v>
      </c>
      <c r="M615" t="s">
        <v>102</v>
      </c>
      <c r="N615">
        <v>4.1701499999999996</v>
      </c>
      <c r="O615" t="s">
        <v>102</v>
      </c>
      <c r="P615" t="s">
        <v>102</v>
      </c>
      <c r="Q615" t="s">
        <v>102</v>
      </c>
      <c r="R615" t="s">
        <v>102</v>
      </c>
      <c r="U615">
        <v>21.9</v>
      </c>
      <c r="V615">
        <v>23.675000000000001</v>
      </c>
      <c r="W615">
        <v>4853.7449999999999</v>
      </c>
      <c r="X615">
        <v>30.904</v>
      </c>
      <c r="Y615">
        <v>32358.303</v>
      </c>
      <c r="Z615">
        <v>1.395</v>
      </c>
      <c r="AA615">
        <v>1.3919999999999999</v>
      </c>
      <c r="AB615">
        <v>1.25</v>
      </c>
      <c r="AC615">
        <v>1.482</v>
      </c>
      <c r="AD615">
        <v>1.1100000000000001</v>
      </c>
      <c r="AE615">
        <v>12.260300000000001</v>
      </c>
      <c r="AF615">
        <v>7.9581</v>
      </c>
      <c r="AG615">
        <v>1.2929999999999999</v>
      </c>
      <c r="AH615">
        <v>1.4419999999999999</v>
      </c>
      <c r="AI615">
        <v>1.2989999999999999</v>
      </c>
      <c r="AJ615">
        <v>0.70799999999999996</v>
      </c>
      <c r="AK615">
        <v>1.47</v>
      </c>
      <c r="AL615" t="s">
        <v>1491</v>
      </c>
    </row>
    <row r="616" spans="1:38">
      <c r="A616">
        <v>15</v>
      </c>
      <c r="B616" t="s">
        <v>988</v>
      </c>
      <c r="D616" t="s">
        <v>989</v>
      </c>
      <c r="E616" t="s">
        <v>1493</v>
      </c>
      <c r="F616" t="s">
        <v>102</v>
      </c>
      <c r="G616">
        <v>22.452999999999999</v>
      </c>
      <c r="H616">
        <v>680274</v>
      </c>
      <c r="I616">
        <v>17754</v>
      </c>
      <c r="J616" t="s">
        <v>102</v>
      </c>
      <c r="K616" t="s">
        <v>102</v>
      </c>
      <c r="L616" t="s">
        <v>102</v>
      </c>
      <c r="M616" t="s">
        <v>102</v>
      </c>
      <c r="N616">
        <v>11.335319999999999</v>
      </c>
      <c r="O616" t="s">
        <v>102</v>
      </c>
      <c r="P616" t="s">
        <v>102</v>
      </c>
      <c r="Q616" t="s">
        <v>102</v>
      </c>
      <c r="R616" t="s">
        <v>102</v>
      </c>
      <c r="U616">
        <v>21.774999999999999</v>
      </c>
      <c r="V616">
        <v>23.4</v>
      </c>
      <c r="W616">
        <v>8295.8340000000007</v>
      </c>
      <c r="X616">
        <v>18.081</v>
      </c>
      <c r="Y616">
        <v>55305.559000000001</v>
      </c>
      <c r="Z616">
        <v>1.329</v>
      </c>
      <c r="AA616">
        <v>1.339</v>
      </c>
      <c r="AB616">
        <v>1.4370000000000001</v>
      </c>
      <c r="AC616">
        <v>2.4409999999999998</v>
      </c>
      <c r="AD616">
        <v>1.0880000000000001</v>
      </c>
      <c r="AE616">
        <v>11.096399999999999</v>
      </c>
      <c r="AF616">
        <v>5.5552999999999999</v>
      </c>
      <c r="AG616">
        <v>0.98599999999999999</v>
      </c>
      <c r="AH616">
        <v>1.327</v>
      </c>
      <c r="AI616">
        <v>1.181</v>
      </c>
      <c r="AJ616">
        <v>0.57399999999999995</v>
      </c>
      <c r="AK616">
        <v>1.466</v>
      </c>
      <c r="AL616" t="s">
        <v>1491</v>
      </c>
    </row>
    <row r="617" spans="1:38">
      <c r="A617">
        <v>16</v>
      </c>
      <c r="B617" t="s">
        <v>1193</v>
      </c>
      <c r="D617" t="s">
        <v>1194</v>
      </c>
      <c r="E617" t="s">
        <v>1493</v>
      </c>
      <c r="F617" t="s">
        <v>102</v>
      </c>
      <c r="G617">
        <v>22.466999999999999</v>
      </c>
      <c r="H617">
        <v>83488</v>
      </c>
      <c r="I617">
        <v>1792</v>
      </c>
      <c r="J617" t="s">
        <v>102</v>
      </c>
      <c r="K617" t="s">
        <v>102</v>
      </c>
      <c r="L617" t="s">
        <v>102</v>
      </c>
      <c r="M617" t="s">
        <v>102</v>
      </c>
      <c r="N617">
        <v>1.39114</v>
      </c>
      <c r="O617" t="s">
        <v>102</v>
      </c>
      <c r="P617" t="s">
        <v>102</v>
      </c>
      <c r="Q617" t="s">
        <v>102</v>
      </c>
      <c r="R617" t="s">
        <v>102</v>
      </c>
      <c r="U617">
        <v>21.841999999999999</v>
      </c>
      <c r="V617">
        <v>23.574999999999999</v>
      </c>
      <c r="W617">
        <v>3924.9229999999998</v>
      </c>
      <c r="X617">
        <v>38.216999999999999</v>
      </c>
      <c r="Y617">
        <v>26166.154999999999</v>
      </c>
      <c r="Z617">
        <v>1.4219999999999999</v>
      </c>
      <c r="AA617">
        <v>1.456</v>
      </c>
      <c r="AB617">
        <v>1.196</v>
      </c>
      <c r="AC617">
        <v>0.85199999999999998</v>
      </c>
      <c r="AD617">
        <v>1.143</v>
      </c>
      <c r="AE617">
        <v>2.2690999999999999</v>
      </c>
      <c r="AF617">
        <v>2.1320000000000001</v>
      </c>
      <c r="AG617">
        <v>1.4339999999999999</v>
      </c>
      <c r="AH617">
        <v>1.4410000000000001</v>
      </c>
      <c r="AI617">
        <v>1.3240000000000001</v>
      </c>
      <c r="AJ617">
        <v>0.78200000000000003</v>
      </c>
      <c r="AK617">
        <v>1.4670000000000001</v>
      </c>
      <c r="AL617" t="s">
        <v>1491</v>
      </c>
    </row>
    <row r="618" spans="1:38">
      <c r="A618">
        <v>17</v>
      </c>
      <c r="B618" t="s">
        <v>1195</v>
      </c>
      <c r="D618" t="s">
        <v>1196</v>
      </c>
      <c r="E618" t="s">
        <v>1493</v>
      </c>
      <c r="F618" t="s">
        <v>102</v>
      </c>
      <c r="G618">
        <v>22.439</v>
      </c>
      <c r="H618">
        <v>157259</v>
      </c>
      <c r="I618">
        <v>4114</v>
      </c>
      <c r="J618" t="s">
        <v>102</v>
      </c>
      <c r="K618" t="s">
        <v>102</v>
      </c>
      <c r="L618" t="s">
        <v>102</v>
      </c>
      <c r="M618" t="s">
        <v>102</v>
      </c>
      <c r="N618">
        <v>2.62039</v>
      </c>
      <c r="O618" t="s">
        <v>102</v>
      </c>
      <c r="P618" t="s">
        <v>102</v>
      </c>
      <c r="Q618" t="s">
        <v>102</v>
      </c>
      <c r="R618" t="s">
        <v>102</v>
      </c>
      <c r="U618">
        <v>21.75</v>
      </c>
      <c r="V618">
        <v>23.65</v>
      </c>
      <c r="W618">
        <v>8225.3799999999992</v>
      </c>
      <c r="X618">
        <v>18.236000000000001</v>
      </c>
      <c r="Y618">
        <v>54835.868000000002</v>
      </c>
      <c r="Z618">
        <v>1.292</v>
      </c>
      <c r="AA618">
        <v>1.272</v>
      </c>
      <c r="AB618">
        <v>1.47</v>
      </c>
      <c r="AC618">
        <v>1.37</v>
      </c>
      <c r="AD618">
        <v>1.1100000000000001</v>
      </c>
      <c r="AE618">
        <v>8.5287000000000006</v>
      </c>
      <c r="AF618">
        <v>6.6139000000000001</v>
      </c>
      <c r="AG618">
        <v>0.99</v>
      </c>
      <c r="AH618">
        <v>1.3480000000000001</v>
      </c>
      <c r="AI618">
        <v>1.17</v>
      </c>
      <c r="AJ618">
        <v>0.57199999999999995</v>
      </c>
      <c r="AK618">
        <v>1.464</v>
      </c>
      <c r="AL618" t="s">
        <v>1491</v>
      </c>
    </row>
    <row r="619" spans="1:38">
      <c r="A619">
        <v>18</v>
      </c>
      <c r="B619" t="s">
        <v>1197</v>
      </c>
      <c r="D619" t="s">
        <v>1198</v>
      </c>
      <c r="E619" t="s">
        <v>1493</v>
      </c>
      <c r="F619" t="s">
        <v>102</v>
      </c>
      <c r="G619">
        <v>22.445</v>
      </c>
      <c r="H619">
        <v>97855</v>
      </c>
      <c r="I619">
        <v>1957</v>
      </c>
      <c r="J619" t="s">
        <v>102</v>
      </c>
      <c r="K619" t="s">
        <v>102</v>
      </c>
      <c r="L619" t="s">
        <v>102</v>
      </c>
      <c r="M619" t="s">
        <v>102</v>
      </c>
      <c r="N619">
        <v>1.6305499999999999</v>
      </c>
      <c r="O619" t="s">
        <v>102</v>
      </c>
      <c r="P619" t="s">
        <v>102</v>
      </c>
      <c r="Q619" t="s">
        <v>102</v>
      </c>
      <c r="R619" t="s">
        <v>102</v>
      </c>
      <c r="U619">
        <v>21.783000000000001</v>
      </c>
      <c r="V619">
        <v>23.492000000000001</v>
      </c>
      <c r="W619">
        <v>5584.64</v>
      </c>
      <c r="X619">
        <v>26.859000000000002</v>
      </c>
      <c r="Y619">
        <v>37230.93</v>
      </c>
      <c r="Z619" t="s">
        <v>5</v>
      </c>
      <c r="AA619" t="s">
        <v>5</v>
      </c>
      <c r="AB619">
        <v>1.9490000000000001</v>
      </c>
      <c r="AC619">
        <v>1.679</v>
      </c>
      <c r="AD619">
        <v>1.167</v>
      </c>
      <c r="AE619">
        <v>3.9935</v>
      </c>
      <c r="AF619">
        <v>2.484</v>
      </c>
      <c r="AG619">
        <v>1.2010000000000001</v>
      </c>
      <c r="AH619">
        <v>0</v>
      </c>
      <c r="AI619">
        <v>0</v>
      </c>
      <c r="AJ619">
        <v>0.70599999999999996</v>
      </c>
      <c r="AK619">
        <v>1.468</v>
      </c>
      <c r="AL619" t="s">
        <v>1491</v>
      </c>
    </row>
    <row r="620" spans="1:38">
      <c r="A620">
        <v>19</v>
      </c>
      <c r="B620" t="s">
        <v>1199</v>
      </c>
      <c r="D620" t="s">
        <v>1200</v>
      </c>
      <c r="E620" t="s">
        <v>1493</v>
      </c>
      <c r="F620" t="s">
        <v>102</v>
      </c>
      <c r="G620">
        <v>22.460999999999999</v>
      </c>
      <c r="H620">
        <v>26470</v>
      </c>
      <c r="I620">
        <v>713</v>
      </c>
      <c r="J620" t="s">
        <v>102</v>
      </c>
      <c r="K620" t="s">
        <v>102</v>
      </c>
      <c r="L620" t="s">
        <v>102</v>
      </c>
      <c r="M620" t="s">
        <v>102</v>
      </c>
      <c r="N620">
        <v>0.44107000000000002</v>
      </c>
      <c r="O620" t="s">
        <v>102</v>
      </c>
      <c r="P620" t="s">
        <v>102</v>
      </c>
      <c r="Q620" t="s">
        <v>102</v>
      </c>
      <c r="R620" t="s">
        <v>102</v>
      </c>
      <c r="S620" t="s">
        <v>1248</v>
      </c>
      <c r="U620">
        <v>21.975000000000001</v>
      </c>
      <c r="V620">
        <v>23.675000000000001</v>
      </c>
      <c r="W620">
        <v>9108.5840000000007</v>
      </c>
      <c r="X620">
        <v>16.468</v>
      </c>
      <c r="Y620">
        <v>60723.892</v>
      </c>
      <c r="Z620">
        <v>1.643</v>
      </c>
      <c r="AA620">
        <v>1.5640000000000001</v>
      </c>
      <c r="AB620">
        <v>1.6220000000000001</v>
      </c>
      <c r="AC620">
        <v>2.6760000000000002</v>
      </c>
      <c r="AD620">
        <v>1.196</v>
      </c>
      <c r="AE620">
        <v>0.51770000000000005</v>
      </c>
      <c r="AF620">
        <v>0.23569999999999999</v>
      </c>
      <c r="AG620">
        <v>0.94099999999999995</v>
      </c>
      <c r="AH620">
        <v>1.407</v>
      </c>
      <c r="AI620">
        <v>1.2150000000000001</v>
      </c>
      <c r="AJ620">
        <v>0.54500000000000004</v>
      </c>
      <c r="AK620">
        <v>1.4670000000000001</v>
      </c>
      <c r="AL620" t="s">
        <v>1491</v>
      </c>
    </row>
    <row r="621" spans="1:38">
      <c r="A621">
        <v>20</v>
      </c>
      <c r="B621" t="s">
        <v>1201</v>
      </c>
      <c r="D621" t="s">
        <v>1202</v>
      </c>
      <c r="E621" t="s">
        <v>1493</v>
      </c>
      <c r="F621" t="s">
        <v>102</v>
      </c>
      <c r="G621">
        <v>22.404</v>
      </c>
      <c r="H621">
        <v>113558</v>
      </c>
      <c r="I621">
        <v>2693</v>
      </c>
      <c r="J621" t="s">
        <v>102</v>
      </c>
      <c r="K621" t="s">
        <v>102</v>
      </c>
      <c r="L621" t="s">
        <v>102</v>
      </c>
      <c r="M621" t="s">
        <v>102</v>
      </c>
      <c r="N621">
        <v>1.8922000000000001</v>
      </c>
      <c r="O621" t="s">
        <v>102</v>
      </c>
      <c r="P621" t="s">
        <v>102</v>
      </c>
      <c r="Q621" t="s">
        <v>102</v>
      </c>
      <c r="R621" t="s">
        <v>102</v>
      </c>
      <c r="U621">
        <v>21.533000000000001</v>
      </c>
      <c r="V621">
        <v>23.55</v>
      </c>
      <c r="W621">
        <v>6975.607</v>
      </c>
      <c r="X621">
        <v>21.504000000000001</v>
      </c>
      <c r="Y621">
        <v>46504.046999999999</v>
      </c>
      <c r="Z621">
        <v>1.1990000000000001</v>
      </c>
      <c r="AA621">
        <v>1.198</v>
      </c>
      <c r="AB621">
        <v>3.33</v>
      </c>
      <c r="AC621">
        <v>1.4570000000000001</v>
      </c>
      <c r="AD621">
        <v>1.25</v>
      </c>
      <c r="AE621">
        <v>4.6032999999999999</v>
      </c>
      <c r="AF621">
        <v>3.2745000000000002</v>
      </c>
      <c r="AG621">
        <v>1.073</v>
      </c>
      <c r="AH621">
        <v>1.55</v>
      </c>
      <c r="AI621">
        <v>1.3340000000000001</v>
      </c>
      <c r="AJ621">
        <v>0.61799999999999999</v>
      </c>
      <c r="AK621">
        <v>1.466</v>
      </c>
      <c r="AL621" t="s">
        <v>1491</v>
      </c>
    </row>
    <row r="622" spans="1:38">
      <c r="A622">
        <v>21</v>
      </c>
      <c r="B622" t="s">
        <v>1203</v>
      </c>
      <c r="D622" t="s">
        <v>1204</v>
      </c>
      <c r="E622" t="s">
        <v>1493</v>
      </c>
      <c r="F622" t="s">
        <v>102</v>
      </c>
      <c r="G622">
        <v>22.416</v>
      </c>
      <c r="H622">
        <v>48198</v>
      </c>
      <c r="I622">
        <v>1063</v>
      </c>
      <c r="J622" t="s">
        <v>102</v>
      </c>
      <c r="K622" t="s">
        <v>102</v>
      </c>
      <c r="L622" t="s">
        <v>102</v>
      </c>
      <c r="M622" t="s">
        <v>102</v>
      </c>
      <c r="N622">
        <v>0.80311999999999995</v>
      </c>
      <c r="O622" t="s">
        <v>102</v>
      </c>
      <c r="P622" t="s">
        <v>102</v>
      </c>
      <c r="Q622" t="s">
        <v>102</v>
      </c>
      <c r="R622" t="s">
        <v>102</v>
      </c>
      <c r="U622">
        <v>21.858000000000001</v>
      </c>
      <c r="V622">
        <v>23.483000000000001</v>
      </c>
      <c r="W622">
        <v>4332.5069999999996</v>
      </c>
      <c r="X622">
        <v>34.622</v>
      </c>
      <c r="Y622">
        <v>28883.383000000002</v>
      </c>
      <c r="Z622">
        <v>1.417</v>
      </c>
      <c r="AA622">
        <v>1.4339999999999999</v>
      </c>
      <c r="AB622">
        <v>2.2160000000000002</v>
      </c>
      <c r="AC622">
        <v>2.669</v>
      </c>
      <c r="AD622">
        <v>1.143</v>
      </c>
      <c r="AE622">
        <v>0.28179999999999999</v>
      </c>
      <c r="AF622">
        <v>0.1225</v>
      </c>
      <c r="AG622">
        <v>1.3620000000000001</v>
      </c>
      <c r="AH622">
        <v>1.389</v>
      </c>
      <c r="AI622">
        <v>1.2789999999999999</v>
      </c>
      <c r="AJ622">
        <v>0.755</v>
      </c>
      <c r="AK622">
        <v>1.4670000000000001</v>
      </c>
      <c r="AL622" t="s">
        <v>1491</v>
      </c>
    </row>
    <row r="623" spans="1:38">
      <c r="A623">
        <v>22</v>
      </c>
      <c r="B623" t="s">
        <v>1205</v>
      </c>
      <c r="D623" t="s">
        <v>1206</v>
      </c>
      <c r="E623" t="s">
        <v>1493</v>
      </c>
      <c r="F623" t="s">
        <v>102</v>
      </c>
      <c r="G623">
        <v>22.414000000000001</v>
      </c>
      <c r="H623">
        <v>218794</v>
      </c>
      <c r="I623">
        <v>5999</v>
      </c>
      <c r="J623" t="s">
        <v>102</v>
      </c>
      <c r="K623" t="s">
        <v>102</v>
      </c>
      <c r="L623" t="s">
        <v>102</v>
      </c>
      <c r="M623" t="s">
        <v>102</v>
      </c>
      <c r="N623">
        <v>3.6457299999999999</v>
      </c>
      <c r="O623" t="s">
        <v>102</v>
      </c>
      <c r="P623" t="s">
        <v>102</v>
      </c>
      <c r="Q623" t="s">
        <v>102</v>
      </c>
      <c r="R623" t="s">
        <v>102</v>
      </c>
      <c r="U623">
        <v>21.85</v>
      </c>
      <c r="V623">
        <v>23.292000000000002</v>
      </c>
      <c r="W623">
        <v>8051.5159999999996</v>
      </c>
      <c r="X623">
        <v>18.63</v>
      </c>
      <c r="Y623">
        <v>53676.775000000001</v>
      </c>
      <c r="Z623">
        <v>1.1639999999999999</v>
      </c>
      <c r="AA623">
        <v>1.147</v>
      </c>
      <c r="AB623">
        <v>1.425</v>
      </c>
      <c r="AC623">
        <v>1.407</v>
      </c>
      <c r="AD623">
        <v>1.1140000000000001</v>
      </c>
      <c r="AE623">
        <v>2.3847</v>
      </c>
      <c r="AF623">
        <v>1.8776999999999999</v>
      </c>
      <c r="AG623">
        <v>0.999</v>
      </c>
      <c r="AH623">
        <v>1.153</v>
      </c>
      <c r="AI623">
        <v>1.04</v>
      </c>
      <c r="AJ623">
        <v>0.58399999999999996</v>
      </c>
      <c r="AK623">
        <v>1.4690000000000001</v>
      </c>
      <c r="AL623" t="s">
        <v>1491</v>
      </c>
    </row>
    <row r="624" spans="1:38">
      <c r="A624">
        <v>23</v>
      </c>
      <c r="B624" t="s">
        <v>1207</v>
      </c>
      <c r="D624" t="s">
        <v>1208</v>
      </c>
      <c r="E624" t="s">
        <v>1493</v>
      </c>
      <c r="F624" t="s">
        <v>102</v>
      </c>
      <c r="G624">
        <v>22.417999999999999</v>
      </c>
      <c r="H624">
        <v>102581</v>
      </c>
      <c r="I624">
        <v>2616</v>
      </c>
      <c r="J624" t="s">
        <v>102</v>
      </c>
      <c r="K624" t="s">
        <v>102</v>
      </c>
      <c r="L624" t="s">
        <v>102</v>
      </c>
      <c r="M624" t="s">
        <v>102</v>
      </c>
      <c r="N624">
        <v>1.7093</v>
      </c>
      <c r="O624" t="s">
        <v>102</v>
      </c>
      <c r="P624" t="s">
        <v>102</v>
      </c>
      <c r="Q624" t="s">
        <v>102</v>
      </c>
      <c r="R624" t="s">
        <v>102</v>
      </c>
      <c r="U624">
        <v>21.808</v>
      </c>
      <c r="V624">
        <v>23.341999999999999</v>
      </c>
      <c r="W624">
        <v>6731.625</v>
      </c>
      <c r="X624">
        <v>22.283000000000001</v>
      </c>
      <c r="Y624">
        <v>44877.5</v>
      </c>
      <c r="Z624">
        <v>1.2190000000000001</v>
      </c>
      <c r="AA624">
        <v>1.2190000000000001</v>
      </c>
      <c r="AB624">
        <v>1.4039999999999999</v>
      </c>
      <c r="AC624">
        <v>1.6819999999999999</v>
      </c>
      <c r="AD624">
        <v>1.107</v>
      </c>
      <c r="AE624">
        <v>6.9259000000000004</v>
      </c>
      <c r="AF624">
        <v>4.8392999999999997</v>
      </c>
      <c r="AG624">
        <v>1.093</v>
      </c>
      <c r="AH624">
        <v>1.236</v>
      </c>
      <c r="AI624">
        <v>1.1180000000000001</v>
      </c>
      <c r="AJ624">
        <v>0.628</v>
      </c>
      <c r="AK624">
        <v>1.468</v>
      </c>
      <c r="AL624" t="s">
        <v>1491</v>
      </c>
    </row>
    <row r="625" spans="1:38">
      <c r="A625">
        <v>24</v>
      </c>
      <c r="B625" t="s">
        <v>1209</v>
      </c>
      <c r="D625" t="s">
        <v>1210</v>
      </c>
      <c r="E625" t="s">
        <v>1493</v>
      </c>
      <c r="F625" t="s">
        <v>102</v>
      </c>
      <c r="G625">
        <v>22.379000000000001</v>
      </c>
      <c r="H625">
        <v>159843</v>
      </c>
      <c r="I625">
        <v>4224</v>
      </c>
      <c r="J625" t="s">
        <v>102</v>
      </c>
      <c r="K625" t="s">
        <v>102</v>
      </c>
      <c r="L625" t="s">
        <v>102</v>
      </c>
      <c r="M625" t="s">
        <v>102</v>
      </c>
      <c r="N625">
        <v>2.66344</v>
      </c>
      <c r="O625" t="s">
        <v>102</v>
      </c>
      <c r="P625" t="s">
        <v>102</v>
      </c>
      <c r="Q625" t="s">
        <v>102</v>
      </c>
      <c r="R625" t="s">
        <v>102</v>
      </c>
      <c r="U625">
        <v>21.658000000000001</v>
      </c>
      <c r="V625">
        <v>23.457999999999998</v>
      </c>
      <c r="W625">
        <v>8320.0519999999997</v>
      </c>
      <c r="X625">
        <v>18.029</v>
      </c>
      <c r="Y625">
        <v>55467.014000000003</v>
      </c>
      <c r="Z625">
        <v>1.254</v>
      </c>
      <c r="AA625">
        <v>1.2350000000000001</v>
      </c>
      <c r="AB625">
        <v>1.5369999999999999</v>
      </c>
      <c r="AC625">
        <v>1.4730000000000001</v>
      </c>
      <c r="AD625">
        <v>1.121</v>
      </c>
      <c r="AE625">
        <v>8.0012000000000008</v>
      </c>
      <c r="AF625">
        <v>6.7233000000000001</v>
      </c>
      <c r="AG625">
        <v>0.98099999999999998</v>
      </c>
      <c r="AH625">
        <v>1.3340000000000001</v>
      </c>
      <c r="AI625">
        <v>1.1539999999999999</v>
      </c>
      <c r="AJ625">
        <v>0.56899999999999995</v>
      </c>
      <c r="AK625">
        <v>1.466</v>
      </c>
      <c r="AL625" t="s">
        <v>1491</v>
      </c>
    </row>
    <row r="626" spans="1:38">
      <c r="A626">
        <v>25</v>
      </c>
      <c r="B626" t="s">
        <v>1211</v>
      </c>
      <c r="D626" t="s">
        <v>1212</v>
      </c>
      <c r="E626" t="s">
        <v>1493</v>
      </c>
      <c r="F626" t="s">
        <v>102</v>
      </c>
      <c r="G626">
        <v>22.352</v>
      </c>
      <c r="H626">
        <v>129317</v>
      </c>
      <c r="I626">
        <v>3326</v>
      </c>
      <c r="J626" t="s">
        <v>102</v>
      </c>
      <c r="K626" t="s">
        <v>102</v>
      </c>
      <c r="L626" t="s">
        <v>102</v>
      </c>
      <c r="M626" t="s">
        <v>102</v>
      </c>
      <c r="N626">
        <v>2.1547900000000002</v>
      </c>
      <c r="O626" t="s">
        <v>102</v>
      </c>
      <c r="P626" t="s">
        <v>102</v>
      </c>
      <c r="Q626" t="s">
        <v>102</v>
      </c>
      <c r="R626" t="s">
        <v>102</v>
      </c>
      <c r="U626">
        <v>21.683</v>
      </c>
      <c r="V626">
        <v>23.35</v>
      </c>
      <c r="W626">
        <v>7421.0290000000005</v>
      </c>
      <c r="X626">
        <v>20.213000000000001</v>
      </c>
      <c r="Y626">
        <v>49473.529000000002</v>
      </c>
      <c r="Z626">
        <v>1.2250000000000001</v>
      </c>
      <c r="AA626">
        <v>1.2330000000000001</v>
      </c>
      <c r="AB626">
        <v>2.1850000000000001</v>
      </c>
      <c r="AC626">
        <v>1.1220000000000001</v>
      </c>
      <c r="AD626">
        <v>1.202</v>
      </c>
      <c r="AE626">
        <v>9.1585000000000001</v>
      </c>
      <c r="AF626">
        <v>7.3642000000000003</v>
      </c>
      <c r="AG626">
        <v>1.038</v>
      </c>
      <c r="AH626">
        <v>1.296</v>
      </c>
      <c r="AI626">
        <v>1.153</v>
      </c>
      <c r="AJ626">
        <v>0.60299999999999998</v>
      </c>
      <c r="AK626">
        <v>1.4630000000000001</v>
      </c>
      <c r="AL626" t="s">
        <v>1491</v>
      </c>
    </row>
    <row r="627" spans="1:38">
      <c r="A627">
        <v>26</v>
      </c>
      <c r="B627" t="s">
        <v>1213</v>
      </c>
      <c r="D627" t="s">
        <v>1214</v>
      </c>
      <c r="E627" t="s">
        <v>1493</v>
      </c>
      <c r="F627" t="s">
        <v>102</v>
      </c>
      <c r="G627">
        <v>22.335000000000001</v>
      </c>
      <c r="H627">
        <v>97784</v>
      </c>
      <c r="I627">
        <v>2545</v>
      </c>
      <c r="J627" t="s">
        <v>102</v>
      </c>
      <c r="K627" t="s">
        <v>102</v>
      </c>
      <c r="L627" t="s">
        <v>102</v>
      </c>
      <c r="M627" t="s">
        <v>102</v>
      </c>
      <c r="N627">
        <v>1.62937</v>
      </c>
      <c r="O627" t="s">
        <v>102</v>
      </c>
      <c r="P627" t="s">
        <v>102</v>
      </c>
      <c r="Q627" t="s">
        <v>102</v>
      </c>
      <c r="R627" t="s">
        <v>102</v>
      </c>
      <c r="U627">
        <v>21.625</v>
      </c>
      <c r="V627">
        <v>23.341999999999999</v>
      </c>
      <c r="W627">
        <v>7772.777</v>
      </c>
      <c r="X627">
        <v>19.297999999999998</v>
      </c>
      <c r="Y627">
        <v>51818.514999999999</v>
      </c>
      <c r="Z627">
        <v>1.083</v>
      </c>
      <c r="AA627">
        <v>1.0620000000000001</v>
      </c>
      <c r="AB627">
        <v>2.6429999999999998</v>
      </c>
      <c r="AC627">
        <v>0.76900000000000002</v>
      </c>
      <c r="AD627">
        <v>1.26</v>
      </c>
      <c r="AE627">
        <v>2.4209000000000001</v>
      </c>
      <c r="AF627">
        <v>1.7112000000000001</v>
      </c>
      <c r="AG627">
        <v>1.0129999999999999</v>
      </c>
      <c r="AH627">
        <v>1.341</v>
      </c>
      <c r="AI627">
        <v>1.1559999999999999</v>
      </c>
      <c r="AJ627">
        <v>0.58799999999999997</v>
      </c>
      <c r="AK627">
        <v>1.4630000000000001</v>
      </c>
      <c r="AL627" t="s">
        <v>1491</v>
      </c>
    </row>
    <row r="628" spans="1:38">
      <c r="A628">
        <v>27</v>
      </c>
      <c r="B628" t="s">
        <v>1215</v>
      </c>
      <c r="D628" t="s">
        <v>1216</v>
      </c>
      <c r="E628" t="s">
        <v>1493</v>
      </c>
      <c r="F628" t="s">
        <v>102</v>
      </c>
      <c r="G628">
        <v>22.34</v>
      </c>
      <c r="H628">
        <v>505039</v>
      </c>
      <c r="I628">
        <v>13888</v>
      </c>
      <c r="J628" t="s">
        <v>102</v>
      </c>
      <c r="K628" t="s">
        <v>102</v>
      </c>
      <c r="L628" t="s">
        <v>102</v>
      </c>
      <c r="M628" t="s">
        <v>102</v>
      </c>
      <c r="N628">
        <v>8.4154099999999996</v>
      </c>
      <c r="O628" t="s">
        <v>102</v>
      </c>
      <c r="P628" t="s">
        <v>102</v>
      </c>
      <c r="Q628" t="s">
        <v>102</v>
      </c>
      <c r="R628" t="s">
        <v>102</v>
      </c>
      <c r="U628">
        <v>21.6</v>
      </c>
      <c r="V628">
        <v>23.425000000000001</v>
      </c>
      <c r="W628">
        <v>9001.3829999999998</v>
      </c>
      <c r="X628">
        <v>16.664000000000001</v>
      </c>
      <c r="Y628">
        <v>60009.218000000001</v>
      </c>
      <c r="Z628">
        <v>1.2</v>
      </c>
      <c r="AA628">
        <v>1.194</v>
      </c>
      <c r="AB628">
        <v>1.528</v>
      </c>
      <c r="AC628">
        <v>1.605</v>
      </c>
      <c r="AD628">
        <v>1.1080000000000001</v>
      </c>
      <c r="AE628">
        <v>13.843999999999999</v>
      </c>
      <c r="AF628">
        <v>10.621700000000001</v>
      </c>
      <c r="AG628">
        <v>0.94199999999999995</v>
      </c>
      <c r="AH628">
        <v>1.2809999999999999</v>
      </c>
      <c r="AI628">
        <v>1.1060000000000001</v>
      </c>
      <c r="AJ628">
        <v>0.54600000000000004</v>
      </c>
      <c r="AK628">
        <v>1.464</v>
      </c>
      <c r="AL628" t="s">
        <v>1491</v>
      </c>
    </row>
    <row r="629" spans="1:38">
      <c r="A629">
        <v>28</v>
      </c>
      <c r="B629" t="s">
        <v>1217</v>
      </c>
      <c r="D629" t="s">
        <v>1218</v>
      </c>
      <c r="E629" t="s">
        <v>1493</v>
      </c>
      <c r="F629" t="s">
        <v>102</v>
      </c>
      <c r="G629">
        <v>22.378</v>
      </c>
      <c r="H629">
        <v>172916</v>
      </c>
      <c r="I629">
        <v>3913</v>
      </c>
      <c r="J629" t="s">
        <v>102</v>
      </c>
      <c r="K629" t="s">
        <v>102</v>
      </c>
      <c r="L629" t="s">
        <v>102</v>
      </c>
      <c r="M629" t="s">
        <v>102</v>
      </c>
      <c r="N629">
        <v>2.8812799999999998</v>
      </c>
      <c r="O629" t="s">
        <v>102</v>
      </c>
      <c r="P629" t="s">
        <v>102</v>
      </c>
      <c r="Q629" t="s">
        <v>102</v>
      </c>
      <c r="R629" t="s">
        <v>102</v>
      </c>
      <c r="U629">
        <v>21.725000000000001</v>
      </c>
      <c r="V629">
        <v>23.692</v>
      </c>
      <c r="W629">
        <v>6801.2250000000004</v>
      </c>
      <c r="X629">
        <v>22.055</v>
      </c>
      <c r="Y629">
        <v>45341.502999999997</v>
      </c>
      <c r="Z629" t="s">
        <v>5</v>
      </c>
      <c r="AA629" t="s">
        <v>5</v>
      </c>
      <c r="AB629">
        <v>1.4039999999999999</v>
      </c>
      <c r="AC629">
        <v>11.568</v>
      </c>
      <c r="AD629">
        <v>1.071</v>
      </c>
      <c r="AE629">
        <v>7.8472</v>
      </c>
      <c r="AF629">
        <v>8.8157999999999994</v>
      </c>
      <c r="AG629">
        <v>1.085</v>
      </c>
      <c r="AH629">
        <v>0</v>
      </c>
      <c r="AI629">
        <v>1.5249999999999999</v>
      </c>
      <c r="AJ629">
        <v>0.627</v>
      </c>
      <c r="AK629">
        <v>1.4670000000000001</v>
      </c>
      <c r="AL629" t="s">
        <v>1491</v>
      </c>
    </row>
    <row r="630" spans="1:38">
      <c r="A630">
        <v>29</v>
      </c>
      <c r="B630" t="s">
        <v>1219</v>
      </c>
      <c r="D630" t="s">
        <v>1220</v>
      </c>
      <c r="E630" t="s">
        <v>1493</v>
      </c>
      <c r="F630" t="s">
        <v>102</v>
      </c>
      <c r="G630">
        <v>22.344999999999999</v>
      </c>
      <c r="H630">
        <v>156883</v>
      </c>
      <c r="I630">
        <v>3934</v>
      </c>
      <c r="J630" t="s">
        <v>102</v>
      </c>
      <c r="K630" t="s">
        <v>102</v>
      </c>
      <c r="L630" t="s">
        <v>102</v>
      </c>
      <c r="M630" t="s">
        <v>102</v>
      </c>
      <c r="N630">
        <v>2.6141299999999998</v>
      </c>
      <c r="O630" t="s">
        <v>102</v>
      </c>
      <c r="P630" t="s">
        <v>102</v>
      </c>
      <c r="Q630" t="s">
        <v>102</v>
      </c>
      <c r="R630" t="s">
        <v>102</v>
      </c>
      <c r="U630">
        <v>21.667000000000002</v>
      </c>
      <c r="V630">
        <v>23.2</v>
      </c>
      <c r="W630">
        <v>7668.2569999999996</v>
      </c>
      <c r="X630">
        <v>19.561</v>
      </c>
      <c r="Y630">
        <v>51121.711000000003</v>
      </c>
      <c r="Z630" t="s">
        <v>5</v>
      </c>
      <c r="AA630" t="s">
        <v>5</v>
      </c>
      <c r="AB630">
        <v>1.446</v>
      </c>
      <c r="AC630">
        <v>1.9</v>
      </c>
      <c r="AD630">
        <v>1.1020000000000001</v>
      </c>
      <c r="AE630">
        <v>7.5862999999999996</v>
      </c>
      <c r="AF630">
        <v>5.1167999999999996</v>
      </c>
      <c r="AG630">
        <v>1.0209999999999999</v>
      </c>
      <c r="AH630">
        <v>0</v>
      </c>
      <c r="AI630">
        <v>0</v>
      </c>
      <c r="AJ630">
        <v>0.59399999999999997</v>
      </c>
      <c r="AK630">
        <v>1.4630000000000001</v>
      </c>
      <c r="AL630" t="s">
        <v>1491</v>
      </c>
    </row>
    <row r="631" spans="1:38">
      <c r="A631">
        <v>30</v>
      </c>
      <c r="B631" t="s">
        <v>1221</v>
      </c>
      <c r="D631" t="s">
        <v>1222</v>
      </c>
      <c r="E631" t="s">
        <v>1493</v>
      </c>
      <c r="F631" t="s">
        <v>102</v>
      </c>
      <c r="G631">
        <v>22.332999999999998</v>
      </c>
      <c r="H631">
        <v>119229</v>
      </c>
      <c r="I631">
        <v>3321</v>
      </c>
      <c r="J631" t="s">
        <v>102</v>
      </c>
      <c r="K631" t="s">
        <v>102</v>
      </c>
      <c r="L631" t="s">
        <v>102</v>
      </c>
      <c r="M631" t="s">
        <v>102</v>
      </c>
      <c r="N631">
        <v>1.9866900000000001</v>
      </c>
      <c r="O631" t="s">
        <v>102</v>
      </c>
      <c r="P631" t="s">
        <v>102</v>
      </c>
      <c r="Q631" t="s">
        <v>102</v>
      </c>
      <c r="R631" t="s">
        <v>102</v>
      </c>
      <c r="U631">
        <v>21.692</v>
      </c>
      <c r="V631">
        <v>22.992000000000001</v>
      </c>
      <c r="W631">
        <v>9418.5640000000003</v>
      </c>
      <c r="X631">
        <v>15.926</v>
      </c>
      <c r="Y631">
        <v>62790.425000000003</v>
      </c>
      <c r="Z631" t="s">
        <v>5</v>
      </c>
      <c r="AA631" t="s">
        <v>5</v>
      </c>
      <c r="AB631">
        <v>1.115</v>
      </c>
      <c r="AC631">
        <v>2.661</v>
      </c>
      <c r="AD631">
        <v>1.093</v>
      </c>
      <c r="AE631">
        <v>1.2202</v>
      </c>
      <c r="AF631">
        <v>0.47770000000000001</v>
      </c>
      <c r="AG631">
        <v>0.92100000000000004</v>
      </c>
      <c r="AH631">
        <v>0</v>
      </c>
      <c r="AI631">
        <v>0</v>
      </c>
      <c r="AJ631">
        <v>0.53500000000000003</v>
      </c>
      <c r="AK631">
        <v>1.464</v>
      </c>
      <c r="AL631" t="s">
        <v>1491</v>
      </c>
    </row>
    <row r="632" spans="1:38">
      <c r="A632">
        <v>31</v>
      </c>
      <c r="B632" t="s">
        <v>1223</v>
      </c>
      <c r="D632" t="s">
        <v>1224</v>
      </c>
      <c r="E632" t="s">
        <v>1493</v>
      </c>
      <c r="F632" t="s">
        <v>102</v>
      </c>
      <c r="G632">
        <v>22.346</v>
      </c>
      <c r="H632">
        <v>51134</v>
      </c>
      <c r="I632">
        <v>1582</v>
      </c>
      <c r="J632" t="s">
        <v>102</v>
      </c>
      <c r="K632" t="s">
        <v>102</v>
      </c>
      <c r="L632" t="s">
        <v>102</v>
      </c>
      <c r="M632" t="s">
        <v>102</v>
      </c>
      <c r="N632">
        <v>0.85204000000000002</v>
      </c>
      <c r="O632" t="s">
        <v>102</v>
      </c>
      <c r="P632" t="s">
        <v>102</v>
      </c>
      <c r="Q632" t="s">
        <v>102</v>
      </c>
      <c r="R632" t="s">
        <v>102</v>
      </c>
      <c r="U632">
        <v>21.707999999999998</v>
      </c>
      <c r="V632">
        <v>23.007999999999999</v>
      </c>
      <c r="W632">
        <v>10356.534</v>
      </c>
      <c r="X632">
        <v>14.484</v>
      </c>
      <c r="Y632">
        <v>69043.562000000005</v>
      </c>
      <c r="Z632">
        <v>1.0409999999999999</v>
      </c>
      <c r="AA632">
        <v>1.042</v>
      </c>
      <c r="AB632">
        <v>1.236</v>
      </c>
      <c r="AC632">
        <v>2.6579999999999999</v>
      </c>
      <c r="AD632">
        <v>1.0940000000000001</v>
      </c>
      <c r="AE632">
        <v>0.22539999999999999</v>
      </c>
      <c r="AF632">
        <v>0.1303</v>
      </c>
      <c r="AG632">
        <v>0.878</v>
      </c>
      <c r="AH632">
        <v>1.0209999999999999</v>
      </c>
      <c r="AI632">
        <v>0.91700000000000004</v>
      </c>
      <c r="AJ632">
        <v>0.51400000000000001</v>
      </c>
      <c r="AK632">
        <v>1.4650000000000001</v>
      </c>
      <c r="AL632" t="s">
        <v>1491</v>
      </c>
    </row>
    <row r="633" spans="1:38">
      <c r="A633">
        <v>32</v>
      </c>
      <c r="B633" t="s">
        <v>1225</v>
      </c>
      <c r="D633" t="s">
        <v>1226</v>
      </c>
      <c r="E633" t="s">
        <v>1493</v>
      </c>
      <c r="F633" t="s">
        <v>102</v>
      </c>
      <c r="G633">
        <v>22.373999999999999</v>
      </c>
      <c r="H633">
        <v>111095</v>
      </c>
      <c r="I633">
        <v>2550</v>
      </c>
      <c r="J633" t="s">
        <v>102</v>
      </c>
      <c r="K633" t="s">
        <v>102</v>
      </c>
      <c r="L633" t="s">
        <v>102</v>
      </c>
      <c r="M633" t="s">
        <v>102</v>
      </c>
      <c r="N633">
        <v>1.8511599999999999</v>
      </c>
      <c r="O633" t="s">
        <v>102</v>
      </c>
      <c r="P633" t="s">
        <v>102</v>
      </c>
      <c r="Q633" t="s">
        <v>102</v>
      </c>
      <c r="R633" t="s">
        <v>102</v>
      </c>
      <c r="U633">
        <v>21.667000000000002</v>
      </c>
      <c r="V633">
        <v>23.341999999999999</v>
      </c>
      <c r="W633">
        <v>6711.4160000000002</v>
      </c>
      <c r="X633">
        <v>22.35</v>
      </c>
      <c r="Y633">
        <v>44742.77</v>
      </c>
      <c r="Z633" t="s">
        <v>5</v>
      </c>
      <c r="AA633" t="s">
        <v>5</v>
      </c>
      <c r="AB633">
        <v>1.266</v>
      </c>
      <c r="AC633">
        <v>14.679</v>
      </c>
      <c r="AD633">
        <v>1.077</v>
      </c>
      <c r="AE633">
        <v>1.0974999999999999</v>
      </c>
      <c r="AF633">
        <v>0.32950000000000002</v>
      </c>
      <c r="AG633">
        <v>1.0920000000000001</v>
      </c>
      <c r="AH633">
        <v>0</v>
      </c>
      <c r="AI633">
        <v>0</v>
      </c>
      <c r="AJ633">
        <v>0.63500000000000001</v>
      </c>
      <c r="AK633">
        <v>1.4670000000000001</v>
      </c>
      <c r="AL633" t="s">
        <v>1491</v>
      </c>
    </row>
    <row r="634" spans="1:38">
      <c r="A634">
        <v>33</v>
      </c>
      <c r="B634" t="s">
        <v>1227</v>
      </c>
      <c r="D634" t="s">
        <v>1228</v>
      </c>
      <c r="E634" t="s">
        <v>1493</v>
      </c>
      <c r="F634" t="s">
        <v>102</v>
      </c>
      <c r="G634">
        <v>22.341999999999999</v>
      </c>
      <c r="H634">
        <v>90603</v>
      </c>
      <c r="I634">
        <v>2551</v>
      </c>
      <c r="J634" t="s">
        <v>102</v>
      </c>
      <c r="K634" t="s">
        <v>102</v>
      </c>
      <c r="L634" t="s">
        <v>102</v>
      </c>
      <c r="M634" t="s">
        <v>102</v>
      </c>
      <c r="N634">
        <v>1.5097100000000001</v>
      </c>
      <c r="O634" t="s">
        <v>102</v>
      </c>
      <c r="P634" t="s">
        <v>102</v>
      </c>
      <c r="Q634" t="s">
        <v>102</v>
      </c>
      <c r="R634" t="s">
        <v>102</v>
      </c>
      <c r="U634">
        <v>21.667000000000002</v>
      </c>
      <c r="V634">
        <v>23.158000000000001</v>
      </c>
      <c r="W634">
        <v>8899.9470000000001</v>
      </c>
      <c r="X634">
        <v>16.853999999999999</v>
      </c>
      <c r="Y634">
        <v>59332.982000000004</v>
      </c>
      <c r="Z634">
        <v>1.083</v>
      </c>
      <c r="AA634">
        <v>1.087</v>
      </c>
      <c r="AB634">
        <v>1.6</v>
      </c>
      <c r="AC634">
        <v>2.665</v>
      </c>
      <c r="AD634">
        <v>1.0880000000000001</v>
      </c>
      <c r="AE634">
        <v>0.84619999999999995</v>
      </c>
      <c r="AF634">
        <v>0.34749999999999998</v>
      </c>
      <c r="AG634">
        <v>0.94699999999999995</v>
      </c>
      <c r="AH634">
        <v>1.1879999999999999</v>
      </c>
      <c r="AI634">
        <v>1.05</v>
      </c>
      <c r="AJ634">
        <v>0.55100000000000005</v>
      </c>
      <c r="AK634">
        <v>1.466</v>
      </c>
      <c r="AL634" t="s">
        <v>1491</v>
      </c>
    </row>
    <row r="635" spans="1:38">
      <c r="A635">
        <v>34</v>
      </c>
      <c r="B635" t="s">
        <v>1229</v>
      </c>
      <c r="D635" t="s">
        <v>1230</v>
      </c>
      <c r="E635" t="s">
        <v>1493</v>
      </c>
      <c r="F635" t="s">
        <v>102</v>
      </c>
      <c r="G635">
        <v>22.399000000000001</v>
      </c>
      <c r="H635">
        <v>69342</v>
      </c>
      <c r="I635">
        <v>1567</v>
      </c>
      <c r="J635" t="s">
        <v>102</v>
      </c>
      <c r="K635" t="s">
        <v>102</v>
      </c>
      <c r="L635" t="s">
        <v>102</v>
      </c>
      <c r="M635" t="s">
        <v>102</v>
      </c>
      <c r="N635">
        <v>1.15543</v>
      </c>
      <c r="O635" t="s">
        <v>102</v>
      </c>
      <c r="P635" t="s">
        <v>102</v>
      </c>
      <c r="Q635" t="s">
        <v>102</v>
      </c>
      <c r="R635" t="s">
        <v>102</v>
      </c>
      <c r="U635">
        <v>21.774999999999999</v>
      </c>
      <c r="V635">
        <v>23.391999999999999</v>
      </c>
      <c r="W635">
        <v>5073.3999999999996</v>
      </c>
      <c r="X635">
        <v>29.565999999999999</v>
      </c>
      <c r="Y635">
        <v>33822.665999999997</v>
      </c>
      <c r="Z635">
        <v>1.2589999999999999</v>
      </c>
      <c r="AA635">
        <v>1.2669999999999999</v>
      </c>
      <c r="AB635">
        <v>1.206</v>
      </c>
      <c r="AC635">
        <v>2.6720000000000002</v>
      </c>
      <c r="AD635">
        <v>1.0920000000000001</v>
      </c>
      <c r="AE635">
        <v>0.46189999999999998</v>
      </c>
      <c r="AF635">
        <v>0.1638</v>
      </c>
      <c r="AG635">
        <v>1.258</v>
      </c>
      <c r="AH635">
        <v>1.34</v>
      </c>
      <c r="AI635">
        <v>1.2250000000000001</v>
      </c>
      <c r="AJ635">
        <v>0.73099999999999998</v>
      </c>
      <c r="AK635">
        <v>1.47</v>
      </c>
      <c r="AL635" t="s">
        <v>1491</v>
      </c>
    </row>
    <row r="636" spans="1:38">
      <c r="A636">
        <v>35</v>
      </c>
      <c r="B636" t="s">
        <v>1231</v>
      </c>
      <c r="D636" t="s">
        <v>1232</v>
      </c>
      <c r="E636" t="s">
        <v>1493</v>
      </c>
      <c r="F636" t="s">
        <v>102</v>
      </c>
      <c r="G636">
        <v>22.414999999999999</v>
      </c>
      <c r="H636">
        <v>39853</v>
      </c>
      <c r="I636">
        <v>938</v>
      </c>
      <c r="J636" t="s">
        <v>102</v>
      </c>
      <c r="K636" t="s">
        <v>102</v>
      </c>
      <c r="L636" t="s">
        <v>102</v>
      </c>
      <c r="M636" t="s">
        <v>102</v>
      </c>
      <c r="N636">
        <v>0.66405999999999998</v>
      </c>
      <c r="O636" t="s">
        <v>102</v>
      </c>
      <c r="P636" t="s">
        <v>102</v>
      </c>
      <c r="Q636" t="s">
        <v>102</v>
      </c>
      <c r="R636" t="s">
        <v>102</v>
      </c>
      <c r="U636">
        <v>21.817</v>
      </c>
      <c r="V636">
        <v>23.074999999999999</v>
      </c>
      <c r="W636">
        <v>7065.7269999999999</v>
      </c>
      <c r="X636">
        <v>21.228999999999999</v>
      </c>
      <c r="Y636">
        <v>47104.843000000001</v>
      </c>
      <c r="Z636">
        <v>1.1259999999999999</v>
      </c>
      <c r="AA636">
        <v>1.151</v>
      </c>
      <c r="AB636">
        <v>1.653</v>
      </c>
      <c r="AC636">
        <v>2.6739999999999999</v>
      </c>
      <c r="AD636">
        <v>1.141</v>
      </c>
      <c r="AE636">
        <v>0.28489999999999999</v>
      </c>
      <c r="AF636">
        <v>0.1038</v>
      </c>
      <c r="AG636">
        <v>1.0669999999999999</v>
      </c>
      <c r="AH636">
        <v>1.105</v>
      </c>
      <c r="AI636">
        <v>1.0389999999999999</v>
      </c>
      <c r="AJ636">
        <v>0.72399999999999998</v>
      </c>
      <c r="AK636">
        <v>1.4670000000000001</v>
      </c>
      <c r="AL636" t="s">
        <v>1491</v>
      </c>
    </row>
    <row r="637" spans="1:38">
      <c r="A637">
        <v>36</v>
      </c>
      <c r="B637" t="s">
        <v>1233</v>
      </c>
      <c r="D637" t="s">
        <v>1234</v>
      </c>
      <c r="E637" t="s">
        <v>1493</v>
      </c>
      <c r="F637" t="s">
        <v>102</v>
      </c>
      <c r="G637">
        <v>22.35</v>
      </c>
      <c r="H637">
        <v>163988</v>
      </c>
      <c r="I637">
        <v>4269</v>
      </c>
      <c r="J637" t="s">
        <v>102</v>
      </c>
      <c r="K637" t="s">
        <v>102</v>
      </c>
      <c r="L637" t="s">
        <v>102</v>
      </c>
      <c r="M637" t="s">
        <v>102</v>
      </c>
      <c r="N637">
        <v>2.73251</v>
      </c>
      <c r="O637" t="s">
        <v>102</v>
      </c>
      <c r="P637" t="s">
        <v>102</v>
      </c>
      <c r="Q637" t="s">
        <v>102</v>
      </c>
      <c r="R637" t="s">
        <v>102</v>
      </c>
      <c r="U637">
        <v>21.625</v>
      </c>
      <c r="V637">
        <v>23.382999999999999</v>
      </c>
      <c r="W637">
        <v>7890.4949999999999</v>
      </c>
      <c r="X637">
        <v>19.010000000000002</v>
      </c>
      <c r="Y637">
        <v>52603.298000000003</v>
      </c>
      <c r="Z637">
        <v>1.1879999999999999</v>
      </c>
      <c r="AA637">
        <v>1.1950000000000001</v>
      </c>
      <c r="AB637">
        <v>1.55</v>
      </c>
      <c r="AC637">
        <v>14.497999999999999</v>
      </c>
      <c r="AD637">
        <v>1.0780000000000001</v>
      </c>
      <c r="AE637">
        <v>10.7417</v>
      </c>
      <c r="AF637">
        <v>6.9683000000000002</v>
      </c>
      <c r="AG637">
        <v>1.006</v>
      </c>
      <c r="AH637">
        <v>1.323</v>
      </c>
      <c r="AI637">
        <v>1.161</v>
      </c>
      <c r="AJ637">
        <v>0.58299999999999996</v>
      </c>
      <c r="AK637">
        <v>1.464</v>
      </c>
      <c r="AL637" t="s">
        <v>1491</v>
      </c>
    </row>
    <row r="638" spans="1:38">
      <c r="A638">
        <v>37</v>
      </c>
      <c r="B638" t="s">
        <v>1235</v>
      </c>
      <c r="D638" t="s">
        <v>1236</v>
      </c>
      <c r="E638" t="s">
        <v>1493</v>
      </c>
      <c r="F638" t="s">
        <v>102</v>
      </c>
      <c r="G638">
        <v>22.359000000000002</v>
      </c>
      <c r="H638">
        <v>168187</v>
      </c>
      <c r="I638">
        <v>4229</v>
      </c>
      <c r="J638" t="s">
        <v>102</v>
      </c>
      <c r="K638" t="s">
        <v>102</v>
      </c>
      <c r="L638" t="s">
        <v>102</v>
      </c>
      <c r="M638" t="s">
        <v>102</v>
      </c>
      <c r="N638">
        <v>2.8024800000000001</v>
      </c>
      <c r="O638" t="s">
        <v>102</v>
      </c>
      <c r="P638" t="s">
        <v>102</v>
      </c>
      <c r="Q638" t="s">
        <v>102</v>
      </c>
      <c r="R638" t="s">
        <v>102</v>
      </c>
      <c r="U638">
        <v>21.65</v>
      </c>
      <c r="V638">
        <v>23.5</v>
      </c>
      <c r="W638">
        <v>7687.7049999999999</v>
      </c>
      <c r="X638">
        <v>19.512</v>
      </c>
      <c r="Y638">
        <v>51251.366000000002</v>
      </c>
      <c r="Z638">
        <v>1.252</v>
      </c>
      <c r="AA638">
        <v>1.248</v>
      </c>
      <c r="AB638">
        <v>1.379</v>
      </c>
      <c r="AC638">
        <v>1.772</v>
      </c>
      <c r="AD638">
        <v>1.097</v>
      </c>
      <c r="AE638">
        <v>6.0404</v>
      </c>
      <c r="AF638">
        <v>4.1750999999999996</v>
      </c>
      <c r="AG638">
        <v>1.02</v>
      </c>
      <c r="AH638">
        <v>1.4119999999999999</v>
      </c>
      <c r="AI638">
        <v>1.228</v>
      </c>
      <c r="AJ638">
        <v>0.59199999999999997</v>
      </c>
      <c r="AK638">
        <v>1.464</v>
      </c>
      <c r="AL638" t="s">
        <v>1491</v>
      </c>
    </row>
    <row r="639" spans="1:38">
      <c r="A639">
        <v>38</v>
      </c>
      <c r="B639" t="s">
        <v>1237</v>
      </c>
      <c r="D639" t="s">
        <v>1238</v>
      </c>
      <c r="E639" t="s">
        <v>1493</v>
      </c>
      <c r="F639" t="s">
        <v>102</v>
      </c>
      <c r="G639">
        <v>22.343</v>
      </c>
      <c r="H639">
        <v>100154</v>
      </c>
      <c r="I639">
        <v>2829</v>
      </c>
      <c r="J639" t="s">
        <v>102</v>
      </c>
      <c r="K639" t="s">
        <v>102</v>
      </c>
      <c r="L639" t="s">
        <v>102</v>
      </c>
      <c r="M639" t="s">
        <v>102</v>
      </c>
      <c r="N639">
        <v>1.66886</v>
      </c>
      <c r="O639" t="s">
        <v>102</v>
      </c>
      <c r="P639" t="s">
        <v>102</v>
      </c>
      <c r="Q639" t="s">
        <v>102</v>
      </c>
      <c r="R639" t="s">
        <v>102</v>
      </c>
      <c r="U639">
        <v>21.625</v>
      </c>
      <c r="V639">
        <v>23.375</v>
      </c>
      <c r="W639">
        <v>9517.75</v>
      </c>
      <c r="X639">
        <v>15.76</v>
      </c>
      <c r="Y639">
        <v>63451.665999999997</v>
      </c>
      <c r="Z639">
        <v>1.1100000000000001</v>
      </c>
      <c r="AA639">
        <v>1.0920000000000001</v>
      </c>
      <c r="AB639">
        <v>2.4900000000000002</v>
      </c>
      <c r="AC639">
        <v>1.772</v>
      </c>
      <c r="AD639">
        <v>1.2809999999999999</v>
      </c>
      <c r="AE639">
        <v>6.1463000000000001</v>
      </c>
      <c r="AF639">
        <v>4.4546000000000001</v>
      </c>
      <c r="AG639">
        <v>0.91600000000000004</v>
      </c>
      <c r="AH639">
        <v>1.2789999999999999</v>
      </c>
      <c r="AI639">
        <v>1.075</v>
      </c>
      <c r="AJ639">
        <v>0.53100000000000003</v>
      </c>
      <c r="AK639">
        <v>1.4630000000000001</v>
      </c>
      <c r="AL639" t="s">
        <v>1491</v>
      </c>
    </row>
    <row r="640" spans="1:38">
      <c r="A640">
        <v>39</v>
      </c>
      <c r="B640" t="s">
        <v>1239</v>
      </c>
      <c r="D640" t="s">
        <v>1240</v>
      </c>
      <c r="E640" t="s">
        <v>1493</v>
      </c>
      <c r="F640" t="s">
        <v>102</v>
      </c>
      <c r="G640">
        <v>22.35</v>
      </c>
      <c r="H640">
        <v>183074</v>
      </c>
      <c r="I640">
        <v>4912</v>
      </c>
      <c r="J640" t="s">
        <v>102</v>
      </c>
      <c r="K640" t="s">
        <v>102</v>
      </c>
      <c r="L640" t="s">
        <v>102</v>
      </c>
      <c r="M640" t="s">
        <v>102</v>
      </c>
      <c r="N640">
        <v>3.0505300000000002</v>
      </c>
      <c r="O640" t="s">
        <v>102</v>
      </c>
      <c r="P640" t="s">
        <v>102</v>
      </c>
      <c r="Q640" t="s">
        <v>102</v>
      </c>
      <c r="R640" t="s">
        <v>102</v>
      </c>
      <c r="U640">
        <v>21.683</v>
      </c>
      <c r="V640">
        <v>23.233000000000001</v>
      </c>
      <c r="W640">
        <v>8672.67</v>
      </c>
      <c r="X640">
        <v>17.295999999999999</v>
      </c>
      <c r="Y640">
        <v>57817.802000000003</v>
      </c>
      <c r="Z640">
        <v>1.2210000000000001</v>
      </c>
      <c r="AA640">
        <v>1.2290000000000001</v>
      </c>
      <c r="AB640">
        <v>1.331</v>
      </c>
      <c r="AC640">
        <v>1.47</v>
      </c>
      <c r="AD640">
        <v>1.2609999999999999</v>
      </c>
      <c r="AE640">
        <v>4.5353000000000003</v>
      </c>
      <c r="AF640">
        <v>3.5327999999999999</v>
      </c>
      <c r="AG640">
        <v>0.96</v>
      </c>
      <c r="AH640">
        <v>1.3080000000000001</v>
      </c>
      <c r="AI640">
        <v>1.1579999999999999</v>
      </c>
      <c r="AJ640">
        <v>0.55800000000000005</v>
      </c>
      <c r="AK640">
        <v>1.464</v>
      </c>
      <c r="AL640" t="s">
        <v>1491</v>
      </c>
    </row>
    <row r="641" spans="1:38">
      <c r="A641">
        <v>40</v>
      </c>
      <c r="B641" t="s">
        <v>1241</v>
      </c>
      <c r="D641" t="s">
        <v>1242</v>
      </c>
      <c r="E641" t="s">
        <v>1493</v>
      </c>
      <c r="F641" t="s">
        <v>102</v>
      </c>
      <c r="G641">
        <v>22.433</v>
      </c>
      <c r="H641">
        <v>129944</v>
      </c>
      <c r="I641">
        <v>2868</v>
      </c>
      <c r="J641" t="s">
        <v>102</v>
      </c>
      <c r="K641" t="s">
        <v>102</v>
      </c>
      <c r="L641" t="s">
        <v>102</v>
      </c>
      <c r="M641" t="s">
        <v>102</v>
      </c>
      <c r="N641">
        <v>2.1652499999999999</v>
      </c>
      <c r="O641" t="s">
        <v>102</v>
      </c>
      <c r="P641" t="s">
        <v>102</v>
      </c>
      <c r="Q641" t="s">
        <v>102</v>
      </c>
      <c r="R641" t="s">
        <v>102</v>
      </c>
      <c r="U641">
        <v>21.75</v>
      </c>
      <c r="V641">
        <v>23.507999999999999</v>
      </c>
      <c r="W641">
        <v>5010.2250000000004</v>
      </c>
      <c r="X641">
        <v>29.939</v>
      </c>
      <c r="Y641">
        <v>33401.498</v>
      </c>
      <c r="Z641">
        <v>1.254</v>
      </c>
      <c r="AA641">
        <v>1.268</v>
      </c>
      <c r="AB641">
        <v>1.244</v>
      </c>
      <c r="AC641">
        <v>10.223000000000001</v>
      </c>
      <c r="AD641">
        <v>1.0680000000000001</v>
      </c>
      <c r="AE641">
        <v>7.7409999999999997</v>
      </c>
      <c r="AF641">
        <v>4.3684000000000003</v>
      </c>
      <c r="AG641">
        <v>1.268</v>
      </c>
      <c r="AH641">
        <v>1.4059999999999999</v>
      </c>
      <c r="AI641">
        <v>1.2729999999999999</v>
      </c>
      <c r="AJ641">
        <v>0.73699999999999999</v>
      </c>
      <c r="AK641">
        <v>1.47</v>
      </c>
      <c r="AL641" t="s">
        <v>1491</v>
      </c>
    </row>
    <row r="642" spans="1:38">
      <c r="A642">
        <v>41</v>
      </c>
      <c r="B642" t="s">
        <v>1243</v>
      </c>
      <c r="D642" t="s">
        <v>1244</v>
      </c>
      <c r="E642" t="s">
        <v>1493</v>
      </c>
      <c r="F642" t="s">
        <v>102</v>
      </c>
      <c r="G642">
        <v>22.43</v>
      </c>
      <c r="H642">
        <v>111372</v>
      </c>
      <c r="I642">
        <v>1786</v>
      </c>
      <c r="J642" t="s">
        <v>102</v>
      </c>
      <c r="K642" t="s">
        <v>102</v>
      </c>
      <c r="L642" t="s">
        <v>102</v>
      </c>
      <c r="M642" t="s">
        <v>102</v>
      </c>
      <c r="N642">
        <v>1.8557699999999999</v>
      </c>
      <c r="O642" t="s">
        <v>102</v>
      </c>
      <c r="P642" t="s">
        <v>102</v>
      </c>
      <c r="Q642" t="s">
        <v>102</v>
      </c>
      <c r="R642" t="s">
        <v>102</v>
      </c>
      <c r="U642">
        <v>21.783000000000001</v>
      </c>
      <c r="V642">
        <v>23.7</v>
      </c>
      <c r="W642">
        <v>3777.2890000000002</v>
      </c>
      <c r="X642">
        <v>39.710999999999999</v>
      </c>
      <c r="Y642">
        <v>25181.924999999999</v>
      </c>
      <c r="Z642" t="s">
        <v>5</v>
      </c>
      <c r="AA642" t="s">
        <v>5</v>
      </c>
      <c r="AB642">
        <v>0.68700000000000006</v>
      </c>
      <c r="AC642">
        <v>1.484</v>
      </c>
      <c r="AD642">
        <v>1.113</v>
      </c>
      <c r="AE642">
        <v>7.6980000000000004</v>
      </c>
      <c r="AF642">
        <v>3.8357000000000001</v>
      </c>
      <c r="AG642">
        <v>1.46</v>
      </c>
      <c r="AH642">
        <v>0</v>
      </c>
      <c r="AI642">
        <v>0</v>
      </c>
      <c r="AJ642">
        <v>0.98399999999999999</v>
      </c>
      <c r="AK642">
        <v>1.468</v>
      </c>
      <c r="AL642" t="s">
        <v>1491</v>
      </c>
    </row>
    <row r="643" spans="1:38">
      <c r="A643">
        <v>42</v>
      </c>
      <c r="B643" t="s">
        <v>1245</v>
      </c>
      <c r="C643" t="s">
        <v>977</v>
      </c>
      <c r="D643" t="s">
        <v>976</v>
      </c>
      <c r="E643" t="s">
        <v>1493</v>
      </c>
      <c r="F643" t="s">
        <v>102</v>
      </c>
      <c r="G643" t="s">
        <v>102</v>
      </c>
      <c r="H643" t="s">
        <v>102</v>
      </c>
      <c r="I643" t="s">
        <v>102</v>
      </c>
      <c r="J643" t="s">
        <v>102</v>
      </c>
      <c r="K643" t="s">
        <v>102</v>
      </c>
      <c r="L643" t="s">
        <v>102</v>
      </c>
      <c r="M643" t="s">
        <v>102</v>
      </c>
      <c r="N643" t="s">
        <v>102</v>
      </c>
      <c r="O643" t="s">
        <v>102</v>
      </c>
      <c r="P643" t="s">
        <v>102</v>
      </c>
      <c r="Q643" t="s">
        <v>102</v>
      </c>
      <c r="R643" t="s">
        <v>102</v>
      </c>
      <c r="T643" t="s">
        <v>102</v>
      </c>
      <c r="U643" t="s">
        <v>102</v>
      </c>
      <c r="V643" t="s">
        <v>102</v>
      </c>
      <c r="W643" t="s">
        <v>102</v>
      </c>
      <c r="X643" t="s">
        <v>102</v>
      </c>
      <c r="Y643" t="s">
        <v>102</v>
      </c>
      <c r="Z643" t="s">
        <v>102</v>
      </c>
      <c r="AA643" t="s">
        <v>102</v>
      </c>
      <c r="AB643" t="s">
        <v>102</v>
      </c>
      <c r="AC643" t="s">
        <v>102</v>
      </c>
      <c r="AD643" t="s">
        <v>102</v>
      </c>
      <c r="AE643" t="s">
        <v>102</v>
      </c>
      <c r="AF643" t="s">
        <v>102</v>
      </c>
      <c r="AG643" t="s">
        <v>102</v>
      </c>
      <c r="AH643" t="s">
        <v>102</v>
      </c>
      <c r="AI643" t="s">
        <v>102</v>
      </c>
      <c r="AJ643" t="s">
        <v>102</v>
      </c>
      <c r="AL643" t="s">
        <v>1491</v>
      </c>
    </row>
    <row r="644" spans="1:38">
      <c r="A644">
        <v>43</v>
      </c>
      <c r="B644" t="s">
        <v>1246</v>
      </c>
      <c r="C644" t="s">
        <v>424</v>
      </c>
      <c r="D644" t="s">
        <v>129</v>
      </c>
      <c r="E644" t="s">
        <v>1493</v>
      </c>
      <c r="F644" t="s">
        <v>102</v>
      </c>
      <c r="G644">
        <v>22.347000000000001</v>
      </c>
      <c r="H644">
        <v>643086</v>
      </c>
      <c r="I644">
        <v>19735</v>
      </c>
      <c r="J644" t="s">
        <v>102</v>
      </c>
      <c r="K644" t="s">
        <v>102</v>
      </c>
      <c r="L644" t="s">
        <v>102</v>
      </c>
      <c r="M644" t="s">
        <v>102</v>
      </c>
      <c r="N644">
        <v>10.71566</v>
      </c>
      <c r="O644" t="s">
        <v>102</v>
      </c>
      <c r="P644" t="s">
        <v>102</v>
      </c>
      <c r="Q644" t="s">
        <v>102</v>
      </c>
      <c r="R644" t="s">
        <v>102</v>
      </c>
      <c r="U644">
        <v>21.367000000000001</v>
      </c>
      <c r="V644">
        <v>23.417000000000002</v>
      </c>
      <c r="W644">
        <v>11631.585999999999</v>
      </c>
      <c r="X644">
        <v>12.896000000000001</v>
      </c>
      <c r="Y644">
        <v>77543.903999999995</v>
      </c>
      <c r="Z644">
        <v>1.0469999999999999</v>
      </c>
      <c r="AA644">
        <v>1.0720000000000001</v>
      </c>
      <c r="AB644">
        <v>2.5099999999999998</v>
      </c>
      <c r="AC644">
        <v>2.673</v>
      </c>
      <c r="AD644">
        <v>1.1399999999999999</v>
      </c>
      <c r="AE644">
        <v>8.6896000000000004</v>
      </c>
      <c r="AF644">
        <v>6.9972000000000003</v>
      </c>
      <c r="AG644">
        <v>0.82899999999999996</v>
      </c>
      <c r="AH644">
        <v>1.1930000000000001</v>
      </c>
      <c r="AI644">
        <v>0.97399999999999998</v>
      </c>
      <c r="AJ644">
        <v>0.48199999999999998</v>
      </c>
      <c r="AK644">
        <v>1.4630000000000001</v>
      </c>
      <c r="AL644" t="s">
        <v>1491</v>
      </c>
    </row>
    <row r="645" spans="1:38">
      <c r="A645">
        <v>44</v>
      </c>
      <c r="B645" t="s">
        <v>1247</v>
      </c>
      <c r="C645" t="s">
        <v>421</v>
      </c>
      <c r="D645" t="s">
        <v>125</v>
      </c>
      <c r="E645" t="s">
        <v>1493</v>
      </c>
      <c r="F645" t="s">
        <v>102</v>
      </c>
      <c r="G645">
        <v>22.363</v>
      </c>
      <c r="H645">
        <v>302784</v>
      </c>
      <c r="I645">
        <v>9642</v>
      </c>
      <c r="J645" t="s">
        <v>102</v>
      </c>
      <c r="K645" t="s">
        <v>102</v>
      </c>
      <c r="L645" t="s">
        <v>102</v>
      </c>
      <c r="M645" t="s">
        <v>102</v>
      </c>
      <c r="N645">
        <v>5.0452500000000002</v>
      </c>
      <c r="O645" t="s">
        <v>102</v>
      </c>
      <c r="P645" t="s">
        <v>102</v>
      </c>
      <c r="Q645" t="s">
        <v>102</v>
      </c>
      <c r="R645" t="s">
        <v>102</v>
      </c>
      <c r="U645">
        <v>21.641999999999999</v>
      </c>
      <c r="V645">
        <v>23.391999999999999</v>
      </c>
      <c r="W645">
        <v>12025.356</v>
      </c>
      <c r="X645">
        <v>12.474</v>
      </c>
      <c r="Y645">
        <v>80169.038</v>
      </c>
      <c r="Z645">
        <v>1.0940000000000001</v>
      </c>
      <c r="AA645">
        <v>1.089</v>
      </c>
      <c r="AB645">
        <v>2.5379999999999998</v>
      </c>
      <c r="AC645">
        <v>2.677</v>
      </c>
      <c r="AD645">
        <v>1.1399999999999999</v>
      </c>
      <c r="AE645">
        <v>8.8535000000000004</v>
      </c>
      <c r="AF645">
        <v>6.9412000000000003</v>
      </c>
      <c r="AG645">
        <v>0.81599999999999995</v>
      </c>
      <c r="AH645">
        <v>1.1060000000000001</v>
      </c>
      <c r="AI645">
        <v>0.93400000000000005</v>
      </c>
      <c r="AJ645">
        <v>0.47499999999999998</v>
      </c>
      <c r="AK645">
        <v>1.464</v>
      </c>
      <c r="AL645" t="s">
        <v>1491</v>
      </c>
    </row>
    <row r="646" spans="1:38">
      <c r="A646">
        <v>45</v>
      </c>
      <c r="B646" t="s">
        <v>1047</v>
      </c>
      <c r="C646" t="s">
        <v>418</v>
      </c>
      <c r="D646" t="s">
        <v>121</v>
      </c>
      <c r="E646" t="s">
        <v>1493</v>
      </c>
      <c r="F646" t="s">
        <v>102</v>
      </c>
      <c r="G646">
        <v>22.376999999999999</v>
      </c>
      <c r="H646">
        <v>148551</v>
      </c>
      <c r="I646">
        <v>4808</v>
      </c>
      <c r="J646" t="s">
        <v>102</v>
      </c>
      <c r="K646" t="s">
        <v>102</v>
      </c>
      <c r="L646" t="s">
        <v>102</v>
      </c>
      <c r="M646" t="s">
        <v>102</v>
      </c>
      <c r="N646">
        <v>2.4752800000000001</v>
      </c>
      <c r="O646" t="s">
        <v>102</v>
      </c>
      <c r="P646" t="s">
        <v>102</v>
      </c>
      <c r="Q646" t="s">
        <v>102</v>
      </c>
      <c r="R646" t="s">
        <v>102</v>
      </c>
      <c r="U646">
        <v>21.766999999999999</v>
      </c>
      <c r="V646">
        <v>23.35</v>
      </c>
      <c r="W646">
        <v>12183.23</v>
      </c>
      <c r="X646">
        <v>12.311999999999999</v>
      </c>
      <c r="Y646">
        <v>81221.535999999993</v>
      </c>
      <c r="Z646">
        <v>1.1240000000000001</v>
      </c>
      <c r="AA646">
        <v>1.103</v>
      </c>
      <c r="AB646">
        <v>2.5499999999999998</v>
      </c>
      <c r="AC646">
        <v>2.68</v>
      </c>
      <c r="AD646">
        <v>1.141</v>
      </c>
      <c r="AE646">
        <v>6.8262</v>
      </c>
      <c r="AF646">
        <v>6.7042999999999999</v>
      </c>
      <c r="AG646">
        <v>0.81100000000000005</v>
      </c>
      <c r="AH646">
        <v>1.0720000000000001</v>
      </c>
      <c r="AI646">
        <v>0.91500000000000004</v>
      </c>
      <c r="AJ646">
        <v>0.47199999999999998</v>
      </c>
      <c r="AK646">
        <v>1.464</v>
      </c>
      <c r="AL646" t="s">
        <v>1491</v>
      </c>
    </row>
    <row r="647" spans="1:38">
      <c r="A647">
        <v>46</v>
      </c>
      <c r="B647" t="s">
        <v>1048</v>
      </c>
      <c r="C647" t="s">
        <v>415</v>
      </c>
      <c r="D647" t="s">
        <v>117</v>
      </c>
      <c r="E647" t="s">
        <v>1493</v>
      </c>
      <c r="F647" t="s">
        <v>102</v>
      </c>
      <c r="G647">
        <v>22.385000000000002</v>
      </c>
      <c r="H647">
        <v>76637</v>
      </c>
      <c r="I647">
        <v>2468</v>
      </c>
      <c r="J647" t="s">
        <v>102</v>
      </c>
      <c r="K647" t="s">
        <v>102</v>
      </c>
      <c r="L647" t="s">
        <v>102</v>
      </c>
      <c r="M647" t="s">
        <v>102</v>
      </c>
      <c r="N647">
        <v>1.2769900000000001</v>
      </c>
      <c r="O647" t="s">
        <v>102</v>
      </c>
      <c r="P647" t="s">
        <v>102</v>
      </c>
      <c r="Q647" t="s">
        <v>102</v>
      </c>
      <c r="R647" t="s">
        <v>102</v>
      </c>
      <c r="U647">
        <v>21.574999999999999</v>
      </c>
      <c r="V647">
        <v>23.067</v>
      </c>
      <c r="W647">
        <v>12219.601000000001</v>
      </c>
      <c r="X647">
        <v>12.275</v>
      </c>
      <c r="Y647">
        <v>81464.006999999998</v>
      </c>
      <c r="Z647">
        <v>1.1220000000000001</v>
      </c>
      <c r="AA647">
        <v>1.1000000000000001</v>
      </c>
      <c r="AB647">
        <v>2.5659999999999998</v>
      </c>
      <c r="AC647">
        <v>2.6859999999999999</v>
      </c>
      <c r="AD647">
        <v>1.141</v>
      </c>
      <c r="AE647">
        <v>6.9630000000000001</v>
      </c>
      <c r="AF647">
        <v>6.9118000000000004</v>
      </c>
      <c r="AG647">
        <v>0.81</v>
      </c>
      <c r="AH647">
        <v>1.0940000000000001</v>
      </c>
      <c r="AI647">
        <v>0.92200000000000004</v>
      </c>
      <c r="AJ647">
        <v>0.47099999999999997</v>
      </c>
      <c r="AK647">
        <v>1.464</v>
      </c>
      <c r="AL647" t="s">
        <v>1491</v>
      </c>
    </row>
    <row r="648" spans="1:38">
      <c r="A648">
        <v>47</v>
      </c>
      <c r="B648" t="s">
        <v>1049</v>
      </c>
      <c r="C648" t="s">
        <v>412</v>
      </c>
      <c r="D648" t="s">
        <v>113</v>
      </c>
      <c r="E648" t="s">
        <v>1493</v>
      </c>
      <c r="F648" t="s">
        <v>102</v>
      </c>
      <c r="G648">
        <v>22.381</v>
      </c>
      <c r="H648">
        <v>32890</v>
      </c>
      <c r="I648">
        <v>1016</v>
      </c>
      <c r="J648" t="s">
        <v>102</v>
      </c>
      <c r="K648" t="s">
        <v>102</v>
      </c>
      <c r="L648" t="s">
        <v>102</v>
      </c>
      <c r="M648" t="s">
        <v>102</v>
      </c>
      <c r="N648">
        <v>0.54803999999999997</v>
      </c>
      <c r="O648" t="s">
        <v>102</v>
      </c>
      <c r="P648" t="s">
        <v>102</v>
      </c>
      <c r="Q648" t="s">
        <v>102</v>
      </c>
      <c r="R648" t="s">
        <v>102</v>
      </c>
      <c r="T648" t="s">
        <v>1492</v>
      </c>
      <c r="U648">
        <v>21.942</v>
      </c>
      <c r="V648">
        <v>23.033000000000001</v>
      </c>
      <c r="W648">
        <v>10468.534</v>
      </c>
      <c r="X648">
        <v>14.329000000000001</v>
      </c>
      <c r="Y648">
        <v>69790.225999999995</v>
      </c>
      <c r="Z648" t="s">
        <v>5</v>
      </c>
      <c r="AA648" t="s">
        <v>5</v>
      </c>
      <c r="AB648" t="s">
        <v>5</v>
      </c>
      <c r="AC648">
        <v>2.6909999999999998</v>
      </c>
      <c r="AD648">
        <v>1.028</v>
      </c>
      <c r="AE648">
        <v>10.0961</v>
      </c>
      <c r="AF648">
        <v>7.2797000000000001</v>
      </c>
      <c r="AG648">
        <v>0.875</v>
      </c>
      <c r="AH648">
        <v>0</v>
      </c>
      <c r="AI648">
        <v>0</v>
      </c>
      <c r="AJ648">
        <v>0.504</v>
      </c>
      <c r="AK648">
        <v>1.4650000000000001</v>
      </c>
      <c r="AL648" t="s">
        <v>1491</v>
      </c>
    </row>
    <row r="649" spans="1:38">
      <c r="A649">
        <v>48</v>
      </c>
      <c r="B649" t="s">
        <v>1050</v>
      </c>
      <c r="C649" t="s">
        <v>410</v>
      </c>
      <c r="D649" t="s">
        <v>109</v>
      </c>
      <c r="E649" t="s">
        <v>1493</v>
      </c>
      <c r="F649" t="s">
        <v>102</v>
      </c>
      <c r="G649">
        <v>22.388999999999999</v>
      </c>
      <c r="H649">
        <v>11090</v>
      </c>
      <c r="I649">
        <v>415</v>
      </c>
      <c r="J649" t="s">
        <v>102</v>
      </c>
      <c r="K649" t="s">
        <v>102</v>
      </c>
      <c r="L649" t="s">
        <v>102</v>
      </c>
      <c r="M649" t="s">
        <v>102</v>
      </c>
      <c r="N649">
        <v>0.18479000000000001</v>
      </c>
      <c r="O649" t="s">
        <v>102</v>
      </c>
      <c r="P649" t="s">
        <v>102</v>
      </c>
      <c r="Q649" t="s">
        <v>102</v>
      </c>
      <c r="R649" t="s">
        <v>102</v>
      </c>
      <c r="U649">
        <v>22.007999999999999</v>
      </c>
      <c r="V649">
        <v>23</v>
      </c>
      <c r="W649">
        <v>14911.049000000001</v>
      </c>
      <c r="X649">
        <v>10.06</v>
      </c>
      <c r="Y649">
        <v>99406.995999999999</v>
      </c>
      <c r="Z649">
        <v>1.208</v>
      </c>
      <c r="AA649">
        <v>1.159</v>
      </c>
      <c r="AB649">
        <v>2.7770000000000001</v>
      </c>
      <c r="AC649">
        <v>5.7930000000000001</v>
      </c>
      <c r="AD649">
        <v>1.1180000000000001</v>
      </c>
      <c r="AE649">
        <v>2.2515000000000001</v>
      </c>
      <c r="AF649">
        <v>6.0204000000000004</v>
      </c>
      <c r="AG649">
        <v>0.73299999999999998</v>
      </c>
      <c r="AH649">
        <v>0.85299999999999998</v>
      </c>
      <c r="AI649">
        <v>0.76900000000000002</v>
      </c>
      <c r="AJ649">
        <v>0.433</v>
      </c>
      <c r="AK649">
        <v>1.4650000000000001</v>
      </c>
      <c r="AL649" t="s">
        <v>1491</v>
      </c>
    </row>
    <row r="650" spans="1:38">
      <c r="A650">
        <v>49</v>
      </c>
      <c r="B650" t="s">
        <v>1051</v>
      </c>
      <c r="D650" t="s">
        <v>1052</v>
      </c>
      <c r="E650" t="s">
        <v>1493</v>
      </c>
      <c r="F650" t="s">
        <v>102</v>
      </c>
      <c r="G650">
        <v>22.39</v>
      </c>
      <c r="H650">
        <v>98839</v>
      </c>
      <c r="I650">
        <v>2565</v>
      </c>
      <c r="J650" t="s">
        <v>102</v>
      </c>
      <c r="K650" t="s">
        <v>102</v>
      </c>
      <c r="L650" t="s">
        <v>102</v>
      </c>
      <c r="M650" t="s">
        <v>102</v>
      </c>
      <c r="N650">
        <v>1.6469400000000001</v>
      </c>
      <c r="O650" t="s">
        <v>102</v>
      </c>
      <c r="P650" t="s">
        <v>102</v>
      </c>
      <c r="Q650" t="s">
        <v>102</v>
      </c>
      <c r="R650" t="s">
        <v>102</v>
      </c>
      <c r="U650">
        <v>21.908000000000001</v>
      </c>
      <c r="V650">
        <v>23.475000000000001</v>
      </c>
      <c r="W650">
        <v>7925.43</v>
      </c>
      <c r="X650">
        <v>18.925999999999998</v>
      </c>
      <c r="Y650">
        <v>52836.199000000001</v>
      </c>
      <c r="Z650">
        <v>1.502</v>
      </c>
      <c r="AA650">
        <v>1.48</v>
      </c>
      <c r="AB650">
        <v>1.319</v>
      </c>
      <c r="AC650">
        <v>1.4810000000000001</v>
      </c>
      <c r="AD650">
        <v>1.101</v>
      </c>
      <c r="AE650">
        <v>3.2627999999999999</v>
      </c>
      <c r="AF650">
        <v>2.3616999999999999</v>
      </c>
      <c r="AG650">
        <v>1.006</v>
      </c>
      <c r="AH650">
        <v>1.2789999999999999</v>
      </c>
      <c r="AI650">
        <v>1.157</v>
      </c>
      <c r="AJ650">
        <v>0.59499999999999997</v>
      </c>
      <c r="AK650">
        <v>1.468</v>
      </c>
      <c r="AL650" t="s">
        <v>1491</v>
      </c>
    </row>
    <row r="651" spans="1:38">
      <c r="A651">
        <v>50</v>
      </c>
      <c r="B651" t="s">
        <v>1053</v>
      </c>
      <c r="D651" t="s">
        <v>1054</v>
      </c>
      <c r="E651" t="s">
        <v>1493</v>
      </c>
      <c r="F651" t="s">
        <v>102</v>
      </c>
      <c r="G651">
        <v>22.388000000000002</v>
      </c>
      <c r="H651">
        <v>64524</v>
      </c>
      <c r="I651">
        <v>1553</v>
      </c>
      <c r="J651" t="s">
        <v>102</v>
      </c>
      <c r="K651" t="s">
        <v>102</v>
      </c>
      <c r="L651" t="s">
        <v>102</v>
      </c>
      <c r="M651" t="s">
        <v>102</v>
      </c>
      <c r="N651">
        <v>1.0751599999999999</v>
      </c>
      <c r="O651" t="s">
        <v>102</v>
      </c>
      <c r="P651" t="s">
        <v>102</v>
      </c>
      <c r="Q651" t="s">
        <v>102</v>
      </c>
      <c r="R651" t="s">
        <v>102</v>
      </c>
      <c r="U651">
        <v>21.867000000000001</v>
      </c>
      <c r="V651">
        <v>23.332999999999998</v>
      </c>
      <c r="W651">
        <v>7403.6260000000002</v>
      </c>
      <c r="X651">
        <v>20.260000000000002</v>
      </c>
      <c r="Y651">
        <v>49357.506999999998</v>
      </c>
      <c r="Z651">
        <v>1.466</v>
      </c>
      <c r="AA651">
        <v>1.4990000000000001</v>
      </c>
      <c r="AB651">
        <v>1.65</v>
      </c>
      <c r="AC651">
        <v>3.2160000000000002</v>
      </c>
      <c r="AD651">
        <v>1.103</v>
      </c>
      <c r="AE651">
        <v>4.0759999999999996</v>
      </c>
      <c r="AF651">
        <v>2.4918</v>
      </c>
      <c r="AG651">
        <v>1.0409999999999999</v>
      </c>
      <c r="AH651">
        <v>1.3460000000000001</v>
      </c>
      <c r="AI651">
        <v>1.256</v>
      </c>
      <c r="AJ651">
        <v>0.63200000000000001</v>
      </c>
      <c r="AK651">
        <v>1.466</v>
      </c>
      <c r="AL651" t="s">
        <v>1491</v>
      </c>
    </row>
    <row r="652" spans="1:38">
      <c r="A652">
        <v>51</v>
      </c>
      <c r="B652" t="s">
        <v>1055</v>
      </c>
      <c r="D652" t="s">
        <v>1056</v>
      </c>
      <c r="E652" t="s">
        <v>1493</v>
      </c>
      <c r="F652" t="s">
        <v>102</v>
      </c>
      <c r="G652">
        <v>22.35</v>
      </c>
      <c r="H652">
        <v>12293</v>
      </c>
      <c r="I652">
        <v>482</v>
      </c>
      <c r="J652" t="s">
        <v>102</v>
      </c>
      <c r="K652" t="s">
        <v>102</v>
      </c>
      <c r="L652" t="s">
        <v>102</v>
      </c>
      <c r="M652" t="s">
        <v>102</v>
      </c>
      <c r="N652">
        <v>0.20483999999999999</v>
      </c>
      <c r="O652" t="s">
        <v>102</v>
      </c>
      <c r="P652" t="s">
        <v>102</v>
      </c>
      <c r="Q652" t="s">
        <v>102</v>
      </c>
      <c r="R652" t="s">
        <v>102</v>
      </c>
      <c r="S652" t="s">
        <v>1248</v>
      </c>
      <c r="U652">
        <v>21.9</v>
      </c>
      <c r="V652">
        <v>22.817</v>
      </c>
      <c r="W652">
        <v>16567.223999999998</v>
      </c>
      <c r="X652">
        <v>9.0540000000000003</v>
      </c>
      <c r="Y652">
        <v>110448.163</v>
      </c>
      <c r="Z652">
        <v>1.028</v>
      </c>
      <c r="AA652">
        <v>1.026</v>
      </c>
      <c r="AB652">
        <v>1.593</v>
      </c>
      <c r="AC652">
        <v>2.661</v>
      </c>
      <c r="AD652">
        <v>1.141</v>
      </c>
      <c r="AE652">
        <v>0.1149</v>
      </c>
      <c r="AF652">
        <v>5.67E-2</v>
      </c>
      <c r="AG652">
        <v>0.69499999999999995</v>
      </c>
      <c r="AH652">
        <v>0.75800000000000001</v>
      </c>
      <c r="AI652">
        <v>0.69699999999999995</v>
      </c>
      <c r="AJ652">
        <v>0.41599999999999998</v>
      </c>
      <c r="AK652">
        <v>1.4630000000000001</v>
      </c>
      <c r="AL652" t="s">
        <v>1491</v>
      </c>
    </row>
    <row r="653" spans="1:38">
      <c r="A653">
        <v>52</v>
      </c>
      <c r="B653" t="s">
        <v>1057</v>
      </c>
      <c r="D653" t="s">
        <v>1058</v>
      </c>
      <c r="E653" t="s">
        <v>1493</v>
      </c>
      <c r="F653" t="s">
        <v>102</v>
      </c>
      <c r="G653">
        <v>22.367999999999999</v>
      </c>
      <c r="H653">
        <v>53090</v>
      </c>
      <c r="I653">
        <v>1283</v>
      </c>
      <c r="J653" t="s">
        <v>102</v>
      </c>
      <c r="K653" t="s">
        <v>102</v>
      </c>
      <c r="L653" t="s">
        <v>102</v>
      </c>
      <c r="M653" t="s">
        <v>102</v>
      </c>
      <c r="N653">
        <v>0.88463000000000003</v>
      </c>
      <c r="O653" t="s">
        <v>102</v>
      </c>
      <c r="P653" t="s">
        <v>102</v>
      </c>
      <c r="Q653" t="s">
        <v>102</v>
      </c>
      <c r="R653" t="s">
        <v>102</v>
      </c>
      <c r="U653">
        <v>21.917000000000002</v>
      </c>
      <c r="V653">
        <v>23.475000000000001</v>
      </c>
      <c r="W653">
        <v>8673.6090000000004</v>
      </c>
      <c r="X653">
        <v>17.294</v>
      </c>
      <c r="Y653">
        <v>57824.057000000001</v>
      </c>
      <c r="Z653">
        <v>1.6850000000000001</v>
      </c>
      <c r="AA653">
        <v>1.702</v>
      </c>
      <c r="AB653">
        <v>1.129</v>
      </c>
      <c r="AC653">
        <v>1.77</v>
      </c>
      <c r="AD653">
        <v>1.179</v>
      </c>
      <c r="AE653">
        <v>2.0806</v>
      </c>
      <c r="AF653">
        <v>1.4572000000000001</v>
      </c>
      <c r="AG653">
        <v>0.96099999999999997</v>
      </c>
      <c r="AH653">
        <v>1.385</v>
      </c>
      <c r="AI653">
        <v>1.298</v>
      </c>
      <c r="AJ653">
        <v>0.57599999999999996</v>
      </c>
      <c r="AK653">
        <v>1.4650000000000001</v>
      </c>
      <c r="AL653" t="s">
        <v>1491</v>
      </c>
    </row>
    <row r="654" spans="1:38">
      <c r="A654">
        <v>53</v>
      </c>
      <c r="B654" t="s">
        <v>1059</v>
      </c>
      <c r="D654" t="s">
        <v>1060</v>
      </c>
      <c r="E654" t="s">
        <v>1493</v>
      </c>
      <c r="F654" t="s">
        <v>102</v>
      </c>
      <c r="G654">
        <v>22.372</v>
      </c>
      <c r="H654">
        <v>34655</v>
      </c>
      <c r="I654">
        <v>1128</v>
      </c>
      <c r="J654" t="s">
        <v>102</v>
      </c>
      <c r="K654" t="s">
        <v>102</v>
      </c>
      <c r="L654" t="s">
        <v>102</v>
      </c>
      <c r="M654" t="s">
        <v>102</v>
      </c>
      <c r="N654">
        <v>0.57745000000000002</v>
      </c>
      <c r="O654" t="s">
        <v>102</v>
      </c>
      <c r="P654" t="s">
        <v>102</v>
      </c>
      <c r="Q654" t="s">
        <v>102</v>
      </c>
      <c r="R654" t="s">
        <v>102</v>
      </c>
      <c r="U654">
        <v>21.983000000000001</v>
      </c>
      <c r="V654">
        <v>23.257999999999999</v>
      </c>
      <c r="W654">
        <v>11430.331</v>
      </c>
      <c r="X654">
        <v>13.122999999999999</v>
      </c>
      <c r="Y654">
        <v>76202.206000000006</v>
      </c>
      <c r="Z654">
        <v>1.3839999999999999</v>
      </c>
      <c r="AA654">
        <v>1.3149999999999999</v>
      </c>
      <c r="AB654">
        <v>1.23</v>
      </c>
      <c r="AC654">
        <v>2.9140000000000001</v>
      </c>
      <c r="AD654">
        <v>1.165</v>
      </c>
      <c r="AE654">
        <v>0.61229999999999996</v>
      </c>
      <c r="AF654">
        <v>0.34100000000000003</v>
      </c>
      <c r="AG654">
        <v>0.83699999999999997</v>
      </c>
      <c r="AH654">
        <v>1.004</v>
      </c>
      <c r="AI654">
        <v>0.89500000000000002</v>
      </c>
      <c r="AJ654">
        <v>0.49199999999999999</v>
      </c>
      <c r="AK654">
        <v>1.468</v>
      </c>
      <c r="AL654" t="s">
        <v>1491</v>
      </c>
    </row>
    <row r="655" spans="1:38">
      <c r="A655">
        <v>54</v>
      </c>
      <c r="B655" t="s">
        <v>1061</v>
      </c>
      <c r="D655" t="s">
        <v>1062</v>
      </c>
      <c r="E655" t="s">
        <v>1493</v>
      </c>
      <c r="F655" t="s">
        <v>102</v>
      </c>
      <c r="G655">
        <v>23.05</v>
      </c>
      <c r="H655">
        <v>120620</v>
      </c>
      <c r="I655">
        <v>3349</v>
      </c>
      <c r="J655" t="s">
        <v>102</v>
      </c>
      <c r="K655" t="s">
        <v>102</v>
      </c>
      <c r="L655" t="s">
        <v>102</v>
      </c>
      <c r="M655" t="s">
        <v>102</v>
      </c>
      <c r="N655">
        <v>2.0098699999999998</v>
      </c>
      <c r="O655" t="s">
        <v>102</v>
      </c>
      <c r="P655" t="s">
        <v>102</v>
      </c>
      <c r="Q655" t="s">
        <v>102</v>
      </c>
      <c r="R655" t="s">
        <v>102</v>
      </c>
      <c r="U655">
        <v>21.867000000000001</v>
      </c>
      <c r="V655">
        <v>23.058</v>
      </c>
      <c r="W655" t="s">
        <v>5</v>
      </c>
      <c r="X655" t="s">
        <v>5</v>
      </c>
      <c r="Y655">
        <v>0</v>
      </c>
      <c r="Z655" t="s">
        <v>5</v>
      </c>
      <c r="AA655" t="s">
        <v>5</v>
      </c>
      <c r="AB655" t="s">
        <v>5</v>
      </c>
      <c r="AC655">
        <v>1.7509999999999999</v>
      </c>
      <c r="AD655">
        <v>1.21</v>
      </c>
      <c r="AE655">
        <v>3.9647000000000001</v>
      </c>
      <c r="AF655">
        <v>3.9336000000000002</v>
      </c>
      <c r="AG655">
        <v>0</v>
      </c>
      <c r="AH655">
        <v>0</v>
      </c>
      <c r="AI655">
        <v>0</v>
      </c>
      <c r="AJ655">
        <v>0</v>
      </c>
      <c r="AK655">
        <v>1.5089999999999999</v>
      </c>
      <c r="AL655" t="s">
        <v>1491</v>
      </c>
    </row>
    <row r="656" spans="1:38">
      <c r="A656">
        <v>55</v>
      </c>
      <c r="B656" t="s">
        <v>1063</v>
      </c>
      <c r="D656" t="s">
        <v>1064</v>
      </c>
      <c r="E656" t="s">
        <v>1493</v>
      </c>
      <c r="F656" t="s">
        <v>102</v>
      </c>
      <c r="G656">
        <v>22.343</v>
      </c>
      <c r="H656">
        <v>119922</v>
      </c>
      <c r="I656">
        <v>2837</v>
      </c>
      <c r="J656" t="s">
        <v>102</v>
      </c>
      <c r="K656" t="s">
        <v>102</v>
      </c>
      <c r="L656" t="s">
        <v>102</v>
      </c>
      <c r="M656" t="s">
        <v>102</v>
      </c>
      <c r="N656">
        <v>1.9982500000000001</v>
      </c>
      <c r="O656" t="s">
        <v>102</v>
      </c>
      <c r="P656" t="s">
        <v>102</v>
      </c>
      <c r="Q656" t="s">
        <v>102</v>
      </c>
      <c r="R656" t="s">
        <v>102</v>
      </c>
      <c r="U656">
        <v>21.707999999999998</v>
      </c>
      <c r="V656">
        <v>23.582999999999998</v>
      </c>
      <c r="W656">
        <v>6484.9160000000002</v>
      </c>
      <c r="X656">
        <v>23.131</v>
      </c>
      <c r="Y656">
        <v>43232.773000000001</v>
      </c>
      <c r="Z656">
        <v>1.375</v>
      </c>
      <c r="AA656">
        <v>1.377</v>
      </c>
      <c r="AB656">
        <v>1.625</v>
      </c>
      <c r="AC656">
        <v>11.375999999999999</v>
      </c>
      <c r="AD656">
        <v>1.085</v>
      </c>
      <c r="AE656">
        <v>7.4977</v>
      </c>
      <c r="AF656">
        <v>5.4496000000000002</v>
      </c>
      <c r="AG656">
        <v>1.1100000000000001</v>
      </c>
      <c r="AH656">
        <v>1.429</v>
      </c>
      <c r="AI656">
        <v>1.2709999999999999</v>
      </c>
      <c r="AJ656">
        <v>0.65</v>
      </c>
      <c r="AK656">
        <v>1.4630000000000001</v>
      </c>
      <c r="AL656" t="s">
        <v>1491</v>
      </c>
    </row>
    <row r="657" spans="1:38">
      <c r="A657">
        <v>56</v>
      </c>
      <c r="B657" t="s">
        <v>1065</v>
      </c>
      <c r="D657" t="s">
        <v>1066</v>
      </c>
      <c r="E657" t="s">
        <v>1493</v>
      </c>
      <c r="F657" t="s">
        <v>102</v>
      </c>
      <c r="G657">
        <v>22.352</v>
      </c>
      <c r="H657">
        <v>137279</v>
      </c>
      <c r="I657">
        <v>3514</v>
      </c>
      <c r="J657" t="s">
        <v>102</v>
      </c>
      <c r="K657" t="s">
        <v>102</v>
      </c>
      <c r="L657" t="s">
        <v>102</v>
      </c>
      <c r="M657" t="s">
        <v>102</v>
      </c>
      <c r="N657">
        <v>2.2874699999999999</v>
      </c>
      <c r="O657" t="s">
        <v>102</v>
      </c>
      <c r="P657" t="s">
        <v>102</v>
      </c>
      <c r="Q657" t="s">
        <v>102</v>
      </c>
      <c r="R657" t="s">
        <v>102</v>
      </c>
      <c r="U657">
        <v>21.733000000000001</v>
      </c>
      <c r="V657">
        <v>23.457999999999998</v>
      </c>
      <c r="W657">
        <v>7729.5389999999998</v>
      </c>
      <c r="X657">
        <v>19.405999999999999</v>
      </c>
      <c r="Y657">
        <v>51530.258000000002</v>
      </c>
      <c r="Z657">
        <v>1.298</v>
      </c>
      <c r="AA657">
        <v>1.282</v>
      </c>
      <c r="AB657">
        <v>1.4159999999999999</v>
      </c>
      <c r="AC657">
        <v>1.476</v>
      </c>
      <c r="AD657">
        <v>1.107</v>
      </c>
      <c r="AE657">
        <v>6.0952000000000002</v>
      </c>
      <c r="AF657">
        <v>3.9725000000000001</v>
      </c>
      <c r="AG657">
        <v>1.0169999999999999</v>
      </c>
      <c r="AH657">
        <v>1.3640000000000001</v>
      </c>
      <c r="AI657">
        <v>1.198</v>
      </c>
      <c r="AJ657">
        <v>0.59</v>
      </c>
      <c r="AK657">
        <v>1.464</v>
      </c>
      <c r="AL657" t="s">
        <v>1491</v>
      </c>
    </row>
    <row r="658" spans="1:38">
      <c r="A658">
        <v>57</v>
      </c>
      <c r="B658" t="s">
        <v>1067</v>
      </c>
      <c r="D658" t="s">
        <v>1068</v>
      </c>
      <c r="E658" t="s">
        <v>1493</v>
      </c>
      <c r="F658" t="s">
        <v>102</v>
      </c>
      <c r="G658">
        <v>22.309000000000001</v>
      </c>
      <c r="H658">
        <v>187749</v>
      </c>
      <c r="I658">
        <v>5037</v>
      </c>
      <c r="J658" t="s">
        <v>102</v>
      </c>
      <c r="K658" t="s">
        <v>102</v>
      </c>
      <c r="L658" t="s">
        <v>102</v>
      </c>
      <c r="M658" t="s">
        <v>102</v>
      </c>
      <c r="N658">
        <v>3.1284399999999999</v>
      </c>
      <c r="O658" t="s">
        <v>102</v>
      </c>
      <c r="P658" t="s">
        <v>102</v>
      </c>
      <c r="Q658" t="s">
        <v>102</v>
      </c>
      <c r="R658" t="s">
        <v>102</v>
      </c>
      <c r="U658">
        <v>21.567</v>
      </c>
      <c r="V658">
        <v>23.367000000000001</v>
      </c>
      <c r="W658">
        <v>8667.4940000000006</v>
      </c>
      <c r="X658">
        <v>17.306000000000001</v>
      </c>
      <c r="Y658">
        <v>57783.292000000001</v>
      </c>
      <c r="Z658">
        <v>1.1120000000000001</v>
      </c>
      <c r="AA658">
        <v>1.111</v>
      </c>
      <c r="AB658">
        <v>1.4870000000000001</v>
      </c>
      <c r="AC658">
        <v>1.1140000000000001</v>
      </c>
      <c r="AD658">
        <v>1.1240000000000001</v>
      </c>
      <c r="AE658">
        <v>10.154400000000001</v>
      </c>
      <c r="AF658">
        <v>7.9606000000000003</v>
      </c>
      <c r="AG658">
        <v>0.95799999999999996</v>
      </c>
      <c r="AH658">
        <v>1.3580000000000001</v>
      </c>
      <c r="AI658">
        <v>1.1559999999999999</v>
      </c>
      <c r="AJ658">
        <v>0.55400000000000005</v>
      </c>
      <c r="AK658">
        <v>1.462</v>
      </c>
      <c r="AL658" t="s">
        <v>1491</v>
      </c>
    </row>
    <row r="659" spans="1:38">
      <c r="A659">
        <v>58</v>
      </c>
      <c r="B659" t="s">
        <v>1069</v>
      </c>
      <c r="D659" t="s">
        <v>1070</v>
      </c>
      <c r="E659" t="s">
        <v>1493</v>
      </c>
      <c r="F659" t="s">
        <v>102</v>
      </c>
      <c r="G659">
        <v>22.282</v>
      </c>
      <c r="H659">
        <v>284405</v>
      </c>
      <c r="I659">
        <v>7434</v>
      </c>
      <c r="J659" t="s">
        <v>102</v>
      </c>
      <c r="K659" t="s">
        <v>102</v>
      </c>
      <c r="L659" t="s">
        <v>102</v>
      </c>
      <c r="M659" t="s">
        <v>102</v>
      </c>
      <c r="N659">
        <v>4.7389999999999999</v>
      </c>
      <c r="O659" t="s">
        <v>102</v>
      </c>
      <c r="P659" t="s">
        <v>102</v>
      </c>
      <c r="Q659" t="s">
        <v>102</v>
      </c>
      <c r="R659" t="s">
        <v>102</v>
      </c>
      <c r="U659">
        <v>21.591999999999999</v>
      </c>
      <c r="V659">
        <v>23.35</v>
      </c>
      <c r="W659">
        <v>7995.5879999999997</v>
      </c>
      <c r="X659">
        <v>18.760000000000002</v>
      </c>
      <c r="Y659">
        <v>53303.92</v>
      </c>
      <c r="Z659">
        <v>1.1850000000000001</v>
      </c>
      <c r="AA659">
        <v>1.179</v>
      </c>
      <c r="AB659">
        <v>2.077</v>
      </c>
      <c r="AC659">
        <v>7.359</v>
      </c>
      <c r="AD659">
        <v>1.1839999999999999</v>
      </c>
      <c r="AE659">
        <v>8.0824999999999996</v>
      </c>
      <c r="AF659">
        <v>6.0461</v>
      </c>
      <c r="AG659">
        <v>0.997</v>
      </c>
      <c r="AH659">
        <v>1.353</v>
      </c>
      <c r="AI659">
        <v>1.173</v>
      </c>
      <c r="AJ659">
        <v>0.57699999999999996</v>
      </c>
      <c r="AK659">
        <v>1.462</v>
      </c>
      <c r="AL659" t="s">
        <v>1491</v>
      </c>
    </row>
    <row r="660" spans="1:38">
      <c r="A660">
        <v>59</v>
      </c>
      <c r="B660" t="s">
        <v>1071</v>
      </c>
      <c r="D660" t="s">
        <v>1072</v>
      </c>
      <c r="E660" t="s">
        <v>1493</v>
      </c>
      <c r="F660" t="s">
        <v>102</v>
      </c>
      <c r="G660">
        <v>22.334</v>
      </c>
      <c r="H660">
        <v>135773</v>
      </c>
      <c r="I660">
        <v>3306</v>
      </c>
      <c r="J660" t="s">
        <v>102</v>
      </c>
      <c r="K660" t="s">
        <v>102</v>
      </c>
      <c r="L660" t="s">
        <v>102</v>
      </c>
      <c r="M660" t="s">
        <v>102</v>
      </c>
      <c r="N660">
        <v>2.2623700000000002</v>
      </c>
      <c r="O660" t="s">
        <v>102</v>
      </c>
      <c r="P660" t="s">
        <v>102</v>
      </c>
      <c r="Q660" t="s">
        <v>102</v>
      </c>
      <c r="R660" t="s">
        <v>102</v>
      </c>
      <c r="U660">
        <v>21.707999999999998</v>
      </c>
      <c r="V660">
        <v>23.317</v>
      </c>
      <c r="W660">
        <v>6370.6719999999996</v>
      </c>
      <c r="X660">
        <v>23.545000000000002</v>
      </c>
      <c r="Y660">
        <v>42471.146999999997</v>
      </c>
      <c r="Z660">
        <v>1.2410000000000001</v>
      </c>
      <c r="AA660">
        <v>1.2350000000000001</v>
      </c>
      <c r="AB660">
        <v>1.3540000000000001</v>
      </c>
      <c r="AC660">
        <v>14.266999999999999</v>
      </c>
      <c r="AD660">
        <v>1.071</v>
      </c>
      <c r="AE660">
        <v>7.4173999999999998</v>
      </c>
      <c r="AF660">
        <v>5.0106000000000002</v>
      </c>
      <c r="AG660">
        <v>1.119</v>
      </c>
      <c r="AH660">
        <v>1.3240000000000001</v>
      </c>
      <c r="AI660">
        <v>1.1879999999999999</v>
      </c>
      <c r="AJ660">
        <v>0.65</v>
      </c>
      <c r="AK660">
        <v>1.466</v>
      </c>
      <c r="AL660" t="s">
        <v>1491</v>
      </c>
    </row>
    <row r="661" spans="1:38">
      <c r="A661">
        <v>60</v>
      </c>
      <c r="B661" t="s">
        <v>1073</v>
      </c>
      <c r="D661" t="s">
        <v>1074</v>
      </c>
      <c r="E661" t="s">
        <v>1493</v>
      </c>
      <c r="F661" t="s">
        <v>102</v>
      </c>
      <c r="G661">
        <v>22.629000000000001</v>
      </c>
      <c r="H661">
        <v>113050</v>
      </c>
      <c r="I661">
        <v>2166</v>
      </c>
      <c r="J661" t="s">
        <v>102</v>
      </c>
      <c r="K661" t="s">
        <v>102</v>
      </c>
      <c r="L661" t="s">
        <v>102</v>
      </c>
      <c r="M661" t="s">
        <v>102</v>
      </c>
      <c r="N661">
        <v>1.88374</v>
      </c>
      <c r="O661" t="s">
        <v>102</v>
      </c>
      <c r="P661" t="s">
        <v>102</v>
      </c>
      <c r="Q661" t="s">
        <v>102</v>
      </c>
      <c r="R661" t="s">
        <v>102</v>
      </c>
      <c r="U661">
        <v>21.725000000000001</v>
      </c>
      <c r="V661">
        <v>23.716999999999999</v>
      </c>
      <c r="W661">
        <v>4721.5969999999998</v>
      </c>
      <c r="X661">
        <v>31.768999999999998</v>
      </c>
      <c r="Y661">
        <v>31477.311000000002</v>
      </c>
      <c r="Z661">
        <v>1.0609999999999999</v>
      </c>
      <c r="AA661">
        <v>1.0249999999999999</v>
      </c>
      <c r="AB661">
        <v>1.35</v>
      </c>
      <c r="AC661">
        <v>1.9379999999999999</v>
      </c>
      <c r="AD661">
        <v>1.1240000000000001</v>
      </c>
      <c r="AE661">
        <v>7.5540000000000003</v>
      </c>
      <c r="AF661">
        <v>4.952</v>
      </c>
      <c r="AG661">
        <v>1.3169999999999999</v>
      </c>
      <c r="AH661">
        <v>1.5920000000000001</v>
      </c>
      <c r="AI661">
        <v>1.4219999999999999</v>
      </c>
      <c r="AJ661">
        <v>0.84</v>
      </c>
      <c r="AK661">
        <v>1.4830000000000001</v>
      </c>
      <c r="AL661" t="s">
        <v>1491</v>
      </c>
    </row>
    <row r="662" spans="1:38">
      <c r="A662">
        <v>61</v>
      </c>
      <c r="B662" t="s">
        <v>1075</v>
      </c>
      <c r="D662" t="s">
        <v>1076</v>
      </c>
      <c r="E662" t="s">
        <v>1493</v>
      </c>
      <c r="F662" t="s">
        <v>102</v>
      </c>
      <c r="G662">
        <v>22.317</v>
      </c>
      <c r="H662">
        <v>52852</v>
      </c>
      <c r="I662">
        <v>1270</v>
      </c>
      <c r="J662" t="s">
        <v>102</v>
      </c>
      <c r="K662" t="s">
        <v>102</v>
      </c>
      <c r="L662" t="s">
        <v>102</v>
      </c>
      <c r="M662" t="s">
        <v>102</v>
      </c>
      <c r="N662">
        <v>0.88066999999999995</v>
      </c>
      <c r="O662" t="s">
        <v>102</v>
      </c>
      <c r="P662" t="s">
        <v>102</v>
      </c>
      <c r="Q662" t="s">
        <v>102</v>
      </c>
      <c r="R662" t="s">
        <v>102</v>
      </c>
      <c r="U662">
        <v>21.808</v>
      </c>
      <c r="V662">
        <v>23.341999999999999</v>
      </c>
      <c r="W662">
        <v>5723.7139999999999</v>
      </c>
      <c r="X662">
        <v>26.207000000000001</v>
      </c>
      <c r="Y662">
        <v>38158.091999999997</v>
      </c>
      <c r="Z662">
        <v>1.454</v>
      </c>
      <c r="AA662">
        <v>1.4470000000000001</v>
      </c>
      <c r="AB662">
        <v>1.3140000000000001</v>
      </c>
      <c r="AC662">
        <v>2.66</v>
      </c>
      <c r="AD662">
        <v>1.0880000000000001</v>
      </c>
      <c r="AE662">
        <v>0.31069999999999998</v>
      </c>
      <c r="AF662">
        <v>0.1207</v>
      </c>
      <c r="AG662">
        <v>1.18</v>
      </c>
      <c r="AH662">
        <v>1.329</v>
      </c>
      <c r="AI662">
        <v>1.216</v>
      </c>
      <c r="AJ662">
        <v>0.67</v>
      </c>
      <c r="AK662">
        <v>1.4630000000000001</v>
      </c>
      <c r="AL662" t="s">
        <v>1491</v>
      </c>
    </row>
    <row r="663" spans="1:38">
      <c r="A663">
        <v>62</v>
      </c>
      <c r="B663" t="s">
        <v>1077</v>
      </c>
      <c r="D663" t="s">
        <v>1078</v>
      </c>
      <c r="E663" t="s">
        <v>1493</v>
      </c>
      <c r="F663" t="s">
        <v>102</v>
      </c>
      <c r="G663">
        <v>22.32</v>
      </c>
      <c r="H663">
        <v>97239</v>
      </c>
      <c r="I663">
        <v>2593</v>
      </c>
      <c r="J663" t="s">
        <v>102</v>
      </c>
      <c r="K663" t="s">
        <v>102</v>
      </c>
      <c r="L663" t="s">
        <v>102</v>
      </c>
      <c r="M663" t="s">
        <v>102</v>
      </c>
      <c r="N663">
        <v>1.62029</v>
      </c>
      <c r="O663" t="s">
        <v>102</v>
      </c>
      <c r="P663" t="s">
        <v>102</v>
      </c>
      <c r="Q663" t="s">
        <v>102</v>
      </c>
      <c r="R663" t="s">
        <v>102</v>
      </c>
      <c r="U663">
        <v>21.716999999999999</v>
      </c>
      <c r="V663">
        <v>23.25</v>
      </c>
      <c r="W663">
        <v>7661.308</v>
      </c>
      <c r="X663">
        <v>19.579000000000001</v>
      </c>
      <c r="Y663">
        <v>51075.385000000002</v>
      </c>
      <c r="Z663">
        <v>1.2170000000000001</v>
      </c>
      <c r="AA663">
        <v>1.212</v>
      </c>
      <c r="AB663">
        <v>1.46</v>
      </c>
      <c r="AC663">
        <v>1.77</v>
      </c>
      <c r="AD663">
        <v>1.117</v>
      </c>
      <c r="AE663">
        <v>4.0568999999999997</v>
      </c>
      <c r="AF663">
        <v>2.7528000000000001</v>
      </c>
      <c r="AG663">
        <v>1.02</v>
      </c>
      <c r="AH663">
        <v>1.2410000000000001</v>
      </c>
      <c r="AI663">
        <v>1.111</v>
      </c>
      <c r="AJ663">
        <v>0.58399999999999996</v>
      </c>
      <c r="AK663">
        <v>1.464</v>
      </c>
      <c r="AL663" t="s">
        <v>1491</v>
      </c>
    </row>
    <row r="664" spans="1:38">
      <c r="A664">
        <v>63</v>
      </c>
      <c r="B664" t="s">
        <v>1079</v>
      </c>
      <c r="D664" t="s">
        <v>1080</v>
      </c>
      <c r="E664" t="s">
        <v>1493</v>
      </c>
      <c r="F664" t="s">
        <v>102</v>
      </c>
      <c r="G664" t="s">
        <v>102</v>
      </c>
      <c r="H664" t="s">
        <v>102</v>
      </c>
      <c r="I664" t="s">
        <v>102</v>
      </c>
      <c r="J664" t="s">
        <v>102</v>
      </c>
      <c r="K664" t="s">
        <v>102</v>
      </c>
      <c r="L664" t="s">
        <v>102</v>
      </c>
      <c r="M664" t="s">
        <v>102</v>
      </c>
      <c r="N664" t="s">
        <v>102</v>
      </c>
      <c r="O664" t="s">
        <v>102</v>
      </c>
      <c r="P664" t="s">
        <v>102</v>
      </c>
      <c r="Q664" t="s">
        <v>102</v>
      </c>
      <c r="R664" t="s">
        <v>102</v>
      </c>
      <c r="T664" t="s">
        <v>102</v>
      </c>
      <c r="U664" t="s">
        <v>102</v>
      </c>
      <c r="V664" t="s">
        <v>102</v>
      </c>
      <c r="W664" t="s">
        <v>102</v>
      </c>
      <c r="X664" t="s">
        <v>102</v>
      </c>
      <c r="Y664" t="s">
        <v>102</v>
      </c>
      <c r="Z664" t="s">
        <v>102</v>
      </c>
      <c r="AA664" t="s">
        <v>102</v>
      </c>
      <c r="AB664" t="s">
        <v>102</v>
      </c>
      <c r="AC664" t="s">
        <v>102</v>
      </c>
      <c r="AD664" t="s">
        <v>102</v>
      </c>
      <c r="AE664" t="s">
        <v>102</v>
      </c>
      <c r="AF664" t="s">
        <v>102</v>
      </c>
      <c r="AG664" t="s">
        <v>102</v>
      </c>
      <c r="AH664" t="s">
        <v>102</v>
      </c>
      <c r="AI664" t="s">
        <v>102</v>
      </c>
      <c r="AJ664" t="s">
        <v>102</v>
      </c>
      <c r="AL664" t="s">
        <v>1491</v>
      </c>
    </row>
    <row r="665" spans="1:38">
      <c r="A665">
        <v>64</v>
      </c>
      <c r="B665" t="s">
        <v>1081</v>
      </c>
      <c r="D665" t="s">
        <v>133</v>
      </c>
      <c r="E665" t="s">
        <v>1493</v>
      </c>
      <c r="F665" t="s">
        <v>102</v>
      </c>
      <c r="G665" t="s">
        <v>102</v>
      </c>
      <c r="H665" t="s">
        <v>102</v>
      </c>
      <c r="I665" t="s">
        <v>102</v>
      </c>
      <c r="J665" t="s">
        <v>102</v>
      </c>
      <c r="K665" t="s">
        <v>102</v>
      </c>
      <c r="L665" t="s">
        <v>102</v>
      </c>
      <c r="M665" t="s">
        <v>102</v>
      </c>
      <c r="N665" t="s">
        <v>102</v>
      </c>
      <c r="O665" t="s">
        <v>102</v>
      </c>
      <c r="P665" t="s">
        <v>102</v>
      </c>
      <c r="Q665" t="s">
        <v>102</v>
      </c>
      <c r="R665" t="s">
        <v>102</v>
      </c>
      <c r="T665" t="s">
        <v>102</v>
      </c>
      <c r="U665" t="s">
        <v>102</v>
      </c>
      <c r="V665" t="s">
        <v>102</v>
      </c>
      <c r="W665" t="s">
        <v>102</v>
      </c>
      <c r="X665" t="s">
        <v>102</v>
      </c>
      <c r="Y665" t="s">
        <v>102</v>
      </c>
      <c r="Z665" t="s">
        <v>102</v>
      </c>
      <c r="AA665" t="s">
        <v>102</v>
      </c>
      <c r="AB665" t="s">
        <v>102</v>
      </c>
      <c r="AC665" t="s">
        <v>102</v>
      </c>
      <c r="AD665" t="s">
        <v>102</v>
      </c>
      <c r="AE665" t="s">
        <v>102</v>
      </c>
      <c r="AF665" t="s">
        <v>102</v>
      </c>
      <c r="AG665" t="s">
        <v>102</v>
      </c>
      <c r="AH665" t="s">
        <v>102</v>
      </c>
      <c r="AI665" t="s">
        <v>102</v>
      </c>
      <c r="AJ665" t="s">
        <v>102</v>
      </c>
      <c r="AL665" t="s">
        <v>1491</v>
      </c>
    </row>
    <row r="666" spans="1:38">
      <c r="A666">
        <v>65</v>
      </c>
      <c r="B666" t="s">
        <v>1082</v>
      </c>
      <c r="D666" t="s">
        <v>1080</v>
      </c>
      <c r="E666" t="s">
        <v>1493</v>
      </c>
      <c r="F666" t="s">
        <v>102</v>
      </c>
      <c r="G666">
        <v>23.173999999999999</v>
      </c>
      <c r="H666">
        <v>27008</v>
      </c>
      <c r="I666">
        <v>440</v>
      </c>
      <c r="J666" t="s">
        <v>102</v>
      </c>
      <c r="K666" t="s">
        <v>102</v>
      </c>
      <c r="L666" t="s">
        <v>102</v>
      </c>
      <c r="M666" t="s">
        <v>102</v>
      </c>
      <c r="N666">
        <v>0.45002999999999999</v>
      </c>
      <c r="O666" t="s">
        <v>102</v>
      </c>
      <c r="P666" t="s">
        <v>102</v>
      </c>
      <c r="Q666" t="s">
        <v>102</v>
      </c>
      <c r="R666" t="s">
        <v>102</v>
      </c>
      <c r="S666" t="s">
        <v>1248</v>
      </c>
      <c r="U666">
        <v>22.091999999999999</v>
      </c>
      <c r="V666">
        <v>23.65</v>
      </c>
      <c r="W666">
        <v>3033.4769999999999</v>
      </c>
      <c r="X666">
        <v>49.448</v>
      </c>
      <c r="Y666">
        <v>20223.177</v>
      </c>
      <c r="Z666" t="s">
        <v>5</v>
      </c>
      <c r="AA666" t="s">
        <v>5</v>
      </c>
      <c r="AB666">
        <v>1.262</v>
      </c>
      <c r="AC666">
        <v>1.861</v>
      </c>
      <c r="AD666">
        <v>1.2050000000000001</v>
      </c>
      <c r="AE666">
        <v>1.8004</v>
      </c>
      <c r="AF666">
        <v>0.96499999999999997</v>
      </c>
      <c r="AG666">
        <v>1.6830000000000001</v>
      </c>
      <c r="AH666">
        <v>0</v>
      </c>
      <c r="AI666">
        <v>0</v>
      </c>
      <c r="AJ666">
        <v>1.1850000000000001</v>
      </c>
      <c r="AK666">
        <v>1.51</v>
      </c>
      <c r="AL666" t="s">
        <v>1491</v>
      </c>
    </row>
    <row r="667" spans="1:38">
      <c r="A667">
        <v>66</v>
      </c>
      <c r="B667" t="s">
        <v>1083</v>
      </c>
      <c r="D667" t="s">
        <v>1084</v>
      </c>
      <c r="E667" t="s">
        <v>1493</v>
      </c>
      <c r="F667" t="s">
        <v>102</v>
      </c>
      <c r="G667">
        <v>22.468</v>
      </c>
      <c r="H667">
        <v>85807</v>
      </c>
      <c r="I667">
        <v>1753</v>
      </c>
      <c r="J667" t="s">
        <v>102</v>
      </c>
      <c r="K667" t="s">
        <v>102</v>
      </c>
      <c r="L667" t="s">
        <v>102</v>
      </c>
      <c r="M667" t="s">
        <v>102</v>
      </c>
      <c r="N667">
        <v>1.4297899999999999</v>
      </c>
      <c r="O667" t="s">
        <v>102</v>
      </c>
      <c r="P667" t="s">
        <v>102</v>
      </c>
      <c r="Q667" t="s">
        <v>102</v>
      </c>
      <c r="R667" t="s">
        <v>102</v>
      </c>
      <c r="T667" t="s">
        <v>1492</v>
      </c>
      <c r="U667">
        <v>22.016999999999999</v>
      </c>
      <c r="V667">
        <v>23.65</v>
      </c>
      <c r="W667">
        <v>3665.7809999999999</v>
      </c>
      <c r="X667">
        <v>40.918999999999997</v>
      </c>
      <c r="Y667">
        <v>24438.54</v>
      </c>
      <c r="Z667" t="s">
        <v>5</v>
      </c>
      <c r="AA667" t="s">
        <v>5</v>
      </c>
      <c r="AB667">
        <v>0.95799999999999996</v>
      </c>
      <c r="AC667">
        <v>56.356999999999999</v>
      </c>
      <c r="AD667">
        <v>1.0920000000000001</v>
      </c>
      <c r="AE667">
        <v>4.2922000000000002</v>
      </c>
      <c r="AF667">
        <v>2.9859</v>
      </c>
      <c r="AG667">
        <v>1.484</v>
      </c>
      <c r="AH667">
        <v>0</v>
      </c>
      <c r="AI667">
        <v>0</v>
      </c>
      <c r="AJ667">
        <v>0.879</v>
      </c>
      <c r="AK667">
        <v>1.464</v>
      </c>
      <c r="AL667" t="s">
        <v>1491</v>
      </c>
    </row>
    <row r="668" spans="1:38">
      <c r="A668">
        <v>67</v>
      </c>
      <c r="B668" t="s">
        <v>1085</v>
      </c>
      <c r="D668" t="s">
        <v>1086</v>
      </c>
      <c r="E668" t="s">
        <v>1493</v>
      </c>
      <c r="F668" t="s">
        <v>102</v>
      </c>
      <c r="G668">
        <v>22.483000000000001</v>
      </c>
      <c r="H668">
        <v>75279</v>
      </c>
      <c r="I668">
        <v>2028</v>
      </c>
      <c r="J668" t="s">
        <v>102</v>
      </c>
      <c r="K668" t="s">
        <v>102</v>
      </c>
      <c r="L668" t="s">
        <v>102</v>
      </c>
      <c r="M668" t="s">
        <v>102</v>
      </c>
      <c r="N668">
        <v>1.25437</v>
      </c>
      <c r="O668" t="s">
        <v>102</v>
      </c>
      <c r="P668" t="s">
        <v>102</v>
      </c>
      <c r="Q668" t="s">
        <v>102</v>
      </c>
      <c r="R668" t="s">
        <v>102</v>
      </c>
      <c r="U668">
        <v>22.007999999999999</v>
      </c>
      <c r="V668">
        <v>23.35</v>
      </c>
      <c r="W668">
        <v>7546.1</v>
      </c>
      <c r="X668">
        <v>19.878</v>
      </c>
      <c r="Y668">
        <v>50307.334999999999</v>
      </c>
      <c r="Z668">
        <v>1.3580000000000001</v>
      </c>
      <c r="AA668">
        <v>1.351</v>
      </c>
      <c r="AB668">
        <v>1.046</v>
      </c>
      <c r="AC668">
        <v>1.7749999999999999</v>
      </c>
      <c r="AD668">
        <v>1.135</v>
      </c>
      <c r="AE668">
        <v>4.2442000000000002</v>
      </c>
      <c r="AF668">
        <v>3.883</v>
      </c>
      <c r="AG668">
        <v>1.0349999999999999</v>
      </c>
      <c r="AH668">
        <v>1.153</v>
      </c>
      <c r="AI668">
        <v>1.0589999999999999</v>
      </c>
      <c r="AJ668">
        <v>0.60299999999999998</v>
      </c>
      <c r="AK668">
        <v>1.4650000000000001</v>
      </c>
      <c r="AL668" t="s">
        <v>1491</v>
      </c>
    </row>
    <row r="669" spans="1:38">
      <c r="A669">
        <v>68</v>
      </c>
      <c r="B669" t="s">
        <v>1087</v>
      </c>
      <c r="D669" t="s">
        <v>1088</v>
      </c>
      <c r="E669" t="s">
        <v>1493</v>
      </c>
      <c r="F669" t="s">
        <v>102</v>
      </c>
      <c r="G669">
        <v>22.5</v>
      </c>
      <c r="H669">
        <v>291756</v>
      </c>
      <c r="I669">
        <v>6209</v>
      </c>
      <c r="J669" t="s">
        <v>102</v>
      </c>
      <c r="K669" t="s">
        <v>102</v>
      </c>
      <c r="L669" t="s">
        <v>102</v>
      </c>
      <c r="M669" t="s">
        <v>102</v>
      </c>
      <c r="N669">
        <v>4.8615000000000004</v>
      </c>
      <c r="O669" t="s">
        <v>102</v>
      </c>
      <c r="P669" t="s">
        <v>102</v>
      </c>
      <c r="Q669" t="s">
        <v>102</v>
      </c>
      <c r="R669" t="s">
        <v>102</v>
      </c>
      <c r="U669">
        <v>21.925000000000001</v>
      </c>
      <c r="V669">
        <v>23.733000000000001</v>
      </c>
      <c r="W669">
        <v>4583.0889999999999</v>
      </c>
      <c r="X669">
        <v>32.728999999999999</v>
      </c>
      <c r="Y669">
        <v>30553.925999999999</v>
      </c>
      <c r="Z669">
        <v>1.4950000000000001</v>
      </c>
      <c r="AA669">
        <v>1.482</v>
      </c>
      <c r="AB669">
        <v>1.151</v>
      </c>
      <c r="AC669">
        <v>1.478</v>
      </c>
      <c r="AD669">
        <v>1.1080000000000001</v>
      </c>
      <c r="AE669">
        <v>9.3155999999999999</v>
      </c>
      <c r="AF669">
        <v>6.3365</v>
      </c>
      <c r="AG669">
        <v>1.329</v>
      </c>
      <c r="AH669">
        <v>1.4630000000000001</v>
      </c>
      <c r="AI669">
        <v>1.3240000000000001</v>
      </c>
      <c r="AJ669">
        <v>0.77</v>
      </c>
      <c r="AK669">
        <v>1.468</v>
      </c>
      <c r="AL669" t="s">
        <v>1491</v>
      </c>
    </row>
    <row r="670" spans="1:38">
      <c r="A670">
        <v>69</v>
      </c>
      <c r="B670" t="s">
        <v>1089</v>
      </c>
      <c r="D670" t="s">
        <v>1090</v>
      </c>
      <c r="E670" t="s">
        <v>1493</v>
      </c>
      <c r="F670" t="s">
        <v>102</v>
      </c>
      <c r="G670">
        <v>22.584</v>
      </c>
      <c r="H670">
        <v>99547</v>
      </c>
      <c r="I670">
        <v>1837</v>
      </c>
      <c r="J670" t="s">
        <v>102</v>
      </c>
      <c r="K670" t="s">
        <v>102</v>
      </c>
      <c r="L670" t="s">
        <v>102</v>
      </c>
      <c r="M670" t="s">
        <v>102</v>
      </c>
      <c r="N670">
        <v>1.65873</v>
      </c>
      <c r="O670" t="s">
        <v>102</v>
      </c>
      <c r="P670" t="s">
        <v>102</v>
      </c>
      <c r="Q670" t="s">
        <v>102</v>
      </c>
      <c r="R670" t="s">
        <v>102</v>
      </c>
      <c r="U670">
        <v>21.908000000000001</v>
      </c>
      <c r="V670">
        <v>23.707999999999998</v>
      </c>
      <c r="W670">
        <v>4113.3389999999999</v>
      </c>
      <c r="X670">
        <v>36.466999999999999</v>
      </c>
      <c r="Y670">
        <v>27422.261999999999</v>
      </c>
      <c r="Z670" t="s">
        <v>5</v>
      </c>
      <c r="AA670" t="s">
        <v>5</v>
      </c>
      <c r="AB670">
        <v>1.649</v>
      </c>
      <c r="AC670">
        <v>1.798</v>
      </c>
      <c r="AD670">
        <v>1.18</v>
      </c>
      <c r="AE670">
        <v>6.9557000000000002</v>
      </c>
      <c r="AF670">
        <v>3.9870999999999999</v>
      </c>
      <c r="AG670">
        <v>1.409</v>
      </c>
      <c r="AH670">
        <v>0</v>
      </c>
      <c r="AI670">
        <v>0</v>
      </c>
      <c r="AJ670">
        <v>0.84799999999999998</v>
      </c>
      <c r="AK670">
        <v>1.4750000000000001</v>
      </c>
      <c r="AL670" t="s">
        <v>1491</v>
      </c>
    </row>
    <row r="671" spans="1:38">
      <c r="A671">
        <v>70</v>
      </c>
      <c r="B671" t="s">
        <v>1313</v>
      </c>
      <c r="D671" t="s">
        <v>1314</v>
      </c>
      <c r="E671" t="s">
        <v>1493</v>
      </c>
      <c r="F671" t="s">
        <v>102</v>
      </c>
      <c r="G671">
        <v>22.468</v>
      </c>
      <c r="H671">
        <v>131024</v>
      </c>
      <c r="I671">
        <v>2478</v>
      </c>
      <c r="J671" t="s">
        <v>102</v>
      </c>
      <c r="K671" t="s">
        <v>102</v>
      </c>
      <c r="L671" t="s">
        <v>102</v>
      </c>
      <c r="M671" t="s">
        <v>102</v>
      </c>
      <c r="N671">
        <v>2.18323</v>
      </c>
      <c r="O671" t="s">
        <v>102</v>
      </c>
      <c r="P671" t="s">
        <v>102</v>
      </c>
      <c r="Q671" t="s">
        <v>102</v>
      </c>
      <c r="R671" t="s">
        <v>102</v>
      </c>
      <c r="U671">
        <v>21.841999999999999</v>
      </c>
      <c r="V671">
        <v>23.725000000000001</v>
      </c>
      <c r="W671">
        <v>2821.0340000000001</v>
      </c>
      <c r="X671">
        <v>53.171999999999997</v>
      </c>
      <c r="Y671">
        <v>18806.895</v>
      </c>
      <c r="Z671">
        <v>1.6519999999999999</v>
      </c>
      <c r="AA671">
        <v>1.6180000000000001</v>
      </c>
      <c r="AB671">
        <v>1.008</v>
      </c>
      <c r="AC671">
        <v>3.6739999999999999</v>
      </c>
      <c r="AD671">
        <v>1.0780000000000001</v>
      </c>
      <c r="AE671">
        <v>6.6829999999999998</v>
      </c>
      <c r="AF671">
        <v>4.3117000000000001</v>
      </c>
      <c r="AG671">
        <v>1.6919999999999999</v>
      </c>
      <c r="AH671">
        <v>1.74</v>
      </c>
      <c r="AI671">
        <v>1.542</v>
      </c>
      <c r="AJ671">
        <v>0.87</v>
      </c>
      <c r="AK671">
        <v>1.468</v>
      </c>
      <c r="AL671" t="s">
        <v>1491</v>
      </c>
    </row>
    <row r="672" spans="1:38">
      <c r="A672">
        <v>71</v>
      </c>
      <c r="B672" t="s">
        <v>1315</v>
      </c>
      <c r="D672" t="s">
        <v>1316</v>
      </c>
      <c r="E672" t="s">
        <v>1493</v>
      </c>
      <c r="F672" t="s">
        <v>102</v>
      </c>
      <c r="G672">
        <v>22.46</v>
      </c>
      <c r="H672">
        <v>180109</v>
      </c>
      <c r="I672">
        <v>3319</v>
      </c>
      <c r="J672" t="s">
        <v>102</v>
      </c>
      <c r="K672" t="s">
        <v>102</v>
      </c>
      <c r="L672" t="s">
        <v>102</v>
      </c>
      <c r="M672" t="s">
        <v>102</v>
      </c>
      <c r="N672">
        <v>3.0011299999999999</v>
      </c>
      <c r="O672" t="s">
        <v>102</v>
      </c>
      <c r="P672" t="s">
        <v>102</v>
      </c>
      <c r="Q672" t="s">
        <v>102</v>
      </c>
      <c r="R672" t="s">
        <v>102</v>
      </c>
      <c r="U672">
        <v>21.817</v>
      </c>
      <c r="V672">
        <v>23.725000000000001</v>
      </c>
      <c r="W672">
        <v>3336.7939999999999</v>
      </c>
      <c r="X672">
        <v>44.953000000000003</v>
      </c>
      <c r="Y672">
        <v>22245.293000000001</v>
      </c>
      <c r="Z672">
        <v>1.581</v>
      </c>
      <c r="AA672">
        <v>1.597</v>
      </c>
      <c r="AB672">
        <v>1.0620000000000001</v>
      </c>
      <c r="AC672">
        <v>1.913</v>
      </c>
      <c r="AD672">
        <v>1.095</v>
      </c>
      <c r="AE672">
        <v>8.5495999999999999</v>
      </c>
      <c r="AF672">
        <v>4.3270999999999997</v>
      </c>
      <c r="AG672">
        <v>1.5549999999999999</v>
      </c>
      <c r="AH672">
        <v>1.659</v>
      </c>
      <c r="AI672">
        <v>1.51</v>
      </c>
      <c r="AJ672">
        <v>0.95299999999999996</v>
      </c>
      <c r="AK672">
        <v>1.468</v>
      </c>
      <c r="AL672" t="s">
        <v>1491</v>
      </c>
    </row>
    <row r="673" spans="1:38">
      <c r="A673">
        <v>72</v>
      </c>
      <c r="B673" t="s">
        <v>1317</v>
      </c>
      <c r="D673" t="s">
        <v>1318</v>
      </c>
      <c r="E673" t="s">
        <v>1493</v>
      </c>
      <c r="F673" t="s">
        <v>102</v>
      </c>
      <c r="G673">
        <v>22.384</v>
      </c>
      <c r="H673">
        <v>240979</v>
      </c>
      <c r="I673">
        <v>5554</v>
      </c>
      <c r="J673" t="s">
        <v>102</v>
      </c>
      <c r="K673" t="s">
        <v>102</v>
      </c>
      <c r="L673" t="s">
        <v>102</v>
      </c>
      <c r="M673" t="s">
        <v>102</v>
      </c>
      <c r="N673">
        <v>4.0154100000000001</v>
      </c>
      <c r="O673" t="s">
        <v>102</v>
      </c>
      <c r="P673" t="s">
        <v>102</v>
      </c>
      <c r="Q673" t="s">
        <v>102</v>
      </c>
      <c r="R673" t="s">
        <v>102</v>
      </c>
      <c r="U673">
        <v>21.733000000000001</v>
      </c>
      <c r="V673">
        <v>23.542000000000002</v>
      </c>
      <c r="W673">
        <v>7489.0469999999996</v>
      </c>
      <c r="X673">
        <v>20.029</v>
      </c>
      <c r="Y673">
        <v>49926.981</v>
      </c>
      <c r="Z673">
        <v>1.54</v>
      </c>
      <c r="AA673">
        <v>1.5629999999999999</v>
      </c>
      <c r="AB673">
        <v>1.292</v>
      </c>
      <c r="AC673">
        <v>1.7769999999999999</v>
      </c>
      <c r="AD673">
        <v>1.0980000000000001</v>
      </c>
      <c r="AE673">
        <v>6.8677999999999999</v>
      </c>
      <c r="AF673">
        <v>5.0807000000000002</v>
      </c>
      <c r="AG673">
        <v>1.0349999999999999</v>
      </c>
      <c r="AH673">
        <v>1.534</v>
      </c>
      <c r="AI673">
        <v>1.3919999999999999</v>
      </c>
      <c r="AJ673">
        <v>0.61199999999999999</v>
      </c>
      <c r="AK673">
        <v>1.464</v>
      </c>
      <c r="AL673" t="s">
        <v>1491</v>
      </c>
    </row>
    <row r="674" spans="1:38">
      <c r="A674">
        <v>73</v>
      </c>
      <c r="B674" t="s">
        <v>1319</v>
      </c>
      <c r="D674" t="s">
        <v>1320</v>
      </c>
      <c r="E674" t="s">
        <v>1493</v>
      </c>
      <c r="F674" t="s">
        <v>102</v>
      </c>
      <c r="G674">
        <v>22.385000000000002</v>
      </c>
      <c r="H674">
        <v>219696</v>
      </c>
      <c r="I674">
        <v>5331</v>
      </c>
      <c r="J674" t="s">
        <v>102</v>
      </c>
      <c r="K674" t="s">
        <v>102</v>
      </c>
      <c r="L674" t="s">
        <v>102</v>
      </c>
      <c r="M674" t="s">
        <v>102</v>
      </c>
      <c r="N674">
        <v>3.6607799999999999</v>
      </c>
      <c r="O674" t="s">
        <v>102</v>
      </c>
      <c r="P674" t="s">
        <v>102</v>
      </c>
      <c r="Q674" t="s">
        <v>102</v>
      </c>
      <c r="R674" t="s">
        <v>102</v>
      </c>
      <c r="U674">
        <v>21.757999999999999</v>
      </c>
      <c r="V674">
        <v>23.492000000000001</v>
      </c>
      <c r="W674">
        <v>6715.1329999999998</v>
      </c>
      <c r="X674">
        <v>22.338000000000001</v>
      </c>
      <c r="Y674">
        <v>44767.550999999999</v>
      </c>
      <c r="Z674">
        <v>1.36</v>
      </c>
      <c r="AA674">
        <v>1.337</v>
      </c>
      <c r="AB674">
        <v>1.377</v>
      </c>
      <c r="AC674">
        <v>1.675</v>
      </c>
      <c r="AD674">
        <v>1.1060000000000001</v>
      </c>
      <c r="AE674">
        <v>7.2709000000000001</v>
      </c>
      <c r="AF674">
        <v>5.6336000000000004</v>
      </c>
      <c r="AG674">
        <v>1.093</v>
      </c>
      <c r="AH674">
        <v>1.3959999999999999</v>
      </c>
      <c r="AI674">
        <v>1.238</v>
      </c>
      <c r="AJ674">
        <v>0.63300000000000001</v>
      </c>
      <c r="AK674">
        <v>1.4670000000000001</v>
      </c>
      <c r="AL674" t="s">
        <v>1491</v>
      </c>
    </row>
    <row r="675" spans="1:38">
      <c r="A675">
        <v>74</v>
      </c>
      <c r="B675" t="s">
        <v>1321</v>
      </c>
      <c r="D675" t="s">
        <v>1322</v>
      </c>
      <c r="E675" t="s">
        <v>1493</v>
      </c>
      <c r="F675" t="s">
        <v>102</v>
      </c>
      <c r="G675">
        <v>22.359000000000002</v>
      </c>
      <c r="H675">
        <v>82436</v>
      </c>
      <c r="I675">
        <v>1887</v>
      </c>
      <c r="J675" t="s">
        <v>102</v>
      </c>
      <c r="K675" t="s">
        <v>102</v>
      </c>
      <c r="L675" t="s">
        <v>102</v>
      </c>
      <c r="M675" t="s">
        <v>102</v>
      </c>
      <c r="N675">
        <v>1.3736299999999999</v>
      </c>
      <c r="O675" t="s">
        <v>102</v>
      </c>
      <c r="P675" t="s">
        <v>102</v>
      </c>
      <c r="Q675" t="s">
        <v>102</v>
      </c>
      <c r="R675" t="s">
        <v>102</v>
      </c>
      <c r="U675">
        <v>21.667000000000002</v>
      </c>
      <c r="V675">
        <v>23.141999999999999</v>
      </c>
      <c r="W675">
        <v>5715.8180000000002</v>
      </c>
      <c r="X675">
        <v>26.242999999999999</v>
      </c>
      <c r="Y675">
        <v>38105.451000000001</v>
      </c>
      <c r="Z675" t="s">
        <v>5</v>
      </c>
      <c r="AA675" t="s">
        <v>5</v>
      </c>
      <c r="AB675">
        <v>1.998</v>
      </c>
      <c r="AC675">
        <v>1.677</v>
      </c>
      <c r="AD675">
        <v>1.169</v>
      </c>
      <c r="AE675">
        <v>3.6093000000000002</v>
      </c>
      <c r="AF675">
        <v>2.431</v>
      </c>
      <c r="AG675">
        <v>1.1830000000000001</v>
      </c>
      <c r="AH675">
        <v>0</v>
      </c>
      <c r="AI675">
        <v>0</v>
      </c>
      <c r="AJ675">
        <v>0.67700000000000005</v>
      </c>
      <c r="AK675">
        <v>1.4650000000000001</v>
      </c>
      <c r="AL675" t="s">
        <v>1491</v>
      </c>
    </row>
    <row r="676" spans="1:38">
      <c r="A676">
        <v>75</v>
      </c>
      <c r="B676" t="s">
        <v>1323</v>
      </c>
      <c r="D676" t="s">
        <v>1324</v>
      </c>
      <c r="E676" t="s">
        <v>1493</v>
      </c>
      <c r="F676" t="s">
        <v>102</v>
      </c>
      <c r="G676">
        <v>22.335000000000001</v>
      </c>
      <c r="H676">
        <v>179286</v>
      </c>
      <c r="I676">
        <v>5256</v>
      </c>
      <c r="J676" t="s">
        <v>102</v>
      </c>
      <c r="K676" t="s">
        <v>102</v>
      </c>
      <c r="L676" t="s">
        <v>102</v>
      </c>
      <c r="M676" t="s">
        <v>102</v>
      </c>
      <c r="N676">
        <v>2.9874200000000002</v>
      </c>
      <c r="O676" t="s">
        <v>102</v>
      </c>
      <c r="P676" t="s">
        <v>102</v>
      </c>
      <c r="Q676" t="s">
        <v>102</v>
      </c>
      <c r="R676" t="s">
        <v>102</v>
      </c>
      <c r="U676">
        <v>21.75</v>
      </c>
      <c r="V676">
        <v>23.25</v>
      </c>
      <c r="W676">
        <v>9533.6039999999994</v>
      </c>
      <c r="X676">
        <v>15.734</v>
      </c>
      <c r="Y676">
        <v>63557.358999999997</v>
      </c>
      <c r="Z676">
        <v>1.163</v>
      </c>
      <c r="AA676">
        <v>1.145</v>
      </c>
      <c r="AB676">
        <v>1.476</v>
      </c>
      <c r="AC676">
        <v>2.6629999999999998</v>
      </c>
      <c r="AD676">
        <v>1.091</v>
      </c>
      <c r="AE676">
        <v>0.85860000000000003</v>
      </c>
      <c r="AF676">
        <v>0.44130000000000003</v>
      </c>
      <c r="AG676">
        <v>0.91500000000000004</v>
      </c>
      <c r="AH676">
        <v>1.117</v>
      </c>
      <c r="AI676">
        <v>0.98899999999999999</v>
      </c>
      <c r="AJ676">
        <v>0.53400000000000003</v>
      </c>
      <c r="AK676">
        <v>1.464</v>
      </c>
      <c r="AL676" t="s">
        <v>1491</v>
      </c>
    </row>
    <row r="677" spans="1:38">
      <c r="A677">
        <v>76</v>
      </c>
      <c r="B677" t="s">
        <v>1325</v>
      </c>
      <c r="D677" t="s">
        <v>1326</v>
      </c>
      <c r="E677" t="s">
        <v>1493</v>
      </c>
      <c r="F677" t="s">
        <v>102</v>
      </c>
      <c r="G677">
        <v>22.355</v>
      </c>
      <c r="H677">
        <v>22074</v>
      </c>
      <c r="I677">
        <v>703</v>
      </c>
      <c r="J677" t="s">
        <v>102</v>
      </c>
      <c r="K677" t="s">
        <v>102</v>
      </c>
      <c r="L677" t="s">
        <v>102</v>
      </c>
      <c r="M677" t="s">
        <v>102</v>
      </c>
      <c r="N677">
        <v>0.36781999999999998</v>
      </c>
      <c r="O677" t="s">
        <v>102</v>
      </c>
      <c r="P677" t="s">
        <v>102</v>
      </c>
      <c r="Q677" t="s">
        <v>102</v>
      </c>
      <c r="R677" t="s">
        <v>102</v>
      </c>
      <c r="S677" t="s">
        <v>1248</v>
      </c>
      <c r="U677">
        <v>21.832999999999998</v>
      </c>
      <c r="V677">
        <v>23.125</v>
      </c>
      <c r="W677">
        <v>11360.516</v>
      </c>
      <c r="X677">
        <v>13.204000000000001</v>
      </c>
      <c r="Y677">
        <v>75736.771999999997</v>
      </c>
      <c r="Z677">
        <v>1.139</v>
      </c>
      <c r="AA677">
        <v>1.113</v>
      </c>
      <c r="AB677">
        <v>1.4810000000000001</v>
      </c>
      <c r="AC677">
        <v>16.835999999999999</v>
      </c>
      <c r="AD677">
        <v>1.07</v>
      </c>
      <c r="AE677">
        <v>0.44940000000000002</v>
      </c>
      <c r="AF677">
        <v>0.19570000000000001</v>
      </c>
      <c r="AG677">
        <v>0.83899999999999997</v>
      </c>
      <c r="AH677">
        <v>1.0389999999999999</v>
      </c>
      <c r="AI677">
        <v>0.92100000000000004</v>
      </c>
      <c r="AJ677">
        <v>0.49199999999999999</v>
      </c>
      <c r="AK677">
        <v>1.4730000000000001</v>
      </c>
      <c r="AL677" t="s">
        <v>1491</v>
      </c>
    </row>
    <row r="678" spans="1:38">
      <c r="A678">
        <v>77</v>
      </c>
      <c r="B678" t="s">
        <v>1327</v>
      </c>
      <c r="D678" t="s">
        <v>1328</v>
      </c>
      <c r="E678" t="s">
        <v>1493</v>
      </c>
      <c r="F678" t="s">
        <v>102</v>
      </c>
      <c r="G678">
        <v>22.495999999999999</v>
      </c>
      <c r="H678">
        <v>15433</v>
      </c>
      <c r="I678">
        <v>402</v>
      </c>
      <c r="J678" t="s">
        <v>102</v>
      </c>
      <c r="K678" t="s">
        <v>102</v>
      </c>
      <c r="L678" t="s">
        <v>102</v>
      </c>
      <c r="M678" t="s">
        <v>102</v>
      </c>
      <c r="N678">
        <v>0.25716</v>
      </c>
      <c r="O678" t="s">
        <v>102</v>
      </c>
      <c r="P678" t="s">
        <v>102</v>
      </c>
      <c r="Q678" t="s">
        <v>102</v>
      </c>
      <c r="R678" t="s">
        <v>102</v>
      </c>
      <c r="S678" t="s">
        <v>1248</v>
      </c>
      <c r="U678">
        <v>21.891999999999999</v>
      </c>
      <c r="V678">
        <v>23.2</v>
      </c>
      <c r="W678">
        <v>7817.9160000000002</v>
      </c>
      <c r="X678">
        <v>19.187000000000001</v>
      </c>
      <c r="Y678">
        <v>52119.436999999998</v>
      </c>
      <c r="Z678">
        <v>1.0489999999999999</v>
      </c>
      <c r="AA678">
        <v>1.0369999999999999</v>
      </c>
      <c r="AB678">
        <v>1.794</v>
      </c>
      <c r="AC678">
        <v>2.694</v>
      </c>
      <c r="AD678">
        <v>1.1000000000000001</v>
      </c>
      <c r="AE678">
        <v>0.57099999999999995</v>
      </c>
      <c r="AF678">
        <v>0.2697</v>
      </c>
      <c r="AG678">
        <v>1.018</v>
      </c>
      <c r="AH678">
        <v>1.121</v>
      </c>
      <c r="AI678">
        <v>1.0249999999999999</v>
      </c>
      <c r="AJ678">
        <v>0.63400000000000001</v>
      </c>
      <c r="AK678">
        <v>1.474</v>
      </c>
      <c r="AL678" t="s">
        <v>1491</v>
      </c>
    </row>
    <row r="679" spans="1:38">
      <c r="A679">
        <v>78</v>
      </c>
      <c r="B679" t="s">
        <v>1329</v>
      </c>
      <c r="D679" t="s">
        <v>1330</v>
      </c>
      <c r="E679" t="s">
        <v>1493</v>
      </c>
      <c r="F679" t="s">
        <v>102</v>
      </c>
      <c r="G679" t="s">
        <v>102</v>
      </c>
      <c r="H679" t="s">
        <v>102</v>
      </c>
      <c r="I679" t="s">
        <v>102</v>
      </c>
      <c r="J679" t="s">
        <v>102</v>
      </c>
      <c r="K679" t="s">
        <v>102</v>
      </c>
      <c r="L679" t="s">
        <v>102</v>
      </c>
      <c r="M679" t="s">
        <v>102</v>
      </c>
      <c r="N679" t="s">
        <v>102</v>
      </c>
      <c r="O679" t="s">
        <v>102</v>
      </c>
      <c r="P679" t="s">
        <v>102</v>
      </c>
      <c r="Q679" t="s">
        <v>102</v>
      </c>
      <c r="R679" t="s">
        <v>102</v>
      </c>
      <c r="T679" t="s">
        <v>102</v>
      </c>
      <c r="U679" t="s">
        <v>102</v>
      </c>
      <c r="V679" t="s">
        <v>102</v>
      </c>
      <c r="W679" t="s">
        <v>102</v>
      </c>
      <c r="X679" t="s">
        <v>102</v>
      </c>
      <c r="Y679" t="s">
        <v>102</v>
      </c>
      <c r="Z679" t="s">
        <v>102</v>
      </c>
      <c r="AA679" t="s">
        <v>102</v>
      </c>
      <c r="AB679" t="s">
        <v>102</v>
      </c>
      <c r="AC679" t="s">
        <v>102</v>
      </c>
      <c r="AD679" t="s">
        <v>102</v>
      </c>
      <c r="AE679" t="s">
        <v>102</v>
      </c>
      <c r="AF679" t="s">
        <v>102</v>
      </c>
      <c r="AG679" t="s">
        <v>102</v>
      </c>
      <c r="AH679" t="s">
        <v>102</v>
      </c>
      <c r="AI679" t="s">
        <v>102</v>
      </c>
      <c r="AJ679" t="s">
        <v>102</v>
      </c>
      <c r="AL679" t="s">
        <v>1491</v>
      </c>
    </row>
    <row r="680" spans="1:38">
      <c r="A680">
        <v>79</v>
      </c>
      <c r="B680" t="s">
        <v>1331</v>
      </c>
      <c r="C680" t="s">
        <v>977</v>
      </c>
      <c r="D680" t="s">
        <v>976</v>
      </c>
      <c r="E680" t="s">
        <v>1493</v>
      </c>
      <c r="F680" t="s">
        <v>102</v>
      </c>
      <c r="G680" t="s">
        <v>102</v>
      </c>
      <c r="H680" t="s">
        <v>102</v>
      </c>
      <c r="I680" t="s">
        <v>102</v>
      </c>
      <c r="J680" t="s">
        <v>102</v>
      </c>
      <c r="K680" t="s">
        <v>102</v>
      </c>
      <c r="L680" t="s">
        <v>102</v>
      </c>
      <c r="M680" t="s">
        <v>102</v>
      </c>
      <c r="N680" t="s">
        <v>102</v>
      </c>
      <c r="O680" t="s">
        <v>102</v>
      </c>
      <c r="P680" t="s">
        <v>102</v>
      </c>
      <c r="Q680" t="s">
        <v>102</v>
      </c>
      <c r="R680" t="s">
        <v>102</v>
      </c>
      <c r="T680" t="s">
        <v>102</v>
      </c>
      <c r="U680" t="s">
        <v>102</v>
      </c>
      <c r="V680" t="s">
        <v>102</v>
      </c>
      <c r="W680" t="s">
        <v>102</v>
      </c>
      <c r="X680" t="s">
        <v>102</v>
      </c>
      <c r="Y680" t="s">
        <v>102</v>
      </c>
      <c r="Z680" t="s">
        <v>102</v>
      </c>
      <c r="AA680" t="s">
        <v>102</v>
      </c>
      <c r="AB680" t="s">
        <v>102</v>
      </c>
      <c r="AC680" t="s">
        <v>102</v>
      </c>
      <c r="AD680" t="s">
        <v>102</v>
      </c>
      <c r="AE680" t="s">
        <v>102</v>
      </c>
      <c r="AF680" t="s">
        <v>102</v>
      </c>
      <c r="AG680" t="s">
        <v>102</v>
      </c>
      <c r="AH680" t="s">
        <v>102</v>
      </c>
      <c r="AI680" t="s">
        <v>102</v>
      </c>
      <c r="AJ680" t="s">
        <v>102</v>
      </c>
      <c r="AL680" t="s">
        <v>1491</v>
      </c>
    </row>
    <row r="681" spans="1:38">
      <c r="A681">
        <v>80</v>
      </c>
      <c r="B681" t="s">
        <v>1332</v>
      </c>
      <c r="C681" t="s">
        <v>424</v>
      </c>
      <c r="D681" t="s">
        <v>129</v>
      </c>
      <c r="E681" t="s">
        <v>1493</v>
      </c>
      <c r="F681" t="s">
        <v>102</v>
      </c>
      <c r="G681">
        <v>22.346</v>
      </c>
      <c r="H681">
        <v>785991</v>
      </c>
      <c r="I681">
        <v>19620</v>
      </c>
      <c r="J681" t="s">
        <v>102</v>
      </c>
      <c r="K681" t="s">
        <v>102</v>
      </c>
      <c r="L681" t="s">
        <v>102</v>
      </c>
      <c r="M681" t="s">
        <v>102</v>
      </c>
      <c r="N681">
        <v>13.096880000000001</v>
      </c>
      <c r="O681" t="s">
        <v>102</v>
      </c>
      <c r="P681" t="s">
        <v>102</v>
      </c>
      <c r="Q681" t="s">
        <v>102</v>
      </c>
      <c r="R681" t="s">
        <v>102</v>
      </c>
      <c r="T681" t="s">
        <v>1492</v>
      </c>
      <c r="U681">
        <v>21.658000000000001</v>
      </c>
      <c r="V681">
        <v>24.257999999999999</v>
      </c>
      <c r="W681">
        <v>9221.2260000000006</v>
      </c>
      <c r="X681">
        <v>16.266999999999999</v>
      </c>
      <c r="Y681">
        <v>61474.841</v>
      </c>
      <c r="Z681">
        <v>1.421</v>
      </c>
      <c r="AA681">
        <v>1.4710000000000001</v>
      </c>
      <c r="AB681">
        <v>2.2200000000000002</v>
      </c>
      <c r="AC681">
        <v>2.677</v>
      </c>
      <c r="AD681">
        <v>1.139</v>
      </c>
      <c r="AE681">
        <v>9.8140999999999998</v>
      </c>
      <c r="AF681">
        <v>7.3087999999999997</v>
      </c>
      <c r="AG681">
        <v>0.93100000000000005</v>
      </c>
      <c r="AH681">
        <v>1.8160000000000001</v>
      </c>
      <c r="AI681">
        <v>1.3939999999999999</v>
      </c>
      <c r="AJ681">
        <v>0.53900000000000003</v>
      </c>
      <c r="AK681">
        <v>1.464</v>
      </c>
      <c r="AL681" t="s">
        <v>1491</v>
      </c>
    </row>
    <row r="682" spans="1:38">
      <c r="A682">
        <v>81</v>
      </c>
      <c r="B682" t="s">
        <v>1333</v>
      </c>
      <c r="C682" t="s">
        <v>421</v>
      </c>
      <c r="D682" t="s">
        <v>125</v>
      </c>
      <c r="E682" t="s">
        <v>1493</v>
      </c>
      <c r="F682" t="s">
        <v>102</v>
      </c>
      <c r="G682">
        <v>22.384</v>
      </c>
      <c r="H682">
        <v>381482</v>
      </c>
      <c r="I682">
        <v>9468</v>
      </c>
      <c r="J682" t="s">
        <v>102</v>
      </c>
      <c r="K682" t="s">
        <v>102</v>
      </c>
      <c r="L682" t="s">
        <v>102</v>
      </c>
      <c r="M682" t="s">
        <v>102</v>
      </c>
      <c r="N682">
        <v>6.3565899999999997</v>
      </c>
      <c r="O682" t="s">
        <v>102</v>
      </c>
      <c r="P682" t="s">
        <v>102</v>
      </c>
      <c r="Q682" t="s">
        <v>102</v>
      </c>
      <c r="R682" t="s">
        <v>102</v>
      </c>
      <c r="T682" t="s">
        <v>1492</v>
      </c>
      <c r="U682">
        <v>21.675000000000001</v>
      </c>
      <c r="V682">
        <v>24.192</v>
      </c>
      <c r="W682">
        <v>9137.6049999999996</v>
      </c>
      <c r="X682">
        <v>16.416</v>
      </c>
      <c r="Y682">
        <v>60917.364000000001</v>
      </c>
      <c r="Z682">
        <v>1.3939999999999999</v>
      </c>
      <c r="AA682">
        <v>1.4570000000000001</v>
      </c>
      <c r="AB682">
        <v>2.218</v>
      </c>
      <c r="AC682">
        <v>2.6840000000000002</v>
      </c>
      <c r="AD682">
        <v>1.139</v>
      </c>
      <c r="AE682">
        <v>9.7913999999999994</v>
      </c>
      <c r="AF682">
        <v>7.1947000000000001</v>
      </c>
      <c r="AG682">
        <v>0.93700000000000006</v>
      </c>
      <c r="AH682">
        <v>1.835</v>
      </c>
      <c r="AI682">
        <v>1.403</v>
      </c>
      <c r="AJ682">
        <v>0.54200000000000004</v>
      </c>
      <c r="AK682">
        <v>1.4650000000000001</v>
      </c>
      <c r="AL682" t="s">
        <v>1491</v>
      </c>
    </row>
    <row r="683" spans="1:38">
      <c r="A683">
        <v>82</v>
      </c>
      <c r="B683" t="s">
        <v>1334</v>
      </c>
      <c r="C683" t="s">
        <v>418</v>
      </c>
      <c r="D683" t="s">
        <v>121</v>
      </c>
      <c r="E683" t="s">
        <v>1493</v>
      </c>
      <c r="F683" t="s">
        <v>102</v>
      </c>
      <c r="G683">
        <v>22.404</v>
      </c>
      <c r="H683">
        <v>196031</v>
      </c>
      <c r="I683">
        <v>4833</v>
      </c>
      <c r="J683" t="s">
        <v>102</v>
      </c>
      <c r="K683" t="s">
        <v>102</v>
      </c>
      <c r="L683" t="s">
        <v>102</v>
      </c>
      <c r="M683" t="s">
        <v>102</v>
      </c>
      <c r="N683">
        <v>3.2664300000000002</v>
      </c>
      <c r="O683" t="s">
        <v>102</v>
      </c>
      <c r="P683" t="s">
        <v>102</v>
      </c>
      <c r="Q683" t="s">
        <v>102</v>
      </c>
      <c r="R683" t="s">
        <v>102</v>
      </c>
      <c r="T683" t="s">
        <v>1492</v>
      </c>
      <c r="U683">
        <v>21.692</v>
      </c>
      <c r="V683">
        <v>24.242000000000001</v>
      </c>
      <c r="W683">
        <v>9082.7430000000004</v>
      </c>
      <c r="X683">
        <v>16.515000000000001</v>
      </c>
      <c r="Y683">
        <v>60551.62</v>
      </c>
      <c r="Z683" t="s">
        <v>5</v>
      </c>
      <c r="AA683" t="s">
        <v>5</v>
      </c>
      <c r="AB683">
        <v>2.2149999999999999</v>
      </c>
      <c r="AC683">
        <v>2.694</v>
      </c>
      <c r="AD683">
        <v>1.1399999999999999</v>
      </c>
      <c r="AE683">
        <v>9.8989999999999991</v>
      </c>
      <c r="AF683">
        <v>7.3152999999999997</v>
      </c>
      <c r="AG683">
        <v>0.94</v>
      </c>
      <c r="AH683">
        <v>0</v>
      </c>
      <c r="AI683">
        <v>1.4119999999999999</v>
      </c>
      <c r="AJ683">
        <v>0.54500000000000004</v>
      </c>
      <c r="AK683">
        <v>1.466</v>
      </c>
      <c r="AL683" t="s">
        <v>1491</v>
      </c>
    </row>
    <row r="684" spans="1:38">
      <c r="A684">
        <v>83</v>
      </c>
      <c r="B684" t="s">
        <v>1335</v>
      </c>
      <c r="C684" t="s">
        <v>415</v>
      </c>
      <c r="D684" t="s">
        <v>117</v>
      </c>
      <c r="E684" t="s">
        <v>1493</v>
      </c>
      <c r="F684" t="s">
        <v>102</v>
      </c>
      <c r="G684">
        <v>22.42</v>
      </c>
      <c r="H684">
        <v>97666</v>
      </c>
      <c r="I684">
        <v>2447</v>
      </c>
      <c r="J684" t="s">
        <v>102</v>
      </c>
      <c r="K684" t="s">
        <v>102</v>
      </c>
      <c r="L684" t="s">
        <v>102</v>
      </c>
      <c r="M684" t="s">
        <v>102</v>
      </c>
      <c r="N684">
        <v>1.6274</v>
      </c>
      <c r="O684" t="s">
        <v>102</v>
      </c>
      <c r="P684" t="s">
        <v>102</v>
      </c>
      <c r="Q684" t="s">
        <v>102</v>
      </c>
      <c r="R684" t="s">
        <v>102</v>
      </c>
      <c r="T684" t="s">
        <v>1492</v>
      </c>
      <c r="U684">
        <v>21.7</v>
      </c>
      <c r="V684">
        <v>24.024999999999999</v>
      </c>
      <c r="W684">
        <v>9193.9660000000003</v>
      </c>
      <c r="X684">
        <v>16.315000000000001</v>
      </c>
      <c r="Y684">
        <v>61293.106</v>
      </c>
      <c r="Z684">
        <v>1.393</v>
      </c>
      <c r="AA684">
        <v>1.427</v>
      </c>
      <c r="AB684">
        <v>2.2280000000000002</v>
      </c>
      <c r="AC684">
        <v>2.6970000000000001</v>
      </c>
      <c r="AD684">
        <v>1.1399999999999999</v>
      </c>
      <c r="AE684">
        <v>9.8396000000000008</v>
      </c>
      <c r="AF684">
        <v>7.2098000000000004</v>
      </c>
      <c r="AG684">
        <v>0.93500000000000005</v>
      </c>
      <c r="AH684">
        <v>1.7569999999999999</v>
      </c>
      <c r="AI684">
        <v>1.379</v>
      </c>
      <c r="AJ684">
        <v>0.54200000000000004</v>
      </c>
      <c r="AK684">
        <v>1.466</v>
      </c>
      <c r="AL684" t="s">
        <v>1491</v>
      </c>
    </row>
    <row r="685" spans="1:38">
      <c r="A685">
        <v>84</v>
      </c>
      <c r="B685" t="s">
        <v>1336</v>
      </c>
      <c r="C685" t="s">
        <v>412</v>
      </c>
      <c r="D685" t="s">
        <v>113</v>
      </c>
      <c r="E685" t="s">
        <v>1493</v>
      </c>
      <c r="F685" t="s">
        <v>102</v>
      </c>
      <c r="G685">
        <v>22.433</v>
      </c>
      <c r="H685">
        <v>33774</v>
      </c>
      <c r="I685">
        <v>903</v>
      </c>
      <c r="J685" t="s">
        <v>102</v>
      </c>
      <c r="K685" t="s">
        <v>102</v>
      </c>
      <c r="L685" t="s">
        <v>102</v>
      </c>
      <c r="M685" t="s">
        <v>102</v>
      </c>
      <c r="N685">
        <v>0.56276999999999999</v>
      </c>
      <c r="O685" t="s">
        <v>102</v>
      </c>
      <c r="P685" t="s">
        <v>102</v>
      </c>
      <c r="Q685" t="s">
        <v>102</v>
      </c>
      <c r="R685" t="s">
        <v>102</v>
      </c>
      <c r="U685">
        <v>21.742000000000001</v>
      </c>
      <c r="V685">
        <v>23.733000000000001</v>
      </c>
      <c r="W685">
        <v>9600.1550000000007</v>
      </c>
      <c r="X685">
        <v>15.625</v>
      </c>
      <c r="Y685">
        <v>64001.035000000003</v>
      </c>
      <c r="Z685">
        <v>1.5</v>
      </c>
      <c r="AA685">
        <v>1.407</v>
      </c>
      <c r="AB685">
        <v>2.3069999999999999</v>
      </c>
      <c r="AC685">
        <v>2.7050000000000001</v>
      </c>
      <c r="AD685">
        <v>1.1399999999999999</v>
      </c>
      <c r="AE685">
        <v>9.4578000000000007</v>
      </c>
      <c r="AF685">
        <v>6.9714</v>
      </c>
      <c r="AG685">
        <v>0.91600000000000004</v>
      </c>
      <c r="AH685">
        <v>1.526</v>
      </c>
      <c r="AI685">
        <v>1.2430000000000001</v>
      </c>
      <c r="AJ685">
        <v>0.53</v>
      </c>
      <c r="AK685">
        <v>1.466</v>
      </c>
      <c r="AL685" t="s">
        <v>1491</v>
      </c>
    </row>
    <row r="686" spans="1:38">
      <c r="A686">
        <v>85</v>
      </c>
      <c r="B686" t="s">
        <v>1337</v>
      </c>
      <c r="C686" t="s">
        <v>410</v>
      </c>
      <c r="D686" t="s">
        <v>109</v>
      </c>
      <c r="E686" t="s">
        <v>1493</v>
      </c>
      <c r="F686" t="s">
        <v>102</v>
      </c>
      <c r="G686">
        <v>22.443000000000001</v>
      </c>
      <c r="H686">
        <v>16727</v>
      </c>
      <c r="I686">
        <v>447</v>
      </c>
      <c r="J686" t="s">
        <v>102</v>
      </c>
      <c r="K686" t="s">
        <v>102</v>
      </c>
      <c r="L686" t="s">
        <v>102</v>
      </c>
      <c r="M686" t="s">
        <v>102</v>
      </c>
      <c r="N686">
        <v>0.27871000000000001</v>
      </c>
      <c r="O686" t="s">
        <v>102</v>
      </c>
      <c r="P686" t="s">
        <v>102</v>
      </c>
      <c r="Q686" t="s">
        <v>102</v>
      </c>
      <c r="R686" t="s">
        <v>102</v>
      </c>
      <c r="U686">
        <v>21.867000000000001</v>
      </c>
      <c r="V686">
        <v>23.808</v>
      </c>
      <c r="W686">
        <v>9728.4390000000003</v>
      </c>
      <c r="X686">
        <v>15.419</v>
      </c>
      <c r="Y686">
        <v>64856.262000000002</v>
      </c>
      <c r="Z686">
        <v>1.5589999999999999</v>
      </c>
      <c r="AA686">
        <v>1.4379999999999999</v>
      </c>
      <c r="AB686">
        <v>2.319</v>
      </c>
      <c r="AC686">
        <v>2.702</v>
      </c>
      <c r="AD686">
        <v>1.1399999999999999</v>
      </c>
      <c r="AE686">
        <v>9.3513000000000002</v>
      </c>
      <c r="AF686">
        <v>6.4911000000000003</v>
      </c>
      <c r="AG686">
        <v>0.91</v>
      </c>
      <c r="AH686">
        <v>1.52</v>
      </c>
      <c r="AI686">
        <v>1.2410000000000001</v>
      </c>
      <c r="AJ686">
        <v>0.52600000000000002</v>
      </c>
      <c r="AK686">
        <v>1.4670000000000001</v>
      </c>
      <c r="AL686" t="s">
        <v>1491</v>
      </c>
    </row>
    <row r="687" spans="1:38">
      <c r="A687">
        <v>86</v>
      </c>
      <c r="B687" t="s">
        <v>1338</v>
      </c>
      <c r="D687" t="s">
        <v>1339</v>
      </c>
      <c r="E687" t="s">
        <v>1493</v>
      </c>
      <c r="F687" t="s">
        <v>102</v>
      </c>
      <c r="G687">
        <v>22.39</v>
      </c>
      <c r="H687">
        <v>144721</v>
      </c>
      <c r="I687">
        <v>3986</v>
      </c>
      <c r="J687" t="s">
        <v>102</v>
      </c>
      <c r="K687" t="s">
        <v>102</v>
      </c>
      <c r="L687" t="s">
        <v>102</v>
      </c>
      <c r="M687" t="s">
        <v>102</v>
      </c>
      <c r="N687">
        <v>2.41147</v>
      </c>
      <c r="O687" t="s">
        <v>102</v>
      </c>
      <c r="P687" t="s">
        <v>102</v>
      </c>
      <c r="Q687" t="s">
        <v>102</v>
      </c>
      <c r="R687" t="s">
        <v>102</v>
      </c>
      <c r="U687">
        <v>21.683</v>
      </c>
      <c r="V687">
        <v>23.292000000000002</v>
      </c>
      <c r="W687">
        <v>8750.7139999999999</v>
      </c>
      <c r="X687">
        <v>17.140999999999998</v>
      </c>
      <c r="Y687">
        <v>58338.095999999998</v>
      </c>
      <c r="Z687">
        <v>1.1850000000000001</v>
      </c>
      <c r="AA687">
        <v>1.1850000000000001</v>
      </c>
      <c r="AB687">
        <v>1.2789999999999999</v>
      </c>
      <c r="AC687">
        <v>2.669</v>
      </c>
      <c r="AD687">
        <v>1.085</v>
      </c>
      <c r="AE687">
        <v>1.4708000000000001</v>
      </c>
      <c r="AF687">
        <v>0.53569999999999995</v>
      </c>
      <c r="AG687">
        <v>0.95699999999999996</v>
      </c>
      <c r="AH687">
        <v>1.226</v>
      </c>
      <c r="AI687">
        <v>1.081</v>
      </c>
      <c r="AJ687">
        <v>0.55700000000000005</v>
      </c>
      <c r="AK687">
        <v>1.464</v>
      </c>
      <c r="AL687" t="s">
        <v>1491</v>
      </c>
    </row>
    <row r="688" spans="1:38">
      <c r="A688">
        <v>87</v>
      </c>
      <c r="B688" t="s">
        <v>1340</v>
      </c>
      <c r="D688" t="s">
        <v>1341</v>
      </c>
      <c r="E688" t="s">
        <v>1493</v>
      </c>
      <c r="F688" t="s">
        <v>102</v>
      </c>
      <c r="G688">
        <v>22.407</v>
      </c>
      <c r="H688">
        <v>84463</v>
      </c>
      <c r="I688">
        <v>2328</v>
      </c>
      <c r="J688" t="s">
        <v>102</v>
      </c>
      <c r="K688" t="s">
        <v>102</v>
      </c>
      <c r="L688" t="s">
        <v>102</v>
      </c>
      <c r="M688" t="s">
        <v>102</v>
      </c>
      <c r="N688">
        <v>1.4074</v>
      </c>
      <c r="O688" t="s">
        <v>102</v>
      </c>
      <c r="P688" t="s">
        <v>102</v>
      </c>
      <c r="Q688" t="s">
        <v>102</v>
      </c>
      <c r="R688" t="s">
        <v>102</v>
      </c>
      <c r="U688">
        <v>21.867000000000001</v>
      </c>
      <c r="V688">
        <v>23.25</v>
      </c>
      <c r="W688">
        <v>8294.2189999999991</v>
      </c>
      <c r="X688">
        <v>18.085000000000001</v>
      </c>
      <c r="Y688">
        <v>55294.794000000002</v>
      </c>
      <c r="Z688">
        <v>1.268</v>
      </c>
      <c r="AA688">
        <v>1.2629999999999999</v>
      </c>
      <c r="AB688">
        <v>1.3380000000000001</v>
      </c>
      <c r="AC688">
        <v>2.6760000000000002</v>
      </c>
      <c r="AD688">
        <v>1.085</v>
      </c>
      <c r="AE688">
        <v>0.90739999999999998</v>
      </c>
      <c r="AF688">
        <v>0.33539999999999998</v>
      </c>
      <c r="AG688">
        <v>0.98399999999999999</v>
      </c>
      <c r="AH688">
        <v>1.1519999999999999</v>
      </c>
      <c r="AI688">
        <v>1.048</v>
      </c>
      <c r="AJ688">
        <v>0.57499999999999996</v>
      </c>
      <c r="AK688">
        <v>1.4670000000000001</v>
      </c>
      <c r="AL688" t="s">
        <v>1491</v>
      </c>
    </row>
    <row r="689" spans="1:38">
      <c r="A689">
        <v>88</v>
      </c>
      <c r="B689" t="s">
        <v>1342</v>
      </c>
      <c r="D689" t="s">
        <v>1343</v>
      </c>
      <c r="E689" t="s">
        <v>1493</v>
      </c>
      <c r="F689" t="s">
        <v>102</v>
      </c>
      <c r="G689">
        <v>22.452999999999999</v>
      </c>
      <c r="H689">
        <v>85446</v>
      </c>
      <c r="I689">
        <v>2139</v>
      </c>
      <c r="J689" t="s">
        <v>102</v>
      </c>
      <c r="K689" t="s">
        <v>102</v>
      </c>
      <c r="L689" t="s">
        <v>102</v>
      </c>
      <c r="M689" t="s">
        <v>102</v>
      </c>
      <c r="N689">
        <v>1.42377</v>
      </c>
      <c r="O689" t="s">
        <v>102</v>
      </c>
      <c r="P689" t="s">
        <v>102</v>
      </c>
      <c r="Q689" t="s">
        <v>102</v>
      </c>
      <c r="R689" t="s">
        <v>102</v>
      </c>
      <c r="U689">
        <v>21.792000000000002</v>
      </c>
      <c r="V689">
        <v>23.5</v>
      </c>
      <c r="W689">
        <v>7080.3450000000003</v>
      </c>
      <c r="X689">
        <v>21.184999999999999</v>
      </c>
      <c r="Y689">
        <v>47202.298000000003</v>
      </c>
      <c r="Z689">
        <v>1.256</v>
      </c>
      <c r="AA689">
        <v>1.24</v>
      </c>
      <c r="AB689">
        <v>1.5529999999999999</v>
      </c>
      <c r="AC689">
        <v>10.488</v>
      </c>
      <c r="AD689">
        <v>1.0660000000000001</v>
      </c>
      <c r="AE689">
        <v>7.6113</v>
      </c>
      <c r="AF689">
        <v>4.8974000000000002</v>
      </c>
      <c r="AG689">
        <v>1.0669999999999999</v>
      </c>
      <c r="AH689">
        <v>1.304</v>
      </c>
      <c r="AI689">
        <v>1.1599999999999999</v>
      </c>
      <c r="AJ689">
        <v>0.627</v>
      </c>
      <c r="AK689">
        <v>1.4710000000000001</v>
      </c>
      <c r="AL689" t="s">
        <v>1491</v>
      </c>
    </row>
    <row r="690" spans="1:38">
      <c r="A690">
        <v>89</v>
      </c>
      <c r="B690" t="s">
        <v>1344</v>
      </c>
      <c r="D690" t="s">
        <v>1345</v>
      </c>
      <c r="E690" t="s">
        <v>1493</v>
      </c>
      <c r="F690" t="s">
        <v>102</v>
      </c>
      <c r="G690">
        <v>22.416</v>
      </c>
      <c r="H690">
        <v>130410</v>
      </c>
      <c r="I690">
        <v>2083</v>
      </c>
      <c r="J690" t="s">
        <v>102</v>
      </c>
      <c r="K690" t="s">
        <v>102</v>
      </c>
      <c r="L690" t="s">
        <v>102</v>
      </c>
      <c r="M690" t="s">
        <v>102</v>
      </c>
      <c r="N690">
        <v>2.1730100000000001</v>
      </c>
      <c r="O690" t="s">
        <v>102</v>
      </c>
      <c r="P690" t="s">
        <v>102</v>
      </c>
      <c r="Q690" t="s">
        <v>102</v>
      </c>
      <c r="R690" t="s">
        <v>102</v>
      </c>
      <c r="U690">
        <v>21.774999999999999</v>
      </c>
      <c r="V690">
        <v>23.567</v>
      </c>
      <c r="W690">
        <v>2085.029</v>
      </c>
      <c r="X690">
        <v>71.941000000000003</v>
      </c>
      <c r="Y690">
        <v>13900.192999999999</v>
      </c>
      <c r="Z690" t="s">
        <v>5</v>
      </c>
      <c r="AA690" t="s">
        <v>5</v>
      </c>
      <c r="AB690">
        <v>1.3049999999999999</v>
      </c>
      <c r="AC690">
        <v>1.6819999999999999</v>
      </c>
      <c r="AD690">
        <v>1.1579999999999999</v>
      </c>
      <c r="AE690">
        <v>7.35</v>
      </c>
      <c r="AF690">
        <v>3.7246999999999999</v>
      </c>
      <c r="AG690">
        <v>1.964</v>
      </c>
      <c r="AH690">
        <v>0</v>
      </c>
      <c r="AI690">
        <v>0</v>
      </c>
      <c r="AJ690">
        <v>1.1279999999999999</v>
      </c>
      <c r="AK690">
        <v>1.468</v>
      </c>
      <c r="AL690" t="s">
        <v>1491</v>
      </c>
    </row>
    <row r="691" spans="1:38">
      <c r="A691">
        <v>90</v>
      </c>
      <c r="B691" t="s">
        <v>1346</v>
      </c>
      <c r="D691" t="s">
        <v>1347</v>
      </c>
      <c r="E691" t="s">
        <v>1493</v>
      </c>
      <c r="F691" t="s">
        <v>102</v>
      </c>
      <c r="G691">
        <v>22.422999999999998</v>
      </c>
      <c r="H691">
        <v>111856</v>
      </c>
      <c r="I691">
        <v>2260</v>
      </c>
      <c r="J691" t="s">
        <v>102</v>
      </c>
      <c r="K691" t="s">
        <v>102</v>
      </c>
      <c r="L691" t="s">
        <v>102</v>
      </c>
      <c r="M691" t="s">
        <v>102</v>
      </c>
      <c r="N691">
        <v>1.86385</v>
      </c>
      <c r="O691" t="s">
        <v>102</v>
      </c>
      <c r="P691" t="s">
        <v>102</v>
      </c>
      <c r="Q691" t="s">
        <v>102</v>
      </c>
      <c r="R691" t="s">
        <v>102</v>
      </c>
      <c r="U691">
        <v>21.766999999999999</v>
      </c>
      <c r="V691">
        <v>23.457999999999998</v>
      </c>
      <c r="W691">
        <v>5272.7860000000001</v>
      </c>
      <c r="X691">
        <v>28.448</v>
      </c>
      <c r="Y691">
        <v>35151.906999999999</v>
      </c>
      <c r="Z691" t="s">
        <v>5</v>
      </c>
      <c r="AA691" t="s">
        <v>5</v>
      </c>
      <c r="AB691">
        <v>1.3640000000000001</v>
      </c>
      <c r="AC691">
        <v>1.7849999999999999</v>
      </c>
      <c r="AD691">
        <v>1.17</v>
      </c>
      <c r="AE691">
        <v>5.6523000000000003</v>
      </c>
      <c r="AF691">
        <v>3.0124</v>
      </c>
      <c r="AG691">
        <v>1.2350000000000001</v>
      </c>
      <c r="AH691">
        <v>0</v>
      </c>
      <c r="AI691">
        <v>0</v>
      </c>
      <c r="AJ691">
        <v>0.72299999999999998</v>
      </c>
      <c r="AK691">
        <v>1.4710000000000001</v>
      </c>
      <c r="AL691" t="s">
        <v>1491</v>
      </c>
    </row>
    <row r="692" spans="1:38">
      <c r="A692">
        <v>91</v>
      </c>
      <c r="B692" t="s">
        <v>1348</v>
      </c>
      <c r="D692" t="s">
        <v>1349</v>
      </c>
      <c r="E692" t="s">
        <v>1493</v>
      </c>
      <c r="F692" t="s">
        <v>102</v>
      </c>
      <c r="G692">
        <v>22.361000000000001</v>
      </c>
      <c r="H692">
        <v>264901</v>
      </c>
      <c r="I692">
        <v>5967</v>
      </c>
      <c r="J692" t="s">
        <v>102</v>
      </c>
      <c r="K692" t="s">
        <v>102</v>
      </c>
      <c r="L692" t="s">
        <v>102</v>
      </c>
      <c r="M692" t="s">
        <v>102</v>
      </c>
      <c r="N692">
        <v>4.4140199999999998</v>
      </c>
      <c r="O692" t="s">
        <v>102</v>
      </c>
      <c r="P692" t="s">
        <v>102</v>
      </c>
      <c r="Q692" t="s">
        <v>102</v>
      </c>
      <c r="R692" t="s">
        <v>102</v>
      </c>
      <c r="U692">
        <v>21.692</v>
      </c>
      <c r="V692">
        <v>23.475000000000001</v>
      </c>
      <c r="W692">
        <v>7541.6059999999998</v>
      </c>
      <c r="X692">
        <v>19.89</v>
      </c>
      <c r="Y692">
        <v>50277.375</v>
      </c>
      <c r="Z692" t="s">
        <v>5</v>
      </c>
      <c r="AA692" t="s">
        <v>5</v>
      </c>
      <c r="AB692">
        <v>1.1850000000000001</v>
      </c>
      <c r="AC692">
        <v>7.7779999999999996</v>
      </c>
      <c r="AD692">
        <v>1.0680000000000001</v>
      </c>
      <c r="AE692">
        <v>9.2502999999999993</v>
      </c>
      <c r="AF692">
        <v>5.8784999999999998</v>
      </c>
      <c r="AG692">
        <v>1.03</v>
      </c>
      <c r="AH692">
        <v>0</v>
      </c>
      <c r="AI692">
        <v>0</v>
      </c>
      <c r="AJ692">
        <v>0.60499999999999998</v>
      </c>
      <c r="AK692">
        <v>1.464</v>
      </c>
      <c r="AL692" t="s">
        <v>1491</v>
      </c>
    </row>
    <row r="693" spans="1:38">
      <c r="A693">
        <v>92</v>
      </c>
      <c r="B693" t="s">
        <v>1350</v>
      </c>
      <c r="D693" t="s">
        <v>1351</v>
      </c>
      <c r="E693" t="s">
        <v>1493</v>
      </c>
      <c r="F693" t="s">
        <v>102</v>
      </c>
      <c r="G693">
        <v>22.419</v>
      </c>
      <c r="H693">
        <v>250637</v>
      </c>
      <c r="I693">
        <v>5724</v>
      </c>
      <c r="J693" t="s">
        <v>102</v>
      </c>
      <c r="K693" t="s">
        <v>102</v>
      </c>
      <c r="L693" t="s">
        <v>102</v>
      </c>
      <c r="M693" t="s">
        <v>102</v>
      </c>
      <c r="N693">
        <v>4.1763300000000001</v>
      </c>
      <c r="O693" t="s">
        <v>102</v>
      </c>
      <c r="P693" t="s">
        <v>102</v>
      </c>
      <c r="Q693" t="s">
        <v>102</v>
      </c>
      <c r="R693" t="s">
        <v>102</v>
      </c>
      <c r="U693">
        <v>21.808</v>
      </c>
      <c r="V693">
        <v>23.35</v>
      </c>
      <c r="W693">
        <v>5447.5889999999999</v>
      </c>
      <c r="X693">
        <v>27.535</v>
      </c>
      <c r="Y693">
        <v>36317.262000000002</v>
      </c>
      <c r="Z693">
        <v>1.343</v>
      </c>
      <c r="AA693">
        <v>1.3520000000000001</v>
      </c>
      <c r="AB693">
        <v>1.2250000000000001</v>
      </c>
      <c r="AC693">
        <v>1.5660000000000001</v>
      </c>
      <c r="AD693">
        <v>1.107</v>
      </c>
      <c r="AE693">
        <v>6.9846000000000004</v>
      </c>
      <c r="AF693">
        <v>5.3605999999999998</v>
      </c>
      <c r="AG693">
        <v>1.2150000000000001</v>
      </c>
      <c r="AH693">
        <v>1.3580000000000001</v>
      </c>
      <c r="AI693">
        <v>1.25</v>
      </c>
      <c r="AJ693">
        <v>0.70399999999999996</v>
      </c>
      <c r="AK693">
        <v>1.47</v>
      </c>
      <c r="AL693" t="s">
        <v>1491</v>
      </c>
    </row>
    <row r="694" spans="1:38">
      <c r="A694">
        <v>93</v>
      </c>
      <c r="B694" t="s">
        <v>1352</v>
      </c>
      <c r="D694" t="s">
        <v>1353</v>
      </c>
      <c r="E694" t="s">
        <v>1493</v>
      </c>
      <c r="F694" t="s">
        <v>102</v>
      </c>
      <c r="G694">
        <v>22.369</v>
      </c>
      <c r="H694">
        <v>74558</v>
      </c>
      <c r="I694">
        <v>1614</v>
      </c>
      <c r="J694" t="s">
        <v>102</v>
      </c>
      <c r="K694" t="s">
        <v>102</v>
      </c>
      <c r="L694" t="s">
        <v>102</v>
      </c>
      <c r="M694" t="s">
        <v>102</v>
      </c>
      <c r="N694">
        <v>1.2423500000000001</v>
      </c>
      <c r="O694" t="s">
        <v>102</v>
      </c>
      <c r="P694" t="s">
        <v>102</v>
      </c>
      <c r="Q694" t="s">
        <v>102</v>
      </c>
      <c r="R694" t="s">
        <v>102</v>
      </c>
      <c r="U694">
        <v>21.757999999999999</v>
      </c>
      <c r="V694">
        <v>23.225000000000001</v>
      </c>
      <c r="W694">
        <v>5020.8549999999996</v>
      </c>
      <c r="X694">
        <v>29.875</v>
      </c>
      <c r="Y694">
        <v>33472.370000000003</v>
      </c>
      <c r="Z694" t="s">
        <v>5</v>
      </c>
      <c r="AA694" t="s">
        <v>5</v>
      </c>
      <c r="AB694">
        <v>4.8410000000000002</v>
      </c>
      <c r="AC694">
        <v>6.3170000000000002</v>
      </c>
      <c r="AD694">
        <v>1.254</v>
      </c>
      <c r="AE694">
        <v>2.7042000000000002</v>
      </c>
      <c r="AF694">
        <v>1.9762999999999999</v>
      </c>
      <c r="AG694">
        <v>1.2629999999999999</v>
      </c>
      <c r="AH694">
        <v>0</v>
      </c>
      <c r="AI694">
        <v>0</v>
      </c>
      <c r="AJ694">
        <v>0.72399999999999998</v>
      </c>
      <c r="AK694">
        <v>1.468</v>
      </c>
      <c r="AL694" t="s">
        <v>1491</v>
      </c>
    </row>
    <row r="695" spans="1:38">
      <c r="A695">
        <v>94</v>
      </c>
      <c r="B695" t="s">
        <v>1354</v>
      </c>
      <c r="D695" t="s">
        <v>1355</v>
      </c>
      <c r="E695" t="s">
        <v>1493</v>
      </c>
      <c r="F695" t="s">
        <v>102</v>
      </c>
      <c r="G695">
        <v>22.327999999999999</v>
      </c>
      <c r="H695">
        <v>153554</v>
      </c>
      <c r="I695">
        <v>4129</v>
      </c>
      <c r="J695" t="s">
        <v>102</v>
      </c>
      <c r="K695" t="s">
        <v>102</v>
      </c>
      <c r="L695" t="s">
        <v>102</v>
      </c>
      <c r="M695" t="s">
        <v>102</v>
      </c>
      <c r="N695">
        <v>2.5586500000000001</v>
      </c>
      <c r="O695" t="s">
        <v>102</v>
      </c>
      <c r="P695" t="s">
        <v>102</v>
      </c>
      <c r="Q695" t="s">
        <v>102</v>
      </c>
      <c r="R695" t="s">
        <v>102</v>
      </c>
      <c r="U695">
        <v>21.783000000000001</v>
      </c>
      <c r="V695">
        <v>23.367000000000001</v>
      </c>
      <c r="W695">
        <v>8154.8680000000004</v>
      </c>
      <c r="X695">
        <v>18.393999999999998</v>
      </c>
      <c r="Y695">
        <v>54365.788</v>
      </c>
      <c r="Z695">
        <v>1.3320000000000001</v>
      </c>
      <c r="AA695">
        <v>1.278</v>
      </c>
      <c r="AB695">
        <v>1.327</v>
      </c>
      <c r="AC695">
        <v>1.1279999999999999</v>
      </c>
      <c r="AD695">
        <v>1.1259999999999999</v>
      </c>
      <c r="AE695">
        <v>5.8583999999999996</v>
      </c>
      <c r="AF695">
        <v>5.2439</v>
      </c>
      <c r="AG695">
        <v>0.98899999999999999</v>
      </c>
      <c r="AH695">
        <v>1.24</v>
      </c>
      <c r="AI695">
        <v>1.087</v>
      </c>
      <c r="AJ695">
        <v>0.57999999999999996</v>
      </c>
      <c r="AK695">
        <v>1.466</v>
      </c>
      <c r="AL695" t="s">
        <v>1491</v>
      </c>
    </row>
    <row r="696" spans="1:38">
      <c r="A696">
        <v>95</v>
      </c>
      <c r="B696" t="s">
        <v>1356</v>
      </c>
      <c r="D696" t="s">
        <v>1357</v>
      </c>
      <c r="E696" t="s">
        <v>1493</v>
      </c>
      <c r="F696" t="s">
        <v>102</v>
      </c>
      <c r="G696">
        <v>22.324999999999999</v>
      </c>
      <c r="H696">
        <v>92854</v>
      </c>
      <c r="I696">
        <v>2197</v>
      </c>
      <c r="J696" t="s">
        <v>102</v>
      </c>
      <c r="K696" t="s">
        <v>102</v>
      </c>
      <c r="L696" t="s">
        <v>102</v>
      </c>
      <c r="M696" t="s">
        <v>102</v>
      </c>
      <c r="N696">
        <v>1.54722</v>
      </c>
      <c r="O696" t="s">
        <v>102</v>
      </c>
      <c r="P696" t="s">
        <v>102</v>
      </c>
      <c r="Q696" t="s">
        <v>102</v>
      </c>
      <c r="R696" t="s">
        <v>102</v>
      </c>
      <c r="U696">
        <v>21.725000000000001</v>
      </c>
      <c r="V696">
        <v>23.183</v>
      </c>
      <c r="W696">
        <v>6823.29</v>
      </c>
      <c r="X696">
        <v>21.984000000000002</v>
      </c>
      <c r="Y696">
        <v>45488.601999999999</v>
      </c>
      <c r="Z696" t="s">
        <v>5</v>
      </c>
      <c r="AA696" t="s">
        <v>5</v>
      </c>
      <c r="AB696">
        <v>1.1539999999999999</v>
      </c>
      <c r="AC696">
        <v>1.4710000000000001</v>
      </c>
      <c r="AD696">
        <v>1.1240000000000001</v>
      </c>
      <c r="AE696">
        <v>3.2604000000000002</v>
      </c>
      <c r="AF696">
        <v>2.3586</v>
      </c>
      <c r="AG696">
        <v>1.081</v>
      </c>
      <c r="AH696">
        <v>0</v>
      </c>
      <c r="AI696">
        <v>0</v>
      </c>
      <c r="AJ696">
        <v>0.63500000000000001</v>
      </c>
      <c r="AK696">
        <v>1.468</v>
      </c>
      <c r="AL696" t="s">
        <v>1491</v>
      </c>
    </row>
    <row r="697" spans="1:38">
      <c r="A697">
        <v>96</v>
      </c>
      <c r="B697" t="s">
        <v>1358</v>
      </c>
      <c r="D697" t="s">
        <v>1359</v>
      </c>
      <c r="E697" t="s">
        <v>1493</v>
      </c>
      <c r="F697" t="s">
        <v>102</v>
      </c>
      <c r="G697" t="s">
        <v>102</v>
      </c>
      <c r="H697" t="s">
        <v>102</v>
      </c>
      <c r="I697" t="s">
        <v>102</v>
      </c>
      <c r="J697" t="s">
        <v>102</v>
      </c>
      <c r="K697" t="s">
        <v>102</v>
      </c>
      <c r="L697" t="s">
        <v>102</v>
      </c>
      <c r="M697" t="s">
        <v>102</v>
      </c>
      <c r="N697" t="s">
        <v>102</v>
      </c>
      <c r="O697" t="s">
        <v>102</v>
      </c>
      <c r="P697" t="s">
        <v>102</v>
      </c>
      <c r="Q697" t="s">
        <v>102</v>
      </c>
      <c r="R697" t="s">
        <v>102</v>
      </c>
      <c r="T697" t="s">
        <v>102</v>
      </c>
      <c r="U697" t="s">
        <v>102</v>
      </c>
      <c r="V697" t="s">
        <v>102</v>
      </c>
      <c r="W697" t="s">
        <v>102</v>
      </c>
      <c r="X697" t="s">
        <v>102</v>
      </c>
      <c r="Y697" t="s">
        <v>102</v>
      </c>
      <c r="Z697" t="s">
        <v>102</v>
      </c>
      <c r="AA697" t="s">
        <v>102</v>
      </c>
      <c r="AB697" t="s">
        <v>102</v>
      </c>
      <c r="AC697" t="s">
        <v>102</v>
      </c>
      <c r="AD697" t="s">
        <v>102</v>
      </c>
      <c r="AE697" t="s">
        <v>102</v>
      </c>
      <c r="AF697" t="s">
        <v>102</v>
      </c>
      <c r="AG697" t="s">
        <v>102</v>
      </c>
      <c r="AH697" t="s">
        <v>102</v>
      </c>
      <c r="AI697" t="s">
        <v>102</v>
      </c>
      <c r="AJ697" t="s">
        <v>102</v>
      </c>
      <c r="AL697" t="s">
        <v>1491</v>
      </c>
    </row>
    <row r="698" spans="1:38">
      <c r="A698">
        <v>97</v>
      </c>
      <c r="B698" t="s">
        <v>1360</v>
      </c>
      <c r="D698" t="s">
        <v>1361</v>
      </c>
      <c r="E698" t="s">
        <v>1493</v>
      </c>
      <c r="F698" t="s">
        <v>102</v>
      </c>
      <c r="G698" t="s">
        <v>102</v>
      </c>
      <c r="H698" t="s">
        <v>102</v>
      </c>
      <c r="I698" t="s">
        <v>102</v>
      </c>
      <c r="J698" t="s">
        <v>102</v>
      </c>
      <c r="K698" t="s">
        <v>102</v>
      </c>
      <c r="L698" t="s">
        <v>102</v>
      </c>
      <c r="M698" t="s">
        <v>102</v>
      </c>
      <c r="N698" t="s">
        <v>102</v>
      </c>
      <c r="O698" t="s">
        <v>102</v>
      </c>
      <c r="P698" t="s">
        <v>102</v>
      </c>
      <c r="Q698" t="s">
        <v>102</v>
      </c>
      <c r="R698" t="s">
        <v>102</v>
      </c>
      <c r="T698" t="s">
        <v>102</v>
      </c>
      <c r="U698" t="s">
        <v>102</v>
      </c>
      <c r="V698" t="s">
        <v>102</v>
      </c>
      <c r="W698" t="s">
        <v>102</v>
      </c>
      <c r="X698" t="s">
        <v>102</v>
      </c>
      <c r="Y698" t="s">
        <v>102</v>
      </c>
      <c r="Z698" t="s">
        <v>102</v>
      </c>
      <c r="AA698" t="s">
        <v>102</v>
      </c>
      <c r="AB698" t="s">
        <v>102</v>
      </c>
      <c r="AC698" t="s">
        <v>102</v>
      </c>
      <c r="AD698" t="s">
        <v>102</v>
      </c>
      <c r="AE698" t="s">
        <v>102</v>
      </c>
      <c r="AF698" t="s">
        <v>102</v>
      </c>
      <c r="AG698" t="s">
        <v>102</v>
      </c>
      <c r="AH698" t="s">
        <v>102</v>
      </c>
      <c r="AI698" t="s">
        <v>102</v>
      </c>
      <c r="AJ698" t="s">
        <v>102</v>
      </c>
      <c r="AL698" t="s">
        <v>1491</v>
      </c>
    </row>
    <row r="699" spans="1:38">
      <c r="A699">
        <v>98</v>
      </c>
      <c r="B699" t="s">
        <v>1362</v>
      </c>
      <c r="D699" t="s">
        <v>1363</v>
      </c>
      <c r="E699" t="s">
        <v>1493</v>
      </c>
      <c r="F699" t="s">
        <v>102</v>
      </c>
      <c r="G699">
        <v>22.31</v>
      </c>
      <c r="H699">
        <v>246994</v>
      </c>
      <c r="I699">
        <v>6220</v>
      </c>
      <c r="J699" t="s">
        <v>102</v>
      </c>
      <c r="K699" t="s">
        <v>102</v>
      </c>
      <c r="L699" t="s">
        <v>102</v>
      </c>
      <c r="M699" t="s">
        <v>102</v>
      </c>
      <c r="N699">
        <v>4.1156300000000003</v>
      </c>
      <c r="O699" t="s">
        <v>102</v>
      </c>
      <c r="P699" t="s">
        <v>102</v>
      </c>
      <c r="Q699" t="s">
        <v>102</v>
      </c>
      <c r="R699" t="s">
        <v>102</v>
      </c>
      <c r="U699">
        <v>21.617000000000001</v>
      </c>
      <c r="V699">
        <v>23.292000000000002</v>
      </c>
      <c r="W699">
        <v>7006.3149999999996</v>
      </c>
      <c r="X699">
        <v>21.408999999999999</v>
      </c>
      <c r="Y699">
        <v>46708.764000000003</v>
      </c>
      <c r="Z699">
        <v>1.1559999999999999</v>
      </c>
      <c r="AA699">
        <v>1.1499999999999999</v>
      </c>
      <c r="AB699">
        <v>1.421</v>
      </c>
      <c r="AC699">
        <v>2.4359999999999999</v>
      </c>
      <c r="AD699">
        <v>1.097</v>
      </c>
      <c r="AE699">
        <v>2.8121</v>
      </c>
      <c r="AF699">
        <v>1.4755</v>
      </c>
      <c r="AG699">
        <v>1.0660000000000001</v>
      </c>
      <c r="AH699">
        <v>1.302</v>
      </c>
      <c r="AI699">
        <v>1.153</v>
      </c>
      <c r="AJ699">
        <v>0.622</v>
      </c>
      <c r="AK699">
        <v>1.466</v>
      </c>
      <c r="AL699" t="s">
        <v>1491</v>
      </c>
    </row>
    <row r="700" spans="1:38">
      <c r="A700">
        <v>99</v>
      </c>
      <c r="B700" t="s">
        <v>1364</v>
      </c>
      <c r="D700" t="s">
        <v>1365</v>
      </c>
      <c r="E700" t="s">
        <v>1493</v>
      </c>
      <c r="F700" t="s">
        <v>102</v>
      </c>
      <c r="G700">
        <v>22.288</v>
      </c>
      <c r="H700">
        <v>67882</v>
      </c>
      <c r="I700">
        <v>1957</v>
      </c>
      <c r="J700" t="s">
        <v>102</v>
      </c>
      <c r="K700" t="s">
        <v>102</v>
      </c>
      <c r="L700" t="s">
        <v>102</v>
      </c>
      <c r="M700" t="s">
        <v>102</v>
      </c>
      <c r="N700">
        <v>1.1311100000000001</v>
      </c>
      <c r="O700" t="s">
        <v>102</v>
      </c>
      <c r="P700" t="s">
        <v>102</v>
      </c>
      <c r="Q700" t="s">
        <v>102</v>
      </c>
      <c r="R700" t="s">
        <v>102</v>
      </c>
      <c r="U700">
        <v>21.625</v>
      </c>
      <c r="V700">
        <v>22.992000000000001</v>
      </c>
      <c r="W700">
        <v>8681.7939999999999</v>
      </c>
      <c r="X700">
        <v>17.277999999999999</v>
      </c>
      <c r="Y700">
        <v>57878.624000000003</v>
      </c>
      <c r="Z700">
        <v>1.0740000000000001</v>
      </c>
      <c r="AA700">
        <v>1.0880000000000001</v>
      </c>
      <c r="AB700">
        <v>1.46</v>
      </c>
      <c r="AC700">
        <v>1.7709999999999999</v>
      </c>
      <c r="AD700">
        <v>1.1160000000000001</v>
      </c>
      <c r="AE700">
        <v>2.8915000000000002</v>
      </c>
      <c r="AF700">
        <v>2.2174999999999998</v>
      </c>
      <c r="AG700">
        <v>0.95699999999999996</v>
      </c>
      <c r="AH700">
        <v>1.0669999999999999</v>
      </c>
      <c r="AI700">
        <v>0.97</v>
      </c>
      <c r="AJ700">
        <v>0.56100000000000005</v>
      </c>
      <c r="AK700">
        <v>1.4630000000000001</v>
      </c>
      <c r="AL700" t="s">
        <v>1491</v>
      </c>
    </row>
    <row r="701" spans="1:38">
      <c r="A701">
        <v>100</v>
      </c>
      <c r="B701" t="s">
        <v>1366</v>
      </c>
      <c r="D701" t="s">
        <v>1148</v>
      </c>
      <c r="E701" t="s">
        <v>1493</v>
      </c>
      <c r="F701" t="s">
        <v>102</v>
      </c>
      <c r="G701">
        <v>22.298999999999999</v>
      </c>
      <c r="H701">
        <v>97213</v>
      </c>
      <c r="I701">
        <v>2991</v>
      </c>
      <c r="J701" t="s">
        <v>102</v>
      </c>
      <c r="K701" t="s">
        <v>102</v>
      </c>
      <c r="L701" t="s">
        <v>102</v>
      </c>
      <c r="M701" t="s">
        <v>102</v>
      </c>
      <c r="N701">
        <v>1.61985</v>
      </c>
      <c r="O701" t="s">
        <v>102</v>
      </c>
      <c r="P701" t="s">
        <v>102</v>
      </c>
      <c r="Q701" t="s">
        <v>102</v>
      </c>
      <c r="R701" t="s">
        <v>102</v>
      </c>
      <c r="U701">
        <v>21.832999999999998</v>
      </c>
      <c r="V701">
        <v>23.141999999999999</v>
      </c>
      <c r="W701">
        <v>10157.476000000001</v>
      </c>
      <c r="X701">
        <v>14.766999999999999</v>
      </c>
      <c r="Y701">
        <v>67716.502999999997</v>
      </c>
      <c r="Z701">
        <v>1.2490000000000001</v>
      </c>
      <c r="AA701">
        <v>1.2170000000000001</v>
      </c>
      <c r="AB701">
        <v>1.4990000000000001</v>
      </c>
      <c r="AC701">
        <v>18.283000000000001</v>
      </c>
      <c r="AD701">
        <v>1.07</v>
      </c>
      <c r="AE701">
        <v>3.6114000000000002</v>
      </c>
      <c r="AF701">
        <v>3.3163999999999998</v>
      </c>
      <c r="AG701">
        <v>0.88500000000000001</v>
      </c>
      <c r="AH701">
        <v>1.0329999999999999</v>
      </c>
      <c r="AI701">
        <v>0.92700000000000005</v>
      </c>
      <c r="AJ701">
        <v>0.52100000000000002</v>
      </c>
      <c r="AK701">
        <v>1.464</v>
      </c>
      <c r="AL701" t="s">
        <v>1491</v>
      </c>
    </row>
    <row r="702" spans="1:38">
      <c r="A702">
        <v>101</v>
      </c>
      <c r="B702" t="s">
        <v>1149</v>
      </c>
      <c r="D702" t="s">
        <v>1150</v>
      </c>
      <c r="E702" t="s">
        <v>1493</v>
      </c>
      <c r="F702" t="s">
        <v>102</v>
      </c>
      <c r="G702">
        <v>22.277000000000001</v>
      </c>
      <c r="H702">
        <v>297732</v>
      </c>
      <c r="I702">
        <v>7981</v>
      </c>
      <c r="J702" t="s">
        <v>102</v>
      </c>
      <c r="K702" t="s">
        <v>102</v>
      </c>
      <c r="L702" t="s">
        <v>102</v>
      </c>
      <c r="M702" t="s">
        <v>102</v>
      </c>
      <c r="N702">
        <v>4.9610700000000003</v>
      </c>
      <c r="O702" t="s">
        <v>102</v>
      </c>
      <c r="P702" t="s">
        <v>102</v>
      </c>
      <c r="Q702" t="s">
        <v>102</v>
      </c>
      <c r="R702" t="s">
        <v>102</v>
      </c>
      <c r="U702">
        <v>21.683</v>
      </c>
      <c r="V702">
        <v>23.225000000000001</v>
      </c>
      <c r="W702">
        <v>7858.7219999999998</v>
      </c>
      <c r="X702">
        <v>19.087</v>
      </c>
      <c r="Y702">
        <v>52391.481</v>
      </c>
      <c r="Z702">
        <v>1.1819999999999999</v>
      </c>
      <c r="AA702">
        <v>1.1539999999999999</v>
      </c>
      <c r="AB702">
        <v>1.43</v>
      </c>
      <c r="AC702">
        <v>3.2349999999999999</v>
      </c>
      <c r="AD702">
        <v>1.089</v>
      </c>
      <c r="AE702">
        <v>5.2263000000000002</v>
      </c>
      <c r="AF702">
        <v>4.1153000000000004</v>
      </c>
      <c r="AG702">
        <v>1.0049999999999999</v>
      </c>
      <c r="AH702">
        <v>1.202</v>
      </c>
      <c r="AI702">
        <v>1.07</v>
      </c>
      <c r="AJ702">
        <v>0.59</v>
      </c>
      <c r="AK702">
        <v>1.466</v>
      </c>
      <c r="AL702" t="s">
        <v>1491</v>
      </c>
    </row>
    <row r="703" spans="1:38">
      <c r="A703">
        <v>102</v>
      </c>
      <c r="B703" t="s">
        <v>1151</v>
      </c>
      <c r="D703" t="s">
        <v>1152</v>
      </c>
      <c r="E703" t="s">
        <v>1493</v>
      </c>
      <c r="F703" t="s">
        <v>102</v>
      </c>
      <c r="G703">
        <v>22.234000000000002</v>
      </c>
      <c r="H703">
        <v>61644</v>
      </c>
      <c r="I703">
        <v>1701</v>
      </c>
      <c r="J703" t="s">
        <v>102</v>
      </c>
      <c r="K703" t="s">
        <v>102</v>
      </c>
      <c r="L703" t="s">
        <v>102</v>
      </c>
      <c r="M703" t="s">
        <v>102</v>
      </c>
      <c r="N703">
        <v>1.0271699999999999</v>
      </c>
      <c r="O703" t="s">
        <v>102</v>
      </c>
      <c r="P703" t="s">
        <v>102</v>
      </c>
      <c r="Q703" t="s">
        <v>102</v>
      </c>
      <c r="R703" t="s">
        <v>102</v>
      </c>
      <c r="U703">
        <v>21.667000000000002</v>
      </c>
      <c r="V703">
        <v>23.067</v>
      </c>
      <c r="W703">
        <v>8238.7309999999998</v>
      </c>
      <c r="X703">
        <v>18.207000000000001</v>
      </c>
      <c r="Y703">
        <v>54924.874000000003</v>
      </c>
      <c r="Z703">
        <v>1.1419999999999999</v>
      </c>
      <c r="AA703">
        <v>1.1180000000000001</v>
      </c>
      <c r="AB703">
        <v>1.4530000000000001</v>
      </c>
      <c r="AC703">
        <v>7.2839999999999998</v>
      </c>
      <c r="AD703">
        <v>1.08</v>
      </c>
      <c r="AE703">
        <v>4.0198</v>
      </c>
      <c r="AF703">
        <v>2.9712000000000001</v>
      </c>
      <c r="AG703">
        <v>0.98</v>
      </c>
      <c r="AH703">
        <v>1.159</v>
      </c>
      <c r="AI703">
        <v>1.038</v>
      </c>
      <c r="AJ703">
        <v>0.57799999999999996</v>
      </c>
      <c r="AK703">
        <v>1.464</v>
      </c>
      <c r="AL703" t="s">
        <v>1491</v>
      </c>
    </row>
    <row r="704" spans="1:38">
      <c r="A704">
        <v>103</v>
      </c>
      <c r="B704" t="s">
        <v>1153</v>
      </c>
      <c r="D704" t="s">
        <v>1154</v>
      </c>
      <c r="E704" t="s">
        <v>1493</v>
      </c>
      <c r="F704" t="s">
        <v>102</v>
      </c>
      <c r="G704">
        <v>22.268999999999998</v>
      </c>
      <c r="H704">
        <v>398478</v>
      </c>
      <c r="I704">
        <v>9994</v>
      </c>
      <c r="J704" t="s">
        <v>102</v>
      </c>
      <c r="K704" t="s">
        <v>102</v>
      </c>
      <c r="L704" t="s">
        <v>102</v>
      </c>
      <c r="M704" t="s">
        <v>102</v>
      </c>
      <c r="N704">
        <v>6.6398000000000001</v>
      </c>
      <c r="O704" t="s">
        <v>102</v>
      </c>
      <c r="P704" t="s">
        <v>102</v>
      </c>
      <c r="Q704" t="s">
        <v>102</v>
      </c>
      <c r="R704" t="s">
        <v>102</v>
      </c>
      <c r="U704">
        <v>21.65</v>
      </c>
      <c r="V704">
        <v>23.183</v>
      </c>
      <c r="W704">
        <v>6700.9409999999998</v>
      </c>
      <c r="X704">
        <v>22.385000000000002</v>
      </c>
      <c r="Y704">
        <v>44672.938000000002</v>
      </c>
      <c r="Z704">
        <v>1.2210000000000001</v>
      </c>
      <c r="AA704">
        <v>1.2130000000000001</v>
      </c>
      <c r="AB704">
        <v>1.4339999999999999</v>
      </c>
      <c r="AC704">
        <v>1.667</v>
      </c>
      <c r="AD704">
        <v>1.1140000000000001</v>
      </c>
      <c r="AE704">
        <v>8.2015999999999991</v>
      </c>
      <c r="AF704">
        <v>6.2605000000000004</v>
      </c>
      <c r="AG704">
        <v>1.0880000000000001</v>
      </c>
      <c r="AH704">
        <v>1.2689999999999999</v>
      </c>
      <c r="AI704">
        <v>1.145</v>
      </c>
      <c r="AJ704">
        <v>0.63300000000000001</v>
      </c>
      <c r="AK704">
        <v>1.4670000000000001</v>
      </c>
      <c r="AL704" t="s">
        <v>1491</v>
      </c>
    </row>
    <row r="705" spans="1:38">
      <c r="A705">
        <v>104</v>
      </c>
      <c r="B705" t="s">
        <v>1155</v>
      </c>
      <c r="D705" t="s">
        <v>1156</v>
      </c>
      <c r="E705" t="s">
        <v>1493</v>
      </c>
      <c r="F705" t="s">
        <v>102</v>
      </c>
      <c r="G705">
        <v>22.271000000000001</v>
      </c>
      <c r="H705">
        <v>154134</v>
      </c>
      <c r="I705">
        <v>3542</v>
      </c>
      <c r="J705" t="s">
        <v>102</v>
      </c>
      <c r="K705" t="s">
        <v>102</v>
      </c>
      <c r="L705" t="s">
        <v>102</v>
      </c>
      <c r="M705" t="s">
        <v>102</v>
      </c>
      <c r="N705">
        <v>2.5683099999999999</v>
      </c>
      <c r="O705" t="s">
        <v>102</v>
      </c>
      <c r="P705" t="s">
        <v>102</v>
      </c>
      <c r="Q705" t="s">
        <v>102</v>
      </c>
      <c r="R705" t="s">
        <v>102</v>
      </c>
      <c r="U705">
        <v>21.617000000000001</v>
      </c>
      <c r="V705">
        <v>23.317</v>
      </c>
      <c r="W705">
        <v>6063.6180000000004</v>
      </c>
      <c r="X705">
        <v>24.738</v>
      </c>
      <c r="Y705">
        <v>40424.118000000002</v>
      </c>
      <c r="Z705" t="s">
        <v>5</v>
      </c>
      <c r="AA705" t="s">
        <v>5</v>
      </c>
      <c r="AB705">
        <v>1.3819999999999999</v>
      </c>
      <c r="AC705">
        <v>1.6739999999999999</v>
      </c>
      <c r="AD705">
        <v>1.1200000000000001</v>
      </c>
      <c r="AE705">
        <v>4.3962000000000003</v>
      </c>
      <c r="AF705">
        <v>3.3065000000000002</v>
      </c>
      <c r="AG705">
        <v>1.1439999999999999</v>
      </c>
      <c r="AH705">
        <v>0</v>
      </c>
      <c r="AI705">
        <v>1.28</v>
      </c>
      <c r="AJ705">
        <v>0.66700000000000004</v>
      </c>
      <c r="AK705">
        <v>1.464</v>
      </c>
      <c r="AL705" t="s">
        <v>1491</v>
      </c>
    </row>
    <row r="706" spans="1:38">
      <c r="A706">
        <v>105</v>
      </c>
      <c r="B706" t="s">
        <v>1157</v>
      </c>
      <c r="D706" t="s">
        <v>1158</v>
      </c>
      <c r="E706" t="s">
        <v>1493</v>
      </c>
      <c r="F706" t="s">
        <v>102</v>
      </c>
      <c r="G706">
        <v>22.263999999999999</v>
      </c>
      <c r="H706">
        <v>361961</v>
      </c>
      <c r="I706">
        <v>9765</v>
      </c>
      <c r="J706" t="s">
        <v>102</v>
      </c>
      <c r="K706" t="s">
        <v>102</v>
      </c>
      <c r="L706" t="s">
        <v>102</v>
      </c>
      <c r="M706" t="s">
        <v>102</v>
      </c>
      <c r="N706">
        <v>6.0313100000000004</v>
      </c>
      <c r="O706" t="s">
        <v>102</v>
      </c>
      <c r="P706" t="s">
        <v>102</v>
      </c>
      <c r="Q706" t="s">
        <v>102</v>
      </c>
      <c r="R706" t="s">
        <v>102</v>
      </c>
      <c r="U706">
        <v>21.617000000000001</v>
      </c>
      <c r="V706">
        <v>23.233000000000001</v>
      </c>
      <c r="W706">
        <v>8106.6440000000002</v>
      </c>
      <c r="X706">
        <v>18.503</v>
      </c>
      <c r="Y706">
        <v>54044.290999999997</v>
      </c>
      <c r="Z706">
        <v>1.161</v>
      </c>
      <c r="AA706">
        <v>1.143</v>
      </c>
      <c r="AB706">
        <v>1.415</v>
      </c>
      <c r="AC706">
        <v>3.0449999999999999</v>
      </c>
      <c r="AD706">
        <v>1.089</v>
      </c>
      <c r="AE706">
        <v>4.3662999999999998</v>
      </c>
      <c r="AF706">
        <v>3.6309999999999998</v>
      </c>
      <c r="AG706">
        <v>0.98899999999999999</v>
      </c>
      <c r="AH706">
        <v>1.23</v>
      </c>
      <c r="AI706">
        <v>1.0820000000000001</v>
      </c>
      <c r="AJ706">
        <v>0.57799999999999996</v>
      </c>
      <c r="AK706">
        <v>1.464</v>
      </c>
      <c r="AL706" t="s">
        <v>1491</v>
      </c>
    </row>
    <row r="707" spans="1:38">
      <c r="A707">
        <v>106</v>
      </c>
      <c r="B707" t="s">
        <v>1159</v>
      </c>
      <c r="D707" t="s">
        <v>1160</v>
      </c>
      <c r="E707" t="s">
        <v>1493</v>
      </c>
      <c r="F707" t="s">
        <v>102</v>
      </c>
      <c r="G707">
        <v>22.292999999999999</v>
      </c>
      <c r="H707">
        <v>128012</v>
      </c>
      <c r="I707">
        <v>3372</v>
      </c>
      <c r="J707" t="s">
        <v>102</v>
      </c>
      <c r="K707" t="s">
        <v>102</v>
      </c>
      <c r="L707" t="s">
        <v>102</v>
      </c>
      <c r="M707" t="s">
        <v>102</v>
      </c>
      <c r="N707">
        <v>2.1330399999999998</v>
      </c>
      <c r="O707" t="s">
        <v>102</v>
      </c>
      <c r="P707" t="s">
        <v>102</v>
      </c>
      <c r="Q707" t="s">
        <v>102</v>
      </c>
      <c r="R707" t="s">
        <v>102</v>
      </c>
      <c r="U707">
        <v>21.632999999999999</v>
      </c>
      <c r="V707">
        <v>23.141999999999999</v>
      </c>
      <c r="W707">
        <v>7565.8180000000002</v>
      </c>
      <c r="X707">
        <v>19.826000000000001</v>
      </c>
      <c r="Y707">
        <v>50438.786999999997</v>
      </c>
      <c r="Z707">
        <v>1.1080000000000001</v>
      </c>
      <c r="AA707">
        <v>1.1040000000000001</v>
      </c>
      <c r="AB707">
        <v>1.4730000000000001</v>
      </c>
      <c r="AC707">
        <v>1.7729999999999999</v>
      </c>
      <c r="AD707">
        <v>1.171</v>
      </c>
      <c r="AE707">
        <v>6.1730999999999998</v>
      </c>
      <c r="AF707">
        <v>4.8612000000000002</v>
      </c>
      <c r="AG707">
        <v>1.0249999999999999</v>
      </c>
      <c r="AH707">
        <v>1.208</v>
      </c>
      <c r="AI707">
        <v>1.0820000000000001</v>
      </c>
      <c r="AJ707">
        <v>0.60299999999999998</v>
      </c>
      <c r="AK707">
        <v>1.466</v>
      </c>
      <c r="AL707" t="s">
        <v>1491</v>
      </c>
    </row>
    <row r="708" spans="1:38">
      <c r="A708">
        <v>107</v>
      </c>
      <c r="B708" t="s">
        <v>1161</v>
      </c>
      <c r="D708" t="s">
        <v>1162</v>
      </c>
      <c r="E708" t="s">
        <v>1493</v>
      </c>
      <c r="F708" t="s">
        <v>102</v>
      </c>
      <c r="G708">
        <v>22.32</v>
      </c>
      <c r="H708">
        <v>75710</v>
      </c>
      <c r="I708">
        <v>1801</v>
      </c>
      <c r="J708" t="s">
        <v>102</v>
      </c>
      <c r="K708" t="s">
        <v>102</v>
      </c>
      <c r="L708" t="s">
        <v>102</v>
      </c>
      <c r="M708" t="s">
        <v>102</v>
      </c>
      <c r="N708">
        <v>1.2615499999999999</v>
      </c>
      <c r="O708" t="s">
        <v>102</v>
      </c>
      <c r="P708" t="s">
        <v>102</v>
      </c>
      <c r="Q708" t="s">
        <v>102</v>
      </c>
      <c r="R708" t="s">
        <v>102</v>
      </c>
      <c r="U708">
        <v>21.783000000000001</v>
      </c>
      <c r="V708">
        <v>23.292000000000002</v>
      </c>
      <c r="W708">
        <v>5897.6229999999996</v>
      </c>
      <c r="X708">
        <v>25.434000000000001</v>
      </c>
      <c r="Y708">
        <v>39317.49</v>
      </c>
      <c r="Z708">
        <v>1.367</v>
      </c>
      <c r="AA708">
        <v>1.365</v>
      </c>
      <c r="AB708">
        <v>2.3519999999999999</v>
      </c>
      <c r="AC708">
        <v>1.7709999999999999</v>
      </c>
      <c r="AD708">
        <v>1.165</v>
      </c>
      <c r="AE708">
        <v>3.7382</v>
      </c>
      <c r="AF708">
        <v>2.7934000000000001</v>
      </c>
      <c r="AG708">
        <v>1.163</v>
      </c>
      <c r="AH708">
        <v>1.323</v>
      </c>
      <c r="AI708">
        <v>1.2150000000000001</v>
      </c>
      <c r="AJ708">
        <v>0.67700000000000005</v>
      </c>
      <c r="AK708">
        <v>1.4670000000000001</v>
      </c>
      <c r="AL708" t="s">
        <v>1491</v>
      </c>
    </row>
    <row r="709" spans="1:38">
      <c r="A709">
        <v>108</v>
      </c>
      <c r="B709" t="s">
        <v>1163</v>
      </c>
      <c r="D709" t="s">
        <v>1164</v>
      </c>
      <c r="E709" t="s">
        <v>1493</v>
      </c>
      <c r="F709" t="s">
        <v>102</v>
      </c>
      <c r="G709" t="s">
        <v>102</v>
      </c>
      <c r="H709" t="s">
        <v>102</v>
      </c>
      <c r="I709" t="s">
        <v>102</v>
      </c>
      <c r="J709" t="s">
        <v>102</v>
      </c>
      <c r="K709" t="s">
        <v>102</v>
      </c>
      <c r="L709" t="s">
        <v>102</v>
      </c>
      <c r="M709" t="s">
        <v>102</v>
      </c>
      <c r="N709" t="s">
        <v>102</v>
      </c>
      <c r="O709" t="s">
        <v>102</v>
      </c>
      <c r="P709" t="s">
        <v>102</v>
      </c>
      <c r="Q709" t="s">
        <v>102</v>
      </c>
      <c r="R709" t="s">
        <v>102</v>
      </c>
      <c r="T709" t="s">
        <v>102</v>
      </c>
      <c r="U709" t="s">
        <v>102</v>
      </c>
      <c r="V709" t="s">
        <v>102</v>
      </c>
      <c r="W709" t="s">
        <v>102</v>
      </c>
      <c r="X709" t="s">
        <v>102</v>
      </c>
      <c r="Y709" t="s">
        <v>102</v>
      </c>
      <c r="Z709" t="s">
        <v>102</v>
      </c>
      <c r="AA709" t="s">
        <v>102</v>
      </c>
      <c r="AB709" t="s">
        <v>102</v>
      </c>
      <c r="AC709" t="s">
        <v>102</v>
      </c>
      <c r="AD709" t="s">
        <v>102</v>
      </c>
      <c r="AE709" t="s">
        <v>102</v>
      </c>
      <c r="AF709" t="s">
        <v>102</v>
      </c>
      <c r="AG709" t="s">
        <v>102</v>
      </c>
      <c r="AH709" t="s">
        <v>102</v>
      </c>
      <c r="AI709" t="s">
        <v>102</v>
      </c>
      <c r="AJ709" t="s">
        <v>102</v>
      </c>
      <c r="AL709" t="s">
        <v>1491</v>
      </c>
    </row>
    <row r="710" spans="1:38">
      <c r="A710">
        <v>109</v>
      </c>
      <c r="B710" t="s">
        <v>1165</v>
      </c>
      <c r="D710" t="s">
        <v>1166</v>
      </c>
      <c r="E710" t="s">
        <v>1493</v>
      </c>
      <c r="F710" t="s">
        <v>102</v>
      </c>
      <c r="G710" t="s">
        <v>102</v>
      </c>
      <c r="H710" t="s">
        <v>102</v>
      </c>
      <c r="I710" t="s">
        <v>102</v>
      </c>
      <c r="J710" t="s">
        <v>102</v>
      </c>
      <c r="K710" t="s">
        <v>102</v>
      </c>
      <c r="L710" t="s">
        <v>102</v>
      </c>
      <c r="M710" t="s">
        <v>102</v>
      </c>
      <c r="N710" t="s">
        <v>102</v>
      </c>
      <c r="O710" t="s">
        <v>102</v>
      </c>
      <c r="P710" t="s">
        <v>102</v>
      </c>
      <c r="Q710" t="s">
        <v>102</v>
      </c>
      <c r="R710" t="s">
        <v>102</v>
      </c>
      <c r="T710" t="s">
        <v>102</v>
      </c>
      <c r="U710" t="s">
        <v>102</v>
      </c>
      <c r="V710" t="s">
        <v>102</v>
      </c>
      <c r="W710" t="s">
        <v>102</v>
      </c>
      <c r="X710" t="s">
        <v>102</v>
      </c>
      <c r="Y710" t="s">
        <v>102</v>
      </c>
      <c r="Z710" t="s">
        <v>102</v>
      </c>
      <c r="AA710" t="s">
        <v>102</v>
      </c>
      <c r="AB710" t="s">
        <v>102</v>
      </c>
      <c r="AC710" t="s">
        <v>102</v>
      </c>
      <c r="AD710" t="s">
        <v>102</v>
      </c>
      <c r="AE710" t="s">
        <v>102</v>
      </c>
      <c r="AF710" t="s">
        <v>102</v>
      </c>
      <c r="AG710" t="s">
        <v>102</v>
      </c>
      <c r="AH710" t="s">
        <v>102</v>
      </c>
      <c r="AI710" t="s">
        <v>102</v>
      </c>
      <c r="AJ710" t="s">
        <v>102</v>
      </c>
      <c r="AL710" t="s">
        <v>1491</v>
      </c>
    </row>
    <row r="711" spans="1:38">
      <c r="A711">
        <v>110</v>
      </c>
      <c r="B711" t="s">
        <v>1167</v>
      </c>
      <c r="D711" t="s">
        <v>1168</v>
      </c>
      <c r="E711" t="s">
        <v>1493</v>
      </c>
      <c r="F711" t="s">
        <v>102</v>
      </c>
      <c r="G711">
        <v>22.321999999999999</v>
      </c>
      <c r="H711">
        <v>222029</v>
      </c>
      <c r="I711">
        <v>5411</v>
      </c>
      <c r="J711" t="s">
        <v>102</v>
      </c>
      <c r="K711" t="s">
        <v>102</v>
      </c>
      <c r="L711" t="s">
        <v>102</v>
      </c>
      <c r="M711" t="s">
        <v>102</v>
      </c>
      <c r="N711">
        <v>3.69963</v>
      </c>
      <c r="O711" t="s">
        <v>102</v>
      </c>
      <c r="P711" t="s">
        <v>102</v>
      </c>
      <c r="Q711" t="s">
        <v>102</v>
      </c>
      <c r="R711" t="s">
        <v>102</v>
      </c>
      <c r="U711">
        <v>21.617000000000001</v>
      </c>
      <c r="V711">
        <v>23.425000000000001</v>
      </c>
      <c r="W711">
        <v>6944.0820000000003</v>
      </c>
      <c r="X711">
        <v>21.600999999999999</v>
      </c>
      <c r="Y711">
        <v>46293.877</v>
      </c>
      <c r="Z711">
        <v>1.278</v>
      </c>
      <c r="AA711">
        <v>1.27</v>
      </c>
      <c r="AB711">
        <v>1.288</v>
      </c>
      <c r="AC711">
        <v>1.7450000000000001</v>
      </c>
      <c r="AD711">
        <v>1.103</v>
      </c>
      <c r="AE711">
        <v>7.6363000000000003</v>
      </c>
      <c r="AF711">
        <v>5.0080999999999998</v>
      </c>
      <c r="AG711">
        <v>1.0720000000000001</v>
      </c>
      <c r="AH711">
        <v>1.41</v>
      </c>
      <c r="AI711">
        <v>1.2430000000000001</v>
      </c>
      <c r="AJ711">
        <v>0.623</v>
      </c>
      <c r="AK711">
        <v>1.4690000000000001</v>
      </c>
      <c r="AL711" t="s">
        <v>1491</v>
      </c>
    </row>
    <row r="712" spans="1:38">
      <c r="A712">
        <v>111</v>
      </c>
      <c r="B712" t="s">
        <v>1169</v>
      </c>
      <c r="D712" t="s">
        <v>1170</v>
      </c>
      <c r="E712" t="s">
        <v>1493</v>
      </c>
      <c r="F712" t="s">
        <v>102</v>
      </c>
      <c r="G712">
        <v>22.382999999999999</v>
      </c>
      <c r="H712">
        <v>212886</v>
      </c>
      <c r="I712">
        <v>4488</v>
      </c>
      <c r="J712" t="s">
        <v>102</v>
      </c>
      <c r="K712" t="s">
        <v>102</v>
      </c>
      <c r="L712" t="s">
        <v>102</v>
      </c>
      <c r="M712" t="s">
        <v>102</v>
      </c>
      <c r="N712">
        <v>3.5472899999999998</v>
      </c>
      <c r="O712" t="s">
        <v>102</v>
      </c>
      <c r="P712" t="s">
        <v>102</v>
      </c>
      <c r="Q712" t="s">
        <v>102</v>
      </c>
      <c r="R712" t="s">
        <v>102</v>
      </c>
      <c r="U712">
        <v>21.524999999999999</v>
      </c>
      <c r="V712">
        <v>23.358000000000001</v>
      </c>
      <c r="W712">
        <v>4719.2849999999999</v>
      </c>
      <c r="X712">
        <v>31.783999999999999</v>
      </c>
      <c r="Y712">
        <v>31461.899000000001</v>
      </c>
      <c r="Z712">
        <v>1.169</v>
      </c>
      <c r="AA712">
        <v>1.19</v>
      </c>
      <c r="AB712">
        <v>0.91500000000000004</v>
      </c>
      <c r="AC712">
        <v>1.673</v>
      </c>
      <c r="AD712">
        <v>1.1319999999999999</v>
      </c>
      <c r="AE712">
        <v>10.8986</v>
      </c>
      <c r="AF712">
        <v>6.9149000000000003</v>
      </c>
      <c r="AG712">
        <v>1.3029999999999999</v>
      </c>
      <c r="AH712">
        <v>1.4410000000000001</v>
      </c>
      <c r="AI712">
        <v>1.31</v>
      </c>
      <c r="AJ712">
        <v>0.77500000000000002</v>
      </c>
      <c r="AK712">
        <v>1.47</v>
      </c>
      <c r="AL712" t="s">
        <v>1491</v>
      </c>
    </row>
    <row r="713" spans="1:38">
      <c r="A713">
        <v>112</v>
      </c>
      <c r="B713" t="s">
        <v>1171</v>
      </c>
      <c r="D713" t="s">
        <v>1172</v>
      </c>
      <c r="E713" t="s">
        <v>1493</v>
      </c>
      <c r="F713" t="s">
        <v>102</v>
      </c>
      <c r="G713">
        <v>22.312000000000001</v>
      </c>
      <c r="H713">
        <v>106483</v>
      </c>
      <c r="I713">
        <v>2687</v>
      </c>
      <c r="J713" t="s">
        <v>102</v>
      </c>
      <c r="K713" t="s">
        <v>102</v>
      </c>
      <c r="L713" t="s">
        <v>102</v>
      </c>
      <c r="M713" t="s">
        <v>102</v>
      </c>
      <c r="N713">
        <v>1.7743100000000001</v>
      </c>
      <c r="O713" t="s">
        <v>102</v>
      </c>
      <c r="P713" t="s">
        <v>102</v>
      </c>
      <c r="Q713" t="s">
        <v>102</v>
      </c>
      <c r="R713" t="s">
        <v>102</v>
      </c>
      <c r="U713">
        <v>21.667000000000002</v>
      </c>
      <c r="V713">
        <v>23.466999999999999</v>
      </c>
      <c r="W713">
        <v>8105.23</v>
      </c>
      <c r="X713">
        <v>18.507000000000001</v>
      </c>
      <c r="Y713">
        <v>54034.868000000002</v>
      </c>
      <c r="Z713">
        <v>1.514</v>
      </c>
      <c r="AA713">
        <v>1.3460000000000001</v>
      </c>
      <c r="AB713">
        <v>1.2250000000000001</v>
      </c>
      <c r="AC713">
        <v>9.9190000000000005</v>
      </c>
      <c r="AD713">
        <v>1.069</v>
      </c>
      <c r="AE713">
        <v>6.1436999999999999</v>
      </c>
      <c r="AF713">
        <v>4.4131</v>
      </c>
      <c r="AG713">
        <v>0.99099999999999999</v>
      </c>
      <c r="AH713">
        <v>1.571</v>
      </c>
      <c r="AI713">
        <v>1.242</v>
      </c>
      <c r="AJ713">
        <v>0.57599999999999996</v>
      </c>
      <c r="AK713">
        <v>1.4650000000000001</v>
      </c>
      <c r="AL713" t="s">
        <v>1491</v>
      </c>
    </row>
    <row r="714" spans="1:38">
      <c r="A714">
        <v>113</v>
      </c>
      <c r="B714" t="s">
        <v>1173</v>
      </c>
      <c r="D714" t="s">
        <v>1174</v>
      </c>
      <c r="E714" t="s">
        <v>1493</v>
      </c>
      <c r="F714" t="s">
        <v>102</v>
      </c>
      <c r="G714">
        <v>22.298999999999999</v>
      </c>
      <c r="H714">
        <v>192754</v>
      </c>
      <c r="I714">
        <v>4945</v>
      </c>
      <c r="J714" t="s">
        <v>102</v>
      </c>
      <c r="K714" t="s">
        <v>102</v>
      </c>
      <c r="L714" t="s">
        <v>102</v>
      </c>
      <c r="M714" t="s">
        <v>102</v>
      </c>
      <c r="N714">
        <v>3.21183</v>
      </c>
      <c r="O714" t="s">
        <v>102</v>
      </c>
      <c r="P714" t="s">
        <v>102</v>
      </c>
      <c r="Q714" t="s">
        <v>102</v>
      </c>
      <c r="R714" t="s">
        <v>102</v>
      </c>
      <c r="U714">
        <v>21.591999999999999</v>
      </c>
      <c r="V714">
        <v>23.558</v>
      </c>
      <c r="W714">
        <v>8145.7179999999998</v>
      </c>
      <c r="X714">
        <v>18.414999999999999</v>
      </c>
      <c r="Y714">
        <v>54304.79</v>
      </c>
      <c r="Z714">
        <v>1.331</v>
      </c>
      <c r="AA714">
        <v>1.292</v>
      </c>
      <c r="AB714">
        <v>1.091</v>
      </c>
      <c r="AC714">
        <v>1.665</v>
      </c>
      <c r="AD714">
        <v>1.103</v>
      </c>
      <c r="AE714">
        <v>9.4803999999999995</v>
      </c>
      <c r="AF714">
        <v>6.7648000000000001</v>
      </c>
      <c r="AG714">
        <v>0.98799999999999999</v>
      </c>
      <c r="AH714">
        <v>1.4139999999999999</v>
      </c>
      <c r="AI714">
        <v>1.204</v>
      </c>
      <c r="AJ714">
        <v>0.57599999999999996</v>
      </c>
      <c r="AK714">
        <v>1.464</v>
      </c>
      <c r="AL714" t="s">
        <v>1491</v>
      </c>
    </row>
    <row r="715" spans="1:38">
      <c r="A715">
        <v>114</v>
      </c>
      <c r="B715" t="s">
        <v>1175</v>
      </c>
      <c r="D715" t="s">
        <v>1176</v>
      </c>
      <c r="E715" t="s">
        <v>1493</v>
      </c>
      <c r="F715" t="s">
        <v>102</v>
      </c>
      <c r="G715">
        <v>22.33</v>
      </c>
      <c r="H715">
        <v>126918</v>
      </c>
      <c r="I715">
        <v>2561</v>
      </c>
      <c r="J715" t="s">
        <v>102</v>
      </c>
      <c r="K715" t="s">
        <v>102</v>
      </c>
      <c r="L715" t="s">
        <v>102</v>
      </c>
      <c r="M715" t="s">
        <v>102</v>
      </c>
      <c r="N715">
        <v>2.1148199999999999</v>
      </c>
      <c r="O715" t="s">
        <v>102</v>
      </c>
      <c r="P715" t="s">
        <v>102</v>
      </c>
      <c r="Q715" t="s">
        <v>102</v>
      </c>
      <c r="R715" t="s">
        <v>102</v>
      </c>
      <c r="U715">
        <v>21.591999999999999</v>
      </c>
      <c r="V715">
        <v>23.492000000000001</v>
      </c>
      <c r="W715">
        <v>3200.86</v>
      </c>
      <c r="X715">
        <v>46.862000000000002</v>
      </c>
      <c r="Y715">
        <v>21339.063999999998</v>
      </c>
      <c r="Z715">
        <v>1.3939999999999999</v>
      </c>
      <c r="AA715">
        <v>1.4219999999999999</v>
      </c>
      <c r="AB715">
        <v>0.79400000000000004</v>
      </c>
      <c r="AC715">
        <v>1.7729999999999999</v>
      </c>
      <c r="AD715">
        <v>1.1040000000000001</v>
      </c>
      <c r="AE715">
        <v>6.1112000000000002</v>
      </c>
      <c r="AF715">
        <v>3.6488</v>
      </c>
      <c r="AG715">
        <v>1.579</v>
      </c>
      <c r="AH715">
        <v>1.5349999999999999</v>
      </c>
      <c r="AI715">
        <v>1.4019999999999999</v>
      </c>
      <c r="AJ715">
        <v>0.82699999999999996</v>
      </c>
      <c r="AK715">
        <v>1.468</v>
      </c>
      <c r="AL715" t="s">
        <v>1491</v>
      </c>
    </row>
    <row r="716" spans="1:38">
      <c r="A716">
        <v>115</v>
      </c>
      <c r="B716" t="s">
        <v>1177</v>
      </c>
      <c r="D716" t="s">
        <v>1178</v>
      </c>
      <c r="E716" t="s">
        <v>1493</v>
      </c>
      <c r="F716" t="s">
        <v>102</v>
      </c>
      <c r="G716">
        <v>22.72</v>
      </c>
      <c r="H716">
        <v>290190</v>
      </c>
      <c r="I716">
        <v>5307</v>
      </c>
      <c r="J716" t="s">
        <v>102</v>
      </c>
      <c r="K716" t="s">
        <v>102</v>
      </c>
      <c r="L716" t="s">
        <v>102</v>
      </c>
      <c r="M716" t="s">
        <v>102</v>
      </c>
      <c r="N716">
        <v>4.8353900000000003</v>
      </c>
      <c r="O716" t="s">
        <v>102</v>
      </c>
      <c r="P716" t="s">
        <v>102</v>
      </c>
      <c r="Q716" t="s">
        <v>102</v>
      </c>
      <c r="R716" t="s">
        <v>102</v>
      </c>
      <c r="U716">
        <v>21.632999999999999</v>
      </c>
      <c r="V716">
        <v>23.582999999999998</v>
      </c>
      <c r="W716">
        <v>4092.7510000000002</v>
      </c>
      <c r="X716">
        <v>36.65</v>
      </c>
      <c r="Y716">
        <v>27285.006000000001</v>
      </c>
      <c r="Z716" t="s">
        <v>5</v>
      </c>
      <c r="AA716" t="s">
        <v>5</v>
      </c>
      <c r="AB716">
        <v>0.95499999999999996</v>
      </c>
      <c r="AC716">
        <v>1.821</v>
      </c>
      <c r="AD716">
        <v>1.133</v>
      </c>
      <c r="AE716">
        <v>13.0044</v>
      </c>
      <c r="AF716">
        <v>7.3414999999999999</v>
      </c>
      <c r="AG716">
        <v>1.421</v>
      </c>
      <c r="AH716">
        <v>0</v>
      </c>
      <c r="AI716">
        <v>1.615</v>
      </c>
      <c r="AJ716">
        <v>0.90700000000000003</v>
      </c>
      <c r="AK716">
        <v>1.492</v>
      </c>
      <c r="AL716" t="s">
        <v>1491</v>
      </c>
    </row>
    <row r="717" spans="1:38">
      <c r="A717">
        <v>116</v>
      </c>
      <c r="B717" t="s">
        <v>1179</v>
      </c>
      <c r="D717" t="s">
        <v>1180</v>
      </c>
      <c r="E717" t="s">
        <v>1493</v>
      </c>
      <c r="F717" t="s">
        <v>102</v>
      </c>
      <c r="G717">
        <v>22.29</v>
      </c>
      <c r="H717">
        <v>187379</v>
      </c>
      <c r="I717">
        <v>4767</v>
      </c>
      <c r="J717" t="s">
        <v>102</v>
      </c>
      <c r="K717" t="s">
        <v>102</v>
      </c>
      <c r="L717" t="s">
        <v>102</v>
      </c>
      <c r="M717" t="s">
        <v>102</v>
      </c>
      <c r="N717">
        <v>3.1222699999999999</v>
      </c>
      <c r="O717" t="s">
        <v>102</v>
      </c>
      <c r="P717" t="s">
        <v>102</v>
      </c>
      <c r="Q717" t="s">
        <v>102</v>
      </c>
      <c r="R717" t="s">
        <v>102</v>
      </c>
      <c r="U717">
        <v>21.567</v>
      </c>
      <c r="V717">
        <v>23.55</v>
      </c>
      <c r="W717">
        <v>8380.1389999999992</v>
      </c>
      <c r="X717">
        <v>17.899000000000001</v>
      </c>
      <c r="Y717">
        <v>55867.591999999997</v>
      </c>
      <c r="Z717">
        <v>1.38</v>
      </c>
      <c r="AA717">
        <v>1.3340000000000001</v>
      </c>
      <c r="AB717">
        <v>1.476</v>
      </c>
      <c r="AC717">
        <v>2.6619999999999999</v>
      </c>
      <c r="AD717">
        <v>1.125</v>
      </c>
      <c r="AE717">
        <v>1.0513999999999999</v>
      </c>
      <c r="AF717">
        <v>0.44450000000000001</v>
      </c>
      <c r="AG717">
        <v>0.97399999999999998</v>
      </c>
      <c r="AH717">
        <v>1.4870000000000001</v>
      </c>
      <c r="AI717">
        <v>1.254</v>
      </c>
      <c r="AJ717">
        <v>0.56499999999999995</v>
      </c>
      <c r="AK717">
        <v>1.4630000000000001</v>
      </c>
      <c r="AL717" t="s">
        <v>1491</v>
      </c>
    </row>
    <row r="718" spans="1:38">
      <c r="A718">
        <v>117</v>
      </c>
      <c r="B718" t="s">
        <v>1181</v>
      </c>
      <c r="D718" t="s">
        <v>1182</v>
      </c>
      <c r="E718" t="s">
        <v>1493</v>
      </c>
      <c r="F718" t="s">
        <v>102</v>
      </c>
      <c r="G718">
        <v>22.300999999999998</v>
      </c>
      <c r="H718">
        <v>82234</v>
      </c>
      <c r="I718">
        <v>1795</v>
      </c>
      <c r="J718" t="s">
        <v>102</v>
      </c>
      <c r="K718" t="s">
        <v>102</v>
      </c>
      <c r="L718" t="s">
        <v>102</v>
      </c>
      <c r="M718" t="s">
        <v>102</v>
      </c>
      <c r="N718">
        <v>1.37026</v>
      </c>
      <c r="O718" t="s">
        <v>102</v>
      </c>
      <c r="P718" t="s">
        <v>102</v>
      </c>
      <c r="Q718" t="s">
        <v>102</v>
      </c>
      <c r="R718" t="s">
        <v>102</v>
      </c>
      <c r="U718">
        <v>21.742000000000001</v>
      </c>
      <c r="V718">
        <v>23.4</v>
      </c>
      <c r="W718">
        <v>6146.15</v>
      </c>
      <c r="X718">
        <v>24.405999999999999</v>
      </c>
      <c r="Y718">
        <v>40974.334999999999</v>
      </c>
      <c r="Z718" t="s">
        <v>5</v>
      </c>
      <c r="AA718" t="s">
        <v>5</v>
      </c>
      <c r="AB718">
        <v>1.137</v>
      </c>
      <c r="AC718">
        <v>9.7579999999999991</v>
      </c>
      <c r="AD718">
        <v>1.099</v>
      </c>
      <c r="AE718">
        <v>0.47639999999999999</v>
      </c>
      <c r="AF718">
        <v>0.1769</v>
      </c>
      <c r="AG718">
        <v>1.1379999999999999</v>
      </c>
      <c r="AH718">
        <v>0</v>
      </c>
      <c r="AI718">
        <v>1.3680000000000001</v>
      </c>
      <c r="AJ718">
        <v>0.74099999999999999</v>
      </c>
      <c r="AK718">
        <v>1.4650000000000001</v>
      </c>
      <c r="AL718" t="s">
        <v>1491</v>
      </c>
    </row>
    <row r="719" spans="1:38">
      <c r="A719">
        <v>118</v>
      </c>
      <c r="B719" t="s">
        <v>1183</v>
      </c>
      <c r="D719" t="s">
        <v>1184</v>
      </c>
      <c r="E719" t="s">
        <v>1493</v>
      </c>
      <c r="F719" t="s">
        <v>102</v>
      </c>
      <c r="G719">
        <v>22.29</v>
      </c>
      <c r="H719">
        <v>196841</v>
      </c>
      <c r="I719">
        <v>3762</v>
      </c>
      <c r="J719" t="s">
        <v>102</v>
      </c>
      <c r="K719" t="s">
        <v>102</v>
      </c>
      <c r="L719" t="s">
        <v>102</v>
      </c>
      <c r="M719" t="s">
        <v>102</v>
      </c>
      <c r="N719">
        <v>3.2799499999999999</v>
      </c>
      <c r="O719" t="s">
        <v>102</v>
      </c>
      <c r="P719" t="s">
        <v>102</v>
      </c>
      <c r="Q719" t="s">
        <v>102</v>
      </c>
      <c r="R719" t="s">
        <v>102</v>
      </c>
      <c r="T719" t="s">
        <v>1492</v>
      </c>
      <c r="U719">
        <v>21.725000000000001</v>
      </c>
      <c r="V719">
        <v>23.216999999999999</v>
      </c>
      <c r="W719">
        <v>4867.7709999999997</v>
      </c>
      <c r="X719">
        <v>30.815000000000001</v>
      </c>
      <c r="Y719">
        <v>32451.807000000001</v>
      </c>
      <c r="Z719" t="s">
        <v>5</v>
      </c>
      <c r="AA719" t="s">
        <v>5</v>
      </c>
      <c r="AB719">
        <v>0.99</v>
      </c>
      <c r="AC719">
        <v>9.8979999999999997</v>
      </c>
      <c r="AD719">
        <v>1.0660000000000001</v>
      </c>
      <c r="AE719">
        <v>1.1557999999999999</v>
      </c>
      <c r="AF719">
        <v>0.34699999999999998</v>
      </c>
      <c r="AG719">
        <v>1.278</v>
      </c>
      <c r="AH719">
        <v>0</v>
      </c>
      <c r="AI719">
        <v>0</v>
      </c>
      <c r="AJ719">
        <v>0.78300000000000003</v>
      </c>
      <c r="AK719">
        <v>1.464</v>
      </c>
      <c r="AL719" t="s">
        <v>1491</v>
      </c>
    </row>
    <row r="720" spans="1:38">
      <c r="A720">
        <v>119</v>
      </c>
      <c r="B720" t="s">
        <v>1185</v>
      </c>
      <c r="D720" t="s">
        <v>1186</v>
      </c>
      <c r="E720" t="s">
        <v>1493</v>
      </c>
      <c r="F720" t="s">
        <v>102</v>
      </c>
      <c r="G720">
        <v>22.297000000000001</v>
      </c>
      <c r="H720">
        <v>49606</v>
      </c>
      <c r="I720">
        <v>1225</v>
      </c>
      <c r="J720" t="s">
        <v>102</v>
      </c>
      <c r="K720" t="s">
        <v>102</v>
      </c>
      <c r="L720" t="s">
        <v>102</v>
      </c>
      <c r="M720" t="s">
        <v>102</v>
      </c>
      <c r="N720">
        <v>0.82657999999999998</v>
      </c>
      <c r="O720" t="s">
        <v>102</v>
      </c>
      <c r="P720" t="s">
        <v>102</v>
      </c>
      <c r="Q720" t="s">
        <v>102</v>
      </c>
      <c r="R720" t="s">
        <v>102</v>
      </c>
      <c r="U720">
        <v>21.817</v>
      </c>
      <c r="V720">
        <v>23.4</v>
      </c>
      <c r="W720">
        <v>6924.8419999999996</v>
      </c>
      <c r="X720">
        <v>21.661000000000001</v>
      </c>
      <c r="Y720">
        <v>46165.614999999998</v>
      </c>
      <c r="Z720">
        <v>1.5069999999999999</v>
      </c>
      <c r="AA720">
        <v>1.4750000000000001</v>
      </c>
      <c r="AB720">
        <v>1.39</v>
      </c>
      <c r="AC720">
        <v>9.7889999999999997</v>
      </c>
      <c r="AD720">
        <v>1.08</v>
      </c>
      <c r="AE720">
        <v>2.2235999999999998</v>
      </c>
      <c r="AF720">
        <v>1.5288999999999999</v>
      </c>
      <c r="AG720">
        <v>1.0720000000000001</v>
      </c>
      <c r="AH720">
        <v>1.3360000000000001</v>
      </c>
      <c r="AI720">
        <v>1.218</v>
      </c>
      <c r="AJ720">
        <v>0.628</v>
      </c>
      <c r="AK720">
        <v>1.466</v>
      </c>
      <c r="AL720" t="s">
        <v>1491</v>
      </c>
    </row>
    <row r="721" spans="1:38">
      <c r="A721">
        <v>120</v>
      </c>
      <c r="B721" t="s">
        <v>1187</v>
      </c>
      <c r="D721" t="s">
        <v>1188</v>
      </c>
      <c r="E721" t="s">
        <v>1493</v>
      </c>
      <c r="F721" t="s">
        <v>102</v>
      </c>
      <c r="G721" t="s">
        <v>102</v>
      </c>
      <c r="H721" t="s">
        <v>102</v>
      </c>
      <c r="I721" t="s">
        <v>102</v>
      </c>
      <c r="J721" t="s">
        <v>102</v>
      </c>
      <c r="K721" t="s">
        <v>102</v>
      </c>
      <c r="L721" t="s">
        <v>102</v>
      </c>
      <c r="M721" t="s">
        <v>102</v>
      </c>
      <c r="N721" t="s">
        <v>102</v>
      </c>
      <c r="O721" t="s">
        <v>102</v>
      </c>
      <c r="P721" t="s">
        <v>102</v>
      </c>
      <c r="Q721" t="s">
        <v>102</v>
      </c>
      <c r="R721" t="s">
        <v>102</v>
      </c>
      <c r="T721" t="s">
        <v>102</v>
      </c>
      <c r="U721" t="s">
        <v>102</v>
      </c>
      <c r="V721" t="s">
        <v>102</v>
      </c>
      <c r="W721" t="s">
        <v>102</v>
      </c>
      <c r="X721" t="s">
        <v>102</v>
      </c>
      <c r="Y721" t="s">
        <v>102</v>
      </c>
      <c r="Z721" t="s">
        <v>102</v>
      </c>
      <c r="AA721" t="s">
        <v>102</v>
      </c>
      <c r="AB721" t="s">
        <v>102</v>
      </c>
      <c r="AC721" t="s">
        <v>102</v>
      </c>
      <c r="AD721" t="s">
        <v>102</v>
      </c>
      <c r="AE721" t="s">
        <v>102</v>
      </c>
      <c r="AF721" t="s">
        <v>102</v>
      </c>
      <c r="AG721" t="s">
        <v>102</v>
      </c>
      <c r="AH721" t="s">
        <v>102</v>
      </c>
      <c r="AI721" t="s">
        <v>102</v>
      </c>
      <c r="AJ721" t="s">
        <v>102</v>
      </c>
      <c r="AL721" t="s">
        <v>1491</v>
      </c>
    </row>
    <row r="722" spans="1:38">
      <c r="A722">
        <v>121</v>
      </c>
      <c r="B722" t="s">
        <v>1189</v>
      </c>
      <c r="D722" t="s">
        <v>1190</v>
      </c>
      <c r="E722" t="s">
        <v>1493</v>
      </c>
      <c r="F722" t="s">
        <v>102</v>
      </c>
      <c r="G722" t="s">
        <v>102</v>
      </c>
      <c r="H722" t="s">
        <v>102</v>
      </c>
      <c r="I722" t="s">
        <v>102</v>
      </c>
      <c r="J722" t="s">
        <v>102</v>
      </c>
      <c r="K722" t="s">
        <v>102</v>
      </c>
      <c r="L722" t="s">
        <v>102</v>
      </c>
      <c r="M722" t="s">
        <v>102</v>
      </c>
      <c r="N722" t="s">
        <v>102</v>
      </c>
      <c r="O722" t="s">
        <v>102</v>
      </c>
      <c r="P722" t="s">
        <v>102</v>
      </c>
      <c r="Q722" t="s">
        <v>102</v>
      </c>
      <c r="R722" t="s">
        <v>102</v>
      </c>
      <c r="T722" t="s">
        <v>102</v>
      </c>
      <c r="U722" t="s">
        <v>102</v>
      </c>
      <c r="V722" t="s">
        <v>102</v>
      </c>
      <c r="W722" t="s">
        <v>102</v>
      </c>
      <c r="X722" t="s">
        <v>102</v>
      </c>
      <c r="Y722" t="s">
        <v>102</v>
      </c>
      <c r="Z722" t="s">
        <v>102</v>
      </c>
      <c r="AA722" t="s">
        <v>102</v>
      </c>
      <c r="AB722" t="s">
        <v>102</v>
      </c>
      <c r="AC722" t="s">
        <v>102</v>
      </c>
      <c r="AD722" t="s">
        <v>102</v>
      </c>
      <c r="AE722" t="s">
        <v>102</v>
      </c>
      <c r="AF722" t="s">
        <v>102</v>
      </c>
      <c r="AG722" t="s">
        <v>102</v>
      </c>
      <c r="AH722" t="s">
        <v>102</v>
      </c>
      <c r="AI722" t="s">
        <v>102</v>
      </c>
      <c r="AJ722" t="s">
        <v>102</v>
      </c>
      <c r="AL722" t="s">
        <v>1491</v>
      </c>
    </row>
    <row r="723" spans="1:38">
      <c r="A723">
        <v>122</v>
      </c>
      <c r="B723" t="s">
        <v>1191</v>
      </c>
      <c r="C723" t="s">
        <v>421</v>
      </c>
      <c r="D723" t="s">
        <v>125</v>
      </c>
      <c r="E723" t="s">
        <v>1493</v>
      </c>
      <c r="F723" t="s">
        <v>102</v>
      </c>
      <c r="G723">
        <v>22.297999999999998</v>
      </c>
      <c r="H723">
        <v>321623</v>
      </c>
      <c r="I723">
        <v>9222</v>
      </c>
      <c r="J723" t="s">
        <v>102</v>
      </c>
      <c r="K723" t="s">
        <v>102</v>
      </c>
      <c r="L723" t="s">
        <v>102</v>
      </c>
      <c r="M723" t="s">
        <v>102</v>
      </c>
      <c r="N723">
        <v>5.3591600000000001</v>
      </c>
      <c r="O723" t="s">
        <v>102</v>
      </c>
      <c r="P723" t="s">
        <v>102</v>
      </c>
      <c r="Q723" t="s">
        <v>102</v>
      </c>
      <c r="R723" t="s">
        <v>102</v>
      </c>
      <c r="U723">
        <v>21.558</v>
      </c>
      <c r="V723">
        <v>23.858000000000001</v>
      </c>
      <c r="W723">
        <v>10204.432000000001</v>
      </c>
      <c r="X723">
        <v>14.699</v>
      </c>
      <c r="Y723">
        <v>68029.547000000006</v>
      </c>
      <c r="Z723">
        <v>1.214</v>
      </c>
      <c r="AA723">
        <v>1.1579999999999999</v>
      </c>
      <c r="AB723">
        <v>2.3650000000000002</v>
      </c>
      <c r="AC723">
        <v>2.68</v>
      </c>
      <c r="AD723">
        <v>1.141</v>
      </c>
      <c r="AE723">
        <v>9.8367000000000004</v>
      </c>
      <c r="AF723">
        <v>7.2709999999999999</v>
      </c>
      <c r="AG723">
        <v>0.88300000000000001</v>
      </c>
      <c r="AH723">
        <v>1.294</v>
      </c>
      <c r="AI723">
        <v>1.054</v>
      </c>
      <c r="AJ723">
        <v>0.51300000000000001</v>
      </c>
      <c r="AK723">
        <v>1.4650000000000001</v>
      </c>
      <c r="AL723" t="s">
        <v>1491</v>
      </c>
    </row>
    <row r="724" spans="1:38">
      <c r="A724">
        <v>123</v>
      </c>
      <c r="B724" t="s">
        <v>1192</v>
      </c>
      <c r="C724" t="s">
        <v>418</v>
      </c>
      <c r="D724" t="s">
        <v>121</v>
      </c>
      <c r="E724" t="s">
        <v>1493</v>
      </c>
      <c r="F724" t="s">
        <v>102</v>
      </c>
      <c r="G724">
        <v>22.297999999999998</v>
      </c>
      <c r="H724">
        <v>161974</v>
      </c>
      <c r="I724">
        <v>4716</v>
      </c>
      <c r="J724" t="s">
        <v>102</v>
      </c>
      <c r="K724" t="s">
        <v>102</v>
      </c>
      <c r="L724" t="s">
        <v>102</v>
      </c>
      <c r="M724" t="s">
        <v>102</v>
      </c>
      <c r="N724">
        <v>2.69895</v>
      </c>
      <c r="O724" t="s">
        <v>102</v>
      </c>
      <c r="P724" t="s">
        <v>102</v>
      </c>
      <c r="Q724" t="s">
        <v>102</v>
      </c>
      <c r="R724" t="s">
        <v>102</v>
      </c>
      <c r="U724">
        <v>21.632999999999999</v>
      </c>
      <c r="V724">
        <v>23.716999999999999</v>
      </c>
      <c r="W724">
        <v>10371.547</v>
      </c>
      <c r="X724">
        <v>14.462999999999999</v>
      </c>
      <c r="Y724">
        <v>69143.644</v>
      </c>
      <c r="Z724">
        <v>1.2210000000000001</v>
      </c>
      <c r="AA724">
        <v>1.159</v>
      </c>
      <c r="AB724">
        <v>2.3820000000000001</v>
      </c>
      <c r="AC724">
        <v>2.681</v>
      </c>
      <c r="AD724">
        <v>1.1399999999999999</v>
      </c>
      <c r="AE724">
        <v>8.2928999999999995</v>
      </c>
      <c r="AF724">
        <v>7.3066000000000004</v>
      </c>
      <c r="AG724">
        <v>0.876</v>
      </c>
      <c r="AH724">
        <v>1.26</v>
      </c>
      <c r="AI724">
        <v>1.0349999999999999</v>
      </c>
      <c r="AJ724">
        <v>0.51</v>
      </c>
      <c r="AK724">
        <v>1.4650000000000001</v>
      </c>
      <c r="AL724" t="s">
        <v>1491</v>
      </c>
    </row>
    <row r="725" spans="1:38">
      <c r="A725">
        <v>124</v>
      </c>
      <c r="B725" t="s">
        <v>1436</v>
      </c>
      <c r="C725" t="s">
        <v>412</v>
      </c>
      <c r="D725" t="s">
        <v>113</v>
      </c>
      <c r="E725" t="s">
        <v>1493</v>
      </c>
      <c r="F725" t="s">
        <v>102</v>
      </c>
      <c r="G725">
        <v>22.3</v>
      </c>
      <c r="H725">
        <v>29035</v>
      </c>
      <c r="I725">
        <v>888</v>
      </c>
      <c r="J725" t="s">
        <v>102</v>
      </c>
      <c r="K725" t="s">
        <v>102</v>
      </c>
      <c r="L725" t="s">
        <v>102</v>
      </c>
      <c r="M725" t="s">
        <v>102</v>
      </c>
      <c r="N725">
        <v>0.48381000000000002</v>
      </c>
      <c r="O725" t="s">
        <v>102</v>
      </c>
      <c r="P725" t="s">
        <v>102</v>
      </c>
      <c r="Q725" t="s">
        <v>102</v>
      </c>
      <c r="R725" t="s">
        <v>102</v>
      </c>
      <c r="U725">
        <v>21.774999999999999</v>
      </c>
      <c r="V725">
        <v>23.324999999999999</v>
      </c>
      <c r="W725">
        <v>11145.455</v>
      </c>
      <c r="X725">
        <v>13.458</v>
      </c>
      <c r="Y725">
        <v>74303.034</v>
      </c>
      <c r="Z725">
        <v>1.246</v>
      </c>
      <c r="AA725">
        <v>1.18</v>
      </c>
      <c r="AB725">
        <v>2.4540000000000002</v>
      </c>
      <c r="AC725">
        <v>2.6829999999999998</v>
      </c>
      <c r="AD725">
        <v>1.1399999999999999</v>
      </c>
      <c r="AE725">
        <v>8.0878999999999994</v>
      </c>
      <c r="AF725">
        <v>7.1646000000000001</v>
      </c>
      <c r="AG725">
        <v>0.84499999999999997</v>
      </c>
      <c r="AH725">
        <v>1.131</v>
      </c>
      <c r="AI725">
        <v>0.96699999999999997</v>
      </c>
      <c r="AJ725">
        <v>0.5</v>
      </c>
      <c r="AK725">
        <v>1.4650000000000001</v>
      </c>
      <c r="AL725" t="s">
        <v>1491</v>
      </c>
    </row>
    <row r="726" spans="1:38">
      <c r="A726" t="s">
        <v>84</v>
      </c>
      <c r="B726">
        <v>9</v>
      </c>
    </row>
    <row r="727" spans="1:38">
      <c r="A727" t="s">
        <v>85</v>
      </c>
      <c r="B727" t="s">
        <v>86</v>
      </c>
    </row>
    <row r="730" spans="1:38">
      <c r="B730" t="s">
        <v>87</v>
      </c>
      <c r="C730" t="s">
        <v>89</v>
      </c>
      <c r="D730" t="s">
        <v>88</v>
      </c>
      <c r="E730" t="s">
        <v>1465</v>
      </c>
      <c r="F730" t="s">
        <v>1466</v>
      </c>
      <c r="G730" t="s">
        <v>90</v>
      </c>
      <c r="H730" t="s">
        <v>94</v>
      </c>
      <c r="I730" t="s">
        <v>93</v>
      </c>
      <c r="J730" t="s">
        <v>1467</v>
      </c>
      <c r="K730" t="s">
        <v>1468</v>
      </c>
      <c r="L730" t="s">
        <v>1469</v>
      </c>
      <c r="M730" t="s">
        <v>1470</v>
      </c>
      <c r="N730" t="s">
        <v>97</v>
      </c>
      <c r="O730" t="s">
        <v>96</v>
      </c>
      <c r="P730" t="s">
        <v>1471</v>
      </c>
      <c r="Q730" t="s">
        <v>1472</v>
      </c>
      <c r="R730" t="s">
        <v>1473</v>
      </c>
      <c r="S730" t="s">
        <v>1474</v>
      </c>
      <c r="T730" t="s">
        <v>1475</v>
      </c>
      <c r="U730" t="s">
        <v>91</v>
      </c>
      <c r="V730" t="s">
        <v>92</v>
      </c>
      <c r="W730" t="s">
        <v>1476</v>
      </c>
      <c r="X730" t="s">
        <v>1477</v>
      </c>
      <c r="Y730" t="s">
        <v>1478</v>
      </c>
      <c r="Z730" t="s">
        <v>1479</v>
      </c>
      <c r="AA730" t="s">
        <v>1480</v>
      </c>
      <c r="AB730" t="s">
        <v>1481</v>
      </c>
      <c r="AC730" t="s">
        <v>1482</v>
      </c>
      <c r="AD730" t="s">
        <v>1483</v>
      </c>
      <c r="AE730" t="s">
        <v>1484</v>
      </c>
      <c r="AF730" t="s">
        <v>1485</v>
      </c>
      <c r="AG730" t="s">
        <v>1486</v>
      </c>
      <c r="AH730" t="s">
        <v>98</v>
      </c>
      <c r="AI730" t="s">
        <v>1487</v>
      </c>
      <c r="AJ730" t="s">
        <v>1488</v>
      </c>
      <c r="AK730" t="s">
        <v>95</v>
      </c>
      <c r="AL730" t="s">
        <v>1489</v>
      </c>
    </row>
    <row r="731" spans="1:38">
      <c r="A731">
        <v>1</v>
      </c>
      <c r="B731" t="s">
        <v>1437</v>
      </c>
      <c r="C731" t="s">
        <v>424</v>
      </c>
      <c r="D731" t="s">
        <v>129</v>
      </c>
      <c r="E731" t="s">
        <v>1493</v>
      </c>
      <c r="F731" t="s">
        <v>102</v>
      </c>
      <c r="G731">
        <v>22.359000000000002</v>
      </c>
      <c r="H731">
        <v>722859</v>
      </c>
      <c r="I731">
        <v>19206</v>
      </c>
      <c r="J731" t="s">
        <v>102</v>
      </c>
      <c r="K731" t="s">
        <v>102</v>
      </c>
      <c r="L731" t="s">
        <v>102</v>
      </c>
      <c r="M731" t="s">
        <v>102</v>
      </c>
      <c r="N731">
        <v>20.971609999999998</v>
      </c>
      <c r="O731" t="s">
        <v>102</v>
      </c>
      <c r="P731" t="s">
        <v>102</v>
      </c>
      <c r="Q731" t="s">
        <v>102</v>
      </c>
      <c r="R731" t="s">
        <v>102</v>
      </c>
      <c r="T731" t="s">
        <v>1492</v>
      </c>
      <c r="U731">
        <v>21.442</v>
      </c>
      <c r="V731">
        <v>23.975000000000001</v>
      </c>
      <c r="W731">
        <v>9554.0609999999997</v>
      </c>
      <c r="X731">
        <v>15.7</v>
      </c>
      <c r="Y731">
        <v>63693.74</v>
      </c>
      <c r="Z731">
        <v>0.95299999999999996</v>
      </c>
      <c r="AA731">
        <v>1.0609999999999999</v>
      </c>
      <c r="AB731">
        <v>2.2799999999999998</v>
      </c>
      <c r="AC731">
        <v>1.333</v>
      </c>
      <c r="AD731">
        <v>1.1850000000000001</v>
      </c>
      <c r="AE731">
        <v>9.657</v>
      </c>
      <c r="AF731">
        <v>7.3094999999999999</v>
      </c>
      <c r="AG731">
        <v>0.91500000000000004</v>
      </c>
      <c r="AH731">
        <v>1.621</v>
      </c>
      <c r="AI731">
        <v>1.1739999999999999</v>
      </c>
      <c r="AJ731">
        <v>0.53</v>
      </c>
      <c r="AK731">
        <v>1.4670000000000001</v>
      </c>
      <c r="AL731" t="s">
        <v>1491</v>
      </c>
    </row>
    <row r="732" spans="1:38">
      <c r="A732">
        <v>2</v>
      </c>
      <c r="B732" t="s">
        <v>1438</v>
      </c>
      <c r="C732" t="s">
        <v>421</v>
      </c>
      <c r="D732" t="s">
        <v>125</v>
      </c>
      <c r="E732" t="s">
        <v>1493</v>
      </c>
      <c r="F732" t="s">
        <v>102</v>
      </c>
      <c r="G732">
        <v>22.361999999999998</v>
      </c>
      <c r="H732">
        <v>325599</v>
      </c>
      <c r="I732">
        <v>8958</v>
      </c>
      <c r="J732" t="s">
        <v>102</v>
      </c>
      <c r="K732" t="s">
        <v>102</v>
      </c>
      <c r="L732" t="s">
        <v>102</v>
      </c>
      <c r="M732" t="s">
        <v>102</v>
      </c>
      <c r="N732">
        <v>9.4462899999999994</v>
      </c>
      <c r="O732" t="s">
        <v>102</v>
      </c>
      <c r="P732" t="s">
        <v>102</v>
      </c>
      <c r="Q732" t="s">
        <v>102</v>
      </c>
      <c r="R732" t="s">
        <v>102</v>
      </c>
      <c r="T732" t="s">
        <v>1492</v>
      </c>
      <c r="U732">
        <v>21.425000000000001</v>
      </c>
      <c r="V732">
        <v>23.7</v>
      </c>
      <c r="W732">
        <v>9777.098</v>
      </c>
      <c r="X732">
        <v>15.342000000000001</v>
      </c>
      <c r="Y732">
        <v>65180.654000000002</v>
      </c>
      <c r="Z732">
        <v>1.0589999999999999</v>
      </c>
      <c r="AA732">
        <v>1.085</v>
      </c>
      <c r="AB732">
        <v>2.3159999999999998</v>
      </c>
      <c r="AC732">
        <v>1.335</v>
      </c>
      <c r="AD732">
        <v>1.1850000000000001</v>
      </c>
      <c r="AE732">
        <v>9.5701999999999998</v>
      </c>
      <c r="AF732">
        <v>7.3006000000000002</v>
      </c>
      <c r="AG732">
        <v>0.90500000000000003</v>
      </c>
      <c r="AH732">
        <v>1.3919999999999999</v>
      </c>
      <c r="AI732">
        <v>1.1120000000000001</v>
      </c>
      <c r="AJ732">
        <v>0.52400000000000002</v>
      </c>
      <c r="AK732">
        <v>1.4670000000000001</v>
      </c>
      <c r="AL732" t="s">
        <v>1491</v>
      </c>
    </row>
    <row r="733" spans="1:38">
      <c r="A733">
        <v>3</v>
      </c>
      <c r="B733" t="s">
        <v>1439</v>
      </c>
      <c r="C733" t="s">
        <v>418</v>
      </c>
      <c r="D733" t="s">
        <v>121</v>
      </c>
      <c r="E733" t="s">
        <v>1493</v>
      </c>
      <c r="F733" t="s">
        <v>102</v>
      </c>
      <c r="G733">
        <v>22.370999999999999</v>
      </c>
      <c r="H733">
        <v>176102</v>
      </c>
      <c r="I733">
        <v>4685</v>
      </c>
      <c r="J733" t="s">
        <v>102</v>
      </c>
      <c r="K733" t="s">
        <v>102</v>
      </c>
      <c r="L733" t="s">
        <v>102</v>
      </c>
      <c r="M733" t="s">
        <v>102</v>
      </c>
      <c r="N733">
        <v>5.1090799999999996</v>
      </c>
      <c r="O733" t="s">
        <v>102</v>
      </c>
      <c r="P733" t="s">
        <v>102</v>
      </c>
      <c r="Q733" t="s">
        <v>102</v>
      </c>
      <c r="R733" t="s">
        <v>102</v>
      </c>
      <c r="T733" t="s">
        <v>1492</v>
      </c>
      <c r="U733">
        <v>21.45</v>
      </c>
      <c r="V733">
        <v>23.667000000000002</v>
      </c>
      <c r="W733">
        <v>9543.652</v>
      </c>
      <c r="X733">
        <v>15.717000000000001</v>
      </c>
      <c r="Y733">
        <v>63624.35</v>
      </c>
      <c r="Z733">
        <v>0.93200000000000005</v>
      </c>
      <c r="AA733">
        <v>1.046</v>
      </c>
      <c r="AB733">
        <v>2.2749999999999999</v>
      </c>
      <c r="AC733">
        <v>1.335</v>
      </c>
      <c r="AD733">
        <v>1.1850000000000001</v>
      </c>
      <c r="AE733">
        <v>9.7629999999999999</v>
      </c>
      <c r="AF733">
        <v>7.3562000000000003</v>
      </c>
      <c r="AG733">
        <v>0.91600000000000004</v>
      </c>
      <c r="AH733">
        <v>1.6339999999999999</v>
      </c>
      <c r="AI733">
        <v>1.1739999999999999</v>
      </c>
      <c r="AJ733">
        <v>0.53100000000000003</v>
      </c>
      <c r="AK733">
        <v>1.4670000000000001</v>
      </c>
      <c r="AL733" t="s">
        <v>1491</v>
      </c>
    </row>
    <row r="734" spans="1:38">
      <c r="A734">
        <v>4</v>
      </c>
      <c r="B734" t="s">
        <v>1440</v>
      </c>
      <c r="C734" t="s">
        <v>415</v>
      </c>
      <c r="D734" t="s">
        <v>117</v>
      </c>
      <c r="E734" t="s">
        <v>1493</v>
      </c>
      <c r="F734" t="s">
        <v>102</v>
      </c>
      <c r="G734">
        <v>22.364999999999998</v>
      </c>
      <c r="H734">
        <v>80292</v>
      </c>
      <c r="I734">
        <v>2286</v>
      </c>
      <c r="J734" t="s">
        <v>102</v>
      </c>
      <c r="K734" t="s">
        <v>102</v>
      </c>
      <c r="L734" t="s">
        <v>102</v>
      </c>
      <c r="M734" t="s">
        <v>102</v>
      </c>
      <c r="N734">
        <v>2.3294199999999998</v>
      </c>
      <c r="O734" t="s">
        <v>102</v>
      </c>
      <c r="P734" t="s">
        <v>102</v>
      </c>
      <c r="Q734" t="s">
        <v>102</v>
      </c>
      <c r="R734" t="s">
        <v>102</v>
      </c>
      <c r="U734">
        <v>21.533000000000001</v>
      </c>
      <c r="V734">
        <v>23.574999999999999</v>
      </c>
      <c r="W734">
        <v>10003.071</v>
      </c>
      <c r="X734">
        <v>14.994999999999999</v>
      </c>
      <c r="Y734">
        <v>66687.14</v>
      </c>
      <c r="Z734">
        <v>1.109</v>
      </c>
      <c r="AA734">
        <v>1.1100000000000001</v>
      </c>
      <c r="AB734">
        <v>2.3239999999999998</v>
      </c>
      <c r="AC734">
        <v>1.335</v>
      </c>
      <c r="AD734">
        <v>1.1850000000000001</v>
      </c>
      <c r="AE734">
        <v>9.1814</v>
      </c>
      <c r="AF734">
        <v>7.2504999999999997</v>
      </c>
      <c r="AG734">
        <v>0.89400000000000002</v>
      </c>
      <c r="AH734">
        <v>1.2869999999999999</v>
      </c>
      <c r="AI734">
        <v>1.0660000000000001</v>
      </c>
      <c r="AJ734">
        <v>0.51800000000000002</v>
      </c>
      <c r="AK734">
        <v>1.4670000000000001</v>
      </c>
      <c r="AL734" t="s">
        <v>1491</v>
      </c>
    </row>
    <row r="735" spans="1:38">
      <c r="A735">
        <v>5</v>
      </c>
      <c r="B735" t="s">
        <v>1441</v>
      </c>
      <c r="C735" t="s">
        <v>412</v>
      </c>
      <c r="D735" t="s">
        <v>113</v>
      </c>
      <c r="E735" t="s">
        <v>1493</v>
      </c>
      <c r="F735" t="s">
        <v>102</v>
      </c>
      <c r="G735">
        <v>22.373999999999999</v>
      </c>
      <c r="H735">
        <v>28765</v>
      </c>
      <c r="I735">
        <v>840</v>
      </c>
      <c r="J735" t="s">
        <v>102</v>
      </c>
      <c r="K735" t="s">
        <v>102</v>
      </c>
      <c r="L735" t="s">
        <v>102</v>
      </c>
      <c r="M735" t="s">
        <v>102</v>
      </c>
      <c r="N735">
        <v>0.83452000000000004</v>
      </c>
      <c r="O735" t="s">
        <v>102</v>
      </c>
      <c r="P735" t="s">
        <v>102</v>
      </c>
      <c r="Q735" t="s">
        <v>102</v>
      </c>
      <c r="R735" t="s">
        <v>102</v>
      </c>
      <c r="U735">
        <v>21.658000000000001</v>
      </c>
      <c r="V735">
        <v>23.283000000000001</v>
      </c>
      <c r="W735">
        <v>10376.92</v>
      </c>
      <c r="X735">
        <v>14.455</v>
      </c>
      <c r="Y735">
        <v>69179.464999999997</v>
      </c>
      <c r="Z735">
        <v>1.1060000000000001</v>
      </c>
      <c r="AA735">
        <v>1.1000000000000001</v>
      </c>
      <c r="AB735">
        <v>2.387</v>
      </c>
      <c r="AC735">
        <v>1.337</v>
      </c>
      <c r="AD735">
        <v>1.1859999999999999</v>
      </c>
      <c r="AE735">
        <v>9.1892999999999994</v>
      </c>
      <c r="AF735">
        <v>7.1311</v>
      </c>
      <c r="AG735">
        <v>0.879</v>
      </c>
      <c r="AH735">
        <v>1.212</v>
      </c>
      <c r="AI735">
        <v>1.0269999999999999</v>
      </c>
      <c r="AJ735">
        <v>0.51500000000000001</v>
      </c>
      <c r="AK735">
        <v>1.468</v>
      </c>
      <c r="AL735" t="s">
        <v>1491</v>
      </c>
    </row>
    <row r="736" spans="1:38">
      <c r="A736">
        <v>6</v>
      </c>
      <c r="B736" t="s">
        <v>1442</v>
      </c>
      <c r="C736" t="s">
        <v>410</v>
      </c>
      <c r="D736" t="s">
        <v>109</v>
      </c>
      <c r="E736" t="s">
        <v>1493</v>
      </c>
      <c r="F736" t="s">
        <v>102</v>
      </c>
      <c r="G736">
        <v>22.379000000000001</v>
      </c>
      <c r="H736">
        <v>13471</v>
      </c>
      <c r="I736">
        <v>410</v>
      </c>
      <c r="J736" t="s">
        <v>102</v>
      </c>
      <c r="K736" t="s">
        <v>102</v>
      </c>
      <c r="L736" t="s">
        <v>102</v>
      </c>
      <c r="M736" t="s">
        <v>102</v>
      </c>
      <c r="N736">
        <v>0.39083000000000001</v>
      </c>
      <c r="O736" t="s">
        <v>102</v>
      </c>
      <c r="P736" t="s">
        <v>102</v>
      </c>
      <c r="Q736" t="s">
        <v>102</v>
      </c>
      <c r="R736" t="s">
        <v>102</v>
      </c>
      <c r="U736">
        <v>21.757999999999999</v>
      </c>
      <c r="V736">
        <v>23.175000000000001</v>
      </c>
      <c r="W736">
        <v>10512.81</v>
      </c>
      <c r="X736">
        <v>14.268000000000001</v>
      </c>
      <c r="Y736">
        <v>70085.399000000005</v>
      </c>
      <c r="Z736">
        <v>1.1060000000000001</v>
      </c>
      <c r="AA736">
        <v>1.095</v>
      </c>
      <c r="AB736">
        <v>2.4239999999999999</v>
      </c>
      <c r="AC736">
        <v>1.34</v>
      </c>
      <c r="AD736">
        <v>1.1850000000000001</v>
      </c>
      <c r="AE736">
        <v>8.8589000000000002</v>
      </c>
      <c r="AF736">
        <v>7.0105000000000004</v>
      </c>
      <c r="AG736">
        <v>0.873</v>
      </c>
      <c r="AH736">
        <v>1.121</v>
      </c>
      <c r="AI736">
        <v>0.97199999999999998</v>
      </c>
      <c r="AJ736">
        <v>0.50600000000000001</v>
      </c>
      <c r="AK736">
        <v>1.4690000000000001</v>
      </c>
      <c r="AL736" t="s">
        <v>1491</v>
      </c>
    </row>
    <row r="737" spans="1:38">
      <c r="A737">
        <v>7</v>
      </c>
      <c r="B737" t="s">
        <v>1443</v>
      </c>
      <c r="C737" t="s">
        <v>977</v>
      </c>
      <c r="D737" t="s">
        <v>976</v>
      </c>
      <c r="E737" t="s">
        <v>1493</v>
      </c>
      <c r="F737" t="s">
        <v>102</v>
      </c>
      <c r="G737" t="s">
        <v>102</v>
      </c>
      <c r="H737" t="s">
        <v>102</v>
      </c>
      <c r="I737" t="s">
        <v>102</v>
      </c>
      <c r="J737" t="s">
        <v>102</v>
      </c>
      <c r="K737" t="s">
        <v>102</v>
      </c>
      <c r="L737" t="s">
        <v>102</v>
      </c>
      <c r="M737" t="s">
        <v>102</v>
      </c>
      <c r="N737" t="s">
        <v>102</v>
      </c>
      <c r="O737" t="s">
        <v>102</v>
      </c>
      <c r="P737" t="s">
        <v>102</v>
      </c>
      <c r="Q737" t="s">
        <v>102</v>
      </c>
      <c r="R737" t="s">
        <v>102</v>
      </c>
      <c r="T737" t="s">
        <v>102</v>
      </c>
      <c r="U737" t="s">
        <v>102</v>
      </c>
      <c r="V737" t="s">
        <v>102</v>
      </c>
      <c r="W737" t="s">
        <v>102</v>
      </c>
      <c r="X737" t="s">
        <v>102</v>
      </c>
      <c r="Y737" t="s">
        <v>102</v>
      </c>
      <c r="Z737" t="s">
        <v>102</v>
      </c>
      <c r="AA737" t="s">
        <v>102</v>
      </c>
      <c r="AB737" t="s">
        <v>102</v>
      </c>
      <c r="AC737" t="s">
        <v>102</v>
      </c>
      <c r="AD737" t="s">
        <v>102</v>
      </c>
      <c r="AE737" t="s">
        <v>102</v>
      </c>
      <c r="AF737" t="s">
        <v>102</v>
      </c>
      <c r="AG737" t="s">
        <v>102</v>
      </c>
      <c r="AH737" t="s">
        <v>102</v>
      </c>
      <c r="AI737" t="s">
        <v>102</v>
      </c>
      <c r="AJ737" t="s">
        <v>102</v>
      </c>
      <c r="AL737" t="s">
        <v>1491</v>
      </c>
    </row>
    <row r="738" spans="1:38">
      <c r="A738">
        <v>8</v>
      </c>
      <c r="B738" t="s">
        <v>1444</v>
      </c>
      <c r="D738" t="s">
        <v>1445</v>
      </c>
      <c r="E738" t="s">
        <v>1493</v>
      </c>
      <c r="F738" t="s">
        <v>102</v>
      </c>
      <c r="G738">
        <v>22.332000000000001</v>
      </c>
      <c r="H738">
        <v>91419</v>
      </c>
      <c r="I738">
        <v>2434</v>
      </c>
      <c r="J738" t="s">
        <v>102</v>
      </c>
      <c r="K738" t="s">
        <v>102</v>
      </c>
      <c r="L738" t="s">
        <v>102</v>
      </c>
      <c r="M738" t="s">
        <v>102</v>
      </c>
      <c r="N738">
        <v>2.65225</v>
      </c>
      <c r="O738" t="s">
        <v>102</v>
      </c>
      <c r="P738" t="s">
        <v>102</v>
      </c>
      <c r="Q738" t="s">
        <v>102</v>
      </c>
      <c r="R738" t="s">
        <v>102</v>
      </c>
      <c r="U738">
        <v>21.591999999999999</v>
      </c>
      <c r="V738">
        <v>23.225000000000001</v>
      </c>
      <c r="W738">
        <v>7969.7150000000001</v>
      </c>
      <c r="X738">
        <v>18.821000000000002</v>
      </c>
      <c r="Y738">
        <v>53131.432999999997</v>
      </c>
      <c r="Z738">
        <v>1.141</v>
      </c>
      <c r="AA738">
        <v>1.1319999999999999</v>
      </c>
      <c r="AB738">
        <v>1.1879999999999999</v>
      </c>
      <c r="AC738">
        <v>1.7749999999999999</v>
      </c>
      <c r="AD738">
        <v>1.1120000000000001</v>
      </c>
      <c r="AE738">
        <v>5.4261999999999997</v>
      </c>
      <c r="AF738">
        <v>4.0347</v>
      </c>
      <c r="AG738">
        <v>1.0009999999999999</v>
      </c>
      <c r="AH738">
        <v>1.2549999999999999</v>
      </c>
      <c r="AI738">
        <v>1.101</v>
      </c>
      <c r="AJ738">
        <v>0.58199999999999996</v>
      </c>
      <c r="AK738">
        <v>1.4670000000000001</v>
      </c>
      <c r="AL738" t="s">
        <v>1491</v>
      </c>
    </row>
    <row r="739" spans="1:38">
      <c r="A739">
        <v>9</v>
      </c>
      <c r="B739" t="s">
        <v>1446</v>
      </c>
      <c r="D739" t="s">
        <v>144</v>
      </c>
      <c r="E739" t="s">
        <v>1493</v>
      </c>
      <c r="F739" t="s">
        <v>102</v>
      </c>
      <c r="G739">
        <v>22.332000000000001</v>
      </c>
      <c r="H739">
        <v>173400</v>
      </c>
      <c r="I739">
        <v>4563</v>
      </c>
      <c r="J739" t="s">
        <v>102</v>
      </c>
      <c r="K739" t="s">
        <v>102</v>
      </c>
      <c r="L739" t="s">
        <v>102</v>
      </c>
      <c r="M739" t="s">
        <v>102</v>
      </c>
      <c r="N739">
        <v>5.0306899999999999</v>
      </c>
      <c r="O739" t="s">
        <v>102</v>
      </c>
      <c r="P739" t="s">
        <v>102</v>
      </c>
      <c r="Q739" t="s">
        <v>102</v>
      </c>
      <c r="R739" t="s">
        <v>102</v>
      </c>
      <c r="U739">
        <v>21.625</v>
      </c>
      <c r="V739">
        <v>23.5</v>
      </c>
      <c r="W739">
        <v>8585.2960000000003</v>
      </c>
      <c r="X739">
        <v>17.472000000000001</v>
      </c>
      <c r="Y739">
        <v>57235.303999999996</v>
      </c>
      <c r="Z739">
        <v>1.2789999999999999</v>
      </c>
      <c r="AA739">
        <v>1.1890000000000001</v>
      </c>
      <c r="AB739">
        <v>1.44</v>
      </c>
      <c r="AC739">
        <v>1.7789999999999999</v>
      </c>
      <c r="AD739">
        <v>1.1080000000000001</v>
      </c>
      <c r="AE739">
        <v>5.5174000000000003</v>
      </c>
      <c r="AF739">
        <v>4.4511000000000003</v>
      </c>
      <c r="AG739">
        <v>0.96399999999999997</v>
      </c>
      <c r="AH739">
        <v>1.4039999999999999</v>
      </c>
      <c r="AI739">
        <v>1.1439999999999999</v>
      </c>
      <c r="AJ739">
        <v>0.56100000000000005</v>
      </c>
      <c r="AK739">
        <v>1.466</v>
      </c>
      <c r="AL739" t="s">
        <v>1491</v>
      </c>
    </row>
    <row r="740" spans="1:38">
      <c r="A740">
        <v>10</v>
      </c>
      <c r="B740" t="s">
        <v>1447</v>
      </c>
      <c r="D740" t="s">
        <v>1448</v>
      </c>
      <c r="E740" t="s">
        <v>1493</v>
      </c>
      <c r="F740" t="s">
        <v>102</v>
      </c>
      <c r="G740">
        <v>22.353999999999999</v>
      </c>
      <c r="H740">
        <v>66752</v>
      </c>
      <c r="I740">
        <v>1683</v>
      </c>
      <c r="J740" t="s">
        <v>102</v>
      </c>
      <c r="K740" t="s">
        <v>102</v>
      </c>
      <c r="L740" t="s">
        <v>102</v>
      </c>
      <c r="M740" t="s">
        <v>102</v>
      </c>
      <c r="N740">
        <v>1.9366000000000001</v>
      </c>
      <c r="O740" t="s">
        <v>102</v>
      </c>
      <c r="P740" t="s">
        <v>102</v>
      </c>
      <c r="Q740" t="s">
        <v>102</v>
      </c>
      <c r="R740" t="s">
        <v>102</v>
      </c>
      <c r="U740">
        <v>21.675000000000001</v>
      </c>
      <c r="V740">
        <v>23.266999999999999</v>
      </c>
      <c r="W740">
        <v>7108.7120000000004</v>
      </c>
      <c r="X740">
        <v>21.100999999999999</v>
      </c>
      <c r="Y740">
        <v>47391.411</v>
      </c>
      <c r="Z740">
        <v>1.19</v>
      </c>
      <c r="AA740">
        <v>1.1950000000000001</v>
      </c>
      <c r="AB740">
        <v>1.2410000000000001</v>
      </c>
      <c r="AC740">
        <v>1.7729999999999999</v>
      </c>
      <c r="AD740">
        <v>1.1140000000000001</v>
      </c>
      <c r="AE740">
        <v>3.4186000000000001</v>
      </c>
      <c r="AF740">
        <v>3.0356000000000001</v>
      </c>
      <c r="AG740">
        <v>1.0609999999999999</v>
      </c>
      <c r="AH740">
        <v>1.2989999999999999</v>
      </c>
      <c r="AI740">
        <v>1.161</v>
      </c>
      <c r="AJ740">
        <v>0.61799999999999999</v>
      </c>
      <c r="AK740">
        <v>1.47</v>
      </c>
      <c r="AL740" t="s">
        <v>1491</v>
      </c>
    </row>
    <row r="741" spans="1:38">
      <c r="A741">
        <v>11</v>
      </c>
      <c r="B741" t="s">
        <v>1449</v>
      </c>
      <c r="D741" t="s">
        <v>1450</v>
      </c>
      <c r="E741" t="s">
        <v>1493</v>
      </c>
      <c r="F741" t="s">
        <v>102</v>
      </c>
      <c r="G741">
        <v>22.367000000000001</v>
      </c>
      <c r="H741">
        <v>54387</v>
      </c>
      <c r="I741">
        <v>1328</v>
      </c>
      <c r="J741" t="s">
        <v>102</v>
      </c>
      <c r="K741" t="s">
        <v>102</v>
      </c>
      <c r="L741" t="s">
        <v>102</v>
      </c>
      <c r="M741" t="s">
        <v>102</v>
      </c>
      <c r="N741">
        <v>1.57786</v>
      </c>
      <c r="O741" t="s">
        <v>102</v>
      </c>
      <c r="P741" t="s">
        <v>102</v>
      </c>
      <c r="Q741" t="s">
        <v>102</v>
      </c>
      <c r="R741" t="s">
        <v>102</v>
      </c>
      <c r="U741">
        <v>21.707999999999998</v>
      </c>
      <c r="V741">
        <v>23.257999999999999</v>
      </c>
      <c r="W741">
        <v>6417.8729999999996</v>
      </c>
      <c r="X741">
        <v>23.372</v>
      </c>
      <c r="Y741">
        <v>42785.82</v>
      </c>
      <c r="Z741">
        <v>1.1990000000000001</v>
      </c>
      <c r="AA741">
        <v>1.2070000000000001</v>
      </c>
      <c r="AB741">
        <v>1.5209999999999999</v>
      </c>
      <c r="AC741">
        <v>1.7709999999999999</v>
      </c>
      <c r="AD741">
        <v>1.163</v>
      </c>
      <c r="AE741">
        <v>2.5560999999999998</v>
      </c>
      <c r="AF741">
        <v>1.8474999999999999</v>
      </c>
      <c r="AG741">
        <v>1.117</v>
      </c>
      <c r="AH741">
        <v>1.3180000000000001</v>
      </c>
      <c r="AI741">
        <v>1.1870000000000001</v>
      </c>
      <c r="AJ741">
        <v>0.64600000000000002</v>
      </c>
      <c r="AK741">
        <v>1.4710000000000001</v>
      </c>
      <c r="AL741" t="s">
        <v>1491</v>
      </c>
    </row>
    <row r="742" spans="1:38">
      <c r="A742">
        <v>12</v>
      </c>
      <c r="B742" t="s">
        <v>1451</v>
      </c>
      <c r="D742" t="s">
        <v>1452</v>
      </c>
      <c r="E742" t="s">
        <v>1493</v>
      </c>
      <c r="F742" t="s">
        <v>102</v>
      </c>
      <c r="G742">
        <v>22.341000000000001</v>
      </c>
      <c r="H742">
        <v>112175</v>
      </c>
      <c r="I742">
        <v>2983</v>
      </c>
      <c r="J742" t="s">
        <v>102</v>
      </c>
      <c r="K742" t="s">
        <v>102</v>
      </c>
      <c r="L742" t="s">
        <v>102</v>
      </c>
      <c r="M742" t="s">
        <v>102</v>
      </c>
      <c r="N742">
        <v>3.2544300000000002</v>
      </c>
      <c r="O742" t="s">
        <v>102</v>
      </c>
      <c r="P742" t="s">
        <v>102</v>
      </c>
      <c r="Q742" t="s">
        <v>102</v>
      </c>
      <c r="R742" t="s">
        <v>102</v>
      </c>
      <c r="U742">
        <v>21.683</v>
      </c>
      <c r="V742">
        <v>23.367000000000001</v>
      </c>
      <c r="W742">
        <v>8066.8850000000002</v>
      </c>
      <c r="X742">
        <v>18.594999999999999</v>
      </c>
      <c r="Y742">
        <v>53779.23</v>
      </c>
      <c r="Z742">
        <v>1.2150000000000001</v>
      </c>
      <c r="AA742">
        <v>1.1859999999999999</v>
      </c>
      <c r="AB742">
        <v>1.6279999999999999</v>
      </c>
      <c r="AC742">
        <v>1.776</v>
      </c>
      <c r="AD742">
        <v>1.163</v>
      </c>
      <c r="AE742">
        <v>2.5625</v>
      </c>
      <c r="AF742">
        <v>2.2383000000000002</v>
      </c>
      <c r="AG742">
        <v>0.995</v>
      </c>
      <c r="AH742">
        <v>1.2769999999999999</v>
      </c>
      <c r="AI742">
        <v>1.115</v>
      </c>
      <c r="AJ742">
        <v>0.57799999999999996</v>
      </c>
      <c r="AK742">
        <v>1.4690000000000001</v>
      </c>
      <c r="AL742" t="s">
        <v>1491</v>
      </c>
    </row>
    <row r="743" spans="1:38">
      <c r="A743">
        <v>13</v>
      </c>
      <c r="B743" t="s">
        <v>1453</v>
      </c>
      <c r="D743" t="s">
        <v>1454</v>
      </c>
      <c r="E743" t="s">
        <v>1493</v>
      </c>
      <c r="F743" t="s">
        <v>102</v>
      </c>
      <c r="G743">
        <v>22.398</v>
      </c>
      <c r="H743">
        <v>168670</v>
      </c>
      <c r="I743">
        <v>3892</v>
      </c>
      <c r="J743" t="s">
        <v>102</v>
      </c>
      <c r="K743" t="s">
        <v>102</v>
      </c>
      <c r="L743" t="s">
        <v>102</v>
      </c>
      <c r="M743" t="s">
        <v>102</v>
      </c>
      <c r="N743">
        <v>4.8934699999999998</v>
      </c>
      <c r="O743" t="s">
        <v>102</v>
      </c>
      <c r="P743" t="s">
        <v>102</v>
      </c>
      <c r="Q743" t="s">
        <v>102</v>
      </c>
      <c r="R743" t="s">
        <v>102</v>
      </c>
      <c r="U743">
        <v>21.683</v>
      </c>
      <c r="V743">
        <v>23.542000000000002</v>
      </c>
      <c r="W743">
        <v>5853.3770000000004</v>
      </c>
      <c r="X743">
        <v>25.626000000000001</v>
      </c>
      <c r="Y743">
        <v>39022.512999999999</v>
      </c>
      <c r="Z743">
        <v>1.236</v>
      </c>
      <c r="AA743">
        <v>1.2170000000000001</v>
      </c>
      <c r="AB743">
        <v>1.341</v>
      </c>
      <c r="AC743">
        <v>1.7829999999999999</v>
      </c>
      <c r="AD743">
        <v>1.109</v>
      </c>
      <c r="AE743">
        <v>5.9584000000000001</v>
      </c>
      <c r="AF743">
        <v>3.9575999999999998</v>
      </c>
      <c r="AG743">
        <v>1.171</v>
      </c>
      <c r="AH743">
        <v>1.423</v>
      </c>
      <c r="AI743">
        <v>1.2549999999999999</v>
      </c>
      <c r="AJ743">
        <v>0.67800000000000005</v>
      </c>
      <c r="AK743">
        <v>1.472</v>
      </c>
      <c r="AL743" t="s">
        <v>1491</v>
      </c>
    </row>
    <row r="744" spans="1:38">
      <c r="A744">
        <v>14</v>
      </c>
      <c r="B744" t="s">
        <v>1455</v>
      </c>
      <c r="D744" t="s">
        <v>1456</v>
      </c>
      <c r="E744" t="s">
        <v>1493</v>
      </c>
      <c r="F744" t="s">
        <v>102</v>
      </c>
      <c r="G744">
        <v>22.405000000000001</v>
      </c>
      <c r="H744">
        <v>47688</v>
      </c>
      <c r="I744">
        <v>945</v>
      </c>
      <c r="J744" t="s">
        <v>102</v>
      </c>
      <c r="K744" t="s">
        <v>102</v>
      </c>
      <c r="L744" t="s">
        <v>102</v>
      </c>
      <c r="M744" t="s">
        <v>102</v>
      </c>
      <c r="N744">
        <v>1.3835299999999999</v>
      </c>
      <c r="O744" t="s">
        <v>102</v>
      </c>
      <c r="P744" t="s">
        <v>102</v>
      </c>
      <c r="Q744" t="s">
        <v>102</v>
      </c>
      <c r="R744" t="s">
        <v>102</v>
      </c>
      <c r="U744">
        <v>21.882999999999999</v>
      </c>
      <c r="V744">
        <v>23.324999999999999</v>
      </c>
      <c r="W744">
        <v>4090.643</v>
      </c>
      <c r="X744">
        <v>36.668999999999997</v>
      </c>
      <c r="Y744">
        <v>27270.951000000001</v>
      </c>
      <c r="Z744">
        <v>1.38</v>
      </c>
      <c r="AA744">
        <v>1.3919999999999999</v>
      </c>
      <c r="AB744">
        <v>1.3480000000000001</v>
      </c>
      <c r="AC744">
        <v>5.819</v>
      </c>
      <c r="AD744">
        <v>1.119</v>
      </c>
      <c r="AE744">
        <v>1.6816</v>
      </c>
      <c r="AF744">
        <v>1.0216000000000001</v>
      </c>
      <c r="AG744">
        <v>1.401</v>
      </c>
      <c r="AH744">
        <v>1.347</v>
      </c>
      <c r="AI744">
        <v>1.28</v>
      </c>
      <c r="AJ744">
        <v>0.88</v>
      </c>
      <c r="AK744">
        <v>1.474</v>
      </c>
      <c r="AL744" t="s">
        <v>1491</v>
      </c>
    </row>
    <row r="745" spans="1:38">
      <c r="A745">
        <v>15</v>
      </c>
      <c r="B745" t="s">
        <v>1457</v>
      </c>
      <c r="D745" t="s">
        <v>1458</v>
      </c>
      <c r="E745" t="s">
        <v>1493</v>
      </c>
      <c r="F745" t="s">
        <v>102</v>
      </c>
      <c r="G745">
        <v>22.245000000000001</v>
      </c>
      <c r="H745">
        <v>169796</v>
      </c>
      <c r="I745">
        <v>4925</v>
      </c>
      <c r="J745" t="s">
        <v>102</v>
      </c>
      <c r="K745" t="s">
        <v>102</v>
      </c>
      <c r="L745" t="s">
        <v>102</v>
      </c>
      <c r="M745" t="s">
        <v>102</v>
      </c>
      <c r="N745">
        <v>4.9261200000000001</v>
      </c>
      <c r="O745" t="s">
        <v>102</v>
      </c>
      <c r="P745" t="s">
        <v>102</v>
      </c>
      <c r="Q745" t="s">
        <v>102</v>
      </c>
      <c r="R745" t="s">
        <v>102</v>
      </c>
      <c r="U745">
        <v>21.667000000000002</v>
      </c>
      <c r="V745">
        <v>23.141999999999999</v>
      </c>
      <c r="W745">
        <v>9116.527</v>
      </c>
      <c r="X745">
        <v>16.454000000000001</v>
      </c>
      <c r="Y745">
        <v>60776.847000000002</v>
      </c>
      <c r="Z745">
        <v>1.1180000000000001</v>
      </c>
      <c r="AA745">
        <v>1.1040000000000001</v>
      </c>
      <c r="AB745">
        <v>1.3879999999999999</v>
      </c>
      <c r="AC745">
        <v>1.7689999999999999</v>
      </c>
      <c r="AD745">
        <v>1.1100000000000001</v>
      </c>
      <c r="AE745">
        <v>4.0749000000000004</v>
      </c>
      <c r="AF745">
        <v>3.9969999999999999</v>
      </c>
      <c r="AG745">
        <v>0.93200000000000005</v>
      </c>
      <c r="AH745">
        <v>1.099</v>
      </c>
      <c r="AI745">
        <v>0.97899999999999998</v>
      </c>
      <c r="AJ745">
        <v>0.54800000000000004</v>
      </c>
      <c r="AK745">
        <v>1.4650000000000001</v>
      </c>
      <c r="AL745" t="s">
        <v>1491</v>
      </c>
    </row>
    <row r="746" spans="1:38">
      <c r="A746" t="s">
        <v>84</v>
      </c>
      <c r="B746">
        <v>9</v>
      </c>
    </row>
    <row r="747" spans="1:38">
      <c r="A747" t="s">
        <v>85</v>
      </c>
      <c r="B747" t="s">
        <v>86</v>
      </c>
    </row>
    <row r="750" spans="1:38">
      <c r="B750" t="s">
        <v>87</v>
      </c>
      <c r="C750" t="s">
        <v>89</v>
      </c>
      <c r="D750" t="s">
        <v>88</v>
      </c>
      <c r="E750" t="s">
        <v>1465</v>
      </c>
      <c r="F750" t="s">
        <v>1466</v>
      </c>
      <c r="G750" t="s">
        <v>90</v>
      </c>
      <c r="H750" t="s">
        <v>94</v>
      </c>
      <c r="I750" t="s">
        <v>93</v>
      </c>
      <c r="J750" t="s">
        <v>1467</v>
      </c>
      <c r="K750" t="s">
        <v>1468</v>
      </c>
      <c r="L750" t="s">
        <v>1469</v>
      </c>
      <c r="M750" t="s">
        <v>1470</v>
      </c>
      <c r="N750" t="s">
        <v>97</v>
      </c>
      <c r="O750" t="s">
        <v>96</v>
      </c>
      <c r="P750" t="s">
        <v>1471</v>
      </c>
      <c r="Q750" t="s">
        <v>1472</v>
      </c>
      <c r="R750" t="s">
        <v>1473</v>
      </c>
      <c r="S750" t="s">
        <v>1474</v>
      </c>
      <c r="T750" t="s">
        <v>1475</v>
      </c>
      <c r="U750" t="s">
        <v>91</v>
      </c>
      <c r="V750" t="s">
        <v>92</v>
      </c>
      <c r="W750" t="s">
        <v>1476</v>
      </c>
      <c r="X750" t="s">
        <v>1477</v>
      </c>
      <c r="Y750" t="s">
        <v>1478</v>
      </c>
      <c r="Z750" t="s">
        <v>1479</v>
      </c>
      <c r="AA750" t="s">
        <v>1480</v>
      </c>
      <c r="AB750" t="s">
        <v>1481</v>
      </c>
      <c r="AC750" t="s">
        <v>1482</v>
      </c>
      <c r="AD750" t="s">
        <v>1483</v>
      </c>
      <c r="AE750" t="s">
        <v>1484</v>
      </c>
      <c r="AF750" t="s">
        <v>1485</v>
      </c>
      <c r="AG750" t="s">
        <v>1486</v>
      </c>
      <c r="AH750" t="s">
        <v>98</v>
      </c>
      <c r="AI750" t="s">
        <v>1487</v>
      </c>
      <c r="AJ750" t="s">
        <v>1488</v>
      </c>
      <c r="AK750" t="s">
        <v>95</v>
      </c>
      <c r="AL750" t="s">
        <v>1489</v>
      </c>
    </row>
    <row r="754" spans="1:16" ht="20">
      <c r="A754" s="31" t="s">
        <v>1253</v>
      </c>
      <c r="B754" s="31"/>
      <c r="C754" s="31"/>
    </row>
    <row r="757" spans="1:16" ht="18">
      <c r="A757" s="48" t="s">
        <v>84</v>
      </c>
      <c r="B757" s="48">
        <v>9</v>
      </c>
    </row>
    <row r="758" spans="1:16" ht="18">
      <c r="A758" s="49" t="s">
        <v>85</v>
      </c>
      <c r="B758" s="49" t="s">
        <v>1262</v>
      </c>
    </row>
    <row r="759" spans="1:16">
      <c r="A759" s="41"/>
      <c r="B759" s="41" t="s">
        <v>87</v>
      </c>
      <c r="C759" s="41" t="s">
        <v>88</v>
      </c>
      <c r="D759" s="42" t="s">
        <v>89</v>
      </c>
      <c r="E759" s="41" t="s">
        <v>90</v>
      </c>
      <c r="F759" s="41" t="s">
        <v>91</v>
      </c>
      <c r="G759" s="41" t="s">
        <v>92</v>
      </c>
      <c r="H759" s="30" t="s">
        <v>1254</v>
      </c>
      <c r="I759" s="30" t="s">
        <v>1256</v>
      </c>
      <c r="J759" s="41" t="s">
        <v>93</v>
      </c>
      <c r="K759" s="41" t="s">
        <v>94</v>
      </c>
      <c r="L759" s="41" t="s">
        <v>95</v>
      </c>
      <c r="M759" s="30" t="s">
        <v>1255</v>
      </c>
      <c r="N759" s="41"/>
      <c r="O759" s="41" t="s">
        <v>102</v>
      </c>
      <c r="P759" s="41" t="s">
        <v>102</v>
      </c>
    </row>
    <row r="760" spans="1:16">
      <c r="A760" s="41">
        <v>1</v>
      </c>
      <c r="B760" s="41" t="s">
        <v>99</v>
      </c>
      <c r="C760" s="41" t="s">
        <v>100</v>
      </c>
      <c r="D760" s="42" t="s">
        <v>101</v>
      </c>
      <c r="E760" s="41" t="s">
        <v>102</v>
      </c>
      <c r="F760" s="41" t="s">
        <v>102</v>
      </c>
      <c r="G760" s="41" t="s">
        <v>102</v>
      </c>
      <c r="J760" s="41" t="s">
        <v>102</v>
      </c>
      <c r="K760" s="41" t="s">
        <v>102</v>
      </c>
      <c r="L760" s="41"/>
      <c r="N760" s="42">
        <v>0.1</v>
      </c>
      <c r="O760" s="41" t="s">
        <v>102</v>
      </c>
      <c r="P760" s="41" t="s">
        <v>102</v>
      </c>
    </row>
    <row r="761" spans="1:16">
      <c r="A761" s="41">
        <v>2</v>
      </c>
      <c r="B761" s="41" t="s">
        <v>103</v>
      </c>
      <c r="C761" s="41" t="s">
        <v>100</v>
      </c>
      <c r="D761" s="42" t="s">
        <v>101</v>
      </c>
      <c r="E761" s="41" t="s">
        <v>102</v>
      </c>
      <c r="F761" s="41" t="s">
        <v>102</v>
      </c>
      <c r="G761" s="41" t="s">
        <v>102</v>
      </c>
      <c r="J761" s="41" t="s">
        <v>102</v>
      </c>
      <c r="K761" s="41" t="s">
        <v>102</v>
      </c>
      <c r="L761" s="41"/>
      <c r="N761" s="42">
        <v>0.2</v>
      </c>
      <c r="O761" s="41" t="s">
        <v>102</v>
      </c>
      <c r="P761" s="41" t="s">
        <v>102</v>
      </c>
    </row>
    <row r="762" spans="1:16">
      <c r="A762" s="41">
        <v>3</v>
      </c>
      <c r="B762" s="41" t="s">
        <v>104</v>
      </c>
      <c r="C762" s="41" t="s">
        <v>105</v>
      </c>
      <c r="D762" s="42" t="s">
        <v>106</v>
      </c>
      <c r="E762" s="41" t="s">
        <v>102</v>
      </c>
      <c r="F762" s="41" t="s">
        <v>102</v>
      </c>
      <c r="G762" s="41" t="s">
        <v>102</v>
      </c>
      <c r="J762" s="41" t="s">
        <v>102</v>
      </c>
      <c r="K762" s="41" t="s">
        <v>102</v>
      </c>
      <c r="L762" s="41"/>
      <c r="N762" s="42">
        <v>0.2</v>
      </c>
      <c r="O762" s="41" t="s">
        <v>102</v>
      </c>
      <c r="P762" s="41" t="s">
        <v>102</v>
      </c>
    </row>
    <row r="763" spans="1:16">
      <c r="A763" s="41">
        <v>4</v>
      </c>
      <c r="B763" s="41" t="s">
        <v>107</v>
      </c>
      <c r="C763" s="41" t="s">
        <v>105</v>
      </c>
      <c r="D763" s="42" t="s">
        <v>106</v>
      </c>
      <c r="E763" s="41" t="s">
        <v>102</v>
      </c>
      <c r="F763" s="41" t="s">
        <v>102</v>
      </c>
      <c r="G763" s="41" t="s">
        <v>102</v>
      </c>
      <c r="J763" s="41" t="s">
        <v>102</v>
      </c>
      <c r="K763" s="41" t="s">
        <v>102</v>
      </c>
      <c r="L763" s="41"/>
      <c r="N763" s="42">
        <v>0.5</v>
      </c>
      <c r="O763" s="41">
        <v>0.35160999999999998</v>
      </c>
      <c r="P763" s="41">
        <v>1.661</v>
      </c>
    </row>
    <row r="764" spans="1:16">
      <c r="A764" s="41">
        <v>5</v>
      </c>
      <c r="B764" s="41" t="s">
        <v>108</v>
      </c>
      <c r="C764" s="41" t="s">
        <v>109</v>
      </c>
      <c r="D764" s="42" t="s">
        <v>110</v>
      </c>
      <c r="E764" s="41">
        <v>26.356000000000002</v>
      </c>
      <c r="F764" s="41">
        <v>25.824999999999999</v>
      </c>
      <c r="G764" s="41">
        <v>27.75</v>
      </c>
      <c r="H764">
        <f t="shared" ref="H764:H795" si="0">G764-F764</f>
        <v>1.9250000000000007</v>
      </c>
      <c r="I764" t="str">
        <f>IF(ISNUMBER(H764),(IF(OR(H764&gt;3.616, H764&lt;1.158),"OUTSIDE", " ")), " ")</f>
        <v xml:space="preserve"> </v>
      </c>
      <c r="J764" s="41">
        <v>311</v>
      </c>
      <c r="K764" s="41">
        <v>15977</v>
      </c>
      <c r="L764" s="41">
        <v>1.4570000000000001</v>
      </c>
      <c r="M764" t="str">
        <f t="shared" ref="M764:M795" si="1">IF(ISNUMBER(L764),(IF(OR(L764&gt;1.459, 917&lt;1.4493),"OUTSIDE", " ")), " ")</f>
        <v xml:space="preserve"> </v>
      </c>
      <c r="N764" s="42">
        <v>0.5</v>
      </c>
      <c r="O764" s="41" t="s">
        <v>102</v>
      </c>
      <c r="P764" s="41" t="s">
        <v>102</v>
      </c>
    </row>
    <row r="765" spans="1:16">
      <c r="A765" s="41">
        <v>6</v>
      </c>
      <c r="B765" s="41" t="s">
        <v>111</v>
      </c>
      <c r="C765" s="41" t="s">
        <v>109</v>
      </c>
      <c r="D765" s="42" t="s">
        <v>110</v>
      </c>
      <c r="E765" s="41" t="s">
        <v>102</v>
      </c>
      <c r="F765" s="41" t="s">
        <v>102</v>
      </c>
      <c r="G765" s="41" t="s">
        <v>102</v>
      </c>
      <c r="H765" t="e">
        <f t="shared" si="0"/>
        <v>#VALUE!</v>
      </c>
      <c r="I765" t="str">
        <f t="shared" ref="I765:I828" si="2">IF(ISNUMBER(H765),(IF(OR(H765&gt;3.616, H765&lt;1.158),"OUTSIDE", " ")), " ")</f>
        <v xml:space="preserve"> </v>
      </c>
      <c r="J765" s="41" t="s">
        <v>102</v>
      </c>
      <c r="K765" s="41" t="s">
        <v>102</v>
      </c>
      <c r="L765" s="41"/>
      <c r="M765" t="str">
        <f t="shared" si="1"/>
        <v xml:space="preserve"> </v>
      </c>
      <c r="N765" s="42">
        <v>1</v>
      </c>
      <c r="O765" s="41" t="s">
        <v>102</v>
      </c>
      <c r="P765" s="41" t="s">
        <v>102</v>
      </c>
    </row>
    <row r="766" spans="1:16">
      <c r="A766" s="41">
        <v>7</v>
      </c>
      <c r="B766" s="41" t="s">
        <v>112</v>
      </c>
      <c r="C766" s="41" t="s">
        <v>113</v>
      </c>
      <c r="D766" s="42" t="s">
        <v>114</v>
      </c>
      <c r="E766" s="41" t="s">
        <v>102</v>
      </c>
      <c r="F766" s="41" t="s">
        <v>102</v>
      </c>
      <c r="G766" s="41" t="s">
        <v>102</v>
      </c>
      <c r="H766" t="e">
        <f t="shared" si="0"/>
        <v>#VALUE!</v>
      </c>
      <c r="I766" t="str">
        <f t="shared" si="2"/>
        <v xml:space="preserve"> </v>
      </c>
      <c r="J766" s="41" t="s">
        <v>102</v>
      </c>
      <c r="K766" s="41" t="s">
        <v>102</v>
      </c>
      <c r="L766" s="41"/>
      <c r="M766" t="str">
        <f t="shared" si="1"/>
        <v xml:space="preserve"> </v>
      </c>
      <c r="N766" s="42">
        <v>1</v>
      </c>
      <c r="O766" s="41" t="s">
        <v>102</v>
      </c>
      <c r="P766" s="41" t="s">
        <v>102</v>
      </c>
    </row>
    <row r="767" spans="1:16">
      <c r="A767" s="41">
        <v>8</v>
      </c>
      <c r="B767" s="41" t="s">
        <v>115</v>
      </c>
      <c r="C767" s="41" t="s">
        <v>113</v>
      </c>
      <c r="D767" s="42" t="s">
        <v>114</v>
      </c>
      <c r="E767" s="41" t="s">
        <v>102</v>
      </c>
      <c r="F767" s="41" t="s">
        <v>102</v>
      </c>
      <c r="G767" s="41" t="s">
        <v>102</v>
      </c>
      <c r="H767" t="e">
        <f t="shared" si="0"/>
        <v>#VALUE!</v>
      </c>
      <c r="I767" t="str">
        <f t="shared" si="2"/>
        <v xml:space="preserve"> </v>
      </c>
      <c r="J767" s="41" t="s">
        <v>102</v>
      </c>
      <c r="K767" s="41" t="s">
        <v>102</v>
      </c>
      <c r="L767" s="41"/>
      <c r="M767" t="str">
        <f t="shared" si="1"/>
        <v xml:space="preserve"> </v>
      </c>
      <c r="N767" s="42">
        <v>2.5</v>
      </c>
      <c r="O767" s="41">
        <v>2.27658</v>
      </c>
      <c r="P767" s="41">
        <v>2.0179999999999998</v>
      </c>
    </row>
    <row r="768" spans="1:16">
      <c r="A768" s="41">
        <v>9</v>
      </c>
      <c r="B768" s="41" t="s">
        <v>116</v>
      </c>
      <c r="C768" s="41" t="s">
        <v>117</v>
      </c>
      <c r="D768" s="42" t="s">
        <v>118</v>
      </c>
      <c r="E768" s="41">
        <v>26.2</v>
      </c>
      <c r="F768" s="41">
        <v>25.317</v>
      </c>
      <c r="G768" s="41">
        <v>27.824999999999999</v>
      </c>
      <c r="H768">
        <f t="shared" si="0"/>
        <v>2.5079999999999991</v>
      </c>
      <c r="I768" t="str">
        <f t="shared" si="2"/>
        <v xml:space="preserve"> </v>
      </c>
      <c r="J768" s="41">
        <v>1910</v>
      </c>
      <c r="K768" s="41">
        <v>103450</v>
      </c>
      <c r="L768" s="41">
        <v>1.456</v>
      </c>
      <c r="M768" t="str">
        <f t="shared" si="1"/>
        <v xml:space="preserve"> </v>
      </c>
      <c r="N768" s="42">
        <v>2.5</v>
      </c>
      <c r="O768" s="41" t="s">
        <v>102</v>
      </c>
      <c r="P768" s="41" t="s">
        <v>102</v>
      </c>
    </row>
    <row r="769" spans="1:16">
      <c r="A769" s="41">
        <v>10</v>
      </c>
      <c r="B769" s="41" t="s">
        <v>119</v>
      </c>
      <c r="C769" s="41" t="s">
        <v>117</v>
      </c>
      <c r="D769" s="42" t="s">
        <v>118</v>
      </c>
      <c r="E769" s="41" t="s">
        <v>102</v>
      </c>
      <c r="F769" s="41" t="s">
        <v>102</v>
      </c>
      <c r="G769" s="41" t="s">
        <v>102</v>
      </c>
      <c r="H769" t="e">
        <f t="shared" si="0"/>
        <v>#VALUE!</v>
      </c>
      <c r="I769" t="str">
        <f t="shared" si="2"/>
        <v xml:space="preserve"> </v>
      </c>
      <c r="J769" s="41" t="s">
        <v>102</v>
      </c>
      <c r="K769" s="41" t="s">
        <v>102</v>
      </c>
      <c r="L769" s="41"/>
      <c r="M769" t="str">
        <f t="shared" si="1"/>
        <v xml:space="preserve"> </v>
      </c>
      <c r="N769" s="42">
        <v>5</v>
      </c>
      <c r="O769" s="41">
        <v>5.53207</v>
      </c>
      <c r="P769" s="41">
        <v>0</v>
      </c>
    </row>
    <row r="770" spans="1:16">
      <c r="A770" s="41">
        <v>11</v>
      </c>
      <c r="B770" s="41" t="s">
        <v>120</v>
      </c>
      <c r="C770" s="41" t="s">
        <v>121</v>
      </c>
      <c r="D770" s="42" t="s">
        <v>122</v>
      </c>
      <c r="E770" s="41">
        <v>26.163</v>
      </c>
      <c r="F770" s="41">
        <v>25.25</v>
      </c>
      <c r="G770" s="41">
        <v>28.558</v>
      </c>
      <c r="H770">
        <f t="shared" si="0"/>
        <v>3.3079999999999998</v>
      </c>
      <c r="I770" t="str">
        <f t="shared" si="2"/>
        <v xml:space="preserve"> </v>
      </c>
      <c r="J770" s="41">
        <v>4103</v>
      </c>
      <c r="K770" s="41">
        <v>251383</v>
      </c>
      <c r="L770" s="41">
        <v>1.4550000000000001</v>
      </c>
      <c r="M770" t="str">
        <f t="shared" si="1"/>
        <v xml:space="preserve"> </v>
      </c>
      <c r="N770" s="42">
        <v>5</v>
      </c>
      <c r="O770" s="41" t="s">
        <v>102</v>
      </c>
      <c r="P770" s="41" t="s">
        <v>102</v>
      </c>
    </row>
    <row r="771" spans="1:16">
      <c r="A771" s="41">
        <v>12</v>
      </c>
      <c r="B771" s="41" t="s">
        <v>123</v>
      </c>
      <c r="C771" s="41" t="s">
        <v>121</v>
      </c>
      <c r="D771" s="42" t="s">
        <v>122</v>
      </c>
      <c r="E771" s="41" t="s">
        <v>102</v>
      </c>
      <c r="F771" s="41" t="s">
        <v>102</v>
      </c>
      <c r="G771" s="41" t="s">
        <v>102</v>
      </c>
      <c r="H771" t="e">
        <f t="shared" si="0"/>
        <v>#VALUE!</v>
      </c>
      <c r="I771" t="str">
        <f t="shared" si="2"/>
        <v xml:space="preserve"> </v>
      </c>
      <c r="J771" s="41" t="s">
        <v>102</v>
      </c>
      <c r="K771" s="41" t="s">
        <v>102</v>
      </c>
      <c r="L771" s="41"/>
      <c r="M771" t="str">
        <f t="shared" si="1"/>
        <v xml:space="preserve"> </v>
      </c>
      <c r="N771" s="42">
        <v>10</v>
      </c>
      <c r="O771" s="41">
        <v>10.10848</v>
      </c>
      <c r="P771" s="41">
        <v>0</v>
      </c>
    </row>
    <row r="772" spans="1:16">
      <c r="A772" s="41">
        <v>13</v>
      </c>
      <c r="B772" s="41" t="s">
        <v>124</v>
      </c>
      <c r="C772" s="41" t="s">
        <v>125</v>
      </c>
      <c r="D772" s="42" t="s">
        <v>126</v>
      </c>
      <c r="E772" s="41">
        <v>26.158000000000001</v>
      </c>
      <c r="F772" s="41">
        <v>25.292000000000002</v>
      </c>
      <c r="G772" s="41">
        <v>28.766999999999999</v>
      </c>
      <c r="H772">
        <f t="shared" si="0"/>
        <v>3.4749999999999979</v>
      </c>
      <c r="I772" t="str">
        <f t="shared" si="2"/>
        <v xml:space="preserve"> </v>
      </c>
      <c r="J772" s="41">
        <v>8055</v>
      </c>
      <c r="K772" s="41">
        <v>459340</v>
      </c>
      <c r="L772" s="41">
        <v>1.4550000000000001</v>
      </c>
      <c r="M772" t="str">
        <f t="shared" si="1"/>
        <v xml:space="preserve"> </v>
      </c>
      <c r="N772" s="42">
        <v>10</v>
      </c>
      <c r="O772" s="41" t="s">
        <v>102</v>
      </c>
      <c r="P772" s="41" t="s">
        <v>102</v>
      </c>
    </row>
    <row r="773" spans="1:16">
      <c r="A773" s="41">
        <v>14</v>
      </c>
      <c r="B773" s="41" t="s">
        <v>127</v>
      </c>
      <c r="C773" s="41" t="s">
        <v>125</v>
      </c>
      <c r="D773" s="42" t="s">
        <v>126</v>
      </c>
      <c r="E773" s="41" t="s">
        <v>102</v>
      </c>
      <c r="F773" s="41" t="s">
        <v>102</v>
      </c>
      <c r="G773" s="41" t="s">
        <v>102</v>
      </c>
      <c r="H773" t="e">
        <f t="shared" si="0"/>
        <v>#VALUE!</v>
      </c>
      <c r="I773" t="str">
        <f t="shared" si="2"/>
        <v xml:space="preserve"> </v>
      </c>
      <c r="J773" s="41" t="s">
        <v>102</v>
      </c>
      <c r="K773" s="41" t="s">
        <v>102</v>
      </c>
      <c r="L773" s="41"/>
      <c r="M773" t="str">
        <f t="shared" si="1"/>
        <v xml:space="preserve"> </v>
      </c>
      <c r="N773" s="42">
        <v>20</v>
      </c>
      <c r="O773" s="41">
        <v>22.827780000000001</v>
      </c>
      <c r="P773" s="41">
        <v>0</v>
      </c>
    </row>
    <row r="774" spans="1:16">
      <c r="A774" s="41">
        <v>15</v>
      </c>
      <c r="B774" s="41" t="s">
        <v>128</v>
      </c>
      <c r="C774" s="41" t="s">
        <v>129</v>
      </c>
      <c r="D774" s="42" t="s">
        <v>130</v>
      </c>
      <c r="E774" s="41">
        <v>26.134</v>
      </c>
      <c r="F774" s="41">
        <v>25.442</v>
      </c>
      <c r="G774" s="41">
        <v>28.9</v>
      </c>
      <c r="H774">
        <f t="shared" si="0"/>
        <v>3.4579999999999984</v>
      </c>
      <c r="I774" t="str">
        <f t="shared" si="2"/>
        <v xml:space="preserve"> </v>
      </c>
      <c r="J774" s="41">
        <v>17846</v>
      </c>
      <c r="K774" s="41">
        <v>1037317</v>
      </c>
      <c r="L774" s="41">
        <v>1.454</v>
      </c>
      <c r="M774" t="str">
        <f t="shared" si="1"/>
        <v xml:space="preserve"> </v>
      </c>
      <c r="N774" s="42">
        <v>20</v>
      </c>
      <c r="O774" s="41" t="s">
        <v>102</v>
      </c>
      <c r="P774" s="41" t="s">
        <v>102</v>
      </c>
    </row>
    <row r="775" spans="1:16">
      <c r="A775" s="41">
        <v>16</v>
      </c>
      <c r="B775" s="41" t="s">
        <v>131</v>
      </c>
      <c r="C775" s="41" t="s">
        <v>129</v>
      </c>
      <c r="D775" s="42" t="s">
        <v>130</v>
      </c>
      <c r="E775" s="41" t="s">
        <v>102</v>
      </c>
      <c r="F775" s="41" t="s">
        <v>102</v>
      </c>
      <c r="G775" s="41" t="s">
        <v>102</v>
      </c>
      <c r="H775" t="e">
        <f t="shared" si="0"/>
        <v>#VALUE!</v>
      </c>
      <c r="I775" t="str">
        <f t="shared" si="2"/>
        <v xml:space="preserve"> </v>
      </c>
      <c r="J775" s="41" t="s">
        <v>102</v>
      </c>
      <c r="K775" s="41" t="s">
        <v>102</v>
      </c>
      <c r="L775" s="41"/>
      <c r="M775" t="str">
        <f t="shared" si="1"/>
        <v xml:space="preserve"> </v>
      </c>
      <c r="N775" s="41" t="s">
        <v>102</v>
      </c>
      <c r="O775" s="41" t="s">
        <v>102</v>
      </c>
      <c r="P775" s="41" t="s">
        <v>102</v>
      </c>
    </row>
    <row r="776" spans="1:16">
      <c r="A776" s="41">
        <v>17</v>
      </c>
      <c r="B776" s="41" t="s">
        <v>132</v>
      </c>
      <c r="C776" s="41" t="s">
        <v>133</v>
      </c>
      <c r="D776" s="41"/>
      <c r="E776" s="41" t="s">
        <v>102</v>
      </c>
      <c r="F776" s="41" t="s">
        <v>102</v>
      </c>
      <c r="G776" s="41" t="s">
        <v>102</v>
      </c>
      <c r="H776" t="e">
        <f t="shared" si="0"/>
        <v>#VALUE!</v>
      </c>
      <c r="I776" t="str">
        <f t="shared" si="2"/>
        <v xml:space="preserve"> </v>
      </c>
      <c r="J776" s="41" t="s">
        <v>102</v>
      </c>
      <c r="K776" s="41" t="s">
        <v>102</v>
      </c>
      <c r="L776" s="41"/>
      <c r="M776" t="str">
        <f t="shared" si="1"/>
        <v xml:space="preserve"> </v>
      </c>
      <c r="N776" s="41" t="s">
        <v>102</v>
      </c>
      <c r="O776" s="41"/>
      <c r="P776" s="41"/>
    </row>
    <row r="777" spans="1:16">
      <c r="A777" s="41">
        <v>18</v>
      </c>
      <c r="B777" s="41" t="s">
        <v>134</v>
      </c>
      <c r="C777" s="41" t="s">
        <v>135</v>
      </c>
      <c r="D777" s="41" t="s">
        <v>136</v>
      </c>
      <c r="E777" s="41">
        <v>25.518000000000001</v>
      </c>
      <c r="F777" s="41">
        <v>24.1</v>
      </c>
      <c r="G777" s="41">
        <v>27.274999999999999</v>
      </c>
      <c r="H777">
        <f t="shared" si="0"/>
        <v>3.1749999999999972</v>
      </c>
      <c r="I777" t="str">
        <f t="shared" si="2"/>
        <v xml:space="preserve"> </v>
      </c>
      <c r="J777" s="42">
        <v>59507</v>
      </c>
      <c r="K777" s="42">
        <v>2125616</v>
      </c>
      <c r="L777" s="42">
        <v>1.454</v>
      </c>
      <c r="M777" s="42" t="str">
        <f t="shared" si="1"/>
        <v xml:space="preserve"> </v>
      </c>
      <c r="N777" s="42" t="s">
        <v>102</v>
      </c>
      <c r="O777" s="42">
        <v>31.25658</v>
      </c>
      <c r="P777" s="42">
        <v>1.248</v>
      </c>
    </row>
    <row r="778" spans="1:16">
      <c r="A778" s="41">
        <v>19</v>
      </c>
      <c r="B778" s="41" t="s">
        <v>137</v>
      </c>
      <c r="C778" s="41" t="s">
        <v>138</v>
      </c>
      <c r="D778" s="41" t="s">
        <v>139</v>
      </c>
      <c r="E778" s="41">
        <v>25.701000000000001</v>
      </c>
      <c r="F778" s="41">
        <v>24.608000000000001</v>
      </c>
      <c r="G778" s="41">
        <v>27.516999999999999</v>
      </c>
      <c r="H778">
        <f t="shared" si="0"/>
        <v>2.9089999999999989</v>
      </c>
      <c r="I778" t="str">
        <f t="shared" si="2"/>
        <v xml:space="preserve"> </v>
      </c>
      <c r="J778" s="42">
        <v>39735</v>
      </c>
      <c r="K778" s="42">
        <v>1420330</v>
      </c>
      <c r="L778" s="42">
        <v>1.454</v>
      </c>
      <c r="M778" s="42" t="str">
        <f t="shared" si="1"/>
        <v xml:space="preserve"> </v>
      </c>
      <c r="N778" s="42" t="s">
        <v>102</v>
      </c>
      <c r="O778" s="42">
        <v>32.43609</v>
      </c>
      <c r="P778" s="42">
        <v>1.2370000000000001</v>
      </c>
    </row>
    <row r="779" spans="1:16">
      <c r="A779" s="41">
        <v>20</v>
      </c>
      <c r="B779" s="41" t="s">
        <v>140</v>
      </c>
      <c r="C779" s="41" t="s">
        <v>141</v>
      </c>
      <c r="D779" s="41" t="s">
        <v>142</v>
      </c>
      <c r="E779" s="41">
        <v>25.577000000000002</v>
      </c>
      <c r="F779" s="41">
        <v>24.233000000000001</v>
      </c>
      <c r="G779" s="41">
        <v>27.274999999999999</v>
      </c>
      <c r="H779">
        <f t="shared" si="0"/>
        <v>3.041999999999998</v>
      </c>
      <c r="I779" t="str">
        <f t="shared" si="2"/>
        <v xml:space="preserve"> </v>
      </c>
      <c r="J779" s="42">
        <v>41518</v>
      </c>
      <c r="K779" s="42">
        <v>1473928</v>
      </c>
      <c r="L779" s="42">
        <v>1.456</v>
      </c>
      <c r="M779" s="42" t="str">
        <f t="shared" si="1"/>
        <v xml:space="preserve"> </v>
      </c>
      <c r="N779" s="42" t="s">
        <v>102</v>
      </c>
      <c r="O779" s="42">
        <v>7.6216299999999997</v>
      </c>
      <c r="P779" s="42">
        <v>0</v>
      </c>
    </row>
    <row r="780" spans="1:16">
      <c r="A780" s="41">
        <v>21</v>
      </c>
      <c r="B780" s="41" t="s">
        <v>0</v>
      </c>
      <c r="C780" s="41" t="s">
        <v>125</v>
      </c>
      <c r="D780" s="41" t="s">
        <v>1</v>
      </c>
      <c r="E780" s="41">
        <v>25.619</v>
      </c>
      <c r="F780" s="41">
        <v>24.6</v>
      </c>
      <c r="G780" s="41">
        <v>27.1</v>
      </c>
      <c r="H780">
        <f t="shared" si="0"/>
        <v>2.5</v>
      </c>
      <c r="I780" t="str">
        <f t="shared" si="2"/>
        <v xml:space="preserve"> </v>
      </c>
      <c r="J780" s="42">
        <v>9333</v>
      </c>
      <c r="K780" s="42">
        <v>346335</v>
      </c>
      <c r="L780" s="42">
        <v>1.456</v>
      </c>
      <c r="M780" s="42" t="str">
        <f t="shared" si="1"/>
        <v xml:space="preserve"> </v>
      </c>
      <c r="N780" s="42" t="s">
        <v>102</v>
      </c>
      <c r="O780" s="42">
        <v>31.31362</v>
      </c>
      <c r="P780" s="42">
        <v>1.23</v>
      </c>
    </row>
    <row r="781" spans="1:16">
      <c r="A781" s="41">
        <v>22</v>
      </c>
      <c r="B781" s="41" t="s">
        <v>2</v>
      </c>
      <c r="C781" s="41" t="s">
        <v>129</v>
      </c>
      <c r="D781" s="41"/>
      <c r="E781" s="41">
        <v>25.561</v>
      </c>
      <c r="F781" s="41">
        <v>24.483000000000001</v>
      </c>
      <c r="G781" s="41">
        <v>27.266999999999999</v>
      </c>
      <c r="H781">
        <f t="shared" si="0"/>
        <v>2.7839999999999989</v>
      </c>
      <c r="I781" t="str">
        <f t="shared" si="2"/>
        <v xml:space="preserve"> </v>
      </c>
      <c r="J781" s="42">
        <v>40524</v>
      </c>
      <c r="K781" s="42">
        <v>1422922</v>
      </c>
      <c r="L781" s="42">
        <v>1.4550000000000001</v>
      </c>
      <c r="M781" s="42" t="str">
        <f t="shared" si="1"/>
        <v xml:space="preserve"> </v>
      </c>
      <c r="N781" s="42" t="s">
        <v>102</v>
      </c>
      <c r="O781" s="42">
        <v>13.092409999999999</v>
      </c>
      <c r="P781" s="42">
        <v>0</v>
      </c>
    </row>
    <row r="782" spans="1:16">
      <c r="A782" s="41">
        <v>23</v>
      </c>
      <c r="B782" s="41" t="s">
        <v>3</v>
      </c>
      <c r="C782" s="41" t="s">
        <v>121</v>
      </c>
      <c r="D782" s="41"/>
      <c r="E782" s="41">
        <v>25.591999999999999</v>
      </c>
      <c r="F782" s="41">
        <v>25.067</v>
      </c>
      <c r="G782" s="41">
        <v>26.85</v>
      </c>
      <c r="H782">
        <f t="shared" si="0"/>
        <v>1.7830000000000013</v>
      </c>
      <c r="I782" t="str">
        <f t="shared" si="2"/>
        <v xml:space="preserve"> </v>
      </c>
      <c r="J782" s="42">
        <v>17488</v>
      </c>
      <c r="K782" s="42">
        <v>594932</v>
      </c>
      <c r="L782" s="42">
        <v>1.456</v>
      </c>
      <c r="M782" s="42" t="str">
        <f t="shared" si="1"/>
        <v xml:space="preserve"> </v>
      </c>
      <c r="N782" s="42" t="s">
        <v>102</v>
      </c>
      <c r="O782" s="42">
        <v>7.8455399999999997</v>
      </c>
      <c r="P782" s="42">
        <v>1.202</v>
      </c>
    </row>
    <row r="783" spans="1:16">
      <c r="A783" s="41">
        <v>24</v>
      </c>
      <c r="B783" s="41" t="s">
        <v>4</v>
      </c>
      <c r="C783" s="41" t="s">
        <v>117</v>
      </c>
      <c r="D783" s="41"/>
      <c r="E783" s="41">
        <v>25.55</v>
      </c>
      <c r="F783" s="41">
        <v>24.533000000000001</v>
      </c>
      <c r="G783" s="41">
        <v>26.817</v>
      </c>
      <c r="H783">
        <f t="shared" si="0"/>
        <v>2.2839999999999989</v>
      </c>
      <c r="I783" t="str">
        <f t="shared" si="2"/>
        <v xml:space="preserve"> </v>
      </c>
      <c r="J783" s="42">
        <v>10249</v>
      </c>
      <c r="K783" s="42">
        <v>356509</v>
      </c>
      <c r="L783" s="42" t="s">
        <v>5</v>
      </c>
      <c r="M783" s="42" t="str">
        <f t="shared" si="1"/>
        <v xml:space="preserve"> </v>
      </c>
      <c r="N783" s="42" t="s">
        <v>102</v>
      </c>
      <c r="O783" s="42">
        <v>1.89663</v>
      </c>
      <c r="P783" s="42">
        <v>1.1519999999999999</v>
      </c>
    </row>
    <row r="784" spans="1:16">
      <c r="A784" s="41">
        <v>25</v>
      </c>
      <c r="B784" s="41" t="s">
        <v>6</v>
      </c>
      <c r="C784" s="41" t="s">
        <v>113</v>
      </c>
      <c r="D784" s="41"/>
      <c r="E784" s="41">
        <v>25.658000000000001</v>
      </c>
      <c r="F784" s="41">
        <v>24.792000000000002</v>
      </c>
      <c r="G784" s="41">
        <v>26.558</v>
      </c>
      <c r="H784">
        <f t="shared" si="0"/>
        <v>1.7659999999999982</v>
      </c>
      <c r="I784" t="str">
        <f t="shared" si="2"/>
        <v xml:space="preserve"> </v>
      </c>
      <c r="J784" s="42">
        <v>2552</v>
      </c>
      <c r="K784" s="42">
        <v>86185</v>
      </c>
      <c r="L784" s="42">
        <v>1.4570000000000001</v>
      </c>
      <c r="M784" s="42" t="str">
        <f t="shared" si="1"/>
        <v xml:space="preserve"> </v>
      </c>
      <c r="N784" s="42" t="s">
        <v>102</v>
      </c>
      <c r="O784" s="42">
        <v>1.4334</v>
      </c>
      <c r="P784" s="42">
        <v>1.1539999999999999</v>
      </c>
    </row>
    <row r="785" spans="1:16">
      <c r="A785" s="41">
        <v>26</v>
      </c>
      <c r="B785" s="41" t="s">
        <v>7</v>
      </c>
      <c r="C785" s="41" t="s">
        <v>109</v>
      </c>
      <c r="D785" s="41"/>
      <c r="E785" s="41">
        <v>25.617999999999999</v>
      </c>
      <c r="F785" s="41">
        <v>24.783000000000001</v>
      </c>
      <c r="G785" s="41">
        <v>26.457999999999998</v>
      </c>
      <c r="H785">
        <f t="shared" si="0"/>
        <v>1.6749999999999972</v>
      </c>
      <c r="I785" t="str">
        <f t="shared" si="2"/>
        <v xml:space="preserve"> </v>
      </c>
      <c r="J785" s="42">
        <v>1917</v>
      </c>
      <c r="K785" s="42">
        <v>65135</v>
      </c>
      <c r="L785" s="42">
        <v>1.4570000000000001</v>
      </c>
      <c r="M785" s="42" t="str">
        <f t="shared" si="1"/>
        <v xml:space="preserve"> </v>
      </c>
      <c r="N785" s="42" t="s">
        <v>102</v>
      </c>
      <c r="O785" s="42">
        <v>0.73416999999999999</v>
      </c>
      <c r="P785" s="42">
        <v>1.1299999999999999</v>
      </c>
    </row>
    <row r="786" spans="1:16">
      <c r="A786" s="41">
        <v>27</v>
      </c>
      <c r="B786" s="41" t="s">
        <v>8</v>
      </c>
      <c r="C786" s="41" t="s">
        <v>105</v>
      </c>
      <c r="D786" s="41"/>
      <c r="E786" s="41">
        <v>25.62</v>
      </c>
      <c r="F786" s="41">
        <v>24.882999999999999</v>
      </c>
      <c r="G786" s="41">
        <v>26.466999999999999</v>
      </c>
      <c r="H786">
        <f t="shared" si="0"/>
        <v>1.5839999999999996</v>
      </c>
      <c r="I786" t="str">
        <f t="shared" si="2"/>
        <v xml:space="preserve"> </v>
      </c>
      <c r="J786" s="42">
        <v>992</v>
      </c>
      <c r="K786" s="42">
        <v>33362</v>
      </c>
      <c r="L786" s="42">
        <v>1.4570000000000001</v>
      </c>
      <c r="M786" s="42" t="str">
        <f t="shared" si="1"/>
        <v xml:space="preserve"> </v>
      </c>
      <c r="N786" s="42" t="s">
        <v>102</v>
      </c>
      <c r="O786" s="42">
        <v>0.27694000000000002</v>
      </c>
      <c r="P786" s="42">
        <v>1.0349999999999999</v>
      </c>
    </row>
    <row r="787" spans="1:16">
      <c r="A787" s="41">
        <v>28</v>
      </c>
      <c r="B787" s="41" t="s">
        <v>9</v>
      </c>
      <c r="C787" s="41" t="s">
        <v>100</v>
      </c>
      <c r="D787" s="41"/>
      <c r="E787" s="41">
        <v>25.677</v>
      </c>
      <c r="F787" s="41">
        <v>25.042000000000002</v>
      </c>
      <c r="G787" s="41">
        <v>26.35</v>
      </c>
      <c r="H787">
        <f t="shared" si="0"/>
        <v>1.3079999999999998</v>
      </c>
      <c r="I787" t="str">
        <f t="shared" si="2"/>
        <v xml:space="preserve"> </v>
      </c>
      <c r="J787" s="42">
        <v>395</v>
      </c>
      <c r="K787" s="42">
        <v>12585</v>
      </c>
      <c r="L787" s="42">
        <v>1.46</v>
      </c>
      <c r="M787" s="42" t="str">
        <f t="shared" si="1"/>
        <v>OUTSIDE</v>
      </c>
      <c r="N787" s="42" t="s">
        <v>102</v>
      </c>
      <c r="O787" s="42">
        <v>1.40551</v>
      </c>
      <c r="P787" s="42">
        <v>1.55</v>
      </c>
    </row>
    <row r="788" spans="1:16">
      <c r="A788" s="41">
        <v>29</v>
      </c>
      <c r="B788" s="41" t="s">
        <v>10</v>
      </c>
      <c r="C788" s="41" t="s">
        <v>11</v>
      </c>
      <c r="D788" s="41"/>
      <c r="E788" s="41">
        <v>25.667999999999999</v>
      </c>
      <c r="F788" s="41">
        <v>24.832999999999998</v>
      </c>
      <c r="G788" s="41">
        <v>26.7</v>
      </c>
      <c r="H788">
        <f t="shared" si="0"/>
        <v>1.8670000000000009</v>
      </c>
      <c r="I788" t="str">
        <f t="shared" si="2"/>
        <v xml:space="preserve"> </v>
      </c>
      <c r="J788" s="42">
        <v>1541</v>
      </c>
      <c r="K788" s="42">
        <v>63868</v>
      </c>
      <c r="L788" s="42">
        <v>1.3759999999999999</v>
      </c>
      <c r="M788" s="42" t="str">
        <f t="shared" si="1"/>
        <v xml:space="preserve"> </v>
      </c>
      <c r="N788" s="42" t="s">
        <v>102</v>
      </c>
      <c r="O788" s="42">
        <v>2.4834100000000001</v>
      </c>
      <c r="P788" s="42">
        <v>1.6719999999999999</v>
      </c>
    </row>
    <row r="789" spans="1:16">
      <c r="A789" s="41">
        <v>30</v>
      </c>
      <c r="B789" s="41" t="s">
        <v>12</v>
      </c>
      <c r="C789" s="41" t="s">
        <v>11</v>
      </c>
      <c r="D789" s="41"/>
      <c r="E789" s="41">
        <v>25.690999999999999</v>
      </c>
      <c r="F789" s="41">
        <v>24.792000000000002</v>
      </c>
      <c r="G789" s="41">
        <v>26.766999999999999</v>
      </c>
      <c r="H789">
        <f t="shared" si="0"/>
        <v>1.9749999999999979</v>
      </c>
      <c r="I789" t="str">
        <f t="shared" si="2"/>
        <v xml:space="preserve"> </v>
      </c>
      <c r="J789" s="42">
        <v>2262</v>
      </c>
      <c r="K789" s="42">
        <v>112849</v>
      </c>
      <c r="L789" s="42">
        <v>1.4630000000000001</v>
      </c>
      <c r="M789" s="42" t="str">
        <f t="shared" si="1"/>
        <v>OUTSIDE</v>
      </c>
      <c r="N789" s="42" t="s">
        <v>102</v>
      </c>
      <c r="O789" s="42">
        <v>33.478349999999999</v>
      </c>
      <c r="P789" s="42">
        <v>1.3440000000000001</v>
      </c>
    </row>
    <row r="790" spans="1:16">
      <c r="A790" s="41">
        <v>31</v>
      </c>
      <c r="B790" s="41" t="s">
        <v>13</v>
      </c>
      <c r="C790" s="41" t="s">
        <v>129</v>
      </c>
      <c r="D790" s="41"/>
      <c r="E790" s="41">
        <v>25.701000000000001</v>
      </c>
      <c r="F790" s="41">
        <v>24.516999999999999</v>
      </c>
      <c r="G790" s="41">
        <v>27.3</v>
      </c>
      <c r="H790">
        <f t="shared" si="0"/>
        <v>2.7830000000000013</v>
      </c>
      <c r="I790" t="str">
        <f t="shared" si="2"/>
        <v xml:space="preserve"> </v>
      </c>
      <c r="J790" s="42">
        <v>41029</v>
      </c>
      <c r="K790" s="42">
        <v>1521290</v>
      </c>
      <c r="L790" s="42">
        <v>1.456</v>
      </c>
      <c r="M790" s="42" t="str">
        <f t="shared" si="1"/>
        <v xml:space="preserve"> </v>
      </c>
      <c r="N790" s="42" t="s">
        <v>102</v>
      </c>
      <c r="O790" s="42">
        <v>60.551409999999997</v>
      </c>
      <c r="P790" s="42">
        <v>1.248</v>
      </c>
    </row>
    <row r="791" spans="1:16">
      <c r="A791" s="41">
        <v>32</v>
      </c>
      <c r="B791" s="41" t="s">
        <v>14</v>
      </c>
      <c r="C791" s="41" t="s">
        <v>125</v>
      </c>
      <c r="D791" s="41"/>
      <c r="E791" s="41">
        <v>25.696000000000002</v>
      </c>
      <c r="F791" s="41">
        <v>24.582999999999998</v>
      </c>
      <c r="G791" s="41">
        <v>27.274999999999999</v>
      </c>
      <c r="H791">
        <f t="shared" si="0"/>
        <v>2.6920000000000002</v>
      </c>
      <c r="I791" t="str">
        <f t="shared" si="2"/>
        <v xml:space="preserve"> </v>
      </c>
      <c r="J791" s="42">
        <v>76893</v>
      </c>
      <c r="K791" s="42">
        <v>2751517</v>
      </c>
      <c r="L791" s="42">
        <v>1.4550000000000001</v>
      </c>
      <c r="M791" s="42" t="str">
        <f t="shared" si="1"/>
        <v xml:space="preserve"> </v>
      </c>
      <c r="N791" s="42" t="s">
        <v>102</v>
      </c>
      <c r="O791" s="42">
        <v>15.73014</v>
      </c>
      <c r="P791" s="42">
        <v>1.2450000000000001</v>
      </c>
    </row>
    <row r="792" spans="1:16">
      <c r="A792" s="41">
        <v>33</v>
      </c>
      <c r="B792" s="41" t="s">
        <v>15</v>
      </c>
      <c r="C792" s="41" t="s">
        <v>121</v>
      </c>
      <c r="D792" s="41"/>
      <c r="E792" s="41">
        <v>25.757000000000001</v>
      </c>
      <c r="F792" s="41">
        <v>24.641999999999999</v>
      </c>
      <c r="G792" s="41">
        <v>27.15</v>
      </c>
      <c r="H792">
        <f t="shared" si="0"/>
        <v>2.5079999999999991</v>
      </c>
      <c r="I792" t="str">
        <f t="shared" si="2"/>
        <v xml:space="preserve"> </v>
      </c>
      <c r="J792" s="42">
        <v>20072</v>
      </c>
      <c r="K792" s="42">
        <v>714793</v>
      </c>
      <c r="L792" s="42">
        <v>1.4570000000000001</v>
      </c>
      <c r="M792" s="42" t="str">
        <f t="shared" si="1"/>
        <v xml:space="preserve"> </v>
      </c>
      <c r="N792" s="42" t="s">
        <v>102</v>
      </c>
      <c r="O792" s="42">
        <v>8.0229700000000008</v>
      </c>
      <c r="P792" s="42">
        <v>1.248</v>
      </c>
    </row>
    <row r="793" spans="1:16">
      <c r="A793" s="41">
        <v>34</v>
      </c>
      <c r="B793" s="41" t="s">
        <v>16</v>
      </c>
      <c r="C793" s="41" t="s">
        <v>117</v>
      </c>
      <c r="D793" s="41"/>
      <c r="E793" s="41">
        <v>25.811</v>
      </c>
      <c r="F793" s="41">
        <v>24.707999999999998</v>
      </c>
      <c r="G793" s="41">
        <v>27.15</v>
      </c>
      <c r="H793">
        <f t="shared" si="0"/>
        <v>2.4420000000000002</v>
      </c>
      <c r="I793" t="str">
        <f t="shared" si="2"/>
        <v xml:space="preserve"> </v>
      </c>
      <c r="J793" s="42">
        <v>10198</v>
      </c>
      <c r="K793" s="42">
        <v>364572</v>
      </c>
      <c r="L793" s="42">
        <v>1.4590000000000001</v>
      </c>
      <c r="M793" s="42" t="str">
        <f t="shared" si="1"/>
        <v xml:space="preserve"> </v>
      </c>
      <c r="N793" s="42" t="s">
        <v>102</v>
      </c>
      <c r="O793" s="42">
        <v>3.1108799999999999</v>
      </c>
      <c r="P793" s="42">
        <v>1.2370000000000001</v>
      </c>
    </row>
    <row r="794" spans="1:16">
      <c r="A794" s="41">
        <v>35</v>
      </c>
      <c r="B794" s="41" t="s">
        <v>17</v>
      </c>
      <c r="C794" s="41" t="s">
        <v>113</v>
      </c>
      <c r="D794" s="41"/>
      <c r="E794" s="41">
        <v>25.939</v>
      </c>
      <c r="F794" s="41">
        <v>24.933</v>
      </c>
      <c r="G794" s="41">
        <v>27.007999999999999</v>
      </c>
      <c r="H794">
        <f t="shared" si="0"/>
        <v>2.0749999999999993</v>
      </c>
      <c r="I794" t="str">
        <f t="shared" si="2"/>
        <v xml:space="preserve"> </v>
      </c>
      <c r="J794" s="42">
        <v>3977</v>
      </c>
      <c r="K794" s="42">
        <v>141361</v>
      </c>
      <c r="L794" s="42">
        <v>1.458</v>
      </c>
      <c r="M794" s="42" t="str">
        <f t="shared" si="1"/>
        <v xml:space="preserve"> </v>
      </c>
      <c r="N794" s="42" t="s">
        <v>102</v>
      </c>
      <c r="O794" s="42">
        <v>1.5156499999999999</v>
      </c>
      <c r="P794" s="42">
        <v>1.196</v>
      </c>
    </row>
    <row r="795" spans="1:16">
      <c r="A795" s="41">
        <v>36</v>
      </c>
      <c r="B795" s="41" t="s">
        <v>18</v>
      </c>
      <c r="C795" s="41" t="s">
        <v>109</v>
      </c>
      <c r="D795" s="41"/>
      <c r="E795" s="41">
        <v>25.956</v>
      </c>
      <c r="F795" s="41">
        <v>25.1</v>
      </c>
      <c r="G795" s="41">
        <v>26.817</v>
      </c>
      <c r="H795">
        <f t="shared" si="0"/>
        <v>1.7169999999999987</v>
      </c>
      <c r="I795" t="str">
        <f t="shared" si="2"/>
        <v xml:space="preserve"> </v>
      </c>
      <c r="J795" s="42">
        <v>1974</v>
      </c>
      <c r="K795" s="42">
        <v>68873</v>
      </c>
      <c r="L795" s="42">
        <v>1.458</v>
      </c>
      <c r="M795" s="42" t="str">
        <f t="shared" si="1"/>
        <v xml:space="preserve"> </v>
      </c>
      <c r="N795" s="42" t="s">
        <v>102</v>
      </c>
      <c r="O795" s="42">
        <v>0.73931000000000002</v>
      </c>
      <c r="P795" s="42">
        <v>1.149</v>
      </c>
    </row>
    <row r="796" spans="1:16">
      <c r="A796" s="41">
        <v>37</v>
      </c>
      <c r="B796" s="41" t="s">
        <v>19</v>
      </c>
      <c r="C796" s="41" t="s">
        <v>105</v>
      </c>
      <c r="D796" s="41"/>
      <c r="E796" s="41">
        <v>25.968</v>
      </c>
      <c r="F796" s="41">
        <v>25.257999999999999</v>
      </c>
      <c r="G796" s="41">
        <v>26.832999999999998</v>
      </c>
      <c r="H796">
        <f t="shared" ref="H796:H827" si="3">G796-F796</f>
        <v>1.5749999999999993</v>
      </c>
      <c r="I796" t="str">
        <f t="shared" si="2"/>
        <v xml:space="preserve"> </v>
      </c>
      <c r="J796" s="42">
        <v>983</v>
      </c>
      <c r="K796" s="42">
        <v>33595</v>
      </c>
      <c r="L796" s="42">
        <v>1.458</v>
      </c>
      <c r="M796" s="42" t="str">
        <f t="shared" ref="M796:M827" si="4">IF(ISNUMBER(L796),(IF(OR(L796&gt;1.459, 917&lt;1.4493),"OUTSIDE", " ")), " ")</f>
        <v xml:space="preserve"> </v>
      </c>
      <c r="N796" s="42" t="s">
        <v>102</v>
      </c>
      <c r="O796" s="42">
        <v>0.28852</v>
      </c>
      <c r="P796" s="42">
        <v>1.119</v>
      </c>
    </row>
    <row r="797" spans="1:16">
      <c r="A797" s="41">
        <v>38</v>
      </c>
      <c r="B797" s="41" t="s">
        <v>20</v>
      </c>
      <c r="C797" s="41" t="s">
        <v>100</v>
      </c>
      <c r="D797" s="41"/>
      <c r="E797" s="41">
        <v>25.975999999999999</v>
      </c>
      <c r="F797" s="41">
        <v>25.358000000000001</v>
      </c>
      <c r="G797" s="41">
        <v>26.766999999999999</v>
      </c>
      <c r="H797">
        <f t="shared" si="3"/>
        <v>1.4089999999999989</v>
      </c>
      <c r="I797" t="str">
        <f t="shared" si="2"/>
        <v xml:space="preserve"> </v>
      </c>
      <c r="J797" s="42">
        <v>391</v>
      </c>
      <c r="K797" s="42">
        <v>13110</v>
      </c>
      <c r="L797" s="42">
        <v>1.458</v>
      </c>
      <c r="M797" s="42" t="str">
        <f t="shared" si="4"/>
        <v xml:space="preserve"> </v>
      </c>
      <c r="N797" s="42" t="s">
        <v>102</v>
      </c>
      <c r="O797" s="42">
        <v>31.598099999999999</v>
      </c>
      <c r="P797" s="42">
        <v>1.2669999999999999</v>
      </c>
    </row>
    <row r="798" spans="1:16">
      <c r="A798" s="41">
        <v>39</v>
      </c>
      <c r="B798" s="41" t="s">
        <v>21</v>
      </c>
      <c r="C798" s="41" t="s">
        <v>125</v>
      </c>
      <c r="D798" s="41" t="s">
        <v>22</v>
      </c>
      <c r="E798" s="41">
        <v>25.771999999999998</v>
      </c>
      <c r="F798" s="41">
        <v>24.632999999999999</v>
      </c>
      <c r="G798" s="41">
        <v>27.341999999999999</v>
      </c>
      <c r="H798">
        <f t="shared" si="3"/>
        <v>2.7089999999999996</v>
      </c>
      <c r="I798" t="str">
        <f t="shared" si="2"/>
        <v xml:space="preserve"> </v>
      </c>
      <c r="J798" s="42">
        <v>39875</v>
      </c>
      <c r="K798" s="42">
        <v>1435850</v>
      </c>
      <c r="L798" s="42">
        <v>1.456</v>
      </c>
      <c r="M798" s="42" t="str">
        <f t="shared" si="4"/>
        <v xml:space="preserve"> </v>
      </c>
      <c r="N798" s="42" t="s">
        <v>102</v>
      </c>
      <c r="O798" s="42">
        <v>31.072019999999998</v>
      </c>
      <c r="P798" s="42">
        <v>1.2649999999999999</v>
      </c>
    </row>
    <row r="799" spans="1:16">
      <c r="A799" s="41">
        <v>40</v>
      </c>
      <c r="B799" s="41" t="s">
        <v>23</v>
      </c>
      <c r="C799" s="41" t="s">
        <v>138</v>
      </c>
      <c r="D799" s="41" t="s">
        <v>24</v>
      </c>
      <c r="E799" s="41">
        <v>25.681000000000001</v>
      </c>
      <c r="F799" s="41">
        <v>24.558</v>
      </c>
      <c r="G799" s="41">
        <v>27.283000000000001</v>
      </c>
      <c r="H799">
        <f t="shared" si="3"/>
        <v>2.7250000000000014</v>
      </c>
      <c r="I799" t="str">
        <f t="shared" si="2"/>
        <v xml:space="preserve"> </v>
      </c>
      <c r="J799" s="42">
        <v>39241</v>
      </c>
      <c r="K799" s="42">
        <v>1411944</v>
      </c>
      <c r="L799" s="42">
        <v>1.456</v>
      </c>
      <c r="M799" s="42" t="str">
        <f t="shared" si="4"/>
        <v xml:space="preserve"> </v>
      </c>
      <c r="N799" s="42" t="s">
        <v>102</v>
      </c>
      <c r="O799" s="42">
        <v>29.185839999999999</v>
      </c>
      <c r="P799" s="42">
        <v>1.274</v>
      </c>
    </row>
    <row r="800" spans="1:16">
      <c r="A800" s="41">
        <v>41</v>
      </c>
      <c r="B800" s="41" t="s">
        <v>25</v>
      </c>
      <c r="C800" s="41" t="s">
        <v>135</v>
      </c>
      <c r="D800" s="41" t="s">
        <v>136</v>
      </c>
      <c r="E800" s="41">
        <v>25.844999999999999</v>
      </c>
      <c r="F800" s="41">
        <v>24.5</v>
      </c>
      <c r="G800" s="41">
        <v>27.358000000000001</v>
      </c>
      <c r="H800">
        <f t="shared" si="3"/>
        <v>2.8580000000000005</v>
      </c>
      <c r="I800" t="str">
        <f t="shared" si="2"/>
        <v xml:space="preserve"> </v>
      </c>
      <c r="J800" s="42">
        <v>36642</v>
      </c>
      <c r="K800" s="42">
        <v>1326234</v>
      </c>
      <c r="L800" s="42">
        <v>1.4570000000000001</v>
      </c>
      <c r="M800" s="42" t="str">
        <f t="shared" si="4"/>
        <v xml:space="preserve"> </v>
      </c>
      <c r="N800" s="42" t="s">
        <v>102</v>
      </c>
      <c r="O800" s="42">
        <v>32.091230000000003</v>
      </c>
      <c r="P800" s="42">
        <v>1.288</v>
      </c>
    </row>
    <row r="801" spans="1:16">
      <c r="A801" s="41">
        <v>42</v>
      </c>
      <c r="B801" s="41" t="s">
        <v>26</v>
      </c>
      <c r="C801" s="41" t="s">
        <v>141</v>
      </c>
      <c r="D801" s="41" t="s">
        <v>27</v>
      </c>
      <c r="E801" s="41">
        <v>25.974</v>
      </c>
      <c r="F801" s="41">
        <v>24.507999999999999</v>
      </c>
      <c r="G801" s="41">
        <v>27.433</v>
      </c>
      <c r="H801">
        <f t="shared" si="3"/>
        <v>2.9250000000000007</v>
      </c>
      <c r="I801" t="str">
        <f t="shared" si="2"/>
        <v xml:space="preserve"> </v>
      </c>
      <c r="J801" s="42">
        <v>39965</v>
      </c>
      <c r="K801" s="42">
        <v>1458258</v>
      </c>
      <c r="L801" s="42">
        <v>1.4570000000000001</v>
      </c>
      <c r="M801" s="42" t="str">
        <f t="shared" si="4"/>
        <v xml:space="preserve"> </v>
      </c>
      <c r="N801" s="42" t="s">
        <v>102</v>
      </c>
      <c r="O801" s="42">
        <v>4.2239500000000003</v>
      </c>
      <c r="P801" s="42">
        <v>1.514</v>
      </c>
    </row>
    <row r="802" spans="1:16">
      <c r="A802" s="41">
        <v>43</v>
      </c>
      <c r="B802" s="41" t="s">
        <v>28</v>
      </c>
      <c r="C802" s="41" t="s">
        <v>29</v>
      </c>
      <c r="D802" s="41"/>
      <c r="E802" s="41">
        <v>26.007000000000001</v>
      </c>
      <c r="F802" s="41">
        <v>25.132999999999999</v>
      </c>
      <c r="G802" s="41">
        <v>27.108000000000001</v>
      </c>
      <c r="H802">
        <f t="shared" si="3"/>
        <v>1.9750000000000014</v>
      </c>
      <c r="I802" t="str">
        <f t="shared" si="2"/>
        <v xml:space="preserve"> </v>
      </c>
      <c r="J802" s="42">
        <v>4418</v>
      </c>
      <c r="K802" s="42">
        <v>191941</v>
      </c>
      <c r="L802" s="42">
        <v>1.4570000000000001</v>
      </c>
      <c r="M802" s="42" t="str">
        <f t="shared" si="4"/>
        <v xml:space="preserve"> </v>
      </c>
      <c r="N802" s="42" t="s">
        <v>102</v>
      </c>
      <c r="O802" s="42">
        <v>1.77288</v>
      </c>
      <c r="P802" s="42">
        <v>1.4430000000000001</v>
      </c>
    </row>
    <row r="803" spans="1:16">
      <c r="A803" s="41">
        <v>44</v>
      </c>
      <c r="B803" s="41" t="s">
        <v>30</v>
      </c>
      <c r="C803" s="41" t="s">
        <v>31</v>
      </c>
      <c r="D803" s="41"/>
      <c r="E803" s="41">
        <v>26.111000000000001</v>
      </c>
      <c r="F803" s="41">
        <v>25.35</v>
      </c>
      <c r="G803" s="41">
        <v>27.1</v>
      </c>
      <c r="H803">
        <f t="shared" si="3"/>
        <v>1.75</v>
      </c>
      <c r="I803" t="str">
        <f t="shared" si="2"/>
        <v xml:space="preserve"> </v>
      </c>
      <c r="J803" s="42">
        <v>1828</v>
      </c>
      <c r="K803" s="42">
        <v>80561</v>
      </c>
      <c r="L803" s="42">
        <v>1.46</v>
      </c>
      <c r="M803" s="42" t="str">
        <f t="shared" si="4"/>
        <v>OUTSIDE</v>
      </c>
      <c r="N803" s="42" t="s">
        <v>102</v>
      </c>
      <c r="O803" s="42">
        <v>0.65229000000000004</v>
      </c>
      <c r="P803" s="42">
        <v>1.274</v>
      </c>
    </row>
    <row r="804" spans="1:16">
      <c r="A804" s="41">
        <v>45</v>
      </c>
      <c r="B804" s="41" t="s">
        <v>32</v>
      </c>
      <c r="C804" s="41" t="s">
        <v>33</v>
      </c>
      <c r="D804" s="41"/>
      <c r="E804" s="41">
        <v>26.204999999999998</v>
      </c>
      <c r="F804" s="41">
        <v>25.492000000000001</v>
      </c>
      <c r="G804" s="41">
        <v>26.983000000000001</v>
      </c>
      <c r="H804">
        <f t="shared" si="3"/>
        <v>1.4909999999999997</v>
      </c>
      <c r="I804" t="str">
        <f t="shared" si="2"/>
        <v xml:space="preserve"> </v>
      </c>
      <c r="J804" s="42">
        <v>733</v>
      </c>
      <c r="K804" s="42">
        <v>29641</v>
      </c>
      <c r="L804" s="42">
        <v>1.4590000000000001</v>
      </c>
      <c r="M804" s="42" t="str">
        <f t="shared" si="4"/>
        <v xml:space="preserve"> </v>
      </c>
      <c r="N804" s="42" t="s">
        <v>102</v>
      </c>
      <c r="O804" s="42">
        <v>1.31487</v>
      </c>
      <c r="P804" s="42">
        <v>1.407</v>
      </c>
    </row>
    <row r="805" spans="1:16">
      <c r="A805" s="41">
        <v>46</v>
      </c>
      <c r="B805" s="41" t="s">
        <v>34</v>
      </c>
      <c r="C805" s="41" t="s">
        <v>35</v>
      </c>
      <c r="D805" s="41"/>
      <c r="E805" s="41">
        <v>25.908000000000001</v>
      </c>
      <c r="F805" s="41">
        <v>25.125</v>
      </c>
      <c r="G805" s="41">
        <v>26.733000000000001</v>
      </c>
      <c r="H805">
        <f t="shared" si="3"/>
        <v>1.6080000000000005</v>
      </c>
      <c r="I805" t="str">
        <f t="shared" si="2"/>
        <v xml:space="preserve"> </v>
      </c>
      <c r="J805" s="42">
        <v>1289</v>
      </c>
      <c r="K805" s="42">
        <v>59749</v>
      </c>
      <c r="L805" s="42">
        <v>1.456</v>
      </c>
      <c r="M805" s="42" t="str">
        <f t="shared" si="4"/>
        <v xml:space="preserve"> </v>
      </c>
      <c r="N805" s="42" t="s">
        <v>102</v>
      </c>
      <c r="O805" s="42">
        <v>4.8233499999999996</v>
      </c>
      <c r="P805" s="42">
        <v>1.504</v>
      </c>
    </row>
    <row r="806" spans="1:16">
      <c r="A806" s="41">
        <v>47</v>
      </c>
      <c r="B806" s="41" t="s">
        <v>36</v>
      </c>
      <c r="C806" s="41" t="s">
        <v>37</v>
      </c>
      <c r="D806" s="41"/>
      <c r="E806" s="41">
        <v>25.716000000000001</v>
      </c>
      <c r="F806" s="41">
        <v>24.774999999999999</v>
      </c>
      <c r="G806" s="41">
        <v>26.725000000000001</v>
      </c>
      <c r="H806">
        <f t="shared" si="3"/>
        <v>1.9500000000000028</v>
      </c>
      <c r="I806" t="str">
        <f t="shared" si="2"/>
        <v xml:space="preserve"> </v>
      </c>
      <c r="J806" s="42">
        <v>4916</v>
      </c>
      <c r="K806" s="42">
        <v>219178</v>
      </c>
      <c r="L806" s="42">
        <v>1.456</v>
      </c>
      <c r="M806" s="42" t="str">
        <f t="shared" si="4"/>
        <v xml:space="preserve"> </v>
      </c>
      <c r="N806" s="42" t="s">
        <v>102</v>
      </c>
      <c r="O806" s="42">
        <v>4.0262000000000002</v>
      </c>
      <c r="P806" s="42">
        <v>1.4179999999999999</v>
      </c>
    </row>
    <row r="807" spans="1:16">
      <c r="A807" s="41">
        <v>48</v>
      </c>
      <c r="B807" s="41" t="s">
        <v>38</v>
      </c>
      <c r="C807" s="41" t="s">
        <v>39</v>
      </c>
      <c r="D807" s="41"/>
      <c r="E807" s="41">
        <v>25.765000000000001</v>
      </c>
      <c r="F807" s="41">
        <v>25</v>
      </c>
      <c r="G807" s="41">
        <v>26.683</v>
      </c>
      <c r="H807">
        <f t="shared" si="3"/>
        <v>1.6829999999999998</v>
      </c>
      <c r="I807" t="str">
        <f t="shared" si="2"/>
        <v xml:space="preserve"> </v>
      </c>
      <c r="J807" s="42">
        <v>4128</v>
      </c>
      <c r="K807" s="42">
        <v>182954</v>
      </c>
      <c r="L807" s="42">
        <v>1.4550000000000001</v>
      </c>
      <c r="M807" s="42" t="str">
        <f t="shared" si="4"/>
        <v xml:space="preserve"> </v>
      </c>
      <c r="N807" s="42" t="s">
        <v>102</v>
      </c>
      <c r="O807" s="42">
        <v>2.89927</v>
      </c>
      <c r="P807" s="42">
        <v>1.411</v>
      </c>
    </row>
    <row r="808" spans="1:16">
      <c r="A808" s="41">
        <v>49</v>
      </c>
      <c r="B808" s="41" t="s">
        <v>208</v>
      </c>
      <c r="C808" s="41" t="s">
        <v>209</v>
      </c>
      <c r="D808" s="41"/>
      <c r="E808" s="41">
        <v>25.901</v>
      </c>
      <c r="F808" s="41">
        <v>25.274999999999999</v>
      </c>
      <c r="G808" s="41">
        <v>26.925000000000001</v>
      </c>
      <c r="H808">
        <f t="shared" si="3"/>
        <v>1.6500000000000021</v>
      </c>
      <c r="I808" t="str">
        <f t="shared" si="2"/>
        <v xml:space="preserve"> </v>
      </c>
      <c r="J808" s="42">
        <v>3001</v>
      </c>
      <c r="K808" s="42">
        <v>131746</v>
      </c>
      <c r="L808" s="42">
        <v>1.421</v>
      </c>
      <c r="M808" s="42" t="str">
        <f t="shared" si="4"/>
        <v xml:space="preserve"> </v>
      </c>
      <c r="N808" s="42" t="s">
        <v>102</v>
      </c>
      <c r="O808" s="42">
        <v>3.95296</v>
      </c>
      <c r="P808" s="42">
        <v>1.4810000000000001</v>
      </c>
    </row>
    <row r="809" spans="1:16">
      <c r="A809" s="41">
        <v>50</v>
      </c>
      <c r="B809" s="41" t="s">
        <v>210</v>
      </c>
      <c r="C809" s="41" t="s">
        <v>211</v>
      </c>
      <c r="D809" s="41"/>
      <c r="E809" s="41">
        <v>25.943999999999999</v>
      </c>
      <c r="F809" s="41">
        <v>25.117000000000001</v>
      </c>
      <c r="G809" s="41">
        <v>26.942</v>
      </c>
      <c r="H809">
        <f t="shared" si="3"/>
        <v>1.8249999999999993</v>
      </c>
      <c r="I809" t="str">
        <f t="shared" si="2"/>
        <v xml:space="preserve"> </v>
      </c>
      <c r="J809" s="42">
        <v>3946</v>
      </c>
      <c r="K809" s="42">
        <v>179626</v>
      </c>
      <c r="L809" s="42">
        <v>1.456</v>
      </c>
      <c r="M809" s="42" t="str">
        <f t="shared" si="4"/>
        <v xml:space="preserve"> </v>
      </c>
      <c r="N809" s="42" t="s">
        <v>102</v>
      </c>
      <c r="O809" s="42">
        <v>5.6224299999999996</v>
      </c>
      <c r="P809" s="42">
        <v>1.5329999999999999</v>
      </c>
    </row>
    <row r="810" spans="1:16">
      <c r="A810" s="41">
        <v>51</v>
      </c>
      <c r="B810" s="41" t="s">
        <v>212</v>
      </c>
      <c r="C810" s="41" t="s">
        <v>213</v>
      </c>
      <c r="D810" s="41"/>
      <c r="E810" s="41">
        <v>26.215</v>
      </c>
      <c r="F810" s="41">
        <v>25.242000000000001</v>
      </c>
      <c r="G810" s="41">
        <v>27.167000000000002</v>
      </c>
      <c r="H810">
        <f t="shared" si="3"/>
        <v>1.9250000000000007</v>
      </c>
      <c r="I810" t="str">
        <f t="shared" si="2"/>
        <v xml:space="preserve"> </v>
      </c>
      <c r="J810" s="42">
        <v>5542</v>
      </c>
      <c r="K810" s="42">
        <v>255489</v>
      </c>
      <c r="L810" s="42">
        <v>1.4590000000000001</v>
      </c>
      <c r="M810" s="42" t="str">
        <f t="shared" si="4"/>
        <v xml:space="preserve"> </v>
      </c>
      <c r="N810" s="42" t="s">
        <v>102</v>
      </c>
      <c r="O810" s="42">
        <v>3.1123099999999999</v>
      </c>
      <c r="P810" s="42">
        <v>1.58</v>
      </c>
    </row>
    <row r="811" spans="1:16">
      <c r="A811" s="41">
        <v>52</v>
      </c>
      <c r="B811" s="41" t="s">
        <v>214</v>
      </c>
      <c r="C811" s="41" t="s">
        <v>215</v>
      </c>
      <c r="D811" s="41"/>
      <c r="E811" s="41">
        <v>26.381</v>
      </c>
      <c r="F811" s="41">
        <v>25.591999999999999</v>
      </c>
      <c r="G811" s="41">
        <v>27.408000000000001</v>
      </c>
      <c r="H811">
        <f t="shared" si="3"/>
        <v>1.8160000000000025</v>
      </c>
      <c r="I811" t="str">
        <f t="shared" si="2"/>
        <v xml:space="preserve"> </v>
      </c>
      <c r="J811" s="42">
        <v>2888</v>
      </c>
      <c r="K811" s="42">
        <v>141426</v>
      </c>
      <c r="L811" s="42">
        <v>1.4590000000000001</v>
      </c>
      <c r="M811" s="42" t="str">
        <f t="shared" si="4"/>
        <v xml:space="preserve"> </v>
      </c>
      <c r="N811" s="42" t="s">
        <v>102</v>
      </c>
      <c r="O811" s="42">
        <v>10.32048</v>
      </c>
      <c r="P811" s="42">
        <v>0</v>
      </c>
    </row>
    <row r="812" spans="1:16">
      <c r="A812" s="41">
        <v>53</v>
      </c>
      <c r="B812" s="41" t="s">
        <v>216</v>
      </c>
      <c r="C812" s="41" t="s">
        <v>217</v>
      </c>
      <c r="D812" s="41"/>
      <c r="E812" s="41">
        <v>26.391999999999999</v>
      </c>
      <c r="F812" s="41">
        <v>25.483000000000001</v>
      </c>
      <c r="G812" s="41">
        <v>27.507999999999999</v>
      </c>
      <c r="H812">
        <f t="shared" si="3"/>
        <v>2.0249999999999986</v>
      </c>
      <c r="I812" t="str">
        <f t="shared" si="2"/>
        <v xml:space="preserve"> </v>
      </c>
      <c r="J812" s="42">
        <v>5152</v>
      </c>
      <c r="K812" s="42">
        <v>468973</v>
      </c>
      <c r="L812" s="42">
        <v>1.464</v>
      </c>
      <c r="M812" s="42" t="str">
        <f t="shared" si="4"/>
        <v>OUTSIDE</v>
      </c>
      <c r="N812" s="42" t="s">
        <v>102</v>
      </c>
      <c r="O812" s="42">
        <v>6.8890599999999997</v>
      </c>
      <c r="P812" s="42">
        <v>2.0649999999999999</v>
      </c>
    </row>
    <row r="813" spans="1:16">
      <c r="A813" s="41">
        <v>54</v>
      </c>
      <c r="B813" s="41" t="s">
        <v>218</v>
      </c>
      <c r="C813" s="41" t="s">
        <v>219</v>
      </c>
      <c r="D813" s="41"/>
      <c r="E813" s="41">
        <v>26.152000000000001</v>
      </c>
      <c r="F813" s="41">
        <v>25.2</v>
      </c>
      <c r="G813" s="41">
        <v>27.5</v>
      </c>
      <c r="H813">
        <f t="shared" si="3"/>
        <v>2.3000000000000007</v>
      </c>
      <c r="I813" t="str">
        <f t="shared" si="2"/>
        <v xml:space="preserve"> </v>
      </c>
      <c r="J813" s="42">
        <v>4706</v>
      </c>
      <c r="K813" s="42">
        <v>313046</v>
      </c>
      <c r="L813" s="42">
        <v>1.458</v>
      </c>
      <c r="M813" s="42" t="str">
        <f t="shared" si="4"/>
        <v xml:space="preserve"> </v>
      </c>
      <c r="N813" s="42" t="s">
        <v>102</v>
      </c>
      <c r="O813" s="42">
        <v>2.8128099999999998</v>
      </c>
      <c r="P813" s="42">
        <v>1.673</v>
      </c>
    </row>
    <row r="814" spans="1:16">
      <c r="A814" s="41">
        <v>55</v>
      </c>
      <c r="B814" s="41" t="s">
        <v>220</v>
      </c>
      <c r="C814" s="41" t="s">
        <v>221</v>
      </c>
      <c r="D814" s="41"/>
      <c r="E814" s="41">
        <v>26.062000000000001</v>
      </c>
      <c r="F814" s="41">
        <v>25.108000000000001</v>
      </c>
      <c r="G814" s="41">
        <v>27.108000000000001</v>
      </c>
      <c r="H814">
        <f t="shared" si="3"/>
        <v>2</v>
      </c>
      <c r="I814" t="str">
        <f t="shared" si="2"/>
        <v xml:space="preserve"> </v>
      </c>
      <c r="J814" s="42">
        <v>2321</v>
      </c>
      <c r="K814" s="42">
        <v>127817</v>
      </c>
      <c r="L814" s="42">
        <v>1.4590000000000001</v>
      </c>
      <c r="M814" s="42" t="str">
        <f t="shared" si="4"/>
        <v xml:space="preserve"> </v>
      </c>
      <c r="N814" s="42" t="s">
        <v>102</v>
      </c>
      <c r="O814" s="42">
        <v>0.88495999999999997</v>
      </c>
      <c r="P814" s="42">
        <v>1.2390000000000001</v>
      </c>
    </row>
    <row r="815" spans="1:16">
      <c r="A815" s="41">
        <v>56</v>
      </c>
      <c r="B815" s="41" t="s">
        <v>222</v>
      </c>
      <c r="C815" s="41" t="s">
        <v>223</v>
      </c>
      <c r="D815" s="41"/>
      <c r="E815" s="41">
        <v>25.988</v>
      </c>
      <c r="F815" s="41">
        <v>25.225000000000001</v>
      </c>
      <c r="G815" s="41">
        <v>26.733000000000001</v>
      </c>
      <c r="H815">
        <f t="shared" si="3"/>
        <v>1.5079999999999991</v>
      </c>
      <c r="I815" t="str">
        <f t="shared" si="2"/>
        <v xml:space="preserve"> </v>
      </c>
      <c r="J815" s="42">
        <v>1000</v>
      </c>
      <c r="K815" s="42">
        <v>40213</v>
      </c>
      <c r="L815" s="42">
        <v>1.46</v>
      </c>
      <c r="M815" s="42" t="str">
        <f t="shared" si="4"/>
        <v>OUTSIDE</v>
      </c>
      <c r="N815" s="42" t="s">
        <v>102</v>
      </c>
      <c r="O815" s="42">
        <v>6.1760299999999999</v>
      </c>
      <c r="P815" s="42">
        <v>1.8740000000000001</v>
      </c>
    </row>
    <row r="816" spans="1:16">
      <c r="A816" s="41">
        <v>57</v>
      </c>
      <c r="B816" s="41" t="s">
        <v>224</v>
      </c>
      <c r="C816" s="41" t="s">
        <v>225</v>
      </c>
      <c r="D816" s="41"/>
      <c r="E816" s="41">
        <v>25.952000000000002</v>
      </c>
      <c r="F816" s="41">
        <v>25</v>
      </c>
      <c r="G816" s="41">
        <v>27.1</v>
      </c>
      <c r="H816">
        <f t="shared" si="3"/>
        <v>2.1000000000000014</v>
      </c>
      <c r="I816" t="str">
        <f t="shared" si="2"/>
        <v xml:space="preserve"> </v>
      </c>
      <c r="J816" s="42">
        <v>5302</v>
      </c>
      <c r="K816" s="42">
        <v>280645</v>
      </c>
      <c r="L816" s="42">
        <v>1.456</v>
      </c>
      <c r="M816" s="42" t="str">
        <f t="shared" si="4"/>
        <v xml:space="preserve"> </v>
      </c>
      <c r="N816" s="42" t="s">
        <v>102</v>
      </c>
      <c r="O816" s="42">
        <v>4.9990600000000001</v>
      </c>
      <c r="P816" s="42">
        <v>1.532</v>
      </c>
    </row>
    <row r="817" spans="1:16">
      <c r="A817" s="41">
        <v>58</v>
      </c>
      <c r="B817" s="41" t="s">
        <v>226</v>
      </c>
      <c r="C817" s="41" t="s">
        <v>227</v>
      </c>
      <c r="D817" s="41"/>
      <c r="E817" s="41">
        <v>25.978999999999999</v>
      </c>
      <c r="F817" s="41">
        <v>25.108000000000001</v>
      </c>
      <c r="G817" s="41">
        <v>26.992000000000001</v>
      </c>
      <c r="H817">
        <f t="shared" si="3"/>
        <v>1.8840000000000003</v>
      </c>
      <c r="I817" t="str">
        <f t="shared" si="2"/>
        <v xml:space="preserve"> </v>
      </c>
      <c r="J817" s="42">
        <v>5104</v>
      </c>
      <c r="K817" s="42">
        <v>227162</v>
      </c>
      <c r="L817" s="42">
        <v>1.456</v>
      </c>
      <c r="M817" s="42" t="str">
        <f t="shared" si="4"/>
        <v xml:space="preserve"> </v>
      </c>
      <c r="N817" s="42" t="s">
        <v>102</v>
      </c>
      <c r="O817" s="42">
        <v>8.3261000000000003</v>
      </c>
      <c r="P817" s="42">
        <v>2.145</v>
      </c>
    </row>
    <row r="818" spans="1:16">
      <c r="A818" s="41">
        <v>59</v>
      </c>
      <c r="B818" s="41" t="s">
        <v>228</v>
      </c>
      <c r="C818" s="41" t="s">
        <v>229</v>
      </c>
      <c r="D818" s="41"/>
      <c r="E818" s="41">
        <v>26.135000000000002</v>
      </c>
      <c r="F818" s="41">
        <v>24.966999999999999</v>
      </c>
      <c r="G818" s="41">
        <v>27.641999999999999</v>
      </c>
      <c r="H818">
        <f t="shared" si="3"/>
        <v>2.6750000000000007</v>
      </c>
      <c r="I818" t="str">
        <f t="shared" si="2"/>
        <v xml:space="preserve"> </v>
      </c>
      <c r="J818" s="42">
        <v>6124</v>
      </c>
      <c r="K818" s="42">
        <v>378347</v>
      </c>
      <c r="L818" s="42">
        <v>1.456</v>
      </c>
      <c r="M818" s="42" t="str">
        <f t="shared" si="4"/>
        <v xml:space="preserve"> </v>
      </c>
      <c r="N818" s="42" t="s">
        <v>102</v>
      </c>
      <c r="O818" s="42">
        <v>4.8064299999999998</v>
      </c>
      <c r="P818" s="42">
        <v>1.31</v>
      </c>
    </row>
    <row r="819" spans="1:16">
      <c r="A819" s="41">
        <v>60</v>
      </c>
      <c r="B819" s="41" t="s">
        <v>230</v>
      </c>
      <c r="C819" s="41" t="s">
        <v>231</v>
      </c>
      <c r="D819" s="41"/>
      <c r="E819" s="41">
        <v>26.302</v>
      </c>
      <c r="F819" s="41">
        <v>25.516999999999999</v>
      </c>
      <c r="G819" s="41">
        <v>27.132999999999999</v>
      </c>
      <c r="H819">
        <f t="shared" si="3"/>
        <v>1.6159999999999997</v>
      </c>
      <c r="I819" t="str">
        <f t="shared" si="2"/>
        <v xml:space="preserve"> </v>
      </c>
      <c r="J819" s="42">
        <v>5712</v>
      </c>
      <c r="K819" s="42">
        <v>218409</v>
      </c>
      <c r="L819" s="42">
        <v>1.4570000000000001</v>
      </c>
      <c r="M819" s="42" t="str">
        <f t="shared" si="4"/>
        <v xml:space="preserve"> </v>
      </c>
      <c r="N819" s="42" t="s">
        <v>102</v>
      </c>
      <c r="O819" s="42">
        <v>2.62873</v>
      </c>
      <c r="P819" s="42">
        <v>1.3360000000000001</v>
      </c>
    </row>
    <row r="820" spans="1:16">
      <c r="A820" s="41">
        <v>61</v>
      </c>
      <c r="B820" s="41" t="s">
        <v>232</v>
      </c>
      <c r="C820" s="41" t="s">
        <v>233</v>
      </c>
      <c r="D820" s="41"/>
      <c r="E820" s="41">
        <v>26.408000000000001</v>
      </c>
      <c r="F820" s="41">
        <v>25.707999999999998</v>
      </c>
      <c r="G820" s="41">
        <v>27.391999999999999</v>
      </c>
      <c r="H820">
        <f t="shared" si="3"/>
        <v>1.6840000000000011</v>
      </c>
      <c r="I820" t="str">
        <f t="shared" si="2"/>
        <v xml:space="preserve"> </v>
      </c>
      <c r="J820" s="42">
        <v>3069</v>
      </c>
      <c r="K820" s="42">
        <v>119452</v>
      </c>
      <c r="L820" s="42">
        <v>1.456</v>
      </c>
      <c r="M820" s="42" t="str">
        <f t="shared" si="4"/>
        <v xml:space="preserve"> </v>
      </c>
      <c r="N820" s="42" t="s">
        <v>102</v>
      </c>
      <c r="O820" s="42">
        <v>2.3752200000000001</v>
      </c>
      <c r="P820" s="42">
        <v>1.423</v>
      </c>
    </row>
    <row r="821" spans="1:16">
      <c r="A821" s="41">
        <v>62</v>
      </c>
      <c r="B821" s="41" t="s">
        <v>234</v>
      </c>
      <c r="C821" s="41" t="s">
        <v>235</v>
      </c>
      <c r="D821" s="41"/>
      <c r="E821" s="41">
        <v>26.533999999999999</v>
      </c>
      <c r="F821" s="41">
        <v>25.832999999999998</v>
      </c>
      <c r="G821" s="41">
        <v>27.574999999999999</v>
      </c>
      <c r="H821">
        <f t="shared" si="3"/>
        <v>1.7420000000000009</v>
      </c>
      <c r="I821" t="str">
        <f t="shared" si="2"/>
        <v xml:space="preserve"> </v>
      </c>
      <c r="J821" s="42">
        <v>2544</v>
      </c>
      <c r="K821" s="42">
        <v>107933</v>
      </c>
      <c r="L821" s="42">
        <v>1.4570000000000001</v>
      </c>
      <c r="M821" s="42" t="str">
        <f t="shared" si="4"/>
        <v xml:space="preserve"> </v>
      </c>
      <c r="N821" s="42" t="s">
        <v>102</v>
      </c>
      <c r="O821" s="42">
        <v>4.0903999999999998</v>
      </c>
      <c r="P821" s="42">
        <v>1.4239999999999999</v>
      </c>
    </row>
    <row r="822" spans="1:16">
      <c r="A822" s="41">
        <v>63</v>
      </c>
      <c r="B822" s="41" t="s">
        <v>236</v>
      </c>
      <c r="C822" s="41" t="s">
        <v>237</v>
      </c>
      <c r="D822" s="41"/>
      <c r="E822" s="41">
        <v>26.565999999999999</v>
      </c>
      <c r="F822" s="41">
        <v>25.8</v>
      </c>
      <c r="G822" s="41">
        <v>27.667000000000002</v>
      </c>
      <c r="H822">
        <f t="shared" si="3"/>
        <v>1.8670000000000009</v>
      </c>
      <c r="I822" t="str">
        <f t="shared" si="2"/>
        <v xml:space="preserve"> </v>
      </c>
      <c r="J822" s="42">
        <v>4388</v>
      </c>
      <c r="K822" s="42">
        <v>185872</v>
      </c>
      <c r="L822" s="42">
        <v>1.456</v>
      </c>
      <c r="M822" s="42" t="str">
        <f t="shared" si="4"/>
        <v xml:space="preserve"> </v>
      </c>
      <c r="N822" s="42" t="s">
        <v>102</v>
      </c>
      <c r="O822" s="42">
        <v>2.8711000000000002</v>
      </c>
      <c r="P822" s="42">
        <v>1.319</v>
      </c>
    </row>
    <row r="823" spans="1:16">
      <c r="A823" s="41">
        <v>64</v>
      </c>
      <c r="B823" s="41" t="s">
        <v>238</v>
      </c>
      <c r="C823" s="41" t="s">
        <v>239</v>
      </c>
      <c r="D823" s="41"/>
      <c r="E823" s="41">
        <v>26.526</v>
      </c>
      <c r="F823" s="41">
        <v>25.875</v>
      </c>
      <c r="G823" s="41">
        <v>27.457999999999998</v>
      </c>
      <c r="H823">
        <f t="shared" si="3"/>
        <v>1.5829999999999984</v>
      </c>
      <c r="I823" t="str">
        <f t="shared" si="2"/>
        <v xml:space="preserve"> </v>
      </c>
      <c r="J823" s="42">
        <v>3088</v>
      </c>
      <c r="K823" s="42">
        <v>130466</v>
      </c>
      <c r="L823" s="42">
        <v>1.4570000000000001</v>
      </c>
      <c r="M823" s="42" t="str">
        <f t="shared" si="4"/>
        <v xml:space="preserve"> </v>
      </c>
      <c r="N823" s="42" t="s">
        <v>102</v>
      </c>
      <c r="O823" s="42">
        <v>0.92230000000000001</v>
      </c>
      <c r="P823" s="42">
        <v>1.173</v>
      </c>
    </row>
    <row r="824" spans="1:16">
      <c r="A824" s="41">
        <v>65</v>
      </c>
      <c r="B824" s="41" t="s">
        <v>240</v>
      </c>
      <c r="C824" s="41" t="s">
        <v>241</v>
      </c>
      <c r="D824" s="41"/>
      <c r="E824" s="41">
        <v>26.471</v>
      </c>
      <c r="F824" s="41">
        <v>25.875</v>
      </c>
      <c r="G824" s="41">
        <v>27.3</v>
      </c>
      <c r="H824">
        <f t="shared" si="3"/>
        <v>1.4250000000000007</v>
      </c>
      <c r="I824" t="str">
        <f t="shared" si="2"/>
        <v xml:space="preserve"> </v>
      </c>
      <c r="J824" s="42">
        <v>1123</v>
      </c>
      <c r="K824" s="42">
        <v>41910</v>
      </c>
      <c r="L824" s="42">
        <v>1.454</v>
      </c>
      <c r="M824" s="42" t="str">
        <f t="shared" si="4"/>
        <v xml:space="preserve"> </v>
      </c>
      <c r="N824" s="42" t="s">
        <v>102</v>
      </c>
      <c r="O824" s="42">
        <v>1.4104000000000001</v>
      </c>
      <c r="P824" s="42">
        <v>1.179</v>
      </c>
    </row>
    <row r="825" spans="1:16">
      <c r="A825" s="41">
        <v>66</v>
      </c>
      <c r="B825" s="41" t="s">
        <v>242</v>
      </c>
      <c r="C825" s="41" t="s">
        <v>243</v>
      </c>
      <c r="D825" s="41"/>
      <c r="E825" s="41">
        <v>26.690999999999999</v>
      </c>
      <c r="F825" s="41">
        <v>26.141999999999999</v>
      </c>
      <c r="G825" s="41">
        <v>27.582999999999998</v>
      </c>
      <c r="H825">
        <f t="shared" si="3"/>
        <v>1.4409999999999989</v>
      </c>
      <c r="I825" t="str">
        <f t="shared" si="2"/>
        <v xml:space="preserve"> </v>
      </c>
      <c r="J825" s="42">
        <v>1737</v>
      </c>
      <c r="K825" s="42">
        <v>64090</v>
      </c>
      <c r="L825" s="42">
        <v>1.4550000000000001</v>
      </c>
      <c r="M825" s="42" t="str">
        <f t="shared" si="4"/>
        <v xml:space="preserve"> </v>
      </c>
      <c r="N825" s="42" t="s">
        <v>102</v>
      </c>
      <c r="O825" s="42">
        <v>2.1020400000000001</v>
      </c>
      <c r="P825" s="42">
        <v>1.2370000000000001</v>
      </c>
    </row>
    <row r="826" spans="1:16">
      <c r="A826" s="41">
        <v>67</v>
      </c>
      <c r="B826" s="41" t="s">
        <v>244</v>
      </c>
      <c r="C826" s="41" t="s">
        <v>245</v>
      </c>
      <c r="D826" s="41"/>
      <c r="E826" s="41">
        <v>26.702999999999999</v>
      </c>
      <c r="F826" s="41">
        <v>26.117000000000001</v>
      </c>
      <c r="G826" s="41">
        <v>27.625</v>
      </c>
      <c r="H826">
        <f t="shared" si="3"/>
        <v>1.5079999999999991</v>
      </c>
      <c r="I826" t="str">
        <f t="shared" si="2"/>
        <v xml:space="preserve"> </v>
      </c>
      <c r="J826" s="42">
        <v>2486</v>
      </c>
      <c r="K826" s="42">
        <v>95519</v>
      </c>
      <c r="L826" s="42">
        <v>1.456</v>
      </c>
      <c r="M826" s="42" t="str">
        <f t="shared" si="4"/>
        <v xml:space="preserve"> </v>
      </c>
      <c r="N826" s="42" t="s">
        <v>102</v>
      </c>
      <c r="O826" s="42">
        <v>2.0659000000000001</v>
      </c>
      <c r="P826" s="42">
        <v>1.2969999999999999</v>
      </c>
    </row>
    <row r="827" spans="1:16">
      <c r="A827" s="41">
        <v>68</v>
      </c>
      <c r="B827" s="41" t="s">
        <v>246</v>
      </c>
      <c r="C827" s="41" t="s">
        <v>247</v>
      </c>
      <c r="D827" s="41"/>
      <c r="E827" s="41">
        <v>26.689</v>
      </c>
      <c r="F827" s="41">
        <v>26.082999999999998</v>
      </c>
      <c r="G827" s="41">
        <v>27.591999999999999</v>
      </c>
      <c r="H827">
        <f t="shared" si="3"/>
        <v>1.5090000000000003</v>
      </c>
      <c r="I827" t="str">
        <f t="shared" si="2"/>
        <v xml:space="preserve"> </v>
      </c>
      <c r="J827" s="42">
        <v>2173</v>
      </c>
      <c r="K827" s="42">
        <v>93876</v>
      </c>
      <c r="L827" s="42">
        <v>1.4590000000000001</v>
      </c>
      <c r="M827" s="42" t="str">
        <f t="shared" si="4"/>
        <v xml:space="preserve"> </v>
      </c>
      <c r="N827" s="42" t="s">
        <v>102</v>
      </c>
      <c r="O827" s="42">
        <v>3.9167299999999998</v>
      </c>
      <c r="P827" s="42">
        <v>1.2</v>
      </c>
    </row>
    <row r="828" spans="1:16">
      <c r="A828" s="41">
        <v>69</v>
      </c>
      <c r="B828" s="41" t="s">
        <v>248</v>
      </c>
      <c r="C828" s="41" t="s">
        <v>249</v>
      </c>
      <c r="D828" s="41"/>
      <c r="E828" s="41">
        <v>26.524000000000001</v>
      </c>
      <c r="F828" s="41">
        <v>25.783000000000001</v>
      </c>
      <c r="G828" s="41">
        <v>27.35</v>
      </c>
      <c r="H828">
        <f t="shared" ref="H828:H859" si="5">G828-F828</f>
        <v>1.5670000000000002</v>
      </c>
      <c r="I828" t="str">
        <f t="shared" si="2"/>
        <v xml:space="preserve"> </v>
      </c>
      <c r="J828" s="42">
        <v>4929</v>
      </c>
      <c r="K828" s="42">
        <v>177980</v>
      </c>
      <c r="L828" s="42">
        <v>1.454</v>
      </c>
      <c r="M828" s="42" t="str">
        <f t="shared" ref="M828:M859" si="6">IF(ISNUMBER(L828),(IF(OR(L828&gt;1.459, 917&lt;1.4493),"OUTSIDE", " ")), " ")</f>
        <v xml:space="preserve"> </v>
      </c>
      <c r="N828" s="42" t="s">
        <v>102</v>
      </c>
      <c r="O828" s="42">
        <v>3.3149099999999998</v>
      </c>
      <c r="P828" s="42">
        <v>1.514</v>
      </c>
    </row>
    <row r="829" spans="1:16">
      <c r="A829" s="41">
        <v>70</v>
      </c>
      <c r="B829" s="41" t="s">
        <v>250</v>
      </c>
      <c r="C829" s="41" t="s">
        <v>251</v>
      </c>
      <c r="D829" s="41"/>
      <c r="E829" s="41">
        <v>26.492000000000001</v>
      </c>
      <c r="F829" s="41">
        <v>25.757999999999999</v>
      </c>
      <c r="G829" s="41">
        <v>29.442</v>
      </c>
      <c r="H829">
        <f t="shared" si="5"/>
        <v>3.6840000000000011</v>
      </c>
      <c r="I829" t="str">
        <f t="shared" ref="I829:I889" si="7">IF(ISNUMBER(H829),(IF(OR(H829&gt;3.616, H829&lt;1.158),"OUTSIDE", " ")), " ")</f>
        <v>OUTSIDE</v>
      </c>
      <c r="J829" s="42">
        <v>3593</v>
      </c>
      <c r="K829" s="42">
        <v>150633</v>
      </c>
      <c r="L829" s="42">
        <v>1.4550000000000001</v>
      </c>
      <c r="M829" s="42" t="str">
        <f t="shared" si="6"/>
        <v xml:space="preserve"> </v>
      </c>
      <c r="N829" s="42" t="s">
        <v>102</v>
      </c>
      <c r="O829" s="42">
        <v>2.5036100000000001</v>
      </c>
      <c r="P829" s="42">
        <v>1.1439999999999999</v>
      </c>
    </row>
    <row r="830" spans="1:16">
      <c r="A830" s="41">
        <v>71</v>
      </c>
      <c r="B830" s="41" t="s">
        <v>252</v>
      </c>
      <c r="C830" s="41" t="s">
        <v>253</v>
      </c>
      <c r="D830" s="41"/>
      <c r="E830" s="41">
        <v>26.443999999999999</v>
      </c>
      <c r="F830" s="41">
        <v>25.766999999999999</v>
      </c>
      <c r="G830" s="41">
        <v>27.183</v>
      </c>
      <c r="H830">
        <f t="shared" si="5"/>
        <v>1.4160000000000004</v>
      </c>
      <c r="I830" t="str">
        <f t="shared" si="7"/>
        <v xml:space="preserve"> </v>
      </c>
      <c r="J830" s="42">
        <v>3182</v>
      </c>
      <c r="K830" s="42">
        <v>113766</v>
      </c>
      <c r="L830" s="42">
        <v>1.4550000000000001</v>
      </c>
      <c r="M830" s="42" t="str">
        <f t="shared" si="6"/>
        <v xml:space="preserve"> </v>
      </c>
      <c r="N830" s="42" t="s">
        <v>102</v>
      </c>
      <c r="O830" s="42">
        <v>1.7642100000000001</v>
      </c>
      <c r="P830" s="42">
        <v>1.3109999999999999</v>
      </c>
    </row>
    <row r="831" spans="1:16">
      <c r="A831" s="41">
        <v>72</v>
      </c>
      <c r="B831" s="41" t="s">
        <v>254</v>
      </c>
      <c r="C831" s="41" t="s">
        <v>255</v>
      </c>
      <c r="D831" s="41"/>
      <c r="E831" s="41">
        <v>26.422000000000001</v>
      </c>
      <c r="F831" s="41">
        <v>25.725000000000001</v>
      </c>
      <c r="G831" s="41">
        <v>27.483000000000001</v>
      </c>
      <c r="H831">
        <f t="shared" si="5"/>
        <v>1.7579999999999991</v>
      </c>
      <c r="I831" t="str">
        <f t="shared" si="7"/>
        <v xml:space="preserve"> </v>
      </c>
      <c r="J831" s="42">
        <v>2066</v>
      </c>
      <c r="K831" s="42">
        <v>80168</v>
      </c>
      <c r="L831" s="42">
        <v>1.4530000000000001</v>
      </c>
      <c r="M831" s="42" t="str">
        <f t="shared" si="6"/>
        <v xml:space="preserve"> </v>
      </c>
      <c r="N831" s="42" t="s">
        <v>102</v>
      </c>
      <c r="O831" s="42">
        <v>0.95147999999999999</v>
      </c>
      <c r="P831" s="42">
        <v>1.42</v>
      </c>
    </row>
    <row r="832" spans="1:16">
      <c r="A832" s="41">
        <v>73</v>
      </c>
      <c r="B832" s="41" t="s">
        <v>256</v>
      </c>
      <c r="C832" s="41" t="s">
        <v>257</v>
      </c>
      <c r="D832" s="41"/>
      <c r="E832" s="41">
        <v>26.312999999999999</v>
      </c>
      <c r="F832" s="41">
        <v>25.75</v>
      </c>
      <c r="G832" s="41">
        <v>27.375</v>
      </c>
      <c r="H832">
        <f t="shared" si="5"/>
        <v>1.625</v>
      </c>
      <c r="I832" t="str">
        <f t="shared" si="7"/>
        <v xml:space="preserve"> </v>
      </c>
      <c r="J832" s="42">
        <v>997</v>
      </c>
      <c r="K832" s="42">
        <v>43236</v>
      </c>
      <c r="L832" s="42">
        <v>1.4550000000000001</v>
      </c>
      <c r="M832" s="42" t="str">
        <f t="shared" si="6"/>
        <v xml:space="preserve"> </v>
      </c>
      <c r="N832" s="42" t="s">
        <v>102</v>
      </c>
      <c r="O832" s="42">
        <v>2.36931</v>
      </c>
      <c r="P832" s="42">
        <v>1.5940000000000001</v>
      </c>
    </row>
    <row r="833" spans="1:16">
      <c r="A833" s="41">
        <v>74</v>
      </c>
      <c r="B833" s="41" t="s">
        <v>258</v>
      </c>
      <c r="C833" s="41" t="s">
        <v>259</v>
      </c>
      <c r="D833" s="41"/>
      <c r="E833" s="41">
        <v>26.315999999999999</v>
      </c>
      <c r="F833" s="41">
        <v>25.457999999999998</v>
      </c>
      <c r="G833" s="41">
        <v>27.425000000000001</v>
      </c>
      <c r="H833">
        <f t="shared" si="5"/>
        <v>1.9670000000000023</v>
      </c>
      <c r="I833" t="str">
        <f t="shared" si="7"/>
        <v xml:space="preserve"> </v>
      </c>
      <c r="J833" s="42">
        <v>2533</v>
      </c>
      <c r="K833" s="42">
        <v>107664</v>
      </c>
      <c r="L833" s="42">
        <v>1.454</v>
      </c>
      <c r="M833" s="42" t="str">
        <f t="shared" si="6"/>
        <v xml:space="preserve"> </v>
      </c>
      <c r="N833" s="42" t="s">
        <v>102</v>
      </c>
      <c r="O833" s="42">
        <v>4.2196699999999998</v>
      </c>
      <c r="P833" s="42">
        <v>0</v>
      </c>
    </row>
    <row r="834" spans="1:16">
      <c r="A834" s="41">
        <v>75</v>
      </c>
      <c r="B834" s="41" t="s">
        <v>260</v>
      </c>
      <c r="C834" s="41" t="s">
        <v>261</v>
      </c>
      <c r="D834" s="41"/>
      <c r="E834" s="41">
        <v>26.550999999999998</v>
      </c>
      <c r="F834" s="41">
        <v>25.442</v>
      </c>
      <c r="G834" s="41">
        <v>26.774999999999999</v>
      </c>
      <c r="H834">
        <f t="shared" si="5"/>
        <v>1.3329999999999984</v>
      </c>
      <c r="I834" t="str">
        <f t="shared" si="7"/>
        <v xml:space="preserve"> </v>
      </c>
      <c r="J834" s="42">
        <v>4448</v>
      </c>
      <c r="K834" s="42">
        <v>191746</v>
      </c>
      <c r="L834" s="42">
        <v>1.4630000000000001</v>
      </c>
      <c r="M834" s="42" t="str">
        <f t="shared" si="6"/>
        <v>OUTSIDE</v>
      </c>
      <c r="N834" s="42" t="s">
        <v>102</v>
      </c>
      <c r="O834" s="42">
        <v>1.75041</v>
      </c>
      <c r="P834" s="42">
        <v>1.452</v>
      </c>
    </row>
    <row r="835" spans="1:16">
      <c r="A835" s="41">
        <v>76</v>
      </c>
      <c r="B835" s="41" t="s">
        <v>262</v>
      </c>
      <c r="C835" s="41" t="s">
        <v>40</v>
      </c>
      <c r="D835" s="41"/>
      <c r="E835" s="41">
        <v>26.477</v>
      </c>
      <c r="F835" s="41">
        <v>25.766999999999999</v>
      </c>
      <c r="G835" s="41">
        <v>27.658000000000001</v>
      </c>
      <c r="H835">
        <f t="shared" si="5"/>
        <v>1.8910000000000018</v>
      </c>
      <c r="I835" t="str">
        <f t="shared" si="7"/>
        <v xml:space="preserve"> </v>
      </c>
      <c r="J835" s="42">
        <v>1958</v>
      </c>
      <c r="K835" s="42">
        <v>79541</v>
      </c>
      <c r="L835" s="42">
        <v>1.454</v>
      </c>
      <c r="M835" s="42" t="str">
        <f t="shared" si="6"/>
        <v xml:space="preserve"> </v>
      </c>
      <c r="N835" s="42" t="s">
        <v>102</v>
      </c>
      <c r="O835" s="42">
        <v>3.4666999999999999</v>
      </c>
      <c r="P835" s="42">
        <v>0</v>
      </c>
    </row>
    <row r="836" spans="1:16">
      <c r="A836" s="41">
        <v>77</v>
      </c>
      <c r="B836" s="41" t="s">
        <v>41</v>
      </c>
      <c r="C836" s="41" t="s">
        <v>42</v>
      </c>
      <c r="D836" s="41"/>
      <c r="E836" s="41">
        <v>26.581</v>
      </c>
      <c r="F836" s="41">
        <v>25.757999999999999</v>
      </c>
      <c r="G836" s="41">
        <v>27.15</v>
      </c>
      <c r="H836">
        <f t="shared" si="5"/>
        <v>1.3919999999999995</v>
      </c>
      <c r="I836" t="str">
        <f t="shared" si="7"/>
        <v xml:space="preserve"> </v>
      </c>
      <c r="J836" s="42">
        <v>3252</v>
      </c>
      <c r="K836" s="42">
        <v>157530</v>
      </c>
      <c r="L836" s="42">
        <v>1.456</v>
      </c>
      <c r="M836" s="42" t="str">
        <f t="shared" si="6"/>
        <v xml:space="preserve"> </v>
      </c>
      <c r="N836" s="42" t="s">
        <v>102</v>
      </c>
      <c r="O836" s="42">
        <v>4.0277000000000003</v>
      </c>
      <c r="P836" s="42">
        <v>1.5529999999999999</v>
      </c>
    </row>
    <row r="837" spans="1:16">
      <c r="A837" s="41">
        <v>78</v>
      </c>
      <c r="B837" s="41" t="s">
        <v>43</v>
      </c>
      <c r="C837" s="41" t="s">
        <v>44</v>
      </c>
      <c r="D837" s="41"/>
      <c r="E837" s="41">
        <v>26.608000000000001</v>
      </c>
      <c r="F837" s="41">
        <v>25.774999999999999</v>
      </c>
      <c r="G837" s="41">
        <v>27.841999999999999</v>
      </c>
      <c r="H837">
        <f t="shared" si="5"/>
        <v>2.0670000000000002</v>
      </c>
      <c r="I837" t="str">
        <f t="shared" si="7"/>
        <v xml:space="preserve"> </v>
      </c>
      <c r="J837" s="42">
        <v>4095</v>
      </c>
      <c r="K837" s="42">
        <v>183023</v>
      </c>
      <c r="L837" s="42">
        <v>1.4550000000000001</v>
      </c>
      <c r="M837" s="42" t="str">
        <f t="shared" si="6"/>
        <v xml:space="preserve"> </v>
      </c>
      <c r="N837" s="42" t="s">
        <v>102</v>
      </c>
      <c r="O837" s="42">
        <v>6.1039999999999997E-2</v>
      </c>
      <c r="P837" s="42">
        <v>0.77600000000000002</v>
      </c>
    </row>
    <row r="838" spans="1:16">
      <c r="A838" s="41">
        <v>79</v>
      </c>
      <c r="B838" s="41" t="s">
        <v>45</v>
      </c>
      <c r="C838" s="41" t="s">
        <v>46</v>
      </c>
      <c r="D838" s="41"/>
      <c r="E838" s="41">
        <v>26.57</v>
      </c>
      <c r="F838" s="41">
        <v>26.175000000000001</v>
      </c>
      <c r="G838" s="41">
        <v>27.058</v>
      </c>
      <c r="H838">
        <f t="shared" si="5"/>
        <v>0.88299999999999912</v>
      </c>
      <c r="I838" t="str">
        <f t="shared" si="7"/>
        <v>OUTSIDE</v>
      </c>
      <c r="J838" s="42">
        <v>107</v>
      </c>
      <c r="K838" s="42">
        <v>2774</v>
      </c>
      <c r="L838" s="42">
        <v>1.4530000000000001</v>
      </c>
      <c r="M838" s="42" t="str">
        <f t="shared" si="6"/>
        <v xml:space="preserve"> </v>
      </c>
      <c r="N838" s="42" t="s">
        <v>102</v>
      </c>
      <c r="O838" s="42">
        <v>2.68336</v>
      </c>
      <c r="P838" s="42">
        <v>1.3979999999999999</v>
      </c>
    </row>
    <row r="839" spans="1:16">
      <c r="A839" s="41">
        <v>80</v>
      </c>
      <c r="B839" s="41" t="s">
        <v>47</v>
      </c>
      <c r="C839" s="41" t="s">
        <v>48</v>
      </c>
      <c r="D839" s="41"/>
      <c r="E839" s="41">
        <v>26.504000000000001</v>
      </c>
      <c r="F839" s="41">
        <v>25.716999999999999</v>
      </c>
      <c r="G839" s="41">
        <v>27.683</v>
      </c>
      <c r="H839">
        <f t="shared" si="5"/>
        <v>1.9660000000000011</v>
      </c>
      <c r="I839" t="str">
        <f t="shared" si="7"/>
        <v xml:space="preserve"> </v>
      </c>
      <c r="J839" s="42">
        <v>3025</v>
      </c>
      <c r="K839" s="42">
        <v>121934</v>
      </c>
      <c r="L839" s="42">
        <v>1.454</v>
      </c>
      <c r="M839" s="42" t="str">
        <f t="shared" si="6"/>
        <v xml:space="preserve"> </v>
      </c>
      <c r="N839" s="42" t="s">
        <v>102</v>
      </c>
      <c r="O839" s="42">
        <v>4.2903799999999999</v>
      </c>
      <c r="P839" s="42">
        <v>1.377</v>
      </c>
    </row>
    <row r="840" spans="1:16">
      <c r="A840" s="41">
        <v>81</v>
      </c>
      <c r="B840" s="41" t="s">
        <v>49</v>
      </c>
      <c r="C840" s="41" t="s">
        <v>50</v>
      </c>
      <c r="D840" s="41"/>
      <c r="E840" s="41">
        <v>26.594000000000001</v>
      </c>
      <c r="F840" s="41">
        <v>26.007999999999999</v>
      </c>
      <c r="G840" s="41">
        <v>27.716999999999999</v>
      </c>
      <c r="H840">
        <f t="shared" si="5"/>
        <v>1.7089999999999996</v>
      </c>
      <c r="I840" t="str">
        <f t="shared" si="7"/>
        <v xml:space="preserve"> </v>
      </c>
      <c r="J840" s="42">
        <v>4912</v>
      </c>
      <c r="K840" s="42">
        <v>194959</v>
      </c>
      <c r="L840" s="42">
        <v>1.4550000000000001</v>
      </c>
      <c r="M840" s="42" t="str">
        <f t="shared" si="6"/>
        <v xml:space="preserve"> </v>
      </c>
      <c r="N840" s="42" t="s">
        <v>102</v>
      </c>
      <c r="O840" s="42">
        <v>3.0061900000000001</v>
      </c>
      <c r="P840" s="42">
        <v>1.0229999999999999</v>
      </c>
    </row>
    <row r="841" spans="1:16">
      <c r="A841" s="41">
        <v>82</v>
      </c>
      <c r="B841" s="41" t="s">
        <v>51</v>
      </c>
      <c r="C841" s="41" t="s">
        <v>52</v>
      </c>
      <c r="D841" s="41"/>
      <c r="E841" s="41">
        <v>26.701000000000001</v>
      </c>
      <c r="F841" s="41">
        <v>26.225000000000001</v>
      </c>
      <c r="G841" s="41">
        <v>27.507999999999999</v>
      </c>
      <c r="H841">
        <f t="shared" si="5"/>
        <v>1.2829999999999977</v>
      </c>
      <c r="I841" t="str">
        <f t="shared" si="7"/>
        <v xml:space="preserve"> </v>
      </c>
      <c r="J841" s="42">
        <v>4099</v>
      </c>
      <c r="K841" s="42">
        <v>136604</v>
      </c>
      <c r="L841" s="42">
        <v>1.454</v>
      </c>
      <c r="M841" s="42" t="str">
        <f t="shared" si="6"/>
        <v xml:space="preserve"> </v>
      </c>
      <c r="N841" s="42" t="s">
        <v>102</v>
      </c>
      <c r="O841" s="42">
        <v>13.28525</v>
      </c>
      <c r="P841" s="42">
        <v>1.3169999999999999</v>
      </c>
    </row>
    <row r="842" spans="1:16">
      <c r="A842" s="41">
        <v>83</v>
      </c>
      <c r="B842" s="41" t="s">
        <v>53</v>
      </c>
      <c r="C842" s="41" t="s">
        <v>54</v>
      </c>
      <c r="D842" s="41"/>
      <c r="E842" s="41">
        <v>26.742999999999999</v>
      </c>
      <c r="F842" s="41">
        <v>26.082999999999998</v>
      </c>
      <c r="G842" s="41">
        <v>27.757999999999999</v>
      </c>
      <c r="H842">
        <f t="shared" si="5"/>
        <v>1.6750000000000007</v>
      </c>
      <c r="I842" t="str">
        <f t="shared" si="7"/>
        <v xml:space="preserve"> </v>
      </c>
      <c r="J842" s="42">
        <v>15326</v>
      </c>
      <c r="K842" s="42">
        <v>603695</v>
      </c>
      <c r="L842" s="42">
        <v>1.4550000000000001</v>
      </c>
      <c r="M842" s="42" t="str">
        <f t="shared" si="6"/>
        <v xml:space="preserve"> </v>
      </c>
      <c r="N842" s="42" t="s">
        <v>102</v>
      </c>
      <c r="O842" s="42">
        <v>0.98177999999999999</v>
      </c>
      <c r="P842" s="42">
        <v>1.1459999999999999</v>
      </c>
    </row>
    <row r="843" spans="1:16">
      <c r="A843" s="41">
        <v>84</v>
      </c>
      <c r="B843" s="41" t="s">
        <v>55</v>
      </c>
      <c r="C843" s="41" t="s">
        <v>56</v>
      </c>
      <c r="D843" s="41"/>
      <c r="E843" s="41">
        <v>26.646000000000001</v>
      </c>
      <c r="F843" s="41">
        <v>26.183</v>
      </c>
      <c r="G843" s="41">
        <v>27.608000000000001</v>
      </c>
      <c r="H843">
        <f t="shared" si="5"/>
        <v>1.4250000000000007</v>
      </c>
      <c r="I843" t="str">
        <f t="shared" si="7"/>
        <v xml:space="preserve"> </v>
      </c>
      <c r="J843" s="42">
        <v>1298</v>
      </c>
      <c r="K843" s="42">
        <v>44613</v>
      </c>
      <c r="L843" s="42">
        <v>1.454</v>
      </c>
      <c r="M843" s="42" t="str">
        <f t="shared" si="6"/>
        <v xml:space="preserve"> </v>
      </c>
      <c r="N843" s="42" t="s">
        <v>102</v>
      </c>
      <c r="O843" s="42">
        <v>1.1951499999999999</v>
      </c>
      <c r="P843" s="42">
        <v>1.194</v>
      </c>
    </row>
    <row r="844" spans="1:16">
      <c r="A844" s="41">
        <v>85</v>
      </c>
      <c r="B844" s="41" t="s">
        <v>57</v>
      </c>
      <c r="C844" s="41" t="s">
        <v>58</v>
      </c>
      <c r="D844" s="41"/>
      <c r="E844" s="41">
        <v>26.533999999999999</v>
      </c>
      <c r="F844" s="41">
        <v>26</v>
      </c>
      <c r="G844" s="41">
        <v>27.483000000000001</v>
      </c>
      <c r="H844">
        <f t="shared" si="5"/>
        <v>1.4830000000000005</v>
      </c>
      <c r="I844" t="str">
        <f t="shared" si="7"/>
        <v xml:space="preserve"> </v>
      </c>
      <c r="J844" s="42">
        <v>1520</v>
      </c>
      <c r="K844" s="42">
        <v>54309</v>
      </c>
      <c r="L844" s="42">
        <v>1.4530000000000001</v>
      </c>
      <c r="M844" s="42" t="str">
        <f t="shared" si="6"/>
        <v xml:space="preserve"> </v>
      </c>
      <c r="N844" s="42" t="s">
        <v>102</v>
      </c>
      <c r="O844" s="42">
        <v>6.3185799999999999</v>
      </c>
      <c r="P844" s="42">
        <v>1.5980000000000001</v>
      </c>
    </row>
    <row r="845" spans="1:16">
      <c r="A845" s="41">
        <v>86</v>
      </c>
      <c r="B845" s="41" t="s">
        <v>59</v>
      </c>
      <c r="C845" s="41" t="s">
        <v>60</v>
      </c>
      <c r="D845" s="41"/>
      <c r="E845" s="41">
        <v>26.425999999999998</v>
      </c>
      <c r="F845" s="41">
        <v>25.6</v>
      </c>
      <c r="G845" s="41">
        <v>27.65</v>
      </c>
      <c r="H845">
        <f t="shared" si="5"/>
        <v>2.0499999999999972</v>
      </c>
      <c r="I845" t="str">
        <f t="shared" si="7"/>
        <v xml:space="preserve"> </v>
      </c>
      <c r="J845" s="42">
        <v>6098</v>
      </c>
      <c r="K845" s="42">
        <v>287123</v>
      </c>
      <c r="L845" s="42">
        <v>1.454</v>
      </c>
      <c r="M845" s="42" t="str">
        <f t="shared" si="6"/>
        <v xml:space="preserve"> </v>
      </c>
      <c r="N845" s="42" t="s">
        <v>102</v>
      </c>
      <c r="O845" s="42">
        <v>20.23499</v>
      </c>
      <c r="P845" s="42">
        <v>1.905</v>
      </c>
    </row>
    <row r="846" spans="1:16">
      <c r="A846" s="41">
        <v>87</v>
      </c>
      <c r="B846" s="41" t="s">
        <v>61</v>
      </c>
      <c r="C846" s="41" t="s">
        <v>129</v>
      </c>
      <c r="D846" s="41" t="s">
        <v>130</v>
      </c>
      <c r="E846" s="41">
        <v>26.337</v>
      </c>
      <c r="F846" s="41">
        <v>25.542000000000002</v>
      </c>
      <c r="G846" s="41">
        <v>29.082999999999998</v>
      </c>
      <c r="H846">
        <f t="shared" si="5"/>
        <v>3.5409999999999968</v>
      </c>
      <c r="I846" t="str">
        <f t="shared" si="7"/>
        <v xml:space="preserve"> </v>
      </c>
      <c r="J846" s="42">
        <v>20220</v>
      </c>
      <c r="K846" s="42">
        <v>919498</v>
      </c>
      <c r="L846" s="42">
        <v>1.454</v>
      </c>
      <c r="M846" s="42" t="str">
        <f t="shared" si="6"/>
        <v xml:space="preserve"> </v>
      </c>
      <c r="N846" s="42" t="s">
        <v>102</v>
      </c>
      <c r="O846" s="42">
        <v>10.73502</v>
      </c>
      <c r="P846" s="42">
        <v>1.921</v>
      </c>
    </row>
    <row r="847" spans="1:16">
      <c r="A847" s="41">
        <v>88</v>
      </c>
      <c r="B847" s="41" t="s">
        <v>62</v>
      </c>
      <c r="C847" s="41" t="s">
        <v>125</v>
      </c>
      <c r="D847" s="41" t="s">
        <v>126</v>
      </c>
      <c r="E847" s="41">
        <v>26.327000000000002</v>
      </c>
      <c r="F847" s="41">
        <v>25.442</v>
      </c>
      <c r="G847" s="41">
        <v>29.058</v>
      </c>
      <c r="H847">
        <f t="shared" si="5"/>
        <v>3.6159999999999997</v>
      </c>
      <c r="I847" t="str">
        <f t="shared" si="7"/>
        <v xml:space="preserve"> </v>
      </c>
      <c r="J847" s="42">
        <v>10372</v>
      </c>
      <c r="K847" s="42">
        <v>487810</v>
      </c>
      <c r="L847" s="42">
        <v>1.4550000000000001</v>
      </c>
      <c r="M847" s="42" t="str">
        <f t="shared" si="6"/>
        <v xml:space="preserve"> </v>
      </c>
      <c r="N847" s="42" t="s">
        <v>102</v>
      </c>
      <c r="O847" s="42">
        <v>4.91995</v>
      </c>
      <c r="P847" s="42">
        <v>1.6020000000000001</v>
      </c>
    </row>
    <row r="848" spans="1:16">
      <c r="A848" s="41">
        <v>89</v>
      </c>
      <c r="B848" s="41" t="s">
        <v>63</v>
      </c>
      <c r="C848" s="41" t="s">
        <v>121</v>
      </c>
      <c r="D848" s="41" t="s">
        <v>122</v>
      </c>
      <c r="E848" s="41">
        <v>26.474</v>
      </c>
      <c r="F848" s="41">
        <v>25.667000000000002</v>
      </c>
      <c r="G848" s="41">
        <v>28.074999999999999</v>
      </c>
      <c r="H848">
        <f t="shared" si="5"/>
        <v>2.4079999999999977</v>
      </c>
      <c r="I848" t="str">
        <f t="shared" si="7"/>
        <v xml:space="preserve"> </v>
      </c>
      <c r="J848" s="42">
        <v>5139</v>
      </c>
      <c r="K848" s="42">
        <v>223568</v>
      </c>
      <c r="L848" s="42">
        <v>1.456</v>
      </c>
      <c r="M848" s="42" t="str">
        <f t="shared" si="6"/>
        <v xml:space="preserve"> </v>
      </c>
      <c r="N848" s="42" t="s">
        <v>102</v>
      </c>
      <c r="O848" s="42">
        <v>2.3667400000000001</v>
      </c>
      <c r="P848" s="42">
        <v>1.494</v>
      </c>
    </row>
    <row r="849" spans="1:16">
      <c r="A849" s="41">
        <v>90</v>
      </c>
      <c r="B849" s="41" t="s">
        <v>64</v>
      </c>
      <c r="C849" s="41" t="s">
        <v>117</v>
      </c>
      <c r="D849" s="41" t="s">
        <v>118</v>
      </c>
      <c r="E849" s="41">
        <v>26.571999999999999</v>
      </c>
      <c r="F849" s="41">
        <v>25.792000000000002</v>
      </c>
      <c r="G849" s="41">
        <v>27.858000000000001</v>
      </c>
      <c r="H849">
        <f t="shared" si="5"/>
        <v>2.0659999999999989</v>
      </c>
      <c r="I849" t="str">
        <f t="shared" si="7"/>
        <v xml:space="preserve"> </v>
      </c>
      <c r="J849" s="42">
        <v>2545</v>
      </c>
      <c r="K849" s="42">
        <v>107547</v>
      </c>
      <c r="L849" s="42">
        <v>1.456</v>
      </c>
      <c r="M849" s="42" t="str">
        <f t="shared" si="6"/>
        <v xml:space="preserve"> </v>
      </c>
      <c r="N849" s="42" t="s">
        <v>102</v>
      </c>
      <c r="O849" s="42">
        <v>0.85470999999999997</v>
      </c>
      <c r="P849" s="42">
        <v>1.42</v>
      </c>
    </row>
    <row r="850" spans="1:16">
      <c r="A850" s="41">
        <v>91</v>
      </c>
      <c r="B850" s="41" t="s">
        <v>65</v>
      </c>
      <c r="C850" s="41" t="s">
        <v>113</v>
      </c>
      <c r="D850" s="41" t="s">
        <v>114</v>
      </c>
      <c r="E850" s="41">
        <v>26.64</v>
      </c>
      <c r="F850" s="41">
        <v>25.992000000000001</v>
      </c>
      <c r="G850" s="41">
        <v>27.757999999999999</v>
      </c>
      <c r="H850">
        <f t="shared" si="5"/>
        <v>1.7659999999999982</v>
      </c>
      <c r="I850" t="str">
        <f t="shared" si="7"/>
        <v xml:space="preserve"> </v>
      </c>
      <c r="J850" s="42">
        <v>941</v>
      </c>
      <c r="K850" s="42">
        <v>38839</v>
      </c>
      <c r="L850" s="42">
        <v>1.456</v>
      </c>
      <c r="M850" s="42" t="str">
        <f t="shared" si="6"/>
        <v xml:space="preserve"> </v>
      </c>
      <c r="N850" s="42" t="s">
        <v>102</v>
      </c>
      <c r="O850" s="42">
        <v>0.33026</v>
      </c>
      <c r="P850" s="42">
        <v>1.179</v>
      </c>
    </row>
    <row r="851" spans="1:16">
      <c r="A851" s="41">
        <v>92</v>
      </c>
      <c r="B851" s="41" t="s">
        <v>66</v>
      </c>
      <c r="C851" s="41" t="s">
        <v>109</v>
      </c>
      <c r="D851" s="41" t="s">
        <v>110</v>
      </c>
      <c r="E851" s="41">
        <v>26.677</v>
      </c>
      <c r="F851" s="41">
        <v>26.233000000000001</v>
      </c>
      <c r="G851" s="41">
        <v>27.617000000000001</v>
      </c>
      <c r="H851">
        <f t="shared" si="5"/>
        <v>1.3840000000000003</v>
      </c>
      <c r="I851" t="str">
        <f t="shared" si="7"/>
        <v xml:space="preserve"> </v>
      </c>
      <c r="J851" s="42">
        <v>407</v>
      </c>
      <c r="K851" s="42">
        <v>15007</v>
      </c>
      <c r="L851" s="42">
        <v>1.456</v>
      </c>
      <c r="M851" s="42" t="str">
        <f t="shared" si="6"/>
        <v xml:space="preserve"> </v>
      </c>
      <c r="N851" s="42" t="s">
        <v>102</v>
      </c>
      <c r="O851" s="42">
        <v>0.15833</v>
      </c>
      <c r="P851" s="42">
        <v>1.0620000000000001</v>
      </c>
    </row>
    <row r="852" spans="1:16">
      <c r="A852" s="41">
        <v>93</v>
      </c>
      <c r="B852" s="41" t="s">
        <v>67</v>
      </c>
      <c r="C852" s="41" t="s">
        <v>105</v>
      </c>
      <c r="D852" s="41" t="s">
        <v>106</v>
      </c>
      <c r="E852" s="41">
        <v>26.762</v>
      </c>
      <c r="F852" s="41">
        <v>26.2</v>
      </c>
      <c r="G852" s="41">
        <v>27.358000000000001</v>
      </c>
      <c r="H852">
        <f t="shared" si="5"/>
        <v>1.1580000000000013</v>
      </c>
      <c r="I852" t="str">
        <f t="shared" si="7"/>
        <v xml:space="preserve"> </v>
      </c>
      <c r="J852" s="42">
        <v>205</v>
      </c>
      <c r="K852" s="42">
        <v>7195</v>
      </c>
      <c r="L852" s="42">
        <v>1.4570000000000001</v>
      </c>
      <c r="M852" s="42" t="str">
        <f t="shared" si="6"/>
        <v xml:space="preserve"> </v>
      </c>
      <c r="N852" s="42" t="s">
        <v>102</v>
      </c>
      <c r="O852" s="42" t="s">
        <v>102</v>
      </c>
      <c r="P852" s="42" t="s">
        <v>102</v>
      </c>
    </row>
    <row r="853" spans="1:16">
      <c r="A853" s="41">
        <v>94</v>
      </c>
      <c r="B853" s="41" t="s">
        <v>68</v>
      </c>
      <c r="C853" s="41" t="s">
        <v>100</v>
      </c>
      <c r="D853" s="41" t="s">
        <v>101</v>
      </c>
      <c r="E853" s="41" t="s">
        <v>102</v>
      </c>
      <c r="F853" s="41" t="s">
        <v>102</v>
      </c>
      <c r="G853" s="41" t="s">
        <v>102</v>
      </c>
      <c r="H853" t="e">
        <f t="shared" si="5"/>
        <v>#VALUE!</v>
      </c>
      <c r="I853" t="str">
        <f t="shared" si="7"/>
        <v xml:space="preserve"> </v>
      </c>
      <c r="J853" s="42" t="s">
        <v>102</v>
      </c>
      <c r="K853" s="42" t="s">
        <v>102</v>
      </c>
      <c r="L853" s="42"/>
      <c r="M853" s="42" t="str">
        <f t="shared" si="6"/>
        <v xml:space="preserve"> </v>
      </c>
      <c r="N853" s="42" t="s">
        <v>102</v>
      </c>
      <c r="O853" s="42">
        <v>3.6809099999999999</v>
      </c>
      <c r="P853" s="42">
        <v>1.897</v>
      </c>
    </row>
    <row r="854" spans="1:16">
      <c r="A854" s="41">
        <v>95</v>
      </c>
      <c r="B854" s="41" t="s">
        <v>69</v>
      </c>
      <c r="C854" s="41" t="s">
        <v>70</v>
      </c>
      <c r="D854" s="41"/>
      <c r="E854" s="41">
        <v>26.76</v>
      </c>
      <c r="F854" s="41">
        <v>25.858000000000001</v>
      </c>
      <c r="G854" s="41">
        <v>28.1</v>
      </c>
      <c r="H854">
        <f t="shared" si="5"/>
        <v>2.2420000000000009</v>
      </c>
      <c r="I854" t="str">
        <f t="shared" si="7"/>
        <v xml:space="preserve"> </v>
      </c>
      <c r="J854" s="42">
        <v>2928</v>
      </c>
      <c r="K854" s="42">
        <v>167264</v>
      </c>
      <c r="L854" s="42">
        <v>1.4510000000000001</v>
      </c>
      <c r="M854" s="42" t="str">
        <f t="shared" si="6"/>
        <v xml:space="preserve"> </v>
      </c>
      <c r="N854" s="42" t="s">
        <v>102</v>
      </c>
      <c r="O854" s="42">
        <v>4.9093900000000001</v>
      </c>
      <c r="P854" s="42">
        <v>1.573</v>
      </c>
    </row>
    <row r="855" spans="1:16">
      <c r="A855" s="41">
        <v>96</v>
      </c>
      <c r="B855" s="41" t="s">
        <v>71</v>
      </c>
      <c r="C855" s="41" t="s">
        <v>72</v>
      </c>
      <c r="D855" s="41"/>
      <c r="E855" s="41">
        <v>26.89</v>
      </c>
      <c r="F855" s="41">
        <v>26.125</v>
      </c>
      <c r="G855" s="41">
        <v>28.108000000000001</v>
      </c>
      <c r="H855">
        <f t="shared" si="5"/>
        <v>1.9830000000000005</v>
      </c>
      <c r="I855" t="str">
        <f t="shared" si="7"/>
        <v xml:space="preserve"> </v>
      </c>
      <c r="J855" s="42">
        <v>4972</v>
      </c>
      <c r="K855" s="42">
        <v>223088</v>
      </c>
      <c r="L855" s="42">
        <v>1.4550000000000001</v>
      </c>
      <c r="M855" s="42" t="str">
        <f t="shared" si="6"/>
        <v xml:space="preserve"> </v>
      </c>
      <c r="N855" s="42" t="s">
        <v>102</v>
      </c>
      <c r="O855" s="42">
        <v>2.7578399999999998</v>
      </c>
      <c r="P855" s="42">
        <v>0</v>
      </c>
    </row>
    <row r="856" spans="1:16">
      <c r="A856" s="41">
        <v>97</v>
      </c>
      <c r="B856" s="41" t="s">
        <v>73</v>
      </c>
      <c r="C856" s="41" t="s">
        <v>74</v>
      </c>
      <c r="D856" s="41"/>
      <c r="E856" s="41">
        <v>26.033000000000001</v>
      </c>
      <c r="F856" s="41">
        <v>26.033000000000001</v>
      </c>
      <c r="G856" s="41">
        <v>29.757999999999999</v>
      </c>
      <c r="H856">
        <f t="shared" si="5"/>
        <v>3.7249999999999979</v>
      </c>
      <c r="I856" t="str">
        <f t="shared" si="7"/>
        <v>OUTSIDE</v>
      </c>
      <c r="J856" s="42">
        <v>2176</v>
      </c>
      <c r="K856" s="42">
        <v>125319</v>
      </c>
      <c r="L856" s="42">
        <v>1.4079999999999999</v>
      </c>
      <c r="M856" s="42" t="str">
        <f t="shared" si="6"/>
        <v xml:space="preserve"> </v>
      </c>
      <c r="N856" s="42" t="s">
        <v>102</v>
      </c>
      <c r="O856" s="42">
        <v>3.1652499999999999</v>
      </c>
      <c r="P856" s="42">
        <v>1.454</v>
      </c>
    </row>
    <row r="857" spans="1:16">
      <c r="A857" s="41">
        <v>98</v>
      </c>
      <c r="B857" s="41" t="s">
        <v>75</v>
      </c>
      <c r="C857" s="41" t="s">
        <v>76</v>
      </c>
      <c r="D857" s="41"/>
      <c r="E857" s="41">
        <v>26.9</v>
      </c>
      <c r="F857" s="41">
        <v>26.175000000000001</v>
      </c>
      <c r="G857" s="41">
        <v>28.058</v>
      </c>
      <c r="H857">
        <f t="shared" si="5"/>
        <v>1.8829999999999991</v>
      </c>
      <c r="I857" t="str">
        <f t="shared" si="7"/>
        <v xml:space="preserve"> </v>
      </c>
      <c r="J857" s="42">
        <v>3463</v>
      </c>
      <c r="K857" s="42">
        <v>143832</v>
      </c>
      <c r="L857" s="42">
        <v>1.454</v>
      </c>
      <c r="M857" s="42" t="str">
        <f t="shared" si="6"/>
        <v xml:space="preserve"> </v>
      </c>
      <c r="N857" s="42" t="s">
        <v>102</v>
      </c>
      <c r="O857" s="42">
        <v>7.8184899999999997</v>
      </c>
      <c r="P857" s="42">
        <v>0</v>
      </c>
    </row>
    <row r="858" spans="1:16">
      <c r="A858" s="41">
        <v>99</v>
      </c>
      <c r="B858" s="41" t="s">
        <v>77</v>
      </c>
      <c r="C858" s="41" t="s">
        <v>78</v>
      </c>
      <c r="D858" s="41"/>
      <c r="E858" s="41">
        <v>26.024999999999999</v>
      </c>
      <c r="F858" s="41">
        <v>26.016999999999999</v>
      </c>
      <c r="G858" s="41">
        <v>28.117000000000001</v>
      </c>
      <c r="H858">
        <f t="shared" si="5"/>
        <v>2.1000000000000014</v>
      </c>
      <c r="I858" t="str">
        <f t="shared" si="7"/>
        <v xml:space="preserve"> </v>
      </c>
      <c r="J858" s="42">
        <v>7380</v>
      </c>
      <c r="K858" s="42">
        <v>355280</v>
      </c>
      <c r="L858" s="42">
        <v>1.401</v>
      </c>
      <c r="M858" s="42" t="str">
        <f t="shared" si="6"/>
        <v xml:space="preserve"> </v>
      </c>
      <c r="N858" s="42" t="s">
        <v>102</v>
      </c>
      <c r="O858" s="42">
        <v>3.73706</v>
      </c>
      <c r="P858" s="42">
        <v>1.444</v>
      </c>
    </row>
    <row r="859" spans="1:16">
      <c r="A859" s="41">
        <v>100</v>
      </c>
      <c r="B859" s="41" t="s">
        <v>79</v>
      </c>
      <c r="C859" s="41" t="s">
        <v>80</v>
      </c>
      <c r="D859" s="41"/>
      <c r="E859" s="41">
        <v>26.844000000000001</v>
      </c>
      <c r="F859" s="41">
        <v>26.2</v>
      </c>
      <c r="G859" s="41">
        <v>28</v>
      </c>
      <c r="H859">
        <f t="shared" si="5"/>
        <v>1.8000000000000007</v>
      </c>
      <c r="I859" t="str">
        <f t="shared" si="7"/>
        <v xml:space="preserve"> </v>
      </c>
      <c r="J859" s="42">
        <v>3833</v>
      </c>
      <c r="K859" s="42">
        <v>169816</v>
      </c>
      <c r="L859" s="42">
        <v>1.4570000000000001</v>
      </c>
      <c r="M859" s="42" t="str">
        <f t="shared" si="6"/>
        <v xml:space="preserve"> </v>
      </c>
      <c r="N859" s="42" t="s">
        <v>102</v>
      </c>
      <c r="O859" s="42">
        <v>5.48278</v>
      </c>
      <c r="P859" s="42">
        <v>0</v>
      </c>
    </row>
    <row r="860" spans="1:16">
      <c r="A860" s="41">
        <v>101</v>
      </c>
      <c r="B860" s="41" t="s">
        <v>81</v>
      </c>
      <c r="C860" s="41" t="s">
        <v>82</v>
      </c>
      <c r="D860" s="41"/>
      <c r="E860" s="41">
        <v>26.780999999999999</v>
      </c>
      <c r="F860" s="41">
        <v>26.242000000000001</v>
      </c>
      <c r="G860" s="41">
        <v>28.25</v>
      </c>
      <c r="H860">
        <f t="shared" ref="H860:H889" si="8">G860-F860</f>
        <v>2.0079999999999991</v>
      </c>
      <c r="I860" t="str">
        <f t="shared" si="7"/>
        <v xml:space="preserve"> </v>
      </c>
      <c r="J860" s="42">
        <v>4019</v>
      </c>
      <c r="K860" s="42">
        <v>249143</v>
      </c>
      <c r="L860" s="42">
        <v>1.454</v>
      </c>
      <c r="M860" s="42" t="str">
        <f t="shared" ref="M860:M889" si="9">IF(ISNUMBER(L860),(IF(OR(L860&gt;1.459, 917&lt;1.4493),"OUTSIDE", " ")), " ")</f>
        <v xml:space="preserve"> </v>
      </c>
      <c r="N860" s="42" t="s">
        <v>102</v>
      </c>
      <c r="O860" s="42">
        <v>7.43865</v>
      </c>
      <c r="P860" s="42">
        <v>1.47</v>
      </c>
    </row>
    <row r="861" spans="1:16">
      <c r="A861" s="41">
        <v>102</v>
      </c>
      <c r="B861" s="41" t="s">
        <v>83</v>
      </c>
      <c r="C861" s="41" t="s">
        <v>299</v>
      </c>
      <c r="D861" s="41"/>
      <c r="E861" s="41">
        <v>26.754999999999999</v>
      </c>
      <c r="F861" s="41">
        <v>26.074999999999999</v>
      </c>
      <c r="G861" s="41">
        <v>28.082999999999998</v>
      </c>
      <c r="H861">
        <f t="shared" si="8"/>
        <v>2.0079999999999991</v>
      </c>
      <c r="I861" t="str">
        <f t="shared" si="7"/>
        <v xml:space="preserve"> </v>
      </c>
      <c r="J861" s="42">
        <v>8068</v>
      </c>
      <c r="K861" s="42">
        <v>338020</v>
      </c>
      <c r="L861" s="42">
        <v>1.4530000000000001</v>
      </c>
      <c r="M861" s="42" t="str">
        <f t="shared" si="9"/>
        <v xml:space="preserve"> </v>
      </c>
      <c r="N861" s="42" t="s">
        <v>102</v>
      </c>
      <c r="O861" s="42">
        <v>2.4093</v>
      </c>
      <c r="P861" s="42">
        <v>0</v>
      </c>
    </row>
    <row r="862" spans="1:16">
      <c r="A862" s="41">
        <v>103</v>
      </c>
      <c r="B862" s="41" t="s">
        <v>300</v>
      </c>
      <c r="C862" s="41" t="s">
        <v>301</v>
      </c>
      <c r="D862" s="41"/>
      <c r="E862" s="41">
        <v>26.158000000000001</v>
      </c>
      <c r="F862" s="41">
        <v>26.158000000000001</v>
      </c>
      <c r="G862" s="41">
        <v>28.15</v>
      </c>
      <c r="H862">
        <f t="shared" si="8"/>
        <v>1.9919999999999973</v>
      </c>
      <c r="I862" t="str">
        <f t="shared" si="7"/>
        <v xml:space="preserve"> </v>
      </c>
      <c r="J862" s="42">
        <v>1749</v>
      </c>
      <c r="K862" s="42">
        <v>109481</v>
      </c>
      <c r="L862" s="42">
        <v>1.4159999999999999</v>
      </c>
      <c r="M862" s="42" t="str">
        <f t="shared" si="9"/>
        <v xml:space="preserve"> </v>
      </c>
      <c r="N862" s="42" t="s">
        <v>102</v>
      </c>
      <c r="O862" s="42">
        <v>0.62192000000000003</v>
      </c>
      <c r="P862" s="42">
        <v>0.99199999999999999</v>
      </c>
    </row>
    <row r="863" spans="1:16">
      <c r="A863" s="41">
        <v>104</v>
      </c>
      <c r="B863" s="41" t="s">
        <v>302</v>
      </c>
      <c r="C863" s="41" t="s">
        <v>303</v>
      </c>
      <c r="D863" s="41"/>
      <c r="E863" s="41">
        <v>26.866</v>
      </c>
      <c r="F863" s="41">
        <v>26.058</v>
      </c>
      <c r="G863" s="41">
        <v>27.65</v>
      </c>
      <c r="H863">
        <f t="shared" si="8"/>
        <v>1.5919999999999987</v>
      </c>
      <c r="I863" t="str">
        <f t="shared" si="7"/>
        <v xml:space="preserve"> </v>
      </c>
      <c r="J863" s="42">
        <v>1012</v>
      </c>
      <c r="K863" s="42">
        <v>28261</v>
      </c>
      <c r="L863" s="42">
        <v>1.456</v>
      </c>
      <c r="M863" s="42" t="str">
        <f t="shared" si="9"/>
        <v xml:space="preserve"> </v>
      </c>
      <c r="N863" s="42" t="s">
        <v>102</v>
      </c>
      <c r="O863" s="42">
        <v>8.9183500000000002</v>
      </c>
      <c r="P863" s="42">
        <v>0</v>
      </c>
    </row>
    <row r="864" spans="1:16">
      <c r="A864" s="41">
        <v>105</v>
      </c>
      <c r="B864" s="41" t="s">
        <v>304</v>
      </c>
      <c r="C864" s="41" t="s">
        <v>305</v>
      </c>
      <c r="D864" s="41"/>
      <c r="E864" s="41">
        <v>26.024999999999999</v>
      </c>
      <c r="F864" s="41">
        <v>26.016999999999999</v>
      </c>
      <c r="G864" s="41">
        <v>29.2</v>
      </c>
      <c r="H864">
        <f t="shared" si="8"/>
        <v>3.1829999999999998</v>
      </c>
      <c r="I864" t="str">
        <f t="shared" si="7"/>
        <v xml:space="preserve"> </v>
      </c>
      <c r="J864" s="42">
        <v>8747</v>
      </c>
      <c r="K864" s="42">
        <v>405259</v>
      </c>
      <c r="L864" s="42">
        <v>1.413</v>
      </c>
      <c r="M864" s="42" t="str">
        <f t="shared" si="9"/>
        <v xml:space="preserve"> </v>
      </c>
      <c r="N864" s="42" t="s">
        <v>102</v>
      </c>
      <c r="O864" s="42">
        <v>1.35599</v>
      </c>
      <c r="P864" s="42">
        <v>1.599</v>
      </c>
    </row>
    <row r="865" spans="1:16">
      <c r="A865" s="41">
        <v>106</v>
      </c>
      <c r="B865" s="41" t="s">
        <v>306</v>
      </c>
      <c r="C865" s="41" t="s">
        <v>307</v>
      </c>
      <c r="D865" s="41"/>
      <c r="E865" s="41">
        <v>26.742000000000001</v>
      </c>
      <c r="F865" s="41">
        <v>26.033000000000001</v>
      </c>
      <c r="G865" s="41">
        <v>28.082999999999998</v>
      </c>
      <c r="H865">
        <f t="shared" si="8"/>
        <v>2.0499999999999972</v>
      </c>
      <c r="I865" t="str">
        <f t="shared" si="7"/>
        <v xml:space="preserve"> </v>
      </c>
      <c r="J865" s="42">
        <v>1297</v>
      </c>
      <c r="K865" s="42">
        <v>61617</v>
      </c>
      <c r="L865" s="42">
        <v>1.4530000000000001</v>
      </c>
      <c r="M865" s="42" t="str">
        <f t="shared" si="9"/>
        <v xml:space="preserve"> </v>
      </c>
      <c r="N865" s="42" t="s">
        <v>102</v>
      </c>
      <c r="O865" s="42">
        <v>10.04294</v>
      </c>
      <c r="P865" s="42">
        <v>1.4870000000000001</v>
      </c>
    </row>
    <row r="866" spans="1:16">
      <c r="A866" s="41">
        <v>107</v>
      </c>
      <c r="B866" s="41" t="s">
        <v>308</v>
      </c>
      <c r="C866" s="41" t="s">
        <v>309</v>
      </c>
      <c r="D866" s="41"/>
      <c r="E866" s="41">
        <v>26.678000000000001</v>
      </c>
      <c r="F866" s="41">
        <v>25.792000000000002</v>
      </c>
      <c r="G866" s="41">
        <v>27.832999999999998</v>
      </c>
      <c r="H866">
        <f t="shared" si="8"/>
        <v>2.0409999999999968</v>
      </c>
      <c r="I866" t="str">
        <f t="shared" si="7"/>
        <v xml:space="preserve"> </v>
      </c>
      <c r="J866" s="42">
        <v>10865</v>
      </c>
      <c r="K866" s="42">
        <v>456361</v>
      </c>
      <c r="L866" s="42">
        <v>1.4510000000000001</v>
      </c>
      <c r="M866" s="42" t="str">
        <f t="shared" si="9"/>
        <v xml:space="preserve"> </v>
      </c>
      <c r="N866" s="42" t="s">
        <v>102</v>
      </c>
      <c r="O866" s="42">
        <v>0.39295999999999998</v>
      </c>
      <c r="P866" s="42">
        <v>0.96599999999999997</v>
      </c>
    </row>
    <row r="867" spans="1:16">
      <c r="A867" s="41">
        <v>108</v>
      </c>
      <c r="B867" s="41" t="s">
        <v>310</v>
      </c>
      <c r="C867" s="41" t="s">
        <v>311</v>
      </c>
      <c r="D867" s="41"/>
      <c r="E867" s="41">
        <v>26.67</v>
      </c>
      <c r="F867" s="41">
        <v>26.1</v>
      </c>
      <c r="G867" s="41">
        <v>27.391999999999999</v>
      </c>
      <c r="H867">
        <f t="shared" si="8"/>
        <v>1.291999999999998</v>
      </c>
      <c r="I867" t="str">
        <f t="shared" si="7"/>
        <v xml:space="preserve"> </v>
      </c>
      <c r="J867" s="42">
        <v>566</v>
      </c>
      <c r="K867" s="42">
        <v>17857</v>
      </c>
      <c r="L867" s="42">
        <v>1.452</v>
      </c>
      <c r="M867" s="42" t="str">
        <f t="shared" si="9"/>
        <v xml:space="preserve"> </v>
      </c>
      <c r="N867" s="42" t="s">
        <v>102</v>
      </c>
      <c r="O867" s="42">
        <v>0.74114999999999998</v>
      </c>
      <c r="P867" s="42">
        <v>1.4490000000000001</v>
      </c>
    </row>
    <row r="868" spans="1:16">
      <c r="A868" s="41">
        <v>109</v>
      </c>
      <c r="B868" s="41" t="s">
        <v>312</v>
      </c>
      <c r="C868" s="41" t="s">
        <v>313</v>
      </c>
      <c r="D868" s="41"/>
      <c r="E868" s="41">
        <v>26.648</v>
      </c>
      <c r="F868" s="41">
        <v>26.117000000000001</v>
      </c>
      <c r="G868" s="41">
        <v>27.774999999999999</v>
      </c>
      <c r="H868">
        <f t="shared" si="8"/>
        <v>1.6579999999999977</v>
      </c>
      <c r="I868" t="str">
        <f t="shared" si="7"/>
        <v xml:space="preserve"> </v>
      </c>
      <c r="J868" s="42">
        <v>827</v>
      </c>
      <c r="K868" s="42">
        <v>33678</v>
      </c>
      <c r="L868" s="42">
        <v>1.4550000000000001</v>
      </c>
      <c r="M868" s="42" t="str">
        <f t="shared" si="9"/>
        <v xml:space="preserve"> </v>
      </c>
      <c r="N868" s="42" t="s">
        <v>102</v>
      </c>
      <c r="O868" s="42">
        <v>1.982</v>
      </c>
      <c r="P868" s="42">
        <v>1.3220000000000001</v>
      </c>
    </row>
    <row r="869" spans="1:16">
      <c r="A869" s="41">
        <v>110</v>
      </c>
      <c r="B869" s="41" t="s">
        <v>314</v>
      </c>
      <c r="C869" s="41" t="s">
        <v>315</v>
      </c>
      <c r="D869" s="41"/>
      <c r="E869" s="41">
        <v>26.553000000000001</v>
      </c>
      <c r="F869" s="41">
        <v>25.957999999999998</v>
      </c>
      <c r="G869" s="41">
        <v>27.574999999999999</v>
      </c>
      <c r="H869">
        <f t="shared" si="8"/>
        <v>1.6170000000000009</v>
      </c>
      <c r="I869" t="str">
        <f t="shared" si="7"/>
        <v xml:space="preserve"> </v>
      </c>
      <c r="J869" s="42">
        <v>2202</v>
      </c>
      <c r="K869" s="42">
        <v>90064</v>
      </c>
      <c r="L869" s="42">
        <v>1.4530000000000001</v>
      </c>
      <c r="M869" s="42" t="str">
        <f t="shared" si="9"/>
        <v xml:space="preserve"> </v>
      </c>
      <c r="N869" s="42" t="s">
        <v>102</v>
      </c>
      <c r="O869" s="42">
        <v>1.67527</v>
      </c>
      <c r="P869" s="42">
        <v>1.4830000000000001</v>
      </c>
    </row>
    <row r="870" spans="1:16">
      <c r="A870" s="41">
        <v>111</v>
      </c>
      <c r="B870" s="41" t="s">
        <v>316</v>
      </c>
      <c r="C870" s="41" t="s">
        <v>317</v>
      </c>
      <c r="D870" s="41"/>
      <c r="E870" s="41">
        <v>26.922999999999998</v>
      </c>
      <c r="F870" s="41">
        <v>26.007999999999999</v>
      </c>
      <c r="G870" s="41">
        <v>27.632999999999999</v>
      </c>
      <c r="H870">
        <f t="shared" si="8"/>
        <v>1.625</v>
      </c>
      <c r="I870" t="str">
        <f t="shared" si="7"/>
        <v xml:space="preserve"> </v>
      </c>
      <c r="J870" s="42">
        <v>1286</v>
      </c>
      <c r="K870" s="42">
        <v>76126</v>
      </c>
      <c r="L870" s="42">
        <v>1.48</v>
      </c>
      <c r="M870" s="42" t="str">
        <f t="shared" si="9"/>
        <v>OUTSIDE</v>
      </c>
      <c r="N870" s="42" t="s">
        <v>102</v>
      </c>
      <c r="O870" s="42">
        <v>2.70078</v>
      </c>
      <c r="P870" s="42">
        <v>1.395</v>
      </c>
    </row>
    <row r="871" spans="1:16">
      <c r="A871" s="41">
        <v>112</v>
      </c>
      <c r="B871" s="41" t="s">
        <v>318</v>
      </c>
      <c r="C871" s="41" t="s">
        <v>319</v>
      </c>
      <c r="D871" s="41"/>
      <c r="E871" s="41">
        <v>26.297999999999998</v>
      </c>
      <c r="F871" s="41">
        <v>25.667000000000002</v>
      </c>
      <c r="G871" s="41">
        <v>27.391999999999999</v>
      </c>
      <c r="H871">
        <f t="shared" si="8"/>
        <v>1.7249999999999979</v>
      </c>
      <c r="I871" t="str">
        <f t="shared" si="7"/>
        <v xml:space="preserve"> </v>
      </c>
      <c r="J871" s="42">
        <v>2983</v>
      </c>
      <c r="K871" s="42">
        <v>122726</v>
      </c>
      <c r="L871" s="42">
        <v>1.452</v>
      </c>
      <c r="M871" s="42" t="str">
        <f t="shared" si="9"/>
        <v xml:space="preserve"> </v>
      </c>
      <c r="N871" s="42" t="s">
        <v>102</v>
      </c>
      <c r="O871" s="42">
        <v>0.52481</v>
      </c>
      <c r="P871" s="42">
        <v>0.875</v>
      </c>
    </row>
    <row r="872" spans="1:16">
      <c r="A872" s="41">
        <v>113</v>
      </c>
      <c r="B872" s="41" t="s">
        <v>320</v>
      </c>
      <c r="C872" s="41" t="s">
        <v>321</v>
      </c>
      <c r="D872" s="41"/>
      <c r="E872" s="41">
        <v>26.248999999999999</v>
      </c>
      <c r="F872" s="41">
        <v>25.867000000000001</v>
      </c>
      <c r="G872" s="41">
        <v>26.85</v>
      </c>
      <c r="H872">
        <f t="shared" si="8"/>
        <v>0.98300000000000054</v>
      </c>
      <c r="I872" t="str">
        <f t="shared" si="7"/>
        <v>OUTSIDE</v>
      </c>
      <c r="J872" s="42">
        <v>799</v>
      </c>
      <c r="K872" s="42">
        <v>23848</v>
      </c>
      <c r="L872" s="42">
        <v>1.452</v>
      </c>
      <c r="M872" s="42" t="str">
        <f t="shared" si="9"/>
        <v xml:space="preserve"> </v>
      </c>
      <c r="N872" s="42" t="s">
        <v>102</v>
      </c>
      <c r="O872" s="42">
        <v>5.0834400000000004</v>
      </c>
      <c r="P872" s="42">
        <v>3.1920000000000002</v>
      </c>
    </row>
    <row r="873" spans="1:16">
      <c r="A873" s="41">
        <v>114</v>
      </c>
      <c r="B873" s="41" t="s">
        <v>322</v>
      </c>
      <c r="C873" s="41" t="s">
        <v>323</v>
      </c>
      <c r="D873" s="41"/>
      <c r="E873" s="41">
        <v>26.366</v>
      </c>
      <c r="F873" s="41">
        <v>25.5</v>
      </c>
      <c r="G873" s="41">
        <v>34.383000000000003</v>
      </c>
      <c r="H873">
        <f t="shared" si="8"/>
        <v>8.8830000000000027</v>
      </c>
      <c r="I873" t="str">
        <f t="shared" si="7"/>
        <v>OUTSIDE</v>
      </c>
      <c r="J873" s="42">
        <v>3330</v>
      </c>
      <c r="K873" s="42">
        <v>230996</v>
      </c>
      <c r="L873" s="42">
        <v>1.454</v>
      </c>
      <c r="M873" s="42" t="str">
        <f t="shared" si="9"/>
        <v xml:space="preserve"> </v>
      </c>
      <c r="N873" s="42" t="s">
        <v>102</v>
      </c>
      <c r="O873" s="42">
        <v>4.0914200000000003</v>
      </c>
      <c r="P873" s="42">
        <v>1.351</v>
      </c>
    </row>
    <row r="874" spans="1:16">
      <c r="A874" s="41">
        <v>115</v>
      </c>
      <c r="B874" s="41" t="s">
        <v>324</v>
      </c>
      <c r="C874" s="41" t="s">
        <v>325</v>
      </c>
      <c r="D874" s="41"/>
      <c r="E874" s="41">
        <v>26.344000000000001</v>
      </c>
      <c r="F874" s="41">
        <v>25.792000000000002</v>
      </c>
      <c r="G874" s="41">
        <v>27.4</v>
      </c>
      <c r="H874">
        <f t="shared" si="8"/>
        <v>1.607999999999997</v>
      </c>
      <c r="I874" t="str">
        <f t="shared" si="7"/>
        <v xml:space="preserve"> </v>
      </c>
      <c r="J874" s="42">
        <v>4138</v>
      </c>
      <c r="K874" s="42">
        <v>185918</v>
      </c>
      <c r="L874" s="42">
        <v>1.4530000000000001</v>
      </c>
      <c r="M874" s="42" t="str">
        <f t="shared" si="9"/>
        <v xml:space="preserve"> </v>
      </c>
      <c r="N874" s="42" t="s">
        <v>102</v>
      </c>
      <c r="O874" s="42">
        <v>1.78739</v>
      </c>
      <c r="P874" s="42">
        <v>1.627</v>
      </c>
    </row>
    <row r="875" spans="1:16">
      <c r="A875" s="41">
        <v>116</v>
      </c>
      <c r="B875" s="41" t="s">
        <v>326</v>
      </c>
      <c r="C875" s="41" t="s">
        <v>327</v>
      </c>
      <c r="D875" s="41"/>
      <c r="E875" s="41">
        <v>26.236000000000001</v>
      </c>
      <c r="F875" s="41">
        <v>25.567</v>
      </c>
      <c r="G875" s="41">
        <v>27.617000000000001</v>
      </c>
      <c r="H875">
        <f t="shared" si="8"/>
        <v>2.0500000000000007</v>
      </c>
      <c r="I875" t="str">
        <f t="shared" si="7"/>
        <v xml:space="preserve"> </v>
      </c>
      <c r="J875" s="42">
        <v>1592</v>
      </c>
      <c r="K875" s="42">
        <v>81221</v>
      </c>
      <c r="L875" s="42">
        <v>1.452</v>
      </c>
      <c r="M875" s="42" t="str">
        <f t="shared" si="9"/>
        <v xml:space="preserve"> </v>
      </c>
      <c r="N875" s="42" t="s">
        <v>102</v>
      </c>
      <c r="O875" s="42" t="s">
        <v>102</v>
      </c>
      <c r="P875" s="42" t="s">
        <v>102</v>
      </c>
    </row>
    <row r="876" spans="1:16">
      <c r="A876" s="41">
        <v>117</v>
      </c>
      <c r="B876" s="41" t="s">
        <v>328</v>
      </c>
      <c r="C876" s="41" t="s">
        <v>329</v>
      </c>
      <c r="D876" s="41"/>
      <c r="E876" s="41" t="s">
        <v>102</v>
      </c>
      <c r="F876" s="41" t="s">
        <v>102</v>
      </c>
      <c r="G876" s="41" t="s">
        <v>102</v>
      </c>
      <c r="H876" t="e">
        <f t="shared" si="8"/>
        <v>#VALUE!</v>
      </c>
      <c r="I876" t="str">
        <f t="shared" si="7"/>
        <v xml:space="preserve"> </v>
      </c>
      <c r="J876" s="42" t="s">
        <v>102</v>
      </c>
      <c r="K876" s="42" t="s">
        <v>102</v>
      </c>
      <c r="L876" s="42"/>
      <c r="M876" s="42" t="str">
        <f t="shared" si="9"/>
        <v xml:space="preserve"> </v>
      </c>
      <c r="N876" s="42" t="s">
        <v>102</v>
      </c>
      <c r="O876" s="42">
        <v>2.8172100000000002</v>
      </c>
      <c r="P876" s="42">
        <v>1.702</v>
      </c>
    </row>
    <row r="877" spans="1:16">
      <c r="A877" s="41">
        <v>118</v>
      </c>
      <c r="B877" s="41" t="s">
        <v>330</v>
      </c>
      <c r="C877" s="41" t="s">
        <v>331</v>
      </c>
      <c r="D877" s="41"/>
      <c r="E877" s="41">
        <v>26.093</v>
      </c>
      <c r="F877" s="41">
        <v>25.45</v>
      </c>
      <c r="G877" s="41">
        <v>27.492000000000001</v>
      </c>
      <c r="H877">
        <f t="shared" si="8"/>
        <v>2.0420000000000016</v>
      </c>
      <c r="I877" t="str">
        <f t="shared" si="7"/>
        <v xml:space="preserve"> </v>
      </c>
      <c r="J877" s="42">
        <v>2392</v>
      </c>
      <c r="K877" s="42">
        <v>128017</v>
      </c>
      <c r="L877" s="42">
        <v>1.4530000000000001</v>
      </c>
      <c r="M877" s="42" t="str">
        <f t="shared" si="9"/>
        <v xml:space="preserve"> </v>
      </c>
      <c r="N877" s="42" t="s">
        <v>102</v>
      </c>
      <c r="O877" s="42">
        <v>2.0948000000000002</v>
      </c>
      <c r="P877" s="42">
        <v>1.425</v>
      </c>
    </row>
    <row r="878" spans="1:16">
      <c r="A878" s="41">
        <v>119</v>
      </c>
      <c r="B878" s="41" t="s">
        <v>332</v>
      </c>
      <c r="C878" s="41" t="s">
        <v>333</v>
      </c>
      <c r="D878" s="41"/>
      <c r="E878" s="41">
        <v>26.097000000000001</v>
      </c>
      <c r="F878" s="41">
        <v>25.483000000000001</v>
      </c>
      <c r="G878" s="41">
        <v>27.25</v>
      </c>
      <c r="H878">
        <f t="shared" si="8"/>
        <v>1.7669999999999995</v>
      </c>
      <c r="I878" t="str">
        <f t="shared" si="7"/>
        <v xml:space="preserve"> </v>
      </c>
      <c r="J878" s="42">
        <v>2085</v>
      </c>
      <c r="K878" s="42">
        <v>95190</v>
      </c>
      <c r="L878" s="42">
        <v>1.45</v>
      </c>
      <c r="M878" s="42" t="str">
        <f t="shared" si="9"/>
        <v xml:space="preserve"> </v>
      </c>
      <c r="N878" s="42" t="s">
        <v>102</v>
      </c>
      <c r="O878" s="42">
        <v>7.5889699999999998</v>
      </c>
      <c r="P878" s="42">
        <v>2.0099999999999998</v>
      </c>
    </row>
    <row r="879" spans="1:16">
      <c r="A879" s="41">
        <v>120</v>
      </c>
      <c r="B879" s="41" t="s">
        <v>334</v>
      </c>
      <c r="C879" s="41" t="s">
        <v>335</v>
      </c>
      <c r="D879" s="41"/>
      <c r="E879" s="41">
        <v>26.099</v>
      </c>
      <c r="F879" s="41">
        <v>24.957999999999998</v>
      </c>
      <c r="G879" s="41">
        <v>27.516999999999999</v>
      </c>
      <c r="H879">
        <f t="shared" si="8"/>
        <v>2.5590000000000011</v>
      </c>
      <c r="I879" t="str">
        <f t="shared" si="7"/>
        <v xml:space="preserve"> </v>
      </c>
      <c r="J879" s="42">
        <v>6269</v>
      </c>
      <c r="K879" s="42">
        <v>344850</v>
      </c>
      <c r="L879" s="42">
        <v>1.45</v>
      </c>
      <c r="M879" s="42" t="str">
        <f t="shared" si="9"/>
        <v xml:space="preserve"> </v>
      </c>
      <c r="N879" s="42" t="s">
        <v>102</v>
      </c>
      <c r="O879" s="42" t="s">
        <v>102</v>
      </c>
      <c r="P879" s="42" t="s">
        <v>102</v>
      </c>
    </row>
    <row r="880" spans="1:16">
      <c r="A880" s="41">
        <v>121</v>
      </c>
      <c r="B880" s="41" t="s">
        <v>336</v>
      </c>
      <c r="C880" s="41" t="s">
        <v>337</v>
      </c>
      <c r="D880" s="41"/>
      <c r="E880" s="41" t="s">
        <v>102</v>
      </c>
      <c r="F880" s="41" t="s">
        <v>102</v>
      </c>
      <c r="G880" s="41" t="s">
        <v>102</v>
      </c>
      <c r="H880" t="e">
        <f t="shared" si="8"/>
        <v>#VALUE!</v>
      </c>
      <c r="I880" t="str">
        <f t="shared" si="7"/>
        <v xml:space="preserve"> </v>
      </c>
      <c r="J880" s="42" t="s">
        <v>102</v>
      </c>
      <c r="K880" s="42" t="s">
        <v>102</v>
      </c>
      <c r="L880" s="42"/>
      <c r="M880" s="42" t="str">
        <f t="shared" si="9"/>
        <v xml:space="preserve"> </v>
      </c>
      <c r="N880" s="42" t="s">
        <v>102</v>
      </c>
      <c r="O880" s="42">
        <v>5.4403600000000001</v>
      </c>
      <c r="P880" s="42">
        <v>1.8680000000000001</v>
      </c>
    </row>
    <row r="881" spans="1:16">
      <c r="A881" s="41">
        <v>122</v>
      </c>
      <c r="B881" s="41" t="s">
        <v>338</v>
      </c>
      <c r="C881" s="41" t="s">
        <v>339</v>
      </c>
      <c r="D881" s="41"/>
      <c r="E881" s="41">
        <v>26.055</v>
      </c>
      <c r="F881" s="41">
        <v>25.225000000000001</v>
      </c>
      <c r="G881" s="41">
        <v>27.716999999999999</v>
      </c>
      <c r="H881">
        <f t="shared" si="8"/>
        <v>2.4919999999999973</v>
      </c>
      <c r="I881" t="str">
        <f t="shared" si="7"/>
        <v xml:space="preserve"> </v>
      </c>
      <c r="J881" s="42">
        <v>4582</v>
      </c>
      <c r="K881" s="42">
        <v>247215</v>
      </c>
      <c r="L881" s="42">
        <v>1.4510000000000001</v>
      </c>
      <c r="M881" s="42" t="str">
        <f t="shared" si="9"/>
        <v xml:space="preserve"> </v>
      </c>
      <c r="N881" s="42" t="s">
        <v>102</v>
      </c>
      <c r="O881" s="42">
        <v>6.7771699999999999</v>
      </c>
      <c r="P881" s="42">
        <v>1.9419999999999999</v>
      </c>
    </row>
    <row r="882" spans="1:16">
      <c r="A882" s="41">
        <v>123</v>
      </c>
      <c r="B882" s="41" t="s">
        <v>340</v>
      </c>
      <c r="C882" s="41" t="s">
        <v>341</v>
      </c>
      <c r="D882" s="41"/>
      <c r="E882" s="41">
        <v>26.085000000000001</v>
      </c>
      <c r="F882" s="41">
        <v>25.317</v>
      </c>
      <c r="G882" s="41">
        <v>27.75</v>
      </c>
      <c r="H882">
        <f t="shared" si="8"/>
        <v>2.4329999999999998</v>
      </c>
      <c r="I882" t="str">
        <f t="shared" si="7"/>
        <v xml:space="preserve"> </v>
      </c>
      <c r="J882" s="42">
        <v>5642</v>
      </c>
      <c r="K882" s="42">
        <v>307962</v>
      </c>
      <c r="L882" s="42">
        <v>1.4530000000000001</v>
      </c>
      <c r="M882" s="42" t="str">
        <f t="shared" si="9"/>
        <v xml:space="preserve"> </v>
      </c>
      <c r="N882" s="42" t="s">
        <v>102</v>
      </c>
      <c r="O882" s="42">
        <v>1.90903</v>
      </c>
      <c r="P882" s="42">
        <v>1.661</v>
      </c>
    </row>
    <row r="883" spans="1:16">
      <c r="A883" s="41">
        <v>124</v>
      </c>
      <c r="B883" s="41" t="s">
        <v>342</v>
      </c>
      <c r="C883" s="41" t="s">
        <v>343</v>
      </c>
      <c r="D883" s="41"/>
      <c r="E883" s="41">
        <v>26.158999999999999</v>
      </c>
      <c r="F883" s="41">
        <v>25.567</v>
      </c>
      <c r="G883" s="41">
        <v>27.574999999999999</v>
      </c>
      <c r="H883">
        <f t="shared" si="8"/>
        <v>2.0079999999999991</v>
      </c>
      <c r="I883" t="str">
        <f t="shared" si="7"/>
        <v xml:space="preserve"> </v>
      </c>
      <c r="J883" s="42">
        <v>1667</v>
      </c>
      <c r="K883" s="42">
        <v>86748</v>
      </c>
      <c r="L883" s="42">
        <v>1.45</v>
      </c>
      <c r="M883" s="42" t="str">
        <f t="shared" si="9"/>
        <v xml:space="preserve"> </v>
      </c>
      <c r="N883" s="42" t="s">
        <v>102</v>
      </c>
      <c r="O883" s="42">
        <v>4.7000299999999999</v>
      </c>
      <c r="P883" s="42">
        <v>1.4730000000000001</v>
      </c>
    </row>
    <row r="884" spans="1:16">
      <c r="A884" s="41">
        <v>125</v>
      </c>
      <c r="B884" s="41" t="s">
        <v>344</v>
      </c>
      <c r="C884" s="41" t="s">
        <v>345</v>
      </c>
      <c r="D884" s="41"/>
      <c r="E884" s="41">
        <v>26.187999999999999</v>
      </c>
      <c r="F884" s="41">
        <v>25.507999999999999</v>
      </c>
      <c r="G884" s="41">
        <v>27.35</v>
      </c>
      <c r="H884">
        <f t="shared" si="8"/>
        <v>1.8420000000000023</v>
      </c>
      <c r="I884" t="str">
        <f t="shared" si="7"/>
        <v xml:space="preserve"> </v>
      </c>
      <c r="J884" s="42">
        <v>4575</v>
      </c>
      <c r="K884" s="42">
        <v>213574</v>
      </c>
      <c r="L884" s="42">
        <v>1.452</v>
      </c>
      <c r="M884" s="42" t="str">
        <f t="shared" si="9"/>
        <v xml:space="preserve"> </v>
      </c>
      <c r="N884" s="42" t="s">
        <v>102</v>
      </c>
      <c r="O884" s="42">
        <v>0.92827999999999999</v>
      </c>
      <c r="P884" s="42">
        <v>1.3560000000000001</v>
      </c>
    </row>
    <row r="885" spans="1:16">
      <c r="A885" s="41">
        <v>126</v>
      </c>
      <c r="B885" s="41" t="s">
        <v>346</v>
      </c>
      <c r="C885" s="41" t="s">
        <v>347</v>
      </c>
      <c r="D885" s="41"/>
      <c r="E885" s="41">
        <v>26.148</v>
      </c>
      <c r="F885" s="41">
        <v>25.625</v>
      </c>
      <c r="G885" s="41">
        <v>27.183</v>
      </c>
      <c r="H885">
        <f t="shared" si="8"/>
        <v>1.5579999999999998</v>
      </c>
      <c r="I885" t="str">
        <f t="shared" si="7"/>
        <v xml:space="preserve"> </v>
      </c>
      <c r="J885" s="42">
        <v>972</v>
      </c>
      <c r="K885" s="42">
        <v>42182</v>
      </c>
      <c r="L885" s="42">
        <v>1.4510000000000001</v>
      </c>
      <c r="M885" s="42" t="str">
        <f t="shared" si="9"/>
        <v xml:space="preserve"> </v>
      </c>
      <c r="N885" s="42" t="s">
        <v>102</v>
      </c>
      <c r="O885" s="42">
        <v>3.24553</v>
      </c>
      <c r="P885" s="42">
        <v>1.7470000000000001</v>
      </c>
    </row>
    <row r="886" spans="1:16">
      <c r="A886" s="41">
        <v>127</v>
      </c>
      <c r="B886" s="41" t="s">
        <v>348</v>
      </c>
      <c r="C886" s="41" t="s">
        <v>349</v>
      </c>
      <c r="D886" s="41"/>
      <c r="E886" s="41">
        <v>26.155999999999999</v>
      </c>
      <c r="F886" s="41">
        <v>25.375</v>
      </c>
      <c r="G886" s="41">
        <v>27.617000000000001</v>
      </c>
      <c r="H886">
        <f t="shared" si="8"/>
        <v>2.2420000000000009</v>
      </c>
      <c r="I886" t="str">
        <f t="shared" si="7"/>
        <v xml:space="preserve"> </v>
      </c>
      <c r="J886" s="42">
        <v>2863</v>
      </c>
      <c r="K886" s="42">
        <v>147480</v>
      </c>
      <c r="L886" s="42">
        <v>1.4530000000000001</v>
      </c>
      <c r="M886" s="42" t="str">
        <f t="shared" si="9"/>
        <v xml:space="preserve"> </v>
      </c>
      <c r="N886" s="42" t="s">
        <v>102</v>
      </c>
      <c r="O886" s="42">
        <v>6.39968</v>
      </c>
      <c r="P886" s="42">
        <v>1.6539999999999999</v>
      </c>
    </row>
    <row r="887" spans="1:16">
      <c r="A887" s="41">
        <v>128</v>
      </c>
      <c r="B887" s="41" t="s">
        <v>350</v>
      </c>
      <c r="C887" s="41" t="s">
        <v>351</v>
      </c>
      <c r="D887" s="41"/>
      <c r="E887" s="41">
        <v>26.146999999999998</v>
      </c>
      <c r="F887" s="41">
        <v>25.391999999999999</v>
      </c>
      <c r="G887" s="41">
        <v>27.707999999999998</v>
      </c>
      <c r="H887">
        <f t="shared" si="8"/>
        <v>2.3159999999999989</v>
      </c>
      <c r="I887" t="str">
        <f t="shared" si="7"/>
        <v xml:space="preserve"> </v>
      </c>
      <c r="J887" s="42">
        <v>5914</v>
      </c>
      <c r="K887" s="42">
        <v>290808</v>
      </c>
      <c r="L887" s="42">
        <v>1.452</v>
      </c>
      <c r="M887" s="42" t="str">
        <f t="shared" si="9"/>
        <v xml:space="preserve"> </v>
      </c>
      <c r="N887" s="42" t="s">
        <v>102</v>
      </c>
      <c r="O887" s="42" t="s">
        <v>102</v>
      </c>
      <c r="P887" s="42" t="s">
        <v>102</v>
      </c>
    </row>
    <row r="888" spans="1:16">
      <c r="A888" s="41">
        <v>129</v>
      </c>
      <c r="B888" s="41" t="s">
        <v>352</v>
      </c>
      <c r="C888" s="41" t="s">
        <v>133</v>
      </c>
      <c r="D888" s="41"/>
      <c r="E888" s="41" t="s">
        <v>102</v>
      </c>
      <c r="F888" s="41" t="s">
        <v>102</v>
      </c>
      <c r="G888" s="41" t="s">
        <v>102</v>
      </c>
      <c r="H888" t="e">
        <f t="shared" si="8"/>
        <v>#VALUE!</v>
      </c>
      <c r="I888" t="str">
        <f t="shared" si="7"/>
        <v xml:space="preserve"> </v>
      </c>
      <c r="J888" s="42" t="s">
        <v>102</v>
      </c>
      <c r="K888" s="42" t="s">
        <v>102</v>
      </c>
      <c r="L888" s="42"/>
      <c r="M888" s="42" t="str">
        <f t="shared" si="9"/>
        <v xml:space="preserve"> </v>
      </c>
      <c r="N888" s="42" t="s">
        <v>102</v>
      </c>
      <c r="O888" s="42" t="s">
        <v>102</v>
      </c>
      <c r="P888" s="42" t="s">
        <v>102</v>
      </c>
    </row>
    <row r="889" spans="1:16">
      <c r="A889" s="41">
        <v>130</v>
      </c>
      <c r="B889" s="41" t="s">
        <v>353</v>
      </c>
      <c r="C889" s="41" t="s">
        <v>133</v>
      </c>
      <c r="D889" s="41"/>
      <c r="E889" s="41" t="s">
        <v>102</v>
      </c>
      <c r="F889" s="41" t="s">
        <v>102</v>
      </c>
      <c r="G889" s="41" t="s">
        <v>102</v>
      </c>
      <c r="H889" t="e">
        <f t="shared" si="8"/>
        <v>#VALUE!</v>
      </c>
      <c r="I889" t="str">
        <f t="shared" si="7"/>
        <v xml:space="preserve"> </v>
      </c>
      <c r="J889" s="42" t="s">
        <v>102</v>
      </c>
      <c r="K889" s="42" t="s">
        <v>102</v>
      </c>
      <c r="L889" s="42"/>
      <c r="M889" s="42" t="str">
        <f t="shared" si="9"/>
        <v xml:space="preserve"> </v>
      </c>
      <c r="N889" s="42">
        <v>0.1</v>
      </c>
      <c r="O889" s="42">
        <v>0.11618000000000001</v>
      </c>
      <c r="P889" s="42">
        <v>0.85399999999999998</v>
      </c>
    </row>
    <row r="890" spans="1:16" s="41" customFormat="1">
      <c r="A890" s="41">
        <v>1</v>
      </c>
      <c r="B890" s="41" t="s">
        <v>405</v>
      </c>
      <c r="C890" s="41" t="s">
        <v>100</v>
      </c>
      <c r="D890" s="41" t="s">
        <v>406</v>
      </c>
      <c r="E890" s="41">
        <v>22.58</v>
      </c>
      <c r="F890" s="41">
        <v>22.15</v>
      </c>
      <c r="G890" s="41">
        <v>23.175000000000001</v>
      </c>
      <c r="J890" s="42">
        <v>289</v>
      </c>
      <c r="K890" s="42">
        <v>7756</v>
      </c>
      <c r="L890" s="42">
        <v>1.468</v>
      </c>
      <c r="M890" s="42"/>
      <c r="N890" s="42">
        <v>0.2</v>
      </c>
      <c r="O890" s="42">
        <v>0.23738999999999999</v>
      </c>
      <c r="P890" s="42">
        <v>0.89300000000000002</v>
      </c>
    </row>
    <row r="891" spans="1:16" s="41" customFormat="1">
      <c r="A891" s="41">
        <v>2</v>
      </c>
      <c r="B891" s="41" t="s">
        <v>407</v>
      </c>
      <c r="C891" s="41" t="s">
        <v>105</v>
      </c>
      <c r="D891" s="41" t="s">
        <v>408</v>
      </c>
      <c r="E891" s="41">
        <v>22.562000000000001</v>
      </c>
      <c r="F891" s="41">
        <v>21.882999999999999</v>
      </c>
      <c r="G891" s="41">
        <v>23.067</v>
      </c>
      <c r="J891" s="42">
        <v>570</v>
      </c>
      <c r="K891" s="42">
        <v>15848</v>
      </c>
      <c r="L891" s="42">
        <v>1.468</v>
      </c>
      <c r="M891" s="42"/>
      <c r="N891" s="42">
        <v>0.5</v>
      </c>
      <c r="O891" s="42">
        <v>0.54217000000000004</v>
      </c>
      <c r="P891" s="42">
        <v>0.997</v>
      </c>
    </row>
    <row r="892" spans="1:16" s="41" customFormat="1">
      <c r="A892" s="41">
        <v>3</v>
      </c>
      <c r="B892" s="41" t="s">
        <v>409</v>
      </c>
      <c r="C892" s="41" t="s">
        <v>109</v>
      </c>
      <c r="D892" s="41" t="s">
        <v>410</v>
      </c>
      <c r="E892" s="41">
        <v>22.555</v>
      </c>
      <c r="F892" s="41">
        <v>21.983000000000001</v>
      </c>
      <c r="G892" s="41">
        <v>23.292000000000002</v>
      </c>
      <c r="J892" s="42">
        <v>1228</v>
      </c>
      <c r="K892" s="42">
        <v>36194</v>
      </c>
      <c r="L892" s="42">
        <v>1.4670000000000001</v>
      </c>
      <c r="M892" s="42"/>
      <c r="N892" s="42">
        <v>1</v>
      </c>
      <c r="O892" s="42">
        <v>0.59260000000000002</v>
      </c>
      <c r="P892" s="42">
        <v>1.0409999999999999</v>
      </c>
    </row>
    <row r="893" spans="1:16" s="41" customFormat="1">
      <c r="A893" s="41">
        <v>4</v>
      </c>
      <c r="B893" s="41" t="s">
        <v>411</v>
      </c>
      <c r="C893" s="41" t="s">
        <v>113</v>
      </c>
      <c r="D893" s="41" t="s">
        <v>412</v>
      </c>
      <c r="E893" s="41">
        <v>22.626999999999999</v>
      </c>
      <c r="F893" s="41">
        <v>21.858000000000001</v>
      </c>
      <c r="G893" s="41">
        <v>23.332999999999998</v>
      </c>
      <c r="J893" s="42">
        <v>1359</v>
      </c>
      <c r="K893" s="42">
        <v>39561</v>
      </c>
      <c r="L893" s="42">
        <v>1.4710000000000001</v>
      </c>
      <c r="M893" s="42"/>
      <c r="N893" s="42">
        <v>1</v>
      </c>
      <c r="O893" s="42">
        <v>1.4893099999999999</v>
      </c>
      <c r="P893" s="42">
        <v>1.087</v>
      </c>
    </row>
    <row r="894" spans="1:16" s="41" customFormat="1">
      <c r="A894" s="41">
        <v>5</v>
      </c>
      <c r="B894" s="41" t="s">
        <v>413</v>
      </c>
      <c r="C894" s="41" t="s">
        <v>113</v>
      </c>
      <c r="D894" s="41" t="s">
        <v>412</v>
      </c>
      <c r="E894" s="41">
        <v>22.545999999999999</v>
      </c>
      <c r="F894" s="41">
        <v>21.808</v>
      </c>
      <c r="G894" s="41">
        <v>23.442</v>
      </c>
      <c r="J894" s="42">
        <v>3217</v>
      </c>
      <c r="K894" s="42">
        <v>99424</v>
      </c>
      <c r="L894" s="42">
        <v>1.4670000000000001</v>
      </c>
      <c r="M894" s="42"/>
      <c r="N894" s="42">
        <v>2.5</v>
      </c>
      <c r="O894" s="42">
        <v>1.5637399999999999</v>
      </c>
      <c r="P894" s="42">
        <v>1.091</v>
      </c>
    </row>
    <row r="895" spans="1:16" s="41" customFormat="1">
      <c r="A895" s="41">
        <v>6</v>
      </c>
      <c r="B895" s="41" t="s">
        <v>414</v>
      </c>
      <c r="C895" s="41" t="s">
        <v>117</v>
      </c>
      <c r="D895" s="41" t="s">
        <v>415</v>
      </c>
      <c r="E895" s="41">
        <v>22.616</v>
      </c>
      <c r="F895" s="41">
        <v>21.675000000000001</v>
      </c>
      <c r="G895" s="41">
        <v>23.492000000000001</v>
      </c>
      <c r="J895" s="42">
        <v>3504</v>
      </c>
      <c r="K895" s="42">
        <v>104392</v>
      </c>
      <c r="L895" s="42">
        <v>1.4710000000000001</v>
      </c>
      <c r="M895" s="42"/>
      <c r="N895" s="42">
        <v>2.5</v>
      </c>
      <c r="O895" s="42">
        <v>2.8853499999999999</v>
      </c>
      <c r="P895" s="42">
        <v>1.1100000000000001</v>
      </c>
    </row>
    <row r="896" spans="1:16" s="41" customFormat="1">
      <c r="A896" s="41">
        <v>7</v>
      </c>
      <c r="B896" s="41" t="s">
        <v>416</v>
      </c>
      <c r="C896" s="41" t="s">
        <v>117</v>
      </c>
      <c r="D896" s="41" t="s">
        <v>415</v>
      </c>
      <c r="E896" s="41">
        <v>22.539000000000001</v>
      </c>
      <c r="F896" s="41">
        <v>21.774999999999999</v>
      </c>
      <c r="G896" s="41">
        <v>23.567</v>
      </c>
      <c r="J896" s="42">
        <v>6165</v>
      </c>
      <c r="K896" s="42">
        <v>192620</v>
      </c>
      <c r="L896" s="42">
        <v>1.4670000000000001</v>
      </c>
      <c r="M896" s="42"/>
      <c r="N896" s="42">
        <v>5</v>
      </c>
      <c r="O896" s="42">
        <v>3.0407500000000001</v>
      </c>
      <c r="P896" s="42">
        <v>1.1140000000000001</v>
      </c>
    </row>
    <row r="897" spans="1:16" s="41" customFormat="1">
      <c r="A897" s="41">
        <v>8</v>
      </c>
      <c r="B897" s="41" t="s">
        <v>417</v>
      </c>
      <c r="C897" s="41" t="s">
        <v>121</v>
      </c>
      <c r="D897" s="41" t="s">
        <v>418</v>
      </c>
      <c r="E897" s="41">
        <v>22.619</v>
      </c>
      <c r="F897" s="41">
        <v>21.574999999999999</v>
      </c>
      <c r="G897" s="41">
        <v>23.683</v>
      </c>
      <c r="J897" s="42">
        <v>6730</v>
      </c>
      <c r="K897" s="42">
        <v>202995</v>
      </c>
      <c r="L897" s="42">
        <v>1.47</v>
      </c>
      <c r="M897" s="42"/>
      <c r="N897" s="42">
        <v>5</v>
      </c>
      <c r="O897" s="42">
        <v>5.5087000000000002</v>
      </c>
      <c r="P897" s="42">
        <v>1.157</v>
      </c>
    </row>
    <row r="898" spans="1:16" s="41" customFormat="1">
      <c r="A898" s="41">
        <v>9</v>
      </c>
      <c r="B898" s="41" t="s">
        <v>419</v>
      </c>
      <c r="C898" s="41" t="s">
        <v>121</v>
      </c>
      <c r="D898" s="41" t="s">
        <v>418</v>
      </c>
      <c r="E898" s="41">
        <v>22.53</v>
      </c>
      <c r="F898" s="41">
        <v>21.65</v>
      </c>
      <c r="G898" s="41">
        <v>23.733000000000001</v>
      </c>
      <c r="J898" s="42">
        <v>11542</v>
      </c>
      <c r="K898" s="42">
        <v>367750</v>
      </c>
      <c r="L898" s="42">
        <v>1.4670000000000001</v>
      </c>
      <c r="M898" s="42"/>
      <c r="N898" s="42">
        <v>10</v>
      </c>
      <c r="O898" s="42">
        <v>5.6284299999999998</v>
      </c>
      <c r="P898" s="42">
        <v>1.1100000000000001</v>
      </c>
    </row>
    <row r="899" spans="1:16" s="41" customFormat="1">
      <c r="A899" s="41">
        <v>10</v>
      </c>
      <c r="B899" s="41" t="s">
        <v>420</v>
      </c>
      <c r="C899" s="41" t="s">
        <v>125</v>
      </c>
      <c r="D899" s="41" t="s">
        <v>421</v>
      </c>
      <c r="E899" s="41">
        <v>22.603000000000002</v>
      </c>
      <c r="F899" s="41">
        <v>21.457999999999998</v>
      </c>
      <c r="G899" s="41">
        <v>23.716999999999999</v>
      </c>
      <c r="J899" s="42">
        <v>12498</v>
      </c>
      <c r="K899" s="42">
        <v>375743</v>
      </c>
      <c r="L899" s="42">
        <v>1.47</v>
      </c>
      <c r="M899" s="42"/>
      <c r="N899" s="42">
        <v>10</v>
      </c>
      <c r="O899" s="42">
        <v>12.39249</v>
      </c>
      <c r="P899" s="42">
        <v>1.1759999999999999</v>
      </c>
    </row>
    <row r="900" spans="1:16" s="41" customFormat="1">
      <c r="A900" s="41">
        <v>11</v>
      </c>
      <c r="B900" s="41" t="s">
        <v>422</v>
      </c>
      <c r="C900" s="41" t="s">
        <v>125</v>
      </c>
      <c r="D900" s="41" t="s">
        <v>421</v>
      </c>
      <c r="E900" s="41">
        <v>22.504999999999999</v>
      </c>
      <c r="F900" s="41">
        <v>21.483000000000001</v>
      </c>
      <c r="G900" s="41">
        <v>23.7</v>
      </c>
      <c r="J900" s="42">
        <v>25741</v>
      </c>
      <c r="K900" s="42">
        <v>827299</v>
      </c>
      <c r="L900" s="42">
        <v>1.466</v>
      </c>
      <c r="M900" s="42"/>
      <c r="N900" s="42">
        <v>20</v>
      </c>
      <c r="O900" s="42">
        <v>12.62683</v>
      </c>
      <c r="P900" s="42">
        <v>1.1200000000000001</v>
      </c>
    </row>
    <row r="901" spans="1:16" s="41" customFormat="1">
      <c r="A901" s="41">
        <v>12</v>
      </c>
      <c r="B901" s="41" t="s">
        <v>423</v>
      </c>
      <c r="C901" s="41" t="s">
        <v>129</v>
      </c>
      <c r="D901" s="41" t="s">
        <v>424</v>
      </c>
      <c r="E901" s="41">
        <v>22.582999999999998</v>
      </c>
      <c r="F901" s="41">
        <v>21.45</v>
      </c>
      <c r="G901" s="41">
        <v>24</v>
      </c>
      <c r="J901" s="42">
        <v>27846</v>
      </c>
      <c r="K901" s="42">
        <v>842943</v>
      </c>
      <c r="L901" s="42">
        <v>1.4690000000000001</v>
      </c>
      <c r="M901" s="42"/>
      <c r="N901" s="42">
        <v>20</v>
      </c>
      <c r="O901" s="42" t="s">
        <v>102</v>
      </c>
      <c r="P901" s="42" t="s">
        <v>102</v>
      </c>
    </row>
    <row r="902" spans="1:16" s="41" customFormat="1">
      <c r="A902" s="41">
        <v>13</v>
      </c>
      <c r="B902" s="41" t="s">
        <v>425</v>
      </c>
      <c r="C902" s="41" t="s">
        <v>129</v>
      </c>
      <c r="D902" s="41" t="s">
        <v>424</v>
      </c>
      <c r="E902" s="41" t="s">
        <v>102</v>
      </c>
      <c r="F902" s="41" t="s">
        <v>102</v>
      </c>
      <c r="G902" s="41" t="s">
        <v>102</v>
      </c>
      <c r="J902" s="42" t="s">
        <v>102</v>
      </c>
      <c r="K902" s="42" t="s">
        <v>102</v>
      </c>
      <c r="L902" s="42"/>
      <c r="M902" s="42"/>
      <c r="N902" s="42" t="s">
        <v>102</v>
      </c>
      <c r="O902" s="42" t="s">
        <v>102</v>
      </c>
      <c r="P902" s="42" t="s">
        <v>102</v>
      </c>
    </row>
    <row r="903" spans="1:16" s="41" customFormat="1">
      <c r="A903" s="41">
        <v>14</v>
      </c>
      <c r="B903" s="41" t="s">
        <v>426</v>
      </c>
      <c r="C903" s="41" t="s">
        <v>427</v>
      </c>
      <c r="D903" s="41" t="s">
        <v>428</v>
      </c>
      <c r="E903" s="41" t="s">
        <v>102</v>
      </c>
      <c r="F903" s="41" t="s">
        <v>102</v>
      </c>
      <c r="G903" s="41" t="s">
        <v>102</v>
      </c>
      <c r="J903" s="42" t="s">
        <v>102</v>
      </c>
      <c r="K903" s="42" t="s">
        <v>102</v>
      </c>
      <c r="L903" s="42"/>
      <c r="M903" s="42"/>
      <c r="N903" s="42" t="s">
        <v>102</v>
      </c>
      <c r="O903" s="42">
        <v>0.28266999999999998</v>
      </c>
      <c r="P903" s="42">
        <v>0.96699999999999997</v>
      </c>
    </row>
    <row r="904" spans="1:16" s="41" customFormat="1">
      <c r="A904" s="41">
        <v>15</v>
      </c>
      <c r="B904" s="41" t="s">
        <v>429</v>
      </c>
      <c r="C904" s="41" t="s">
        <v>109</v>
      </c>
      <c r="D904" s="41" t="s">
        <v>410</v>
      </c>
      <c r="E904" s="41">
        <v>22.625</v>
      </c>
      <c r="F904" s="41">
        <v>21.975000000000001</v>
      </c>
      <c r="G904" s="41">
        <v>23.283000000000001</v>
      </c>
      <c r="J904" s="42">
        <v>671</v>
      </c>
      <c r="K904" s="42">
        <v>18871</v>
      </c>
      <c r="L904" s="42">
        <v>1.4710000000000001</v>
      </c>
      <c r="M904" s="42"/>
      <c r="N904" s="42" t="s">
        <v>102</v>
      </c>
      <c r="O904" s="42">
        <v>0.13544999999999999</v>
      </c>
      <c r="P904" s="42">
        <v>0.89500000000000002</v>
      </c>
    </row>
    <row r="905" spans="1:16" s="41" customFormat="1">
      <c r="A905" s="41">
        <v>16</v>
      </c>
      <c r="B905" s="41" t="s">
        <v>430</v>
      </c>
      <c r="C905" s="41" t="s">
        <v>105</v>
      </c>
      <c r="D905" s="41" t="s">
        <v>408</v>
      </c>
      <c r="E905" s="41">
        <v>22.616</v>
      </c>
      <c r="F905" s="41">
        <v>22.108000000000001</v>
      </c>
      <c r="G905" s="41">
        <v>23.2</v>
      </c>
      <c r="J905" s="42">
        <v>332</v>
      </c>
      <c r="K905" s="42">
        <v>9043</v>
      </c>
      <c r="L905" s="42">
        <v>1.47</v>
      </c>
      <c r="M905" s="42"/>
      <c r="N905" s="42" t="s">
        <v>102</v>
      </c>
      <c r="O905" s="42">
        <v>4.7669999999999997E-2</v>
      </c>
      <c r="P905" s="42">
        <v>0.77500000000000002</v>
      </c>
    </row>
    <row r="906" spans="1:16" s="41" customFormat="1">
      <c r="A906" s="41">
        <v>17</v>
      </c>
      <c r="B906" s="41" t="s">
        <v>431</v>
      </c>
      <c r="C906" s="41" t="s">
        <v>100</v>
      </c>
      <c r="D906" s="41" t="s">
        <v>406</v>
      </c>
      <c r="E906" s="41">
        <v>22.641999999999999</v>
      </c>
      <c r="F906" s="41">
        <v>22.216999999999999</v>
      </c>
      <c r="G906" s="41">
        <v>23.067</v>
      </c>
      <c r="J906" s="42">
        <v>127</v>
      </c>
      <c r="K906" s="42">
        <v>3183</v>
      </c>
      <c r="L906" s="42">
        <v>1.4710000000000001</v>
      </c>
      <c r="M906" s="42"/>
      <c r="N906" s="42" t="s">
        <v>102</v>
      </c>
      <c r="O906" s="42" t="s">
        <v>102</v>
      </c>
      <c r="P906" s="42" t="s">
        <v>102</v>
      </c>
    </row>
    <row r="907" spans="1:16" s="41" customFormat="1">
      <c r="A907" s="41">
        <v>18</v>
      </c>
      <c r="B907" s="41" t="s">
        <v>432</v>
      </c>
      <c r="C907" s="41" t="s">
        <v>191</v>
      </c>
      <c r="D907" s="41" t="s">
        <v>192</v>
      </c>
      <c r="E907" s="41" t="s">
        <v>102</v>
      </c>
      <c r="F907" s="41" t="s">
        <v>102</v>
      </c>
      <c r="G907" s="41" t="s">
        <v>102</v>
      </c>
      <c r="J907" s="42" t="s">
        <v>102</v>
      </c>
      <c r="K907" s="42" t="s">
        <v>102</v>
      </c>
      <c r="L907" s="42"/>
      <c r="M907" s="42"/>
      <c r="N907" s="42" t="s">
        <v>102</v>
      </c>
      <c r="O907" s="42">
        <v>2.5779000000000001</v>
      </c>
      <c r="P907" s="42">
        <v>1.6850000000000001</v>
      </c>
    </row>
    <row r="908" spans="1:16" s="41" customFormat="1">
      <c r="A908" s="41">
        <v>19</v>
      </c>
      <c r="B908" s="41" t="s">
        <v>433</v>
      </c>
      <c r="C908" s="41" t="s">
        <v>143</v>
      </c>
      <c r="D908" s="41" t="s">
        <v>143</v>
      </c>
      <c r="E908" s="41">
        <v>22.565000000000001</v>
      </c>
      <c r="F908" s="41">
        <v>21.65</v>
      </c>
      <c r="G908" s="41">
        <v>23.716999999999999</v>
      </c>
      <c r="J908" s="42">
        <v>4194</v>
      </c>
      <c r="K908" s="42">
        <v>172096</v>
      </c>
      <c r="L908" s="42">
        <v>1.4670000000000001</v>
      </c>
      <c r="M908" s="42"/>
      <c r="N908" s="42" t="s">
        <v>102</v>
      </c>
      <c r="O908" s="42">
        <v>2.0466600000000001</v>
      </c>
      <c r="P908" s="42">
        <v>1.575</v>
      </c>
    </row>
    <row r="909" spans="1:16" s="41" customFormat="1">
      <c r="A909" s="41">
        <v>20</v>
      </c>
      <c r="B909" s="41" t="s">
        <v>434</v>
      </c>
      <c r="C909" s="41" t="s">
        <v>144</v>
      </c>
      <c r="D909" s="41" t="s">
        <v>144</v>
      </c>
      <c r="E909" s="41">
        <v>22.606000000000002</v>
      </c>
      <c r="F909" s="41">
        <v>21.75</v>
      </c>
      <c r="G909" s="41">
        <v>23.917000000000002</v>
      </c>
      <c r="J909" s="42">
        <v>3412</v>
      </c>
      <c r="K909" s="42">
        <v>136631</v>
      </c>
      <c r="L909" s="42">
        <v>1.4710000000000001</v>
      </c>
      <c r="M909" s="42"/>
      <c r="N909" s="42" t="s">
        <v>102</v>
      </c>
      <c r="O909" s="42">
        <v>8.6538199999999996</v>
      </c>
      <c r="P909" s="42">
        <v>1.1539999999999999</v>
      </c>
    </row>
    <row r="910" spans="1:16" s="41" customFormat="1">
      <c r="A910" s="41">
        <v>21</v>
      </c>
      <c r="B910" s="41" t="s">
        <v>435</v>
      </c>
      <c r="C910" s="41" t="s">
        <v>145</v>
      </c>
      <c r="D910" s="41" t="s">
        <v>145</v>
      </c>
      <c r="E910" s="41">
        <v>22.581</v>
      </c>
      <c r="F910" s="41">
        <v>21.733000000000001</v>
      </c>
      <c r="G910" s="41">
        <v>23.567</v>
      </c>
      <c r="J910" s="42">
        <v>17694</v>
      </c>
      <c r="K910" s="42">
        <v>577713</v>
      </c>
      <c r="L910" s="42">
        <v>1.468</v>
      </c>
      <c r="M910" s="42"/>
      <c r="N910" s="42" t="s">
        <v>102</v>
      </c>
      <c r="O910" s="42">
        <v>3.1127099999999999</v>
      </c>
      <c r="P910" s="42">
        <v>2.56</v>
      </c>
    </row>
    <row r="911" spans="1:16" s="41" customFormat="1">
      <c r="A911" s="41">
        <v>22</v>
      </c>
      <c r="B911" s="41" t="s">
        <v>436</v>
      </c>
      <c r="C911" s="41" t="s">
        <v>146</v>
      </c>
      <c r="D911" s="41" t="s">
        <v>146</v>
      </c>
      <c r="E911" s="41">
        <v>22.600999999999999</v>
      </c>
      <c r="F911" s="41">
        <v>21.725000000000001</v>
      </c>
      <c r="G911" s="41">
        <v>25.108000000000001</v>
      </c>
      <c r="J911" s="42">
        <v>4873</v>
      </c>
      <c r="K911" s="42">
        <v>207798</v>
      </c>
      <c r="L911" s="42">
        <v>1.4690000000000001</v>
      </c>
      <c r="M911" s="42"/>
      <c r="N911" s="42" t="s">
        <v>102</v>
      </c>
      <c r="O911" s="42">
        <v>1.7181599999999999</v>
      </c>
      <c r="P911" s="42">
        <v>0</v>
      </c>
    </row>
    <row r="912" spans="1:16" s="41" customFormat="1">
      <c r="A912" s="41">
        <v>23</v>
      </c>
      <c r="B912" s="41" t="s">
        <v>437</v>
      </c>
      <c r="C912" s="41" t="s">
        <v>147</v>
      </c>
      <c r="D912" s="41" t="s">
        <v>147</v>
      </c>
      <c r="E912" s="41">
        <v>22.602</v>
      </c>
      <c r="F912" s="41">
        <v>21.742000000000001</v>
      </c>
      <c r="G912" s="41">
        <v>23.942</v>
      </c>
      <c r="J912" s="42">
        <v>2279</v>
      </c>
      <c r="K912" s="42">
        <v>114701</v>
      </c>
      <c r="L912" s="42">
        <v>1.466</v>
      </c>
      <c r="M912" s="42"/>
      <c r="N912" s="42" t="s">
        <v>102</v>
      </c>
      <c r="O912" s="42">
        <v>0.92811999999999995</v>
      </c>
      <c r="P912" s="42">
        <v>1.639</v>
      </c>
    </row>
    <row r="913" spans="1:16" s="41" customFormat="1">
      <c r="A913" s="41">
        <v>24</v>
      </c>
      <c r="B913" s="41" t="s">
        <v>438</v>
      </c>
      <c r="C913" s="41" t="s">
        <v>148</v>
      </c>
      <c r="D913" s="41" t="s">
        <v>148</v>
      </c>
      <c r="E913" s="41">
        <v>22.614000000000001</v>
      </c>
      <c r="F913" s="41">
        <v>21.942</v>
      </c>
      <c r="G913" s="41">
        <v>24.117000000000001</v>
      </c>
      <c r="J913" s="42">
        <v>1453</v>
      </c>
      <c r="K913" s="42">
        <v>61959</v>
      </c>
      <c r="L913" s="42">
        <v>1.468</v>
      </c>
      <c r="M913" s="42"/>
      <c r="N913" s="42" t="s">
        <v>102</v>
      </c>
      <c r="O913" s="42">
        <v>1.66944</v>
      </c>
      <c r="P913" s="42">
        <v>1.115</v>
      </c>
    </row>
    <row r="914" spans="1:16" s="41" customFormat="1">
      <c r="A914" s="41">
        <v>25</v>
      </c>
      <c r="B914" s="41" t="s">
        <v>439</v>
      </c>
      <c r="C914" s="41" t="s">
        <v>149</v>
      </c>
      <c r="D914" s="41" t="s">
        <v>149</v>
      </c>
      <c r="E914" s="41">
        <v>22.608000000000001</v>
      </c>
      <c r="F914" s="41">
        <v>22.016999999999999</v>
      </c>
      <c r="G914" s="41">
        <v>23.274999999999999</v>
      </c>
      <c r="J914" s="42">
        <v>3250</v>
      </c>
      <c r="K914" s="42">
        <v>111449</v>
      </c>
      <c r="L914" s="42">
        <v>1.4690000000000001</v>
      </c>
      <c r="M914" s="42"/>
      <c r="N914" s="42" t="s">
        <v>102</v>
      </c>
      <c r="O914" s="42">
        <v>2.1605400000000001</v>
      </c>
      <c r="P914" s="42">
        <v>1.397</v>
      </c>
    </row>
    <row r="915" spans="1:16" s="41" customFormat="1">
      <c r="A915" s="41">
        <v>26</v>
      </c>
      <c r="B915" s="41" t="s">
        <v>440</v>
      </c>
      <c r="C915" s="41" t="s">
        <v>150</v>
      </c>
      <c r="D915" s="41" t="s">
        <v>150</v>
      </c>
      <c r="E915" s="41">
        <v>22.593</v>
      </c>
      <c r="F915" s="41">
        <v>21.558</v>
      </c>
      <c r="G915" s="41">
        <v>23.891999999999999</v>
      </c>
      <c r="J915" s="42">
        <v>4050</v>
      </c>
      <c r="K915" s="42">
        <v>144233</v>
      </c>
      <c r="L915" s="42">
        <v>1.468</v>
      </c>
      <c r="M915" s="42"/>
      <c r="N915" s="42" t="s">
        <v>102</v>
      </c>
      <c r="O915" s="42">
        <v>1.6818599999999999</v>
      </c>
      <c r="P915" s="42">
        <v>1.419</v>
      </c>
    </row>
    <row r="916" spans="1:16" s="41" customFormat="1">
      <c r="A916" s="41">
        <v>27</v>
      </c>
      <c r="B916" s="41" t="s">
        <v>441</v>
      </c>
      <c r="C916" s="41" t="s">
        <v>151</v>
      </c>
      <c r="D916" s="41" t="s">
        <v>151</v>
      </c>
      <c r="E916" s="41">
        <v>22.599</v>
      </c>
      <c r="F916" s="41">
        <v>21.85</v>
      </c>
      <c r="G916" s="41">
        <v>23.9</v>
      </c>
      <c r="J916" s="42">
        <v>3129</v>
      </c>
      <c r="K916" s="42">
        <v>112278</v>
      </c>
      <c r="L916" s="42">
        <v>1.4690000000000001</v>
      </c>
      <c r="M916" s="42"/>
      <c r="N916" s="42" t="s">
        <v>102</v>
      </c>
      <c r="O916" s="42">
        <v>4.5808999999999997</v>
      </c>
      <c r="P916" s="42">
        <v>0</v>
      </c>
    </row>
    <row r="917" spans="1:16" s="41" customFormat="1">
      <c r="A917" s="41">
        <v>28</v>
      </c>
      <c r="B917" s="41" t="s">
        <v>442</v>
      </c>
      <c r="C917" s="41" t="s">
        <v>152</v>
      </c>
      <c r="D917" s="41" t="s">
        <v>152</v>
      </c>
      <c r="E917" s="41">
        <v>22.631</v>
      </c>
      <c r="F917" s="41">
        <v>21.774999999999999</v>
      </c>
      <c r="G917" s="41">
        <v>23.475000000000001</v>
      </c>
      <c r="J917" s="42">
        <v>7196</v>
      </c>
      <c r="K917" s="42">
        <v>305812</v>
      </c>
      <c r="L917" s="42">
        <v>1.4710000000000001</v>
      </c>
      <c r="M917" s="42"/>
      <c r="N917" s="42" t="s">
        <v>102</v>
      </c>
      <c r="O917" s="42">
        <v>2.9736799999999999</v>
      </c>
      <c r="P917" s="42">
        <v>1.613</v>
      </c>
    </row>
    <row r="918" spans="1:16" s="41" customFormat="1">
      <c r="A918" s="41">
        <v>29</v>
      </c>
      <c r="B918" s="41" t="s">
        <v>443</v>
      </c>
      <c r="C918" s="41" t="s">
        <v>153</v>
      </c>
      <c r="D918" s="41" t="s">
        <v>153</v>
      </c>
      <c r="E918" s="41">
        <v>22.577999999999999</v>
      </c>
      <c r="F918" s="41">
        <v>21.716999999999999</v>
      </c>
      <c r="G918" s="41">
        <v>24</v>
      </c>
      <c r="J918" s="42">
        <v>5226</v>
      </c>
      <c r="K918" s="42">
        <v>198517</v>
      </c>
      <c r="L918" s="42">
        <v>1.468</v>
      </c>
      <c r="M918" s="42"/>
      <c r="N918" s="42" t="s">
        <v>102</v>
      </c>
      <c r="O918" s="42">
        <v>2.8423400000000001</v>
      </c>
      <c r="P918" s="42">
        <v>1.29</v>
      </c>
    </row>
    <row r="919" spans="1:16" s="41" customFormat="1">
      <c r="A919" s="41">
        <v>30</v>
      </c>
      <c r="B919" s="41" t="s">
        <v>444</v>
      </c>
      <c r="C919" s="41" t="s">
        <v>154</v>
      </c>
      <c r="D919" s="41" t="s">
        <v>154</v>
      </c>
      <c r="E919" s="41">
        <v>22.574000000000002</v>
      </c>
      <c r="F919" s="41">
        <v>21.707999999999998</v>
      </c>
      <c r="G919" s="41">
        <v>23.574999999999999</v>
      </c>
      <c r="J919" s="42">
        <v>5284</v>
      </c>
      <c r="K919" s="42">
        <v>189749</v>
      </c>
      <c r="L919" s="42">
        <v>1.4670000000000001</v>
      </c>
      <c r="M919" s="42"/>
      <c r="N919" s="42" t="s">
        <v>102</v>
      </c>
      <c r="O919" s="42">
        <v>2.6817299999999999</v>
      </c>
      <c r="P919" s="42">
        <v>1.232</v>
      </c>
    </row>
    <row r="920" spans="1:16" s="41" customFormat="1">
      <c r="A920" s="41">
        <v>31</v>
      </c>
      <c r="B920" s="41" t="s">
        <v>445</v>
      </c>
      <c r="C920" s="41" t="s">
        <v>155</v>
      </c>
      <c r="D920" s="41" t="s">
        <v>155</v>
      </c>
      <c r="E920" s="41">
        <v>22.588000000000001</v>
      </c>
      <c r="F920" s="41">
        <v>21.774999999999999</v>
      </c>
      <c r="G920" s="41">
        <v>23.466999999999999</v>
      </c>
      <c r="J920" s="42">
        <v>5160</v>
      </c>
      <c r="K920" s="42">
        <v>179027</v>
      </c>
      <c r="L920" s="42">
        <v>1.468</v>
      </c>
      <c r="M920" s="42"/>
      <c r="N920" s="42" t="s">
        <v>102</v>
      </c>
      <c r="O920" s="42">
        <v>1.7762899999999999</v>
      </c>
      <c r="P920" s="42">
        <v>1.3029999999999999</v>
      </c>
    </row>
    <row r="921" spans="1:16" s="41" customFormat="1">
      <c r="A921" s="41">
        <v>32</v>
      </c>
      <c r="B921" s="41" t="s">
        <v>446</v>
      </c>
      <c r="C921" s="41" t="s">
        <v>156</v>
      </c>
      <c r="D921" s="41" t="s">
        <v>156</v>
      </c>
      <c r="E921" s="41">
        <v>22.577999999999999</v>
      </c>
      <c r="F921" s="41">
        <v>21.841999999999999</v>
      </c>
      <c r="G921" s="41">
        <v>23.608000000000001</v>
      </c>
      <c r="J921" s="42">
        <v>3399</v>
      </c>
      <c r="K921" s="42">
        <v>118581</v>
      </c>
      <c r="L921" s="42">
        <v>1.468</v>
      </c>
      <c r="M921" s="42"/>
      <c r="N921" s="42" t="s">
        <v>102</v>
      </c>
      <c r="O921" s="42">
        <v>2.41445</v>
      </c>
      <c r="P921" s="42">
        <v>0</v>
      </c>
    </row>
    <row r="922" spans="1:16" s="41" customFormat="1">
      <c r="A922" s="41">
        <v>33</v>
      </c>
      <c r="B922" s="41" t="s">
        <v>447</v>
      </c>
      <c r="C922" s="41" t="s">
        <v>157</v>
      </c>
      <c r="D922" s="41" t="s">
        <v>157</v>
      </c>
      <c r="E922" s="41">
        <v>22.609000000000002</v>
      </c>
      <c r="F922" s="41">
        <v>21.783000000000001</v>
      </c>
      <c r="G922" s="41">
        <v>23.524999999999999</v>
      </c>
      <c r="J922" s="42">
        <v>3651</v>
      </c>
      <c r="K922" s="42">
        <v>161184</v>
      </c>
      <c r="L922" s="42">
        <v>1.47</v>
      </c>
      <c r="M922" s="42"/>
      <c r="N922" s="42" t="s">
        <v>102</v>
      </c>
      <c r="O922" s="42">
        <v>1.51478</v>
      </c>
      <c r="P922" s="42">
        <v>0</v>
      </c>
    </row>
    <row r="923" spans="1:16" s="41" customFormat="1">
      <c r="A923" s="41">
        <v>34</v>
      </c>
      <c r="B923" s="41" t="s">
        <v>263</v>
      </c>
      <c r="C923" s="41" t="s">
        <v>158</v>
      </c>
      <c r="D923" s="41" t="s">
        <v>158</v>
      </c>
      <c r="E923" s="41">
        <v>22.875</v>
      </c>
      <c r="F923" s="41">
        <v>21.683</v>
      </c>
      <c r="G923" s="41">
        <v>22.882999999999999</v>
      </c>
      <c r="J923" s="42">
        <v>2235</v>
      </c>
      <c r="K923" s="42">
        <v>101124</v>
      </c>
      <c r="L923" s="42">
        <v>1.4870000000000001</v>
      </c>
      <c r="M923" s="42"/>
      <c r="N923" s="42" t="s">
        <v>102</v>
      </c>
      <c r="O923" s="42">
        <v>2.3603499999999999</v>
      </c>
      <c r="P923" s="42">
        <v>0</v>
      </c>
    </row>
    <row r="924" spans="1:16" s="41" customFormat="1">
      <c r="A924" s="41">
        <v>35</v>
      </c>
      <c r="B924" s="41" t="s">
        <v>264</v>
      </c>
      <c r="C924" s="41" t="s">
        <v>159</v>
      </c>
      <c r="D924" s="41" t="s">
        <v>159</v>
      </c>
      <c r="E924" s="41">
        <v>22.62</v>
      </c>
      <c r="F924" s="41">
        <v>21.766999999999999</v>
      </c>
      <c r="G924" s="41">
        <v>23.716999999999999</v>
      </c>
      <c r="J924" s="42">
        <v>2971</v>
      </c>
      <c r="K924" s="42">
        <v>157572</v>
      </c>
      <c r="L924" s="42">
        <v>1.4710000000000001</v>
      </c>
      <c r="M924" s="42"/>
      <c r="N924" s="42" t="s">
        <v>102</v>
      </c>
      <c r="O924" s="42">
        <v>4.5403000000000002</v>
      </c>
      <c r="P924" s="42">
        <v>2.544</v>
      </c>
    </row>
    <row r="925" spans="1:16" s="41" customFormat="1">
      <c r="A925" s="41">
        <v>36</v>
      </c>
      <c r="B925" s="41" t="s">
        <v>265</v>
      </c>
      <c r="C925" s="41" t="s">
        <v>160</v>
      </c>
      <c r="D925" s="41" t="s">
        <v>160</v>
      </c>
      <c r="E925" s="41">
        <v>23.19</v>
      </c>
      <c r="F925" s="41">
        <v>21.725000000000001</v>
      </c>
      <c r="G925" s="41">
        <v>25.082999999999998</v>
      </c>
      <c r="J925" s="42">
        <v>4591</v>
      </c>
      <c r="K925" s="42">
        <v>303102</v>
      </c>
      <c r="L925" s="42">
        <v>1.5089999999999999</v>
      </c>
      <c r="M925" s="42"/>
      <c r="N925" s="42" t="s">
        <v>102</v>
      </c>
      <c r="O925" s="42">
        <v>1.74237</v>
      </c>
      <c r="P925" s="42">
        <v>1.4850000000000001</v>
      </c>
    </row>
    <row r="926" spans="1:16" s="41" customFormat="1">
      <c r="A926" s="41">
        <v>37</v>
      </c>
      <c r="B926" s="41" t="s">
        <v>266</v>
      </c>
      <c r="C926" s="41" t="s">
        <v>161</v>
      </c>
      <c r="D926" s="41" t="s">
        <v>161</v>
      </c>
      <c r="E926" s="41">
        <v>22.574999999999999</v>
      </c>
      <c r="F926" s="41">
        <v>21.658000000000001</v>
      </c>
      <c r="G926" s="41">
        <v>23.533000000000001</v>
      </c>
      <c r="J926" s="42">
        <v>2713</v>
      </c>
      <c r="K926" s="42">
        <v>116318</v>
      </c>
      <c r="L926" s="42">
        <v>1.4690000000000001</v>
      </c>
      <c r="M926" s="42"/>
      <c r="N926" s="42" t="s">
        <v>102</v>
      </c>
      <c r="O926" s="42">
        <v>2.7180900000000001</v>
      </c>
      <c r="P926" s="42">
        <v>1.464</v>
      </c>
    </row>
    <row r="927" spans="1:16" s="41" customFormat="1">
      <c r="A927" s="41">
        <v>38</v>
      </c>
      <c r="B927" s="41" t="s">
        <v>267</v>
      </c>
      <c r="C927" s="41" t="s">
        <v>162</v>
      </c>
      <c r="D927" s="41" t="s">
        <v>162</v>
      </c>
      <c r="E927" s="41">
        <v>22.529</v>
      </c>
      <c r="F927" s="41">
        <v>21.692</v>
      </c>
      <c r="G927" s="41">
        <v>23.707999999999998</v>
      </c>
      <c r="J927" s="42">
        <v>4896</v>
      </c>
      <c r="K927" s="42">
        <v>181455</v>
      </c>
      <c r="L927" s="42">
        <v>1.4670000000000001</v>
      </c>
      <c r="M927" s="42"/>
      <c r="N927" s="42" t="s">
        <v>102</v>
      </c>
      <c r="O927" s="42">
        <v>3.8811499999999999</v>
      </c>
      <c r="P927" s="42">
        <v>1.1679999999999999</v>
      </c>
    </row>
    <row r="928" spans="1:16" s="41" customFormat="1">
      <c r="A928" s="41">
        <v>39</v>
      </c>
      <c r="B928" s="41" t="s">
        <v>268</v>
      </c>
      <c r="C928" s="41" t="s">
        <v>163</v>
      </c>
      <c r="D928" s="41" t="s">
        <v>163</v>
      </c>
      <c r="E928" s="41">
        <v>22.524999999999999</v>
      </c>
      <c r="F928" s="41">
        <v>21.85</v>
      </c>
      <c r="G928" s="41">
        <v>23.175000000000001</v>
      </c>
      <c r="J928" s="42">
        <v>7107</v>
      </c>
      <c r="K928" s="42">
        <v>259098</v>
      </c>
      <c r="L928" s="42">
        <v>1.466</v>
      </c>
      <c r="M928" s="42"/>
      <c r="N928" s="42" t="s">
        <v>102</v>
      </c>
      <c r="O928" s="42">
        <v>2.35981</v>
      </c>
      <c r="P928" s="42">
        <v>0</v>
      </c>
    </row>
    <row r="929" spans="1:16" s="41" customFormat="1">
      <c r="A929" s="41">
        <v>40</v>
      </c>
      <c r="B929" s="41" t="s">
        <v>269</v>
      </c>
      <c r="C929" s="41" t="s">
        <v>164</v>
      </c>
      <c r="D929" s="41" t="s">
        <v>164</v>
      </c>
      <c r="E929" s="41">
        <v>22.530999999999999</v>
      </c>
      <c r="F929" s="41">
        <v>21.725000000000001</v>
      </c>
      <c r="G929" s="41">
        <v>23.375</v>
      </c>
      <c r="J929" s="42">
        <v>3890</v>
      </c>
      <c r="K929" s="42">
        <v>157537</v>
      </c>
      <c r="L929" s="42">
        <v>1.468</v>
      </c>
      <c r="M929" s="42"/>
      <c r="N929" s="42" t="s">
        <v>102</v>
      </c>
      <c r="O929" s="42">
        <v>2.1669200000000002</v>
      </c>
      <c r="P929" s="42">
        <v>1.256</v>
      </c>
    </row>
    <row r="930" spans="1:16" s="41" customFormat="1">
      <c r="A930" s="41">
        <v>41</v>
      </c>
      <c r="B930" s="41" t="s">
        <v>270</v>
      </c>
      <c r="C930" s="41" t="s">
        <v>165</v>
      </c>
      <c r="D930" s="41" t="s">
        <v>165</v>
      </c>
      <c r="E930" s="41">
        <v>22.521000000000001</v>
      </c>
      <c r="F930" s="41">
        <v>21.692</v>
      </c>
      <c r="G930" s="41">
        <v>23.358000000000001</v>
      </c>
      <c r="J930" s="42">
        <v>3902</v>
      </c>
      <c r="K930" s="42">
        <v>144660</v>
      </c>
      <c r="L930" s="42">
        <v>1.468</v>
      </c>
      <c r="M930" s="42"/>
      <c r="N930" s="42" t="s">
        <v>102</v>
      </c>
      <c r="O930" s="42">
        <v>0.61953000000000003</v>
      </c>
      <c r="P930" s="42">
        <v>1.8049999999999999</v>
      </c>
    </row>
    <row r="931" spans="1:16" s="41" customFormat="1">
      <c r="A931" s="41">
        <v>42</v>
      </c>
      <c r="B931" s="41" t="s">
        <v>271</v>
      </c>
      <c r="C931" s="41" t="s">
        <v>166</v>
      </c>
      <c r="D931" s="41" t="s">
        <v>166</v>
      </c>
      <c r="E931" s="41">
        <v>23.05</v>
      </c>
      <c r="F931" s="41">
        <v>21.667000000000002</v>
      </c>
      <c r="G931" s="41">
        <v>23.742000000000001</v>
      </c>
      <c r="J931" s="42">
        <v>602</v>
      </c>
      <c r="K931" s="42">
        <v>41359</v>
      </c>
      <c r="L931" s="42">
        <v>1.5009999999999999</v>
      </c>
      <c r="M931" s="42"/>
      <c r="N931" s="42" t="s">
        <v>102</v>
      </c>
      <c r="O931" s="42">
        <v>1.83107</v>
      </c>
      <c r="P931" s="42">
        <v>1.4630000000000001</v>
      </c>
    </row>
    <row r="932" spans="1:16" s="41" customFormat="1">
      <c r="A932" s="41">
        <v>43</v>
      </c>
      <c r="B932" s="41" t="s">
        <v>272</v>
      </c>
      <c r="C932" s="41" t="s">
        <v>167</v>
      </c>
      <c r="D932" s="41" t="s">
        <v>167</v>
      </c>
      <c r="E932" s="41">
        <v>22.484000000000002</v>
      </c>
      <c r="F932" s="41">
        <v>21.667000000000002</v>
      </c>
      <c r="G932" s="41">
        <v>23.617000000000001</v>
      </c>
      <c r="J932" s="42">
        <v>3147</v>
      </c>
      <c r="K932" s="42">
        <v>122239</v>
      </c>
      <c r="L932" s="42">
        <v>1.4650000000000001</v>
      </c>
      <c r="M932" s="42"/>
      <c r="N932" s="42" t="s">
        <v>102</v>
      </c>
      <c r="O932" s="42">
        <v>0.85477999999999998</v>
      </c>
      <c r="P932" s="42">
        <v>1.3759999999999999</v>
      </c>
    </row>
    <row r="933" spans="1:16" s="41" customFormat="1">
      <c r="A933" s="41">
        <v>44</v>
      </c>
      <c r="B933" s="41" t="s">
        <v>273</v>
      </c>
      <c r="C933" s="41" t="s">
        <v>168</v>
      </c>
      <c r="D933" s="41" t="s">
        <v>168</v>
      </c>
      <c r="E933" s="41">
        <v>22.486000000000001</v>
      </c>
      <c r="F933" s="41">
        <v>21.725000000000001</v>
      </c>
      <c r="G933" s="41">
        <v>23.483000000000001</v>
      </c>
      <c r="J933" s="42">
        <v>1441</v>
      </c>
      <c r="K933" s="42">
        <v>57064</v>
      </c>
      <c r="L933" s="42">
        <v>1.466</v>
      </c>
      <c r="M933" s="42"/>
      <c r="N933" s="42" t="s">
        <v>102</v>
      </c>
      <c r="O933" s="42">
        <v>1.81786</v>
      </c>
      <c r="P933" s="42">
        <v>1.4159999999999999</v>
      </c>
    </row>
    <row r="934" spans="1:16" s="41" customFormat="1">
      <c r="A934" s="41">
        <v>45</v>
      </c>
      <c r="B934" s="41" t="s">
        <v>274</v>
      </c>
      <c r="C934" s="41" t="s">
        <v>169</v>
      </c>
      <c r="D934" s="41" t="s">
        <v>169</v>
      </c>
      <c r="E934" s="41">
        <v>22.495999999999999</v>
      </c>
      <c r="F934" s="41">
        <v>21.658000000000001</v>
      </c>
      <c r="G934" s="41">
        <v>23.707999999999998</v>
      </c>
      <c r="J934" s="42">
        <v>3145</v>
      </c>
      <c r="K934" s="42">
        <v>121357</v>
      </c>
      <c r="L934" s="42">
        <v>1.466</v>
      </c>
      <c r="M934" s="42"/>
      <c r="N934" s="42" t="s">
        <v>102</v>
      </c>
      <c r="O934" s="42">
        <v>1.9754700000000001</v>
      </c>
      <c r="P934" s="42">
        <v>1.5049999999999999</v>
      </c>
    </row>
    <row r="935" spans="1:16" s="41" customFormat="1">
      <c r="A935" s="41">
        <v>46</v>
      </c>
      <c r="B935" s="41" t="s">
        <v>275</v>
      </c>
      <c r="C935" s="41" t="s">
        <v>170</v>
      </c>
      <c r="D935" s="41" t="s">
        <v>170</v>
      </c>
      <c r="E935" s="41">
        <v>22.501999999999999</v>
      </c>
      <c r="F935" s="41">
        <v>21.524999999999999</v>
      </c>
      <c r="G935" s="41">
        <v>23.4</v>
      </c>
      <c r="J935" s="42">
        <v>2927</v>
      </c>
      <c r="K935" s="42">
        <v>131878</v>
      </c>
      <c r="L935" s="42">
        <v>1.4670000000000001</v>
      </c>
      <c r="M935" s="42"/>
      <c r="N935" s="42" t="s">
        <v>102</v>
      </c>
      <c r="O935" s="42">
        <v>3.23767</v>
      </c>
      <c r="P935" s="42">
        <v>0</v>
      </c>
    </row>
    <row r="936" spans="1:16" s="41" customFormat="1">
      <c r="A936" s="41">
        <v>47</v>
      </c>
      <c r="B936" s="41" t="s">
        <v>276</v>
      </c>
      <c r="C936" s="41" t="s">
        <v>171</v>
      </c>
      <c r="D936" s="41" t="s">
        <v>171</v>
      </c>
      <c r="E936" s="41">
        <v>22.457999999999998</v>
      </c>
      <c r="F936" s="41">
        <v>21.533000000000001</v>
      </c>
      <c r="G936" s="41">
        <v>23.757999999999999</v>
      </c>
      <c r="J936" s="42">
        <v>3511</v>
      </c>
      <c r="K936" s="42">
        <v>216140</v>
      </c>
      <c r="L936" s="42">
        <v>1.464</v>
      </c>
      <c r="M936" s="42"/>
      <c r="N936" s="42" t="s">
        <v>102</v>
      </c>
      <c r="O936" s="42">
        <v>1.6064099999999999</v>
      </c>
      <c r="P936" s="42">
        <v>0</v>
      </c>
    </row>
    <row r="937" spans="1:16" s="41" customFormat="1">
      <c r="A937" s="41">
        <v>48</v>
      </c>
      <c r="B937" s="41" t="s">
        <v>277</v>
      </c>
      <c r="C937" s="41" t="s">
        <v>172</v>
      </c>
      <c r="D937" s="41" t="s">
        <v>172</v>
      </c>
      <c r="E937" s="41">
        <v>22.439</v>
      </c>
      <c r="F937" s="41">
        <v>21.667000000000002</v>
      </c>
      <c r="G937" s="41">
        <v>23.975000000000001</v>
      </c>
      <c r="J937" s="42">
        <v>2427</v>
      </c>
      <c r="K937" s="42">
        <v>107241</v>
      </c>
      <c r="L937" s="42">
        <v>1.464</v>
      </c>
      <c r="M937" s="42"/>
      <c r="N937" s="42" t="s">
        <v>102</v>
      </c>
      <c r="O937" s="42">
        <v>2.9217</v>
      </c>
      <c r="P937" s="42">
        <v>1.2909999999999999</v>
      </c>
    </row>
    <row r="938" spans="1:16" s="41" customFormat="1">
      <c r="A938" s="41">
        <v>49</v>
      </c>
      <c r="B938" s="41" t="s">
        <v>278</v>
      </c>
      <c r="C938" s="41" t="s">
        <v>173</v>
      </c>
      <c r="D938" s="41" t="s">
        <v>173</v>
      </c>
      <c r="E938" s="41">
        <v>22.466999999999999</v>
      </c>
      <c r="F938" s="41">
        <v>21.483000000000001</v>
      </c>
      <c r="G938" s="41">
        <v>23.35</v>
      </c>
      <c r="J938" s="42">
        <v>5531</v>
      </c>
      <c r="K938" s="42">
        <v>195047</v>
      </c>
      <c r="L938" s="42">
        <v>1.464</v>
      </c>
      <c r="M938" s="42"/>
      <c r="N938" s="42" t="s">
        <v>102</v>
      </c>
      <c r="O938" s="42">
        <v>1.5292600000000001</v>
      </c>
      <c r="P938" s="42">
        <v>1.4339999999999999</v>
      </c>
    </row>
    <row r="939" spans="1:16" s="41" customFormat="1">
      <c r="A939" s="41">
        <v>50</v>
      </c>
      <c r="B939" s="41" t="s">
        <v>279</v>
      </c>
      <c r="C939" s="41" t="s">
        <v>174</v>
      </c>
      <c r="D939" s="41" t="s">
        <v>174</v>
      </c>
      <c r="E939" s="41">
        <v>22.515000000000001</v>
      </c>
      <c r="F939" s="41">
        <v>21.875</v>
      </c>
      <c r="G939" s="41">
        <v>23.608000000000001</v>
      </c>
      <c r="J939" s="42">
        <v>2608</v>
      </c>
      <c r="K939" s="42">
        <v>102090</v>
      </c>
      <c r="L939" s="42">
        <v>1.464</v>
      </c>
      <c r="M939" s="42"/>
      <c r="N939" s="42" t="s">
        <v>102</v>
      </c>
      <c r="O939" s="42">
        <v>1.6634</v>
      </c>
      <c r="P939" s="42">
        <v>1.6020000000000001</v>
      </c>
    </row>
    <row r="940" spans="1:16" s="41" customFormat="1">
      <c r="A940" s="41">
        <v>51</v>
      </c>
      <c r="B940" s="41" t="s">
        <v>280</v>
      </c>
      <c r="C940" s="41" t="s">
        <v>175</v>
      </c>
      <c r="D940" s="41" t="s">
        <v>175</v>
      </c>
      <c r="E940" s="41">
        <v>22.52</v>
      </c>
      <c r="F940" s="41">
        <v>21.817</v>
      </c>
      <c r="G940" s="41">
        <v>23.725000000000001</v>
      </c>
      <c r="J940" s="42">
        <v>2567</v>
      </c>
      <c r="K940" s="42">
        <v>111046</v>
      </c>
      <c r="L940" s="42">
        <v>1.4650000000000001</v>
      </c>
      <c r="M940" s="42"/>
      <c r="N940" s="42" t="s">
        <v>102</v>
      </c>
      <c r="O940" s="42">
        <v>1.52627</v>
      </c>
      <c r="P940" s="42">
        <v>1.351</v>
      </c>
    </row>
    <row r="941" spans="1:16" s="41" customFormat="1">
      <c r="A941" s="41">
        <v>52</v>
      </c>
      <c r="B941" s="41" t="s">
        <v>281</v>
      </c>
      <c r="C941" s="41" t="s">
        <v>176</v>
      </c>
      <c r="D941" s="41" t="s">
        <v>176</v>
      </c>
      <c r="E941" s="41">
        <v>22.521999999999998</v>
      </c>
      <c r="F941" s="41">
        <v>21.9</v>
      </c>
      <c r="G941" s="41">
        <v>23.675000000000001</v>
      </c>
      <c r="J941" s="42">
        <v>2742</v>
      </c>
      <c r="K941" s="42">
        <v>101891</v>
      </c>
      <c r="L941" s="42">
        <v>1.4650000000000001</v>
      </c>
      <c r="M941" s="42"/>
      <c r="N941" s="42" t="s">
        <v>102</v>
      </c>
      <c r="O941" s="42">
        <v>0.20779</v>
      </c>
      <c r="P941" s="42">
        <v>0.77400000000000002</v>
      </c>
    </row>
    <row r="942" spans="1:16" s="41" customFormat="1">
      <c r="A942" s="41">
        <v>53</v>
      </c>
      <c r="B942" s="41" t="s">
        <v>282</v>
      </c>
      <c r="C942" s="41" t="s">
        <v>177</v>
      </c>
      <c r="D942" s="41" t="s">
        <v>177</v>
      </c>
      <c r="E942" s="41">
        <v>22.486999999999998</v>
      </c>
      <c r="F942" s="41">
        <v>21.925000000000001</v>
      </c>
      <c r="G942" s="41">
        <v>22.841999999999999</v>
      </c>
      <c r="J942" s="42">
        <v>527</v>
      </c>
      <c r="K942" s="42">
        <v>13871</v>
      </c>
      <c r="L942" s="42">
        <v>1.464</v>
      </c>
      <c r="M942" s="42"/>
      <c r="N942" s="42" t="s">
        <v>102</v>
      </c>
      <c r="O942" s="42">
        <v>2.2197800000000001</v>
      </c>
      <c r="P942" s="42">
        <v>1.272</v>
      </c>
    </row>
    <row r="943" spans="1:16" s="41" customFormat="1">
      <c r="A943" s="41">
        <v>54</v>
      </c>
      <c r="B943" s="41" t="s">
        <v>283</v>
      </c>
      <c r="C943" s="41" t="s">
        <v>178</v>
      </c>
      <c r="D943" s="41" t="s">
        <v>178</v>
      </c>
      <c r="E943" s="41">
        <v>22.513999999999999</v>
      </c>
      <c r="F943" s="41">
        <v>21.742000000000001</v>
      </c>
      <c r="G943" s="41">
        <v>23.5</v>
      </c>
      <c r="J943" s="42">
        <v>4089</v>
      </c>
      <c r="K943" s="42">
        <v>148188</v>
      </c>
      <c r="L943" s="42">
        <v>1.4650000000000001</v>
      </c>
      <c r="M943" s="42"/>
      <c r="N943" s="42" t="s">
        <v>102</v>
      </c>
      <c r="O943" s="42">
        <v>1.2464999999999999</v>
      </c>
      <c r="P943" s="42">
        <v>1.4259999999999999</v>
      </c>
    </row>
    <row r="944" spans="1:16" s="41" customFormat="1">
      <c r="A944" s="41">
        <v>55</v>
      </c>
      <c r="B944" s="41" t="s">
        <v>284</v>
      </c>
      <c r="C944" s="41" t="s">
        <v>179</v>
      </c>
      <c r="D944" s="41" t="s">
        <v>179</v>
      </c>
      <c r="E944" s="41">
        <v>22.559000000000001</v>
      </c>
      <c r="F944" s="41">
        <v>21.867000000000001</v>
      </c>
      <c r="G944" s="41">
        <v>23.533000000000001</v>
      </c>
      <c r="J944" s="42">
        <v>1782</v>
      </c>
      <c r="K944" s="42">
        <v>83214</v>
      </c>
      <c r="L944" s="42">
        <v>1.468</v>
      </c>
      <c r="M944" s="42"/>
      <c r="N944" s="42" t="s">
        <v>102</v>
      </c>
      <c r="O944" s="42">
        <v>0.89802000000000004</v>
      </c>
      <c r="P944" s="42">
        <v>1.494</v>
      </c>
    </row>
    <row r="945" spans="1:16" s="41" customFormat="1">
      <c r="A945" s="41">
        <v>56</v>
      </c>
      <c r="B945" s="41" t="s">
        <v>285</v>
      </c>
      <c r="C945" s="41" t="s">
        <v>180</v>
      </c>
      <c r="D945" s="41" t="s">
        <v>180</v>
      </c>
      <c r="E945" s="41">
        <v>22.503</v>
      </c>
      <c r="F945" s="41">
        <v>21.85</v>
      </c>
      <c r="G945" s="41">
        <v>23.667000000000002</v>
      </c>
      <c r="J945" s="42">
        <v>1547</v>
      </c>
      <c r="K945" s="42">
        <v>59950</v>
      </c>
      <c r="L945" s="42">
        <v>1.464</v>
      </c>
      <c r="M945" s="42"/>
      <c r="N945" s="42" t="s">
        <v>102</v>
      </c>
      <c r="O945" s="42">
        <v>2.0257299999999998</v>
      </c>
      <c r="P945" s="42">
        <v>1.42</v>
      </c>
    </row>
    <row r="946" spans="1:16" s="41" customFormat="1">
      <c r="A946" s="41">
        <v>57</v>
      </c>
      <c r="B946" s="41" t="s">
        <v>286</v>
      </c>
      <c r="C946" s="41" t="s">
        <v>181</v>
      </c>
      <c r="D946" s="41" t="s">
        <v>181</v>
      </c>
      <c r="E946" s="41">
        <v>22.515999999999998</v>
      </c>
      <c r="F946" s="41">
        <v>21.875</v>
      </c>
      <c r="G946" s="41">
        <v>23.716999999999999</v>
      </c>
      <c r="J946" s="42">
        <v>3480</v>
      </c>
      <c r="K946" s="42">
        <v>135234</v>
      </c>
      <c r="L946" s="42">
        <v>1.4650000000000001</v>
      </c>
      <c r="M946" s="42"/>
      <c r="N946" s="42" t="s">
        <v>102</v>
      </c>
      <c r="O946" s="42">
        <v>2.18018</v>
      </c>
      <c r="P946" s="42">
        <v>0</v>
      </c>
    </row>
    <row r="947" spans="1:16" s="41" customFormat="1">
      <c r="A947" s="41">
        <v>58</v>
      </c>
      <c r="B947" s="41" t="s">
        <v>287</v>
      </c>
      <c r="C947" s="41" t="s">
        <v>182</v>
      </c>
      <c r="D947" s="41" t="s">
        <v>182</v>
      </c>
      <c r="E947" s="41">
        <v>22.492999999999999</v>
      </c>
      <c r="F947" s="41">
        <v>21.742000000000001</v>
      </c>
      <c r="G947" s="41">
        <v>23.6</v>
      </c>
      <c r="J947" s="42">
        <v>3226</v>
      </c>
      <c r="K947" s="42">
        <v>145544</v>
      </c>
      <c r="L947" s="42">
        <v>1.4650000000000001</v>
      </c>
      <c r="M947" s="42"/>
      <c r="N947" s="42" t="s">
        <v>102</v>
      </c>
      <c r="O947" s="42">
        <v>0.82735000000000003</v>
      </c>
      <c r="P947" s="42">
        <v>1.595</v>
      </c>
    </row>
    <row r="948" spans="1:16" s="41" customFormat="1">
      <c r="A948" s="41">
        <v>59</v>
      </c>
      <c r="B948" s="41" t="s">
        <v>288</v>
      </c>
      <c r="C948" s="41" t="s">
        <v>183</v>
      </c>
      <c r="D948" s="41" t="s">
        <v>183</v>
      </c>
      <c r="E948" s="41">
        <v>22.494</v>
      </c>
      <c r="F948" s="41">
        <v>21.933</v>
      </c>
      <c r="G948" s="41">
        <v>23.733000000000001</v>
      </c>
      <c r="J948" s="42">
        <v>1196</v>
      </c>
      <c r="K948" s="42">
        <v>55233</v>
      </c>
      <c r="L948" s="42">
        <v>1.4650000000000001</v>
      </c>
      <c r="M948" s="42"/>
      <c r="N948" s="42" t="s">
        <v>102</v>
      </c>
      <c r="O948" s="42">
        <v>2.6737099999999998</v>
      </c>
      <c r="P948" s="42">
        <v>1.355</v>
      </c>
    </row>
    <row r="949" spans="1:16" s="41" customFormat="1">
      <c r="A949" s="41">
        <v>60</v>
      </c>
      <c r="B949" s="41" t="s">
        <v>289</v>
      </c>
      <c r="C949" s="41" t="s">
        <v>184</v>
      </c>
      <c r="D949" s="41" t="s">
        <v>184</v>
      </c>
      <c r="E949" s="41">
        <v>22.486000000000001</v>
      </c>
      <c r="F949" s="41">
        <v>21.558</v>
      </c>
      <c r="G949" s="41">
        <v>23.4</v>
      </c>
      <c r="J949" s="42">
        <v>4742</v>
      </c>
      <c r="K949" s="42">
        <v>178492</v>
      </c>
      <c r="L949" s="42">
        <v>1.4650000000000001</v>
      </c>
      <c r="M949" s="42"/>
      <c r="N949" s="42" t="s">
        <v>102</v>
      </c>
      <c r="O949" s="42">
        <v>0.81745999999999996</v>
      </c>
      <c r="P949" s="42">
        <v>1.389</v>
      </c>
    </row>
    <row r="950" spans="1:16" s="41" customFormat="1">
      <c r="A950" s="41">
        <v>61</v>
      </c>
      <c r="B950" s="41" t="s">
        <v>290</v>
      </c>
      <c r="C950" s="41" t="s">
        <v>185</v>
      </c>
      <c r="D950" s="41" t="s">
        <v>185</v>
      </c>
      <c r="E950" s="41">
        <v>22.52</v>
      </c>
      <c r="F950" s="41">
        <v>21.875</v>
      </c>
      <c r="G950" s="41">
        <v>23.524999999999999</v>
      </c>
      <c r="J950" s="42">
        <v>1286</v>
      </c>
      <c r="K950" s="42">
        <v>54572</v>
      </c>
      <c r="L950" s="42">
        <v>1.466</v>
      </c>
      <c r="M950" s="42"/>
      <c r="N950" s="42" t="s">
        <v>102</v>
      </c>
      <c r="O950" s="42">
        <v>3.5431900000000001</v>
      </c>
      <c r="P950" s="42">
        <v>1.2809999999999999</v>
      </c>
    </row>
    <row r="951" spans="1:16" s="41" customFormat="1">
      <c r="A951" s="41">
        <v>62</v>
      </c>
      <c r="B951" s="41" t="s">
        <v>291</v>
      </c>
      <c r="C951" s="41" t="s">
        <v>186</v>
      </c>
      <c r="D951" s="41" t="s">
        <v>186</v>
      </c>
      <c r="E951" s="41">
        <v>22.488</v>
      </c>
      <c r="F951" s="41">
        <v>21.641999999999999</v>
      </c>
      <c r="G951" s="41">
        <v>23.382999999999999</v>
      </c>
      <c r="J951" s="42">
        <v>6638</v>
      </c>
      <c r="K951" s="42">
        <v>236537</v>
      </c>
      <c r="L951" s="42">
        <v>1.4650000000000001</v>
      </c>
      <c r="M951" s="42"/>
      <c r="N951" s="42" t="s">
        <v>102</v>
      </c>
      <c r="O951" s="42">
        <v>1.63781</v>
      </c>
      <c r="P951" s="42">
        <v>1.4430000000000001</v>
      </c>
    </row>
    <row r="952" spans="1:16" s="41" customFormat="1">
      <c r="A952" s="41">
        <v>63</v>
      </c>
      <c r="B952" s="41" t="s">
        <v>292</v>
      </c>
      <c r="C952" s="41" t="s">
        <v>187</v>
      </c>
      <c r="D952" s="41" t="s">
        <v>187</v>
      </c>
      <c r="E952" s="41">
        <v>22.57</v>
      </c>
      <c r="F952" s="41">
        <v>21.841999999999999</v>
      </c>
      <c r="G952" s="41">
        <v>23.524999999999999</v>
      </c>
      <c r="J952" s="42">
        <v>2203</v>
      </c>
      <c r="K952" s="42">
        <v>109337</v>
      </c>
      <c r="L952" s="42">
        <v>1.4710000000000001</v>
      </c>
      <c r="M952" s="42"/>
      <c r="N952" s="42" t="s">
        <v>102</v>
      </c>
      <c r="O952" s="42">
        <v>1.0492699999999999</v>
      </c>
      <c r="P952" s="42">
        <v>1.5069999999999999</v>
      </c>
    </row>
    <row r="953" spans="1:16" s="41" customFormat="1">
      <c r="A953" s="41">
        <v>64</v>
      </c>
      <c r="B953" s="41" t="s">
        <v>293</v>
      </c>
      <c r="C953" s="41" t="s">
        <v>188</v>
      </c>
      <c r="D953" s="41" t="s">
        <v>188</v>
      </c>
      <c r="E953" s="41">
        <v>22.47</v>
      </c>
      <c r="F953" s="41">
        <v>21.891999999999999</v>
      </c>
      <c r="G953" s="41">
        <v>23.792000000000002</v>
      </c>
      <c r="J953" s="42">
        <v>1752</v>
      </c>
      <c r="K953" s="42">
        <v>70048</v>
      </c>
      <c r="L953" s="42">
        <v>1.4650000000000001</v>
      </c>
      <c r="M953" s="42"/>
      <c r="N953" s="42" t="s">
        <v>102</v>
      </c>
      <c r="O953" s="42">
        <v>4.2747700000000002</v>
      </c>
      <c r="P953" s="42">
        <v>1.1339999999999999</v>
      </c>
    </row>
    <row r="954" spans="1:16" s="41" customFormat="1">
      <c r="A954" s="41">
        <v>65</v>
      </c>
      <c r="B954" s="41" t="s">
        <v>294</v>
      </c>
      <c r="C954" s="41" t="s">
        <v>189</v>
      </c>
      <c r="D954" s="41" t="s">
        <v>189</v>
      </c>
      <c r="E954" s="41">
        <v>22.481000000000002</v>
      </c>
      <c r="F954" s="41">
        <v>21.992000000000001</v>
      </c>
      <c r="G954" s="41">
        <v>23.442</v>
      </c>
      <c r="J954" s="42">
        <v>8530</v>
      </c>
      <c r="K954" s="42">
        <v>285376</v>
      </c>
      <c r="L954" s="42">
        <v>1.466</v>
      </c>
      <c r="M954" s="42"/>
      <c r="N954" s="42" t="s">
        <v>102</v>
      </c>
      <c r="O954" s="42">
        <v>1.0119800000000001</v>
      </c>
      <c r="P954" s="42">
        <v>1.28</v>
      </c>
    </row>
    <row r="955" spans="1:16" s="41" customFormat="1">
      <c r="A955" s="41">
        <v>66</v>
      </c>
      <c r="B955" s="41" t="s">
        <v>295</v>
      </c>
      <c r="C955" s="41" t="s">
        <v>190</v>
      </c>
      <c r="D955" s="41" t="s">
        <v>190</v>
      </c>
      <c r="E955" s="41">
        <v>22.431999999999999</v>
      </c>
      <c r="F955" s="41">
        <v>21.692</v>
      </c>
      <c r="G955" s="41">
        <v>23.207999999999998</v>
      </c>
      <c r="J955" s="42">
        <v>1709</v>
      </c>
      <c r="K955" s="42">
        <v>67558</v>
      </c>
      <c r="L955" s="42">
        <v>1.464</v>
      </c>
      <c r="M955" s="42"/>
      <c r="N955" s="42" t="s">
        <v>102</v>
      </c>
      <c r="O955" s="42">
        <v>2.6886000000000001</v>
      </c>
      <c r="P955" s="42">
        <v>1.421</v>
      </c>
    </row>
    <row r="956" spans="1:16" s="41" customFormat="1">
      <c r="A956" s="41">
        <v>67</v>
      </c>
      <c r="B956" s="41" t="s">
        <v>296</v>
      </c>
      <c r="C956" s="41" t="s">
        <v>297</v>
      </c>
      <c r="D956" s="41" t="s">
        <v>297</v>
      </c>
      <c r="E956" s="41">
        <v>22.44</v>
      </c>
      <c r="F956" s="41">
        <v>21.742000000000001</v>
      </c>
      <c r="G956" s="41">
        <v>23.567</v>
      </c>
      <c r="J956" s="42">
        <v>4475</v>
      </c>
      <c r="K956" s="42">
        <v>179486</v>
      </c>
      <c r="L956" s="42">
        <v>1.466</v>
      </c>
      <c r="M956" s="42"/>
      <c r="N956" s="42" t="s">
        <v>102</v>
      </c>
      <c r="O956" s="42">
        <v>5.8716999999999997</v>
      </c>
      <c r="P956" s="42">
        <v>1.4450000000000001</v>
      </c>
    </row>
    <row r="957" spans="1:16" s="41" customFormat="1">
      <c r="A957" s="41">
        <v>68</v>
      </c>
      <c r="B957" s="41" t="s">
        <v>298</v>
      </c>
      <c r="C957" s="41" t="s">
        <v>193</v>
      </c>
      <c r="D957" s="41" t="s">
        <v>193</v>
      </c>
      <c r="E957" s="41">
        <v>22.423999999999999</v>
      </c>
      <c r="F957" s="41">
        <v>21.466999999999999</v>
      </c>
      <c r="G957" s="41">
        <v>23.4</v>
      </c>
      <c r="J957" s="42">
        <v>10060</v>
      </c>
      <c r="K957" s="42">
        <v>391984</v>
      </c>
      <c r="L957" s="42">
        <v>1.464</v>
      </c>
      <c r="M957" s="42"/>
      <c r="N957" s="42" t="s">
        <v>102</v>
      </c>
      <c r="O957" s="42">
        <v>1.6073299999999999</v>
      </c>
      <c r="P957" s="42">
        <v>1.2390000000000001</v>
      </c>
    </row>
    <row r="958" spans="1:16" s="41" customFormat="1">
      <c r="A958" s="41">
        <v>69</v>
      </c>
      <c r="B958" s="41" t="s">
        <v>495</v>
      </c>
      <c r="C958" s="41" t="s">
        <v>194</v>
      </c>
      <c r="D958" s="41" t="s">
        <v>194</v>
      </c>
      <c r="E958" s="41">
        <v>22.423999999999999</v>
      </c>
      <c r="F958" s="41">
        <v>21.757999999999999</v>
      </c>
      <c r="G958" s="41">
        <v>23.425000000000001</v>
      </c>
      <c r="J958" s="42">
        <v>3012</v>
      </c>
      <c r="K958" s="42">
        <v>107302</v>
      </c>
      <c r="L958" s="42">
        <v>1.4670000000000001</v>
      </c>
      <c r="M958" s="42"/>
      <c r="N958" s="42" t="s">
        <v>102</v>
      </c>
      <c r="O958" s="42">
        <v>2.6626300000000001</v>
      </c>
      <c r="P958" s="42">
        <v>1.34</v>
      </c>
    </row>
    <row r="959" spans="1:16" s="41" customFormat="1">
      <c r="A959" s="41">
        <v>70</v>
      </c>
      <c r="B959" s="41" t="s">
        <v>496</v>
      </c>
      <c r="C959" s="41" t="s">
        <v>195</v>
      </c>
      <c r="D959" s="41" t="s">
        <v>195</v>
      </c>
      <c r="E959" s="41">
        <v>22.419</v>
      </c>
      <c r="F959" s="41">
        <v>21.716999999999999</v>
      </c>
      <c r="G959" s="41">
        <v>23.558</v>
      </c>
      <c r="J959" s="42">
        <v>4673</v>
      </c>
      <c r="K959" s="42">
        <v>177752</v>
      </c>
      <c r="L959" s="42">
        <v>1.464</v>
      </c>
      <c r="M959" s="42"/>
      <c r="N959" s="42" t="s">
        <v>102</v>
      </c>
      <c r="O959" s="42">
        <v>0.58455999999999997</v>
      </c>
      <c r="P959" s="42">
        <v>1.224</v>
      </c>
    </row>
    <row r="960" spans="1:16" s="41" customFormat="1">
      <c r="A960" s="41">
        <v>71</v>
      </c>
      <c r="B960" s="41" t="s">
        <v>497</v>
      </c>
      <c r="C960" s="41" t="s">
        <v>196</v>
      </c>
      <c r="D960" s="41" t="s">
        <v>196</v>
      </c>
      <c r="E960" s="41">
        <v>22.402000000000001</v>
      </c>
      <c r="F960" s="41">
        <v>21.783000000000001</v>
      </c>
      <c r="G960" s="41">
        <v>23.225000000000001</v>
      </c>
      <c r="J960" s="42">
        <v>1046</v>
      </c>
      <c r="K960" s="42">
        <v>39024</v>
      </c>
      <c r="L960" s="42">
        <v>1.4670000000000001</v>
      </c>
      <c r="M960" s="42"/>
      <c r="N960" s="42" t="s">
        <v>102</v>
      </c>
      <c r="O960" s="42">
        <v>0.64380999999999999</v>
      </c>
      <c r="P960" s="42">
        <v>0</v>
      </c>
    </row>
    <row r="961" spans="1:16" s="41" customFormat="1">
      <c r="A961" s="41">
        <v>72</v>
      </c>
      <c r="B961" s="41" t="s">
        <v>498</v>
      </c>
      <c r="C961" s="41" t="s">
        <v>197</v>
      </c>
      <c r="D961" s="41" t="s">
        <v>197</v>
      </c>
      <c r="E961" s="41">
        <v>22.445</v>
      </c>
      <c r="F961" s="41">
        <v>21.774999999999999</v>
      </c>
      <c r="G961" s="41">
        <v>23.175000000000001</v>
      </c>
      <c r="J961" s="42">
        <v>962</v>
      </c>
      <c r="K961" s="42">
        <v>42979</v>
      </c>
      <c r="L961" s="42">
        <v>1.468</v>
      </c>
      <c r="M961" s="42"/>
      <c r="N961" s="42" t="s">
        <v>102</v>
      </c>
      <c r="O961" s="42">
        <v>0.79249999999999998</v>
      </c>
      <c r="P961" s="42">
        <v>0</v>
      </c>
    </row>
    <row r="962" spans="1:16" s="41" customFormat="1">
      <c r="A962" s="41">
        <v>73</v>
      </c>
      <c r="B962" s="41" t="s">
        <v>499</v>
      </c>
      <c r="C962" s="41" t="s">
        <v>198</v>
      </c>
      <c r="D962" s="41" t="s">
        <v>198</v>
      </c>
      <c r="E962" s="41">
        <v>22.599</v>
      </c>
      <c r="F962" s="41">
        <v>21.85</v>
      </c>
      <c r="G962" s="41">
        <v>23.158000000000001</v>
      </c>
      <c r="J962" s="42">
        <v>1177</v>
      </c>
      <c r="K962" s="42">
        <v>52906</v>
      </c>
      <c r="L962" s="42">
        <v>1.4770000000000001</v>
      </c>
      <c r="M962" s="42"/>
      <c r="N962" s="42" t="s">
        <v>102</v>
      </c>
      <c r="O962" s="42">
        <v>5.3100399999999999</v>
      </c>
      <c r="P962" s="42">
        <v>1.4359999999999999</v>
      </c>
    </row>
    <row r="963" spans="1:16" s="41" customFormat="1">
      <c r="A963" s="41">
        <v>74</v>
      </c>
      <c r="B963" s="41" t="s">
        <v>500</v>
      </c>
      <c r="C963" s="41" t="s">
        <v>199</v>
      </c>
      <c r="D963" s="41" t="s">
        <v>199</v>
      </c>
      <c r="E963" s="41">
        <v>22.42</v>
      </c>
      <c r="F963" s="41">
        <v>21.641999999999999</v>
      </c>
      <c r="G963" s="41">
        <v>23.574999999999999</v>
      </c>
      <c r="J963" s="42">
        <v>9513</v>
      </c>
      <c r="K963" s="42">
        <v>354488</v>
      </c>
      <c r="L963" s="42">
        <v>1.464</v>
      </c>
      <c r="M963" s="42"/>
      <c r="N963" s="42" t="s">
        <v>102</v>
      </c>
      <c r="O963" s="42">
        <v>2.6149300000000002</v>
      </c>
      <c r="P963" s="42">
        <v>1.3660000000000001</v>
      </c>
    </row>
    <row r="964" spans="1:16" s="41" customFormat="1">
      <c r="A964" s="41">
        <v>75</v>
      </c>
      <c r="B964" s="41" t="s">
        <v>501</v>
      </c>
      <c r="C964" s="41" t="s">
        <v>200</v>
      </c>
      <c r="D964" s="41" t="s">
        <v>200</v>
      </c>
      <c r="E964" s="41">
        <v>22.408999999999999</v>
      </c>
      <c r="F964" s="41">
        <v>21.725000000000001</v>
      </c>
      <c r="G964" s="41">
        <v>23.567</v>
      </c>
      <c r="J964" s="42">
        <v>4653</v>
      </c>
      <c r="K964" s="42">
        <v>174568</v>
      </c>
      <c r="L964" s="42">
        <v>1.464</v>
      </c>
      <c r="M964" s="42"/>
      <c r="N964" s="42" t="s">
        <v>102</v>
      </c>
      <c r="O964" s="42">
        <v>1.5661799999999999</v>
      </c>
      <c r="P964" s="42">
        <v>1.4330000000000001</v>
      </c>
    </row>
    <row r="965" spans="1:16" s="41" customFormat="1">
      <c r="A965" s="41">
        <v>76</v>
      </c>
      <c r="B965" s="41" t="s">
        <v>502</v>
      </c>
      <c r="C965" s="41" t="s">
        <v>201</v>
      </c>
      <c r="D965" s="41" t="s">
        <v>201</v>
      </c>
      <c r="E965" s="41">
        <v>22.399000000000001</v>
      </c>
      <c r="F965" s="41">
        <v>21.792000000000002</v>
      </c>
      <c r="G965" s="41">
        <v>23.625</v>
      </c>
      <c r="J965" s="42">
        <v>2786</v>
      </c>
      <c r="K965" s="42">
        <v>104555</v>
      </c>
      <c r="L965" s="42">
        <v>1.464</v>
      </c>
      <c r="M965" s="42"/>
      <c r="N965" s="42" t="s">
        <v>102</v>
      </c>
      <c r="O965" s="42">
        <v>1.79545</v>
      </c>
      <c r="P965" s="42">
        <v>1.4019999999999999</v>
      </c>
    </row>
    <row r="966" spans="1:16" s="41" customFormat="1">
      <c r="A966" s="41">
        <v>77</v>
      </c>
      <c r="B966" s="41" t="s">
        <v>503</v>
      </c>
      <c r="C966" s="41" t="s">
        <v>202</v>
      </c>
      <c r="D966" s="41" t="s">
        <v>202</v>
      </c>
      <c r="E966" s="41">
        <v>22.393999999999998</v>
      </c>
      <c r="F966" s="41">
        <v>21.516999999999999</v>
      </c>
      <c r="G966" s="41">
        <v>23.45</v>
      </c>
      <c r="J966" s="42">
        <v>3217</v>
      </c>
      <c r="K966" s="42">
        <v>119861</v>
      </c>
      <c r="L966" s="42">
        <v>1.464</v>
      </c>
      <c r="M966" s="42"/>
      <c r="N966" s="42" t="s">
        <v>102</v>
      </c>
      <c r="O966" s="42" t="s">
        <v>102</v>
      </c>
      <c r="P966" s="42" t="s">
        <v>102</v>
      </c>
    </row>
    <row r="967" spans="1:16" s="41" customFormat="1">
      <c r="A967" s="41">
        <v>78</v>
      </c>
      <c r="B967" s="41" t="s">
        <v>504</v>
      </c>
      <c r="C967" s="41" t="s">
        <v>129</v>
      </c>
      <c r="D967" s="41" t="s">
        <v>424</v>
      </c>
      <c r="E967" s="41" t="s">
        <v>102</v>
      </c>
      <c r="F967" s="41" t="s">
        <v>102</v>
      </c>
      <c r="G967" s="41" t="s">
        <v>102</v>
      </c>
      <c r="J967" s="42" t="s">
        <v>102</v>
      </c>
      <c r="K967" s="42" t="s">
        <v>102</v>
      </c>
      <c r="L967" s="42"/>
      <c r="M967" s="42"/>
      <c r="N967" s="42" t="s">
        <v>102</v>
      </c>
      <c r="O967" s="42">
        <v>12.79766</v>
      </c>
      <c r="P967" s="42">
        <v>1.494</v>
      </c>
    </row>
    <row r="968" spans="1:16" s="41" customFormat="1">
      <c r="A968" s="41">
        <v>79</v>
      </c>
      <c r="B968" s="41" t="s">
        <v>505</v>
      </c>
      <c r="C968" s="41" t="s">
        <v>125</v>
      </c>
      <c r="D968" s="41" t="s">
        <v>421</v>
      </c>
      <c r="E968" s="41">
        <v>22.405999999999999</v>
      </c>
      <c r="F968" s="41">
        <v>21.516999999999999</v>
      </c>
      <c r="G968" s="41">
        <v>24.117000000000001</v>
      </c>
      <c r="J968" s="42">
        <v>23078</v>
      </c>
      <c r="K968" s="42">
        <v>854347</v>
      </c>
      <c r="L968" s="42">
        <v>1.464</v>
      </c>
      <c r="M968" s="42"/>
      <c r="N968" s="42" t="s">
        <v>102</v>
      </c>
      <c r="O968" s="42">
        <v>5.3714599999999999</v>
      </c>
      <c r="P968" s="42">
        <v>1.431</v>
      </c>
    </row>
    <row r="969" spans="1:16" s="41" customFormat="1">
      <c r="A969" s="41">
        <v>80</v>
      </c>
      <c r="B969" s="41" t="s">
        <v>506</v>
      </c>
      <c r="C969" s="41" t="s">
        <v>121</v>
      </c>
      <c r="D969" s="41" t="s">
        <v>418</v>
      </c>
      <c r="E969" s="41">
        <v>22.42</v>
      </c>
      <c r="F969" s="41">
        <v>21.5</v>
      </c>
      <c r="G969" s="41">
        <v>23.75</v>
      </c>
      <c r="J969" s="42">
        <v>9813</v>
      </c>
      <c r="K969" s="42">
        <v>358588</v>
      </c>
      <c r="L969" s="42">
        <v>1.4650000000000001</v>
      </c>
      <c r="M969" s="42"/>
      <c r="N969" s="42" t="s">
        <v>102</v>
      </c>
      <c r="O969" s="42">
        <v>3.0079799999999999</v>
      </c>
      <c r="P969" s="42">
        <v>1.419</v>
      </c>
    </row>
    <row r="970" spans="1:16" s="41" customFormat="1">
      <c r="A970" s="41">
        <v>81</v>
      </c>
      <c r="B970" s="41" t="s">
        <v>507</v>
      </c>
      <c r="C970" s="41" t="s">
        <v>117</v>
      </c>
      <c r="D970" s="41" t="s">
        <v>415</v>
      </c>
      <c r="E970" s="41">
        <v>22.428999999999998</v>
      </c>
      <c r="F970" s="41">
        <v>21.475000000000001</v>
      </c>
      <c r="G970" s="41">
        <v>23.591999999999999</v>
      </c>
      <c r="J970" s="42">
        <v>5475</v>
      </c>
      <c r="K970" s="42">
        <v>200807</v>
      </c>
      <c r="L970" s="42">
        <v>1.4650000000000001</v>
      </c>
      <c r="M970" s="42"/>
      <c r="N970" s="42" t="s">
        <v>102</v>
      </c>
      <c r="O970" s="42">
        <v>1.42198</v>
      </c>
      <c r="P970" s="42">
        <v>1.2390000000000001</v>
      </c>
    </row>
    <row r="971" spans="1:16" s="41" customFormat="1">
      <c r="A971" s="41">
        <v>82</v>
      </c>
      <c r="B971" s="41" t="s">
        <v>508</v>
      </c>
      <c r="C971" s="41" t="s">
        <v>113</v>
      </c>
      <c r="D971" s="41" t="s">
        <v>412</v>
      </c>
      <c r="E971" s="41">
        <v>22.439</v>
      </c>
      <c r="F971" s="41">
        <v>21.6</v>
      </c>
      <c r="G971" s="41">
        <v>23.25</v>
      </c>
      <c r="J971" s="42">
        <v>2762</v>
      </c>
      <c r="K971" s="42">
        <v>94929</v>
      </c>
      <c r="L971" s="42">
        <v>1.4650000000000001</v>
      </c>
      <c r="M971" s="42"/>
      <c r="N971" s="42" t="s">
        <v>102</v>
      </c>
      <c r="O971" s="42">
        <v>1.2625299999999999</v>
      </c>
      <c r="P971" s="42">
        <v>0</v>
      </c>
    </row>
    <row r="972" spans="1:16" s="41" customFormat="1">
      <c r="A972" s="41">
        <v>83</v>
      </c>
      <c r="B972" s="41" t="s">
        <v>509</v>
      </c>
      <c r="C972" s="41" t="s">
        <v>109</v>
      </c>
      <c r="D972" s="41" t="s">
        <v>410</v>
      </c>
      <c r="E972" s="41">
        <v>22.45</v>
      </c>
      <c r="F972" s="41">
        <v>20.975000000000001</v>
      </c>
      <c r="G972" s="41">
        <v>22.85</v>
      </c>
      <c r="J972" s="42">
        <v>1687</v>
      </c>
      <c r="K972" s="42">
        <v>84284</v>
      </c>
      <c r="L972" s="42">
        <v>1.466</v>
      </c>
      <c r="M972" s="42"/>
      <c r="N972" s="42" t="s">
        <v>102</v>
      </c>
      <c r="O972" s="42">
        <v>7.2760400000000001</v>
      </c>
      <c r="P972" s="42">
        <v>0</v>
      </c>
    </row>
    <row r="973" spans="1:16" s="41" customFormat="1">
      <c r="A973" s="41">
        <v>84</v>
      </c>
      <c r="B973" s="41" t="s">
        <v>510</v>
      </c>
      <c r="C973" s="41" t="s">
        <v>105</v>
      </c>
      <c r="D973" s="41" t="s">
        <v>408</v>
      </c>
      <c r="E973" s="41">
        <v>22.466000000000001</v>
      </c>
      <c r="F973" s="41">
        <v>20.7</v>
      </c>
      <c r="G973" s="41">
        <v>26.625</v>
      </c>
      <c r="J973" s="42">
        <v>2142</v>
      </c>
      <c r="K973" s="42">
        <v>485734</v>
      </c>
      <c r="L973" s="42">
        <v>1.4670000000000001</v>
      </c>
      <c r="M973" s="42"/>
      <c r="N973" s="42" t="s">
        <v>102</v>
      </c>
      <c r="O973" s="42">
        <v>9.221E-2</v>
      </c>
      <c r="P973" s="42">
        <v>0.96199999999999997</v>
      </c>
    </row>
    <row r="974" spans="1:16" s="41" customFormat="1">
      <c r="A974" s="41">
        <v>85</v>
      </c>
      <c r="B974" s="41" t="s">
        <v>511</v>
      </c>
      <c r="C974" s="41" t="s">
        <v>100</v>
      </c>
      <c r="D974" s="41" t="s">
        <v>406</v>
      </c>
      <c r="E974" s="41">
        <v>22.472999999999999</v>
      </c>
      <c r="F974" s="41">
        <v>22.158000000000001</v>
      </c>
      <c r="G974" s="41">
        <v>23.257999999999999</v>
      </c>
      <c r="J974" s="42">
        <v>219</v>
      </c>
      <c r="K974" s="42">
        <v>6156</v>
      </c>
      <c r="L974" s="42">
        <v>1.4670000000000001</v>
      </c>
      <c r="M974" s="42"/>
      <c r="N974" s="42" t="s">
        <v>102</v>
      </c>
      <c r="O974" s="42">
        <v>2.0102600000000002</v>
      </c>
      <c r="P974" s="42">
        <v>0</v>
      </c>
    </row>
    <row r="975" spans="1:16" s="41" customFormat="1">
      <c r="A975" s="41">
        <v>86</v>
      </c>
      <c r="B975" s="41" t="s">
        <v>512</v>
      </c>
      <c r="C975" s="41" t="s">
        <v>203</v>
      </c>
      <c r="D975" s="41" t="s">
        <v>203</v>
      </c>
      <c r="E975" s="41">
        <v>22.451000000000001</v>
      </c>
      <c r="F975" s="41">
        <v>21.382999999999999</v>
      </c>
      <c r="G975" s="41">
        <v>23.183</v>
      </c>
      <c r="J975" s="42">
        <v>2281</v>
      </c>
      <c r="K975" s="42">
        <v>134201</v>
      </c>
      <c r="L975" s="42">
        <v>1.4670000000000001</v>
      </c>
      <c r="M975" s="42"/>
      <c r="N975" s="42" t="s">
        <v>102</v>
      </c>
      <c r="O975" s="42">
        <v>1.0796300000000001</v>
      </c>
      <c r="P975" s="42">
        <v>1.0940000000000001</v>
      </c>
    </row>
    <row r="976" spans="1:16" s="41" customFormat="1">
      <c r="A976" s="41">
        <v>87</v>
      </c>
      <c r="B976" s="41" t="s">
        <v>513</v>
      </c>
      <c r="C976" s="41" t="s">
        <v>204</v>
      </c>
      <c r="D976" s="41" t="s">
        <v>204</v>
      </c>
      <c r="E976" s="41">
        <v>22.405000000000001</v>
      </c>
      <c r="F976" s="41">
        <v>21.808</v>
      </c>
      <c r="G976" s="41">
        <v>23.108000000000001</v>
      </c>
      <c r="J976" s="42">
        <v>2149</v>
      </c>
      <c r="K976" s="42">
        <v>72074</v>
      </c>
      <c r="L976" s="42">
        <v>1.4650000000000001</v>
      </c>
      <c r="M976" s="42"/>
      <c r="N976" s="42" t="s">
        <v>102</v>
      </c>
      <c r="O976" s="42">
        <v>4.6444999999999999</v>
      </c>
      <c r="P976" s="42">
        <v>0</v>
      </c>
    </row>
    <row r="977" spans="1:16" s="41" customFormat="1">
      <c r="A977" s="41">
        <v>88</v>
      </c>
      <c r="B977" s="41" t="s">
        <v>514</v>
      </c>
      <c r="C977" s="41" t="s">
        <v>205</v>
      </c>
      <c r="D977" s="41" t="s">
        <v>205</v>
      </c>
      <c r="E977" s="41">
        <v>22.4</v>
      </c>
      <c r="F977" s="41">
        <v>21.524999999999999</v>
      </c>
      <c r="G977" s="41">
        <v>23.558</v>
      </c>
      <c r="J977" s="42">
        <v>4543</v>
      </c>
      <c r="K977" s="42">
        <v>310058</v>
      </c>
      <c r="L977" s="42">
        <v>1.464</v>
      </c>
      <c r="M977" s="42"/>
      <c r="N977" s="42" t="s">
        <v>102</v>
      </c>
      <c r="O977" s="42">
        <v>3.27793</v>
      </c>
      <c r="P977" s="42">
        <v>0</v>
      </c>
    </row>
    <row r="978" spans="1:16" s="41" customFormat="1">
      <c r="A978" s="41">
        <v>89</v>
      </c>
      <c r="B978" s="41" t="s">
        <v>515</v>
      </c>
      <c r="C978" s="41" t="s">
        <v>206</v>
      </c>
      <c r="D978" s="41" t="s">
        <v>206</v>
      </c>
      <c r="E978" s="41">
        <v>22.411000000000001</v>
      </c>
      <c r="F978" s="41">
        <v>21.625</v>
      </c>
      <c r="G978" s="41">
        <v>24.45</v>
      </c>
      <c r="J978" s="42">
        <v>2949</v>
      </c>
      <c r="K978" s="42">
        <v>218829</v>
      </c>
      <c r="L978" s="42">
        <v>1.4650000000000001</v>
      </c>
      <c r="M978" s="42"/>
      <c r="N978" s="42" t="s">
        <v>102</v>
      </c>
      <c r="O978" s="42">
        <v>2.02189</v>
      </c>
      <c r="P978" s="42">
        <v>0</v>
      </c>
    </row>
    <row r="979" spans="1:16" s="41" customFormat="1">
      <c r="A979" s="41">
        <v>90</v>
      </c>
      <c r="B979" s="41" t="s">
        <v>516</v>
      </c>
      <c r="C979" s="41" t="s">
        <v>207</v>
      </c>
      <c r="D979" s="41" t="s">
        <v>207</v>
      </c>
      <c r="E979" s="41">
        <v>22.413</v>
      </c>
      <c r="F979" s="41">
        <v>21.817</v>
      </c>
      <c r="G979" s="41">
        <v>24.774999999999999</v>
      </c>
      <c r="J979" s="42">
        <v>1989</v>
      </c>
      <c r="K979" s="42">
        <v>134978</v>
      </c>
      <c r="L979" s="42">
        <v>1.464</v>
      </c>
      <c r="M979" s="42"/>
      <c r="N979" s="42" t="s">
        <v>102</v>
      </c>
      <c r="O979" s="42">
        <v>3.7825799999999998</v>
      </c>
      <c r="P979" s="42">
        <v>0</v>
      </c>
    </row>
    <row r="980" spans="1:16" s="41" customFormat="1">
      <c r="A980" s="41">
        <v>91</v>
      </c>
      <c r="B980" s="41" t="s">
        <v>517</v>
      </c>
      <c r="C980" s="41" t="s">
        <v>398</v>
      </c>
      <c r="D980" s="41" t="s">
        <v>398</v>
      </c>
      <c r="E980" s="41">
        <v>22.413</v>
      </c>
      <c r="F980" s="41">
        <v>20.8</v>
      </c>
      <c r="G980" s="41">
        <v>25.625</v>
      </c>
      <c r="J980" s="42">
        <v>3046</v>
      </c>
      <c r="K980" s="42">
        <v>252518</v>
      </c>
      <c r="L980" s="42">
        <v>1.464</v>
      </c>
      <c r="M980" s="42"/>
      <c r="N980" s="42" t="s">
        <v>102</v>
      </c>
      <c r="O980" s="42">
        <v>1.40771</v>
      </c>
      <c r="P980" s="42">
        <v>1.3720000000000001</v>
      </c>
    </row>
    <row r="981" spans="1:16" s="41" customFormat="1">
      <c r="A981" s="41">
        <v>92</v>
      </c>
      <c r="B981" s="41" t="s">
        <v>518</v>
      </c>
      <c r="C981" s="41" t="s">
        <v>399</v>
      </c>
      <c r="D981" s="41" t="s">
        <v>399</v>
      </c>
      <c r="E981" s="41">
        <v>22.446999999999999</v>
      </c>
      <c r="F981" s="41">
        <v>21.774999999999999</v>
      </c>
      <c r="G981" s="41">
        <v>23.425000000000001</v>
      </c>
      <c r="J981" s="42">
        <v>2068</v>
      </c>
      <c r="K981" s="42">
        <v>93976</v>
      </c>
      <c r="L981" s="42">
        <v>1.4670000000000001</v>
      </c>
      <c r="M981" s="42"/>
      <c r="N981" s="42" t="s">
        <v>102</v>
      </c>
      <c r="O981" s="42">
        <v>1.3855500000000001</v>
      </c>
      <c r="P981" s="42">
        <v>1.1859999999999999</v>
      </c>
    </row>
    <row r="982" spans="1:16" s="41" customFormat="1">
      <c r="A982" s="41">
        <v>93</v>
      </c>
      <c r="B982" s="41" t="s">
        <v>519</v>
      </c>
      <c r="C982" s="41" t="s">
        <v>400</v>
      </c>
      <c r="D982" s="41" t="s">
        <v>400</v>
      </c>
      <c r="E982" s="41">
        <v>22.414000000000001</v>
      </c>
      <c r="F982" s="41">
        <v>21.992000000000001</v>
      </c>
      <c r="G982" s="41">
        <v>23.425000000000001</v>
      </c>
      <c r="J982" s="42">
        <v>2733</v>
      </c>
      <c r="K982" s="42">
        <v>92497</v>
      </c>
      <c r="L982" s="42">
        <v>1.466</v>
      </c>
      <c r="M982" s="42"/>
      <c r="N982" s="42" t="s">
        <v>102</v>
      </c>
      <c r="O982" s="42">
        <v>0.24226</v>
      </c>
      <c r="P982" s="42">
        <v>1.389</v>
      </c>
    </row>
    <row r="983" spans="1:16" s="41" customFormat="1">
      <c r="A983" s="41">
        <v>94</v>
      </c>
      <c r="B983" s="41" t="s">
        <v>520</v>
      </c>
      <c r="C983" s="41" t="s">
        <v>401</v>
      </c>
      <c r="D983" s="41" t="s">
        <v>401</v>
      </c>
      <c r="E983" s="41">
        <v>22.887</v>
      </c>
      <c r="F983" s="41">
        <v>21.966999999999999</v>
      </c>
      <c r="G983" s="41">
        <v>23.558</v>
      </c>
      <c r="J983" s="42">
        <v>351</v>
      </c>
      <c r="K983" s="42">
        <v>16173</v>
      </c>
      <c r="L983" s="42">
        <v>1.498</v>
      </c>
      <c r="M983" s="42"/>
      <c r="N983" s="42" t="s">
        <v>102</v>
      </c>
      <c r="O983" s="42">
        <v>1.78529</v>
      </c>
      <c r="P983" s="42">
        <v>0</v>
      </c>
    </row>
    <row r="984" spans="1:16" s="41" customFormat="1">
      <c r="A984" s="41">
        <v>95</v>
      </c>
      <c r="B984" s="41" t="s">
        <v>521</v>
      </c>
      <c r="C984" s="41" t="s">
        <v>402</v>
      </c>
      <c r="D984" s="41" t="s">
        <v>402</v>
      </c>
      <c r="E984" s="41">
        <v>22.427</v>
      </c>
      <c r="F984" s="41">
        <v>21.867000000000001</v>
      </c>
      <c r="G984" s="41">
        <v>23.983000000000001</v>
      </c>
      <c r="J984" s="42">
        <v>2192</v>
      </c>
      <c r="K984" s="42">
        <v>119182</v>
      </c>
      <c r="L984" s="42">
        <v>1.4650000000000001</v>
      </c>
      <c r="M984" s="42"/>
      <c r="N984" s="42" t="s">
        <v>102</v>
      </c>
      <c r="O984" s="42">
        <v>4.5432600000000001</v>
      </c>
      <c r="P984" s="42">
        <v>1.4259999999999999</v>
      </c>
    </row>
    <row r="985" spans="1:16" s="41" customFormat="1">
      <c r="A985" s="41">
        <v>96</v>
      </c>
      <c r="B985" s="41" t="s">
        <v>522</v>
      </c>
      <c r="C985" s="41" t="s">
        <v>403</v>
      </c>
      <c r="D985" s="41" t="s">
        <v>403</v>
      </c>
      <c r="E985" s="41">
        <v>22.497</v>
      </c>
      <c r="F985" s="41">
        <v>21.95</v>
      </c>
      <c r="G985" s="41">
        <v>23.492000000000001</v>
      </c>
      <c r="J985" s="42">
        <v>6046</v>
      </c>
      <c r="K985" s="42">
        <v>303300</v>
      </c>
      <c r="L985" s="42">
        <v>1.468</v>
      </c>
      <c r="M985" s="42"/>
      <c r="N985" s="42" t="s">
        <v>102</v>
      </c>
      <c r="O985" s="42">
        <v>1.5385800000000001</v>
      </c>
      <c r="P985" s="42">
        <v>1.3580000000000001</v>
      </c>
    </row>
    <row r="986" spans="1:16" s="41" customFormat="1">
      <c r="A986" s="41">
        <v>97</v>
      </c>
      <c r="B986" s="41" t="s">
        <v>523</v>
      </c>
      <c r="C986" s="41" t="s">
        <v>404</v>
      </c>
      <c r="D986" s="41" t="s">
        <v>404</v>
      </c>
      <c r="E986" s="41">
        <v>22.440999999999999</v>
      </c>
      <c r="F986" s="41">
        <v>21.824999999999999</v>
      </c>
      <c r="G986" s="41">
        <v>23.442</v>
      </c>
      <c r="J986" s="42">
        <v>2388</v>
      </c>
      <c r="K986" s="42">
        <v>102713</v>
      </c>
      <c r="L986" s="42">
        <v>1.466</v>
      </c>
      <c r="M986" s="42"/>
      <c r="N986" s="42" t="s">
        <v>102</v>
      </c>
      <c r="O986" s="42">
        <v>1.5756300000000001</v>
      </c>
      <c r="P986" s="42">
        <v>1.254</v>
      </c>
    </row>
    <row r="987" spans="1:16" s="41" customFormat="1">
      <c r="A987" s="41">
        <v>98</v>
      </c>
      <c r="B987" s="41" t="s">
        <v>524</v>
      </c>
      <c r="C987" s="41" t="s">
        <v>525</v>
      </c>
      <c r="D987" s="41" t="s">
        <v>525</v>
      </c>
      <c r="E987" s="41">
        <v>22.407</v>
      </c>
      <c r="F987" s="41">
        <v>21.933</v>
      </c>
      <c r="G987" s="41">
        <v>23.524999999999999</v>
      </c>
      <c r="J987" s="42">
        <v>3024</v>
      </c>
      <c r="K987" s="42">
        <v>105186</v>
      </c>
      <c r="L987" s="42">
        <v>1.464</v>
      </c>
      <c r="M987" s="42"/>
      <c r="N987" s="42" t="s">
        <v>102</v>
      </c>
      <c r="O987" s="42">
        <v>0.85980000000000001</v>
      </c>
      <c r="P987" s="42">
        <v>1.3460000000000001</v>
      </c>
    </row>
    <row r="988" spans="1:16" s="41" customFormat="1">
      <c r="A988" s="41">
        <v>99</v>
      </c>
      <c r="B988" s="41" t="s">
        <v>526</v>
      </c>
      <c r="C988" s="41" t="s">
        <v>527</v>
      </c>
      <c r="D988" s="41" t="s">
        <v>527</v>
      </c>
      <c r="E988" s="41">
        <v>22.402999999999999</v>
      </c>
      <c r="F988" s="41">
        <v>21.908000000000001</v>
      </c>
      <c r="G988" s="41">
        <v>23.582999999999998</v>
      </c>
      <c r="J988" s="42">
        <v>1570</v>
      </c>
      <c r="K988" s="42">
        <v>57399</v>
      </c>
      <c r="L988" s="42">
        <v>1.4630000000000001</v>
      </c>
      <c r="M988" s="42"/>
      <c r="N988" s="42" t="s">
        <v>102</v>
      </c>
      <c r="O988" s="42">
        <v>2.36111</v>
      </c>
      <c r="P988" s="42">
        <v>1.427</v>
      </c>
    </row>
    <row r="989" spans="1:16" s="41" customFormat="1">
      <c r="A989" s="41">
        <v>100</v>
      </c>
      <c r="B989" s="41" t="s">
        <v>528</v>
      </c>
      <c r="C989" s="41" t="s">
        <v>529</v>
      </c>
      <c r="D989" s="41" t="s">
        <v>529</v>
      </c>
      <c r="E989" s="41">
        <v>22.396999999999998</v>
      </c>
      <c r="F989" s="41">
        <v>21.757999999999999</v>
      </c>
      <c r="G989" s="41">
        <v>23.632999999999999</v>
      </c>
      <c r="J989" s="42">
        <v>4070</v>
      </c>
      <c r="K989" s="42">
        <v>157623</v>
      </c>
      <c r="L989" s="42">
        <v>1.4630000000000001</v>
      </c>
      <c r="M989" s="42"/>
      <c r="N989" s="42" t="s">
        <v>102</v>
      </c>
      <c r="O989" s="42">
        <v>2.4113199999999999</v>
      </c>
      <c r="P989" s="42">
        <v>0</v>
      </c>
    </row>
    <row r="990" spans="1:16" s="41" customFormat="1">
      <c r="A990" s="41">
        <v>101</v>
      </c>
      <c r="B990" s="41" t="s">
        <v>530</v>
      </c>
      <c r="C990" s="41" t="s">
        <v>531</v>
      </c>
      <c r="D990" s="41" t="s">
        <v>531</v>
      </c>
      <c r="E990" s="41">
        <v>22.408999999999999</v>
      </c>
      <c r="F990" s="41">
        <v>21.692</v>
      </c>
      <c r="G990" s="41">
        <v>23.574999999999999</v>
      </c>
      <c r="J990" s="42">
        <v>3924</v>
      </c>
      <c r="K990" s="42">
        <v>160975</v>
      </c>
      <c r="L990" s="42">
        <v>1.466</v>
      </c>
      <c r="M990" s="42"/>
      <c r="N990" s="42" t="s">
        <v>102</v>
      </c>
      <c r="O990" s="42">
        <v>1.13784</v>
      </c>
      <c r="P990" s="42">
        <v>1.2789999999999999</v>
      </c>
    </row>
    <row r="991" spans="1:16" s="41" customFormat="1">
      <c r="A991" s="41">
        <v>102</v>
      </c>
      <c r="B991" s="41" t="s">
        <v>532</v>
      </c>
      <c r="C991" s="41" t="s">
        <v>533</v>
      </c>
      <c r="D991" s="41" t="s">
        <v>533</v>
      </c>
      <c r="E991" s="41">
        <v>22.388000000000002</v>
      </c>
      <c r="F991" s="41">
        <v>21.875</v>
      </c>
      <c r="G991" s="41">
        <v>23.4</v>
      </c>
      <c r="J991" s="42">
        <v>2010</v>
      </c>
      <c r="K991" s="42">
        <v>75960</v>
      </c>
      <c r="L991" s="42">
        <v>1.4630000000000001</v>
      </c>
      <c r="M991" s="42"/>
      <c r="N991" s="42" t="s">
        <v>102</v>
      </c>
      <c r="O991" s="42">
        <v>2.8965800000000002</v>
      </c>
      <c r="P991" s="42">
        <v>1.3009999999999999</v>
      </c>
    </row>
    <row r="992" spans="1:16" s="41" customFormat="1">
      <c r="A992" s="41">
        <v>103</v>
      </c>
      <c r="B992" s="41" t="s">
        <v>534</v>
      </c>
      <c r="C992" s="41" t="s">
        <v>535</v>
      </c>
      <c r="D992" s="41" t="s">
        <v>535</v>
      </c>
      <c r="E992" s="41">
        <v>22.38</v>
      </c>
      <c r="F992" s="41">
        <v>21.808</v>
      </c>
      <c r="G992" s="41">
        <v>23.507999999999999</v>
      </c>
      <c r="J992" s="42">
        <v>5447</v>
      </c>
      <c r="K992" s="42">
        <v>193370</v>
      </c>
      <c r="L992" s="42">
        <v>1.462</v>
      </c>
      <c r="M992" s="42"/>
      <c r="N992" s="42" t="s">
        <v>102</v>
      </c>
      <c r="O992" s="42">
        <v>2.4831500000000002</v>
      </c>
      <c r="P992" s="42">
        <v>1.4790000000000001</v>
      </c>
    </row>
    <row r="993" spans="1:16" s="41" customFormat="1">
      <c r="A993" s="41">
        <v>104</v>
      </c>
      <c r="B993" s="41" t="s">
        <v>536</v>
      </c>
      <c r="C993" s="41" t="s">
        <v>537</v>
      </c>
      <c r="D993" s="41" t="s">
        <v>537</v>
      </c>
      <c r="E993" s="41">
        <v>22.382000000000001</v>
      </c>
      <c r="F993" s="41">
        <v>21.766999999999999</v>
      </c>
      <c r="G993" s="41">
        <v>23.675000000000001</v>
      </c>
      <c r="J993" s="42">
        <v>3931</v>
      </c>
      <c r="K993" s="42">
        <v>165771</v>
      </c>
      <c r="L993" s="42">
        <v>1.4630000000000001</v>
      </c>
      <c r="M993" s="42"/>
      <c r="N993" s="42" t="s">
        <v>102</v>
      </c>
      <c r="O993" s="42">
        <v>3.9042599999999998</v>
      </c>
      <c r="P993" s="42">
        <v>0</v>
      </c>
    </row>
    <row r="994" spans="1:16" s="41" customFormat="1">
      <c r="A994" s="41">
        <v>105</v>
      </c>
      <c r="B994" s="41" t="s">
        <v>538</v>
      </c>
      <c r="C994" s="41" t="s">
        <v>539</v>
      </c>
      <c r="D994" s="41" t="s">
        <v>539</v>
      </c>
      <c r="E994" s="41">
        <v>22.388999999999999</v>
      </c>
      <c r="F994" s="41">
        <v>21.742000000000001</v>
      </c>
      <c r="G994" s="41">
        <v>24.317</v>
      </c>
      <c r="J994" s="42">
        <v>5110</v>
      </c>
      <c r="K994" s="42">
        <v>260641</v>
      </c>
      <c r="L994" s="42">
        <v>1.464</v>
      </c>
      <c r="M994" s="42"/>
      <c r="N994" s="42" t="s">
        <v>102</v>
      </c>
      <c r="O994" s="42">
        <v>2.4570400000000001</v>
      </c>
      <c r="P994" s="42">
        <v>1.913</v>
      </c>
    </row>
    <row r="995" spans="1:16" s="41" customFormat="1">
      <c r="A995" s="41">
        <v>106</v>
      </c>
      <c r="B995" s="41" t="s">
        <v>540</v>
      </c>
      <c r="C995" s="41" t="s">
        <v>354</v>
      </c>
      <c r="D995" s="41" t="s">
        <v>354</v>
      </c>
      <c r="E995" s="41">
        <v>22.382999999999999</v>
      </c>
      <c r="F995" s="41">
        <v>21.466999999999999</v>
      </c>
      <c r="G995" s="41">
        <v>23.658000000000001</v>
      </c>
      <c r="J995" s="42">
        <v>3472</v>
      </c>
      <c r="K995" s="42">
        <v>164027</v>
      </c>
      <c r="L995" s="42">
        <v>1.464</v>
      </c>
      <c r="M995" s="42"/>
      <c r="N995" s="42" t="s">
        <v>102</v>
      </c>
      <c r="O995" s="42">
        <v>2.6995499999999999</v>
      </c>
      <c r="P995" s="42">
        <v>1.425</v>
      </c>
    </row>
    <row r="996" spans="1:16" s="41" customFormat="1">
      <c r="A996" s="41">
        <v>107</v>
      </c>
      <c r="B996" s="41" t="s">
        <v>355</v>
      </c>
      <c r="C996" s="41" t="s">
        <v>356</v>
      </c>
      <c r="D996" s="41" t="s">
        <v>356</v>
      </c>
      <c r="E996" s="41">
        <v>22.356000000000002</v>
      </c>
      <c r="F996" s="41">
        <v>21.757999999999999</v>
      </c>
      <c r="G996" s="41">
        <v>23.574999999999999</v>
      </c>
      <c r="J996" s="42">
        <v>4447</v>
      </c>
      <c r="K996" s="42">
        <v>180217</v>
      </c>
      <c r="L996" s="42">
        <v>1.462</v>
      </c>
      <c r="M996" s="42"/>
      <c r="N996" s="42" t="s">
        <v>102</v>
      </c>
      <c r="O996" s="42">
        <v>1.3107500000000001</v>
      </c>
      <c r="P996" s="42">
        <v>1.3149999999999999</v>
      </c>
    </row>
    <row r="997" spans="1:16" s="41" customFormat="1">
      <c r="A997" s="41">
        <v>108</v>
      </c>
      <c r="B997" s="41" t="s">
        <v>357</v>
      </c>
      <c r="C997" s="41" t="s">
        <v>358</v>
      </c>
      <c r="D997" s="41" t="s">
        <v>358</v>
      </c>
      <c r="E997" s="41">
        <v>22.32</v>
      </c>
      <c r="F997" s="41">
        <v>21.733000000000001</v>
      </c>
      <c r="G997" s="41">
        <v>23.375</v>
      </c>
      <c r="J997" s="42">
        <v>2282</v>
      </c>
      <c r="K997" s="42">
        <v>87504</v>
      </c>
      <c r="L997" s="42">
        <v>1.462</v>
      </c>
      <c r="M997" s="42"/>
      <c r="N997" s="42" t="s">
        <v>102</v>
      </c>
      <c r="O997" s="42">
        <v>1.4040299999999999</v>
      </c>
      <c r="P997" s="42">
        <v>2.0070000000000001</v>
      </c>
    </row>
    <row r="998" spans="1:16" s="41" customFormat="1">
      <c r="A998" s="41">
        <v>109</v>
      </c>
      <c r="B998" s="41" t="s">
        <v>359</v>
      </c>
      <c r="C998" s="41" t="s">
        <v>360</v>
      </c>
      <c r="D998" s="41" t="s">
        <v>360</v>
      </c>
      <c r="E998" s="41">
        <v>22.36</v>
      </c>
      <c r="F998" s="41">
        <v>21.841999999999999</v>
      </c>
      <c r="G998" s="41">
        <v>24.283000000000001</v>
      </c>
      <c r="J998" s="42">
        <v>2071</v>
      </c>
      <c r="K998" s="42">
        <v>93730</v>
      </c>
      <c r="L998" s="42">
        <v>1.464</v>
      </c>
      <c r="M998" s="42"/>
      <c r="N998" s="42" t="s">
        <v>102</v>
      </c>
      <c r="O998" s="42">
        <v>19.890239999999999</v>
      </c>
      <c r="P998" s="42">
        <v>1.091</v>
      </c>
    </row>
    <row r="999" spans="1:16">
      <c r="A999" s="41">
        <v>1</v>
      </c>
      <c r="B999" s="41" t="s">
        <v>361</v>
      </c>
      <c r="C999" s="41" t="s">
        <v>129</v>
      </c>
      <c r="D999" s="41" t="s">
        <v>130</v>
      </c>
      <c r="E999" s="41">
        <v>22.538</v>
      </c>
      <c r="F999" s="41">
        <v>21.55</v>
      </c>
      <c r="G999" s="41">
        <v>23.625</v>
      </c>
      <c r="H999">
        <f t="shared" ref="H999:H1062" si="10">G999-F999</f>
        <v>2.0749999999999993</v>
      </c>
      <c r="I999" t="str">
        <f t="shared" ref="I999:I1030" si="11">IF(ISNUMBER(H999),(IF(OR(H999&gt;3.133, H999&lt;1.3),"OUTSIDE", " ")), " ")</f>
        <v xml:space="preserve"> </v>
      </c>
      <c r="J999" s="42">
        <v>26635</v>
      </c>
      <c r="K999" s="42">
        <v>803469</v>
      </c>
      <c r="L999" s="42">
        <v>1.4630000000000001</v>
      </c>
      <c r="M999" s="42" t="str">
        <f t="shared" ref="M999:M1062" si="12">IF(ISNUMBER(L999),(IF(OR(L999&gt;1.467, 917&lt;1.457),"OUTSIDE", " ")), " ")</f>
        <v xml:space="preserve"> </v>
      </c>
      <c r="N999" s="42" t="s">
        <v>102</v>
      </c>
      <c r="O999" s="42">
        <v>9.2074099999999994</v>
      </c>
      <c r="P999" s="42">
        <v>1.0820000000000001</v>
      </c>
    </row>
    <row r="1000" spans="1:16">
      <c r="A1000" s="41">
        <v>2</v>
      </c>
      <c r="B1000" s="41" t="s">
        <v>362</v>
      </c>
      <c r="C1000" s="41" t="s">
        <v>125</v>
      </c>
      <c r="D1000" s="41" t="s">
        <v>126</v>
      </c>
      <c r="E1000" s="41">
        <v>22.55</v>
      </c>
      <c r="F1000" s="41">
        <v>21.6</v>
      </c>
      <c r="G1000" s="41">
        <v>23.632999999999999</v>
      </c>
      <c r="H1000">
        <f t="shared" si="10"/>
        <v>2.0329999999999977</v>
      </c>
      <c r="I1000" t="str">
        <f t="shared" si="11"/>
        <v xml:space="preserve"> </v>
      </c>
      <c r="J1000" s="42">
        <v>12407</v>
      </c>
      <c r="K1000" s="42">
        <v>371934</v>
      </c>
      <c r="L1000" s="42">
        <v>1.464</v>
      </c>
      <c r="M1000" s="42" t="str">
        <f t="shared" si="12"/>
        <v xml:space="preserve"> </v>
      </c>
      <c r="N1000" s="42" t="s">
        <v>102</v>
      </c>
      <c r="O1000" s="42">
        <v>4.8099400000000001</v>
      </c>
      <c r="P1000" s="42">
        <v>1.069</v>
      </c>
    </row>
    <row r="1001" spans="1:16">
      <c r="A1001" s="41">
        <v>3</v>
      </c>
      <c r="B1001" s="41" t="s">
        <v>363</v>
      </c>
      <c r="C1001" s="41" t="s">
        <v>121</v>
      </c>
      <c r="D1001" s="41" t="s">
        <v>122</v>
      </c>
      <c r="E1001" s="41">
        <v>22.548999999999999</v>
      </c>
      <c r="F1001" s="41">
        <v>21.675000000000001</v>
      </c>
      <c r="G1001" s="41">
        <v>23.475000000000001</v>
      </c>
      <c r="H1001">
        <f t="shared" si="10"/>
        <v>1.8000000000000007</v>
      </c>
      <c r="I1001" t="str">
        <f t="shared" si="11"/>
        <v xml:space="preserve"> </v>
      </c>
      <c r="J1001" s="42">
        <v>6524</v>
      </c>
      <c r="K1001" s="42">
        <v>194298</v>
      </c>
      <c r="L1001" s="42">
        <v>1.4650000000000001</v>
      </c>
      <c r="M1001" s="42" t="str">
        <f t="shared" si="12"/>
        <v xml:space="preserve"> </v>
      </c>
      <c r="N1001" s="42" t="s">
        <v>102</v>
      </c>
      <c r="O1001" s="42">
        <v>2.35128</v>
      </c>
      <c r="P1001" s="42">
        <v>0.99399999999999999</v>
      </c>
    </row>
    <row r="1002" spans="1:16">
      <c r="A1002" s="41">
        <v>4</v>
      </c>
      <c r="B1002" s="41" t="s">
        <v>364</v>
      </c>
      <c r="C1002" s="41" t="s">
        <v>117</v>
      </c>
      <c r="D1002" s="41" t="s">
        <v>118</v>
      </c>
      <c r="E1002" s="41">
        <v>22.550999999999998</v>
      </c>
      <c r="F1002" s="41">
        <v>21.882999999999999</v>
      </c>
      <c r="G1002" s="41">
        <v>23.308</v>
      </c>
      <c r="H1002">
        <f t="shared" si="10"/>
        <v>1.4250000000000007</v>
      </c>
      <c r="I1002" t="str">
        <f t="shared" si="11"/>
        <v xml:space="preserve"> </v>
      </c>
      <c r="J1002" s="42">
        <v>3303</v>
      </c>
      <c r="K1002" s="42">
        <v>94980</v>
      </c>
      <c r="L1002" s="42">
        <v>1.4650000000000001</v>
      </c>
      <c r="M1002" s="42" t="str">
        <f t="shared" si="12"/>
        <v xml:space="preserve"> </v>
      </c>
      <c r="N1002" s="42" t="s">
        <v>102</v>
      </c>
      <c r="O1002" s="42">
        <v>0.85787999999999998</v>
      </c>
      <c r="P1002" s="42">
        <v>1.0229999999999999</v>
      </c>
    </row>
    <row r="1003" spans="1:16">
      <c r="A1003" s="41">
        <v>5</v>
      </c>
      <c r="B1003" s="41" t="s">
        <v>365</v>
      </c>
      <c r="C1003" s="41" t="s">
        <v>113</v>
      </c>
      <c r="D1003" s="41" t="s">
        <v>114</v>
      </c>
      <c r="E1003" s="41">
        <v>22.558</v>
      </c>
      <c r="F1003" s="41">
        <v>21.692</v>
      </c>
      <c r="G1003" s="41">
        <v>23.2</v>
      </c>
      <c r="H1003">
        <f t="shared" si="10"/>
        <v>1.5079999999999991</v>
      </c>
      <c r="I1003" t="str">
        <f t="shared" si="11"/>
        <v xml:space="preserve"> </v>
      </c>
      <c r="J1003" s="42">
        <v>1187</v>
      </c>
      <c r="K1003" s="42">
        <v>34654</v>
      </c>
      <c r="L1003" s="42">
        <v>1.4650000000000001</v>
      </c>
      <c r="M1003" s="42" t="str">
        <f t="shared" si="12"/>
        <v xml:space="preserve"> </v>
      </c>
      <c r="N1003" s="42" t="s">
        <v>102</v>
      </c>
      <c r="O1003" s="42">
        <v>0.37390000000000001</v>
      </c>
      <c r="P1003" s="42">
        <v>0.81699999999999995</v>
      </c>
    </row>
    <row r="1004" spans="1:16">
      <c r="A1004" s="41">
        <v>6</v>
      </c>
      <c r="B1004" s="41" t="s">
        <v>366</v>
      </c>
      <c r="C1004" s="41" t="s">
        <v>109</v>
      </c>
      <c r="D1004" s="41" t="s">
        <v>110</v>
      </c>
      <c r="E1004" s="41">
        <v>22.568999999999999</v>
      </c>
      <c r="F1004" s="41">
        <v>22.158000000000001</v>
      </c>
      <c r="G1004" s="41">
        <v>23.125</v>
      </c>
      <c r="H1004">
        <f t="shared" si="10"/>
        <v>0.96699999999999875</v>
      </c>
      <c r="I1004" t="str">
        <f t="shared" si="11"/>
        <v>OUTSIDE</v>
      </c>
      <c r="J1004" s="42">
        <v>587</v>
      </c>
      <c r="K1004" s="42">
        <v>15104</v>
      </c>
      <c r="L1004" s="42">
        <v>1.4650000000000001</v>
      </c>
      <c r="M1004" s="42" t="str">
        <f t="shared" si="12"/>
        <v xml:space="preserve"> </v>
      </c>
      <c r="N1004" s="42" t="s">
        <v>102</v>
      </c>
      <c r="O1004" s="42" t="s">
        <v>102</v>
      </c>
      <c r="P1004" s="42" t="s">
        <v>102</v>
      </c>
    </row>
    <row r="1005" spans="1:16">
      <c r="A1005" s="41">
        <v>7</v>
      </c>
      <c r="B1005" s="41" t="s">
        <v>367</v>
      </c>
      <c r="C1005" s="41" t="s">
        <v>133</v>
      </c>
      <c r="D1005" s="41" t="s">
        <v>368</v>
      </c>
      <c r="E1005" s="41" t="s">
        <v>102</v>
      </c>
      <c r="F1005" s="41" t="s">
        <v>102</v>
      </c>
      <c r="G1005" s="41" t="s">
        <v>102</v>
      </c>
      <c r="H1005" t="e">
        <f t="shared" si="10"/>
        <v>#VALUE!</v>
      </c>
      <c r="I1005" t="str">
        <f t="shared" si="11"/>
        <v xml:space="preserve"> </v>
      </c>
      <c r="J1005" s="42" t="s">
        <v>102</v>
      </c>
      <c r="K1005" s="42" t="s">
        <v>102</v>
      </c>
      <c r="L1005" s="42"/>
      <c r="M1005" s="42" t="str">
        <f t="shared" si="12"/>
        <v xml:space="preserve"> </v>
      </c>
      <c r="N1005" s="42" t="s">
        <v>102</v>
      </c>
      <c r="O1005" s="42">
        <v>19.956759999999999</v>
      </c>
      <c r="P1005" s="42">
        <v>1.097</v>
      </c>
    </row>
    <row r="1006" spans="1:16">
      <c r="A1006" s="41">
        <v>8</v>
      </c>
      <c r="B1006" s="41" t="s">
        <v>369</v>
      </c>
      <c r="C1006" s="41" t="s">
        <v>129</v>
      </c>
      <c r="D1006" s="41" t="s">
        <v>130</v>
      </c>
      <c r="E1006" s="41">
        <v>22.568999999999999</v>
      </c>
      <c r="F1006" s="41">
        <v>21.558</v>
      </c>
      <c r="G1006" s="41">
        <v>23.75</v>
      </c>
      <c r="H1006">
        <f t="shared" si="10"/>
        <v>2.1920000000000002</v>
      </c>
      <c r="I1006" t="str">
        <f t="shared" si="11"/>
        <v xml:space="preserve"> </v>
      </c>
      <c r="J1006" s="42">
        <v>26601</v>
      </c>
      <c r="K1006" s="42">
        <v>806156</v>
      </c>
      <c r="L1006" s="42">
        <v>1.4650000000000001</v>
      </c>
      <c r="M1006" s="42" t="str">
        <f t="shared" si="12"/>
        <v xml:space="preserve"> </v>
      </c>
      <c r="N1006" s="42" t="s">
        <v>102</v>
      </c>
      <c r="O1006" s="42">
        <v>9.1690900000000006</v>
      </c>
      <c r="P1006" s="42">
        <v>1.0980000000000001</v>
      </c>
    </row>
    <row r="1007" spans="1:16">
      <c r="A1007" s="41">
        <v>9</v>
      </c>
      <c r="B1007" s="41" t="s">
        <v>370</v>
      </c>
      <c r="C1007" s="41" t="s">
        <v>125</v>
      </c>
      <c r="D1007" s="41" t="s">
        <v>126</v>
      </c>
      <c r="E1007" s="41">
        <v>22.588999999999999</v>
      </c>
      <c r="F1007" s="41">
        <v>21.55</v>
      </c>
      <c r="G1007" s="41">
        <v>23.75</v>
      </c>
      <c r="H1007">
        <f t="shared" si="10"/>
        <v>2.1999999999999993</v>
      </c>
      <c r="I1007" t="str">
        <f t="shared" si="11"/>
        <v xml:space="preserve"> </v>
      </c>
      <c r="J1007" s="42">
        <v>12228</v>
      </c>
      <c r="K1007" s="42">
        <v>370387</v>
      </c>
      <c r="L1007" s="42">
        <v>1.466</v>
      </c>
      <c r="M1007" s="42" t="str">
        <f t="shared" si="12"/>
        <v xml:space="preserve"> </v>
      </c>
      <c r="N1007" s="42" t="s">
        <v>102</v>
      </c>
      <c r="O1007" s="42">
        <v>4.8339699999999999</v>
      </c>
      <c r="P1007" s="42">
        <v>1.099</v>
      </c>
    </row>
    <row r="1008" spans="1:16">
      <c r="A1008" s="41">
        <v>10</v>
      </c>
      <c r="B1008" s="41" t="s">
        <v>371</v>
      </c>
      <c r="C1008" s="41" t="s">
        <v>121</v>
      </c>
      <c r="D1008" s="41" t="s">
        <v>122</v>
      </c>
      <c r="E1008" s="41">
        <v>22.606000000000002</v>
      </c>
      <c r="F1008" s="41">
        <v>21.582999999999998</v>
      </c>
      <c r="G1008" s="41">
        <v>23.617000000000001</v>
      </c>
      <c r="H1008">
        <f t="shared" si="10"/>
        <v>2.0340000000000025</v>
      </c>
      <c r="I1008" t="str">
        <f t="shared" si="11"/>
        <v xml:space="preserve"> </v>
      </c>
      <c r="J1008" s="42">
        <v>6444</v>
      </c>
      <c r="K1008" s="42">
        <v>195269</v>
      </c>
      <c r="L1008" s="42">
        <v>1.4670000000000001</v>
      </c>
      <c r="M1008" s="42" t="str">
        <f t="shared" si="12"/>
        <v xml:space="preserve"> </v>
      </c>
      <c r="N1008" s="42" t="s">
        <v>102</v>
      </c>
      <c r="O1008" s="42">
        <v>2.4698000000000002</v>
      </c>
      <c r="P1008" s="42">
        <v>1.093</v>
      </c>
    </row>
    <row r="1009" spans="1:16">
      <c r="A1009" s="41">
        <v>11</v>
      </c>
      <c r="B1009" s="41" t="s">
        <v>372</v>
      </c>
      <c r="C1009" s="41" t="s">
        <v>117</v>
      </c>
      <c r="D1009" s="41" t="s">
        <v>118</v>
      </c>
      <c r="E1009" s="41">
        <v>22.614999999999998</v>
      </c>
      <c r="F1009" s="41">
        <v>21.632999999999999</v>
      </c>
      <c r="G1009" s="41">
        <v>23.524999999999999</v>
      </c>
      <c r="H1009">
        <f t="shared" si="10"/>
        <v>1.8919999999999995</v>
      </c>
      <c r="I1009" t="str">
        <f t="shared" si="11"/>
        <v xml:space="preserve"> </v>
      </c>
      <c r="J1009" s="42">
        <v>3300</v>
      </c>
      <c r="K1009" s="42">
        <v>99768</v>
      </c>
      <c r="L1009" s="42">
        <v>1.4670000000000001</v>
      </c>
      <c r="M1009" s="42" t="str">
        <f t="shared" si="12"/>
        <v xml:space="preserve"> </v>
      </c>
      <c r="N1009" s="42" t="s">
        <v>102</v>
      </c>
      <c r="O1009" s="42">
        <v>0.84257000000000004</v>
      </c>
      <c r="P1009" s="42">
        <v>1.03</v>
      </c>
    </row>
    <row r="1010" spans="1:16">
      <c r="A1010" s="41">
        <v>12</v>
      </c>
      <c r="B1010" s="41" t="s">
        <v>373</v>
      </c>
      <c r="C1010" s="41" t="s">
        <v>113</v>
      </c>
      <c r="D1010" s="41" t="s">
        <v>114</v>
      </c>
      <c r="E1010" s="41">
        <v>22.623000000000001</v>
      </c>
      <c r="F1010" s="41">
        <v>21.867000000000001</v>
      </c>
      <c r="G1010" s="41">
        <v>23.308</v>
      </c>
      <c r="H1010">
        <f t="shared" si="10"/>
        <v>1.4409999999999989</v>
      </c>
      <c r="I1010" t="str">
        <f t="shared" si="11"/>
        <v xml:space="preserve"> </v>
      </c>
      <c r="J1010" s="42">
        <v>1161</v>
      </c>
      <c r="K1010" s="42">
        <v>34036</v>
      </c>
      <c r="L1010" s="42">
        <v>1.4670000000000001</v>
      </c>
      <c r="M1010" s="42" t="str">
        <f t="shared" si="12"/>
        <v xml:space="preserve"> </v>
      </c>
      <c r="N1010" s="42" t="s">
        <v>102</v>
      </c>
      <c r="O1010" s="42">
        <v>0.44840000000000002</v>
      </c>
      <c r="P1010" s="42">
        <v>0.98</v>
      </c>
    </row>
    <row r="1011" spans="1:16">
      <c r="A1011" s="41">
        <v>13</v>
      </c>
      <c r="B1011" s="41" t="s">
        <v>374</v>
      </c>
      <c r="C1011" s="41" t="s">
        <v>109</v>
      </c>
      <c r="D1011" s="41" t="s">
        <v>110</v>
      </c>
      <c r="E1011" s="41">
        <v>22.616</v>
      </c>
      <c r="F1011" s="41">
        <v>21.966999999999999</v>
      </c>
      <c r="G1011" s="41">
        <v>23.266999999999999</v>
      </c>
      <c r="H1011">
        <f t="shared" si="10"/>
        <v>1.3000000000000007</v>
      </c>
      <c r="I1011" t="str">
        <f t="shared" si="11"/>
        <v xml:space="preserve"> </v>
      </c>
      <c r="J1011" s="42">
        <v>630</v>
      </c>
      <c r="K1011" s="42">
        <v>18113</v>
      </c>
      <c r="L1011" s="42">
        <v>1.4670000000000001</v>
      </c>
      <c r="M1011" s="42" t="str">
        <f t="shared" si="12"/>
        <v xml:space="preserve"> </v>
      </c>
      <c r="N1011" s="42" t="s">
        <v>102</v>
      </c>
      <c r="O1011" s="42" t="s">
        <v>102</v>
      </c>
      <c r="P1011" s="42" t="s">
        <v>102</v>
      </c>
    </row>
    <row r="1012" spans="1:16">
      <c r="A1012" s="41">
        <v>14</v>
      </c>
      <c r="B1012" s="41" t="s">
        <v>375</v>
      </c>
      <c r="C1012" s="41" t="s">
        <v>133</v>
      </c>
      <c r="D1012" s="41" t="s">
        <v>368</v>
      </c>
      <c r="E1012" s="41" t="s">
        <v>102</v>
      </c>
      <c r="F1012" s="41" t="s">
        <v>102</v>
      </c>
      <c r="G1012" s="41" t="s">
        <v>102</v>
      </c>
      <c r="H1012" t="e">
        <f t="shared" si="10"/>
        <v>#VALUE!</v>
      </c>
      <c r="I1012" t="str">
        <f t="shared" si="11"/>
        <v xml:space="preserve"> </v>
      </c>
      <c r="J1012" s="42" t="s">
        <v>102</v>
      </c>
      <c r="K1012" s="42" t="s">
        <v>102</v>
      </c>
      <c r="L1012" s="42"/>
      <c r="M1012" s="42" t="str">
        <f t="shared" si="12"/>
        <v xml:space="preserve"> </v>
      </c>
      <c r="N1012" s="42" t="s">
        <v>102</v>
      </c>
      <c r="O1012" s="42">
        <v>3.4468399999999999</v>
      </c>
      <c r="P1012" s="42">
        <v>1.5580000000000001</v>
      </c>
    </row>
    <row r="1013" spans="1:16">
      <c r="A1013" s="41">
        <v>15</v>
      </c>
      <c r="B1013" s="41" t="s">
        <v>376</v>
      </c>
      <c r="C1013" s="41" t="s">
        <v>377</v>
      </c>
      <c r="D1013" s="41"/>
      <c r="E1013" s="41">
        <v>22.611000000000001</v>
      </c>
      <c r="F1013" s="41">
        <v>21.9</v>
      </c>
      <c r="G1013" s="41">
        <v>23.792000000000002</v>
      </c>
      <c r="H1013">
        <f t="shared" si="10"/>
        <v>1.892000000000003</v>
      </c>
      <c r="I1013" t="str">
        <f t="shared" si="11"/>
        <v xml:space="preserve"> </v>
      </c>
      <c r="J1013" s="42">
        <v>3258</v>
      </c>
      <c r="K1013" s="42">
        <v>139235</v>
      </c>
      <c r="L1013" s="42">
        <v>1.4690000000000001</v>
      </c>
      <c r="M1013" s="42" t="str">
        <f t="shared" si="12"/>
        <v>OUTSIDE</v>
      </c>
      <c r="N1013" s="42" t="s">
        <v>102</v>
      </c>
      <c r="O1013" s="42">
        <v>4.9912200000000002</v>
      </c>
      <c r="P1013" s="42">
        <v>1.669</v>
      </c>
    </row>
    <row r="1014" spans="1:16">
      <c r="A1014" s="41">
        <v>16</v>
      </c>
      <c r="B1014" s="41" t="s">
        <v>378</v>
      </c>
      <c r="C1014" s="41" t="s">
        <v>379</v>
      </c>
      <c r="D1014" s="41"/>
      <c r="E1014" s="41">
        <v>22.597000000000001</v>
      </c>
      <c r="F1014" s="41">
        <v>21.783000000000001</v>
      </c>
      <c r="G1014" s="41">
        <v>23.75</v>
      </c>
      <c r="H1014">
        <f t="shared" si="10"/>
        <v>1.9669999999999987</v>
      </c>
      <c r="I1014" t="str">
        <f t="shared" si="11"/>
        <v xml:space="preserve"> </v>
      </c>
      <c r="J1014" s="42">
        <v>4953</v>
      </c>
      <c r="K1014" s="42">
        <v>201621</v>
      </c>
      <c r="L1014" s="42">
        <v>1.4690000000000001</v>
      </c>
      <c r="M1014" s="42" t="str">
        <f t="shared" si="12"/>
        <v>OUTSIDE</v>
      </c>
      <c r="N1014" s="42" t="s">
        <v>102</v>
      </c>
      <c r="O1014" s="42">
        <v>2.5969600000000002</v>
      </c>
      <c r="P1014" s="42">
        <v>1.3440000000000001</v>
      </c>
    </row>
    <row r="1015" spans="1:16">
      <c r="A1015" s="41">
        <v>17</v>
      </c>
      <c r="B1015" s="41" t="s">
        <v>380</v>
      </c>
      <c r="C1015" s="41" t="s">
        <v>381</v>
      </c>
      <c r="D1015" s="41"/>
      <c r="E1015" s="41">
        <v>22.591999999999999</v>
      </c>
      <c r="F1015" s="41">
        <v>21.908000000000001</v>
      </c>
      <c r="G1015" s="41">
        <v>23.658000000000001</v>
      </c>
      <c r="H1015">
        <f t="shared" si="10"/>
        <v>1.75</v>
      </c>
      <c r="I1015" t="str">
        <f t="shared" si="11"/>
        <v xml:space="preserve"> </v>
      </c>
      <c r="J1015" s="42">
        <v>3072</v>
      </c>
      <c r="K1015" s="42">
        <v>104905</v>
      </c>
      <c r="L1015" s="42">
        <v>1.466</v>
      </c>
      <c r="M1015" s="42" t="str">
        <f t="shared" si="12"/>
        <v xml:space="preserve"> </v>
      </c>
      <c r="N1015" s="42" t="s">
        <v>102</v>
      </c>
      <c r="O1015" s="42">
        <v>2.5297800000000001</v>
      </c>
      <c r="P1015" s="42">
        <v>1.4</v>
      </c>
    </row>
    <row r="1016" spans="1:16">
      <c r="A1016" s="41">
        <v>18</v>
      </c>
      <c r="B1016" s="41" t="s">
        <v>382</v>
      </c>
      <c r="C1016" s="41" t="s">
        <v>383</v>
      </c>
      <c r="D1016" s="41"/>
      <c r="E1016" s="41">
        <v>22.591999999999999</v>
      </c>
      <c r="F1016" s="41">
        <v>21.925000000000001</v>
      </c>
      <c r="G1016" s="41">
        <v>23.824999999999999</v>
      </c>
      <c r="H1016">
        <f t="shared" si="10"/>
        <v>1.8999999999999986</v>
      </c>
      <c r="I1016" t="str">
        <f t="shared" si="11"/>
        <v xml:space="preserve"> </v>
      </c>
      <c r="J1016" s="42">
        <v>2815</v>
      </c>
      <c r="K1016" s="42">
        <v>102191</v>
      </c>
      <c r="L1016" s="42">
        <v>1.466</v>
      </c>
      <c r="M1016" s="42" t="str">
        <f t="shared" si="12"/>
        <v xml:space="preserve"> </v>
      </c>
      <c r="N1016" s="42" t="s">
        <v>102</v>
      </c>
      <c r="O1016" s="42">
        <v>2.8382399999999999</v>
      </c>
      <c r="P1016" s="42">
        <v>0</v>
      </c>
    </row>
    <row r="1017" spans="1:16">
      <c r="A1017" s="41">
        <v>19</v>
      </c>
      <c r="B1017" s="41" t="s">
        <v>384</v>
      </c>
      <c r="C1017" s="41" t="s">
        <v>385</v>
      </c>
      <c r="D1017" s="41"/>
      <c r="E1017" s="41">
        <v>22.587</v>
      </c>
      <c r="F1017" s="41">
        <v>21.783000000000001</v>
      </c>
      <c r="G1017" s="41">
        <v>23.3</v>
      </c>
      <c r="H1017">
        <f t="shared" si="10"/>
        <v>1.5169999999999995</v>
      </c>
      <c r="I1017" t="str">
        <f t="shared" si="11"/>
        <v xml:space="preserve"> </v>
      </c>
      <c r="J1017" s="42">
        <v>3349</v>
      </c>
      <c r="K1017" s="42">
        <v>114651</v>
      </c>
      <c r="L1017" s="42">
        <v>1.466</v>
      </c>
      <c r="M1017" s="42" t="str">
        <f t="shared" si="12"/>
        <v xml:space="preserve"> </v>
      </c>
      <c r="N1017" s="42" t="s">
        <v>102</v>
      </c>
      <c r="O1017" s="42">
        <v>4.3177000000000003</v>
      </c>
      <c r="P1017" s="42">
        <v>1.494</v>
      </c>
    </row>
    <row r="1018" spans="1:16">
      <c r="A1018" s="41">
        <v>20</v>
      </c>
      <c r="B1018" s="41" t="s">
        <v>386</v>
      </c>
      <c r="C1018" s="41" t="s">
        <v>387</v>
      </c>
      <c r="D1018" s="41"/>
      <c r="E1018" s="41">
        <v>22.706</v>
      </c>
      <c r="F1018" s="41">
        <v>21.9</v>
      </c>
      <c r="G1018" s="41">
        <v>23.9</v>
      </c>
      <c r="H1018">
        <f t="shared" si="10"/>
        <v>2</v>
      </c>
      <c r="I1018" t="str">
        <f t="shared" si="11"/>
        <v xml:space="preserve"> </v>
      </c>
      <c r="J1018" s="42">
        <v>3595</v>
      </c>
      <c r="K1018" s="42">
        <v>174414</v>
      </c>
      <c r="L1018" s="42">
        <v>1.482</v>
      </c>
      <c r="M1018" s="42" t="str">
        <f t="shared" si="12"/>
        <v>OUTSIDE</v>
      </c>
      <c r="N1018" s="42" t="s">
        <v>102</v>
      </c>
      <c r="O1018" s="42">
        <v>10.54175</v>
      </c>
      <c r="P1018" s="42">
        <v>1.36</v>
      </c>
    </row>
    <row r="1019" spans="1:16">
      <c r="A1019" s="41">
        <v>21</v>
      </c>
      <c r="B1019" s="41" t="s">
        <v>388</v>
      </c>
      <c r="C1019" s="41" t="s">
        <v>389</v>
      </c>
      <c r="D1019" s="41"/>
      <c r="E1019" s="41">
        <v>22.658000000000001</v>
      </c>
      <c r="F1019" s="41">
        <v>22.108000000000001</v>
      </c>
      <c r="G1019" s="41">
        <v>23.832999999999998</v>
      </c>
      <c r="H1019">
        <f t="shared" si="10"/>
        <v>1.7249999999999979</v>
      </c>
      <c r="I1019" t="str">
        <f t="shared" si="11"/>
        <v xml:space="preserve"> </v>
      </c>
      <c r="J1019" s="42">
        <v>9519</v>
      </c>
      <c r="K1019" s="42">
        <v>425836</v>
      </c>
      <c r="L1019" s="42">
        <v>1.4710000000000001</v>
      </c>
      <c r="M1019" s="42" t="str">
        <f t="shared" si="12"/>
        <v>OUTSIDE</v>
      </c>
      <c r="N1019" s="42" t="s">
        <v>102</v>
      </c>
      <c r="O1019" s="42">
        <v>1.32382</v>
      </c>
      <c r="P1019" s="42">
        <v>1.4470000000000001</v>
      </c>
    </row>
    <row r="1020" spans="1:16">
      <c r="A1020" s="41">
        <v>22</v>
      </c>
      <c r="B1020" s="41" t="s">
        <v>390</v>
      </c>
      <c r="C1020" s="41" t="s">
        <v>391</v>
      </c>
      <c r="D1020" s="41"/>
      <c r="E1020" s="41">
        <v>22.61</v>
      </c>
      <c r="F1020" s="41">
        <v>22.132999999999999</v>
      </c>
      <c r="G1020" s="41">
        <v>23.867000000000001</v>
      </c>
      <c r="H1020">
        <f t="shared" si="10"/>
        <v>1.7340000000000018</v>
      </c>
      <c r="I1020" t="str">
        <f t="shared" si="11"/>
        <v xml:space="preserve"> </v>
      </c>
      <c r="J1020" s="42">
        <v>1221</v>
      </c>
      <c r="K1020" s="42">
        <v>53476</v>
      </c>
      <c r="L1020" s="42">
        <v>1.4670000000000001</v>
      </c>
      <c r="M1020" s="42" t="str">
        <f t="shared" si="12"/>
        <v xml:space="preserve"> </v>
      </c>
      <c r="N1020" s="42" t="s">
        <v>102</v>
      </c>
      <c r="O1020" s="42">
        <v>2.6023499999999999</v>
      </c>
      <c r="P1020" s="42">
        <v>0</v>
      </c>
    </row>
    <row r="1021" spans="1:16">
      <c r="A1021" s="41">
        <v>23</v>
      </c>
      <c r="B1021" s="41" t="s">
        <v>392</v>
      </c>
      <c r="C1021" s="41" t="s">
        <v>393</v>
      </c>
      <c r="D1021" s="41"/>
      <c r="E1021" s="41">
        <v>22.617000000000001</v>
      </c>
      <c r="F1021" s="41">
        <v>21.867000000000001</v>
      </c>
      <c r="G1021" s="41">
        <v>24.308</v>
      </c>
      <c r="H1021">
        <f t="shared" si="10"/>
        <v>2.4409999999999989</v>
      </c>
      <c r="I1021" t="str">
        <f t="shared" si="11"/>
        <v xml:space="preserve"> </v>
      </c>
      <c r="J1021" s="42">
        <v>1754</v>
      </c>
      <c r="K1021" s="42">
        <v>105122</v>
      </c>
      <c r="L1021" s="42">
        <v>1.468</v>
      </c>
      <c r="M1021" s="42" t="str">
        <f t="shared" si="12"/>
        <v>OUTSIDE</v>
      </c>
      <c r="N1021" s="42" t="s">
        <v>102</v>
      </c>
      <c r="O1021" s="42">
        <v>5.3658400000000004</v>
      </c>
      <c r="P1021" s="42">
        <v>1.4990000000000001</v>
      </c>
    </row>
    <row r="1022" spans="1:16">
      <c r="A1022" s="41">
        <v>24</v>
      </c>
      <c r="B1022" s="41" t="s">
        <v>394</v>
      </c>
      <c r="C1022" s="41" t="s">
        <v>395</v>
      </c>
      <c r="D1022" s="41"/>
      <c r="E1022" s="41">
        <v>22.582000000000001</v>
      </c>
      <c r="F1022" s="41">
        <v>21.957999999999998</v>
      </c>
      <c r="G1022" s="41">
        <v>23.774999999999999</v>
      </c>
      <c r="H1022">
        <f t="shared" si="10"/>
        <v>1.8170000000000002</v>
      </c>
      <c r="I1022" t="str">
        <f t="shared" si="11"/>
        <v xml:space="preserve"> </v>
      </c>
      <c r="J1022" s="42">
        <v>5296</v>
      </c>
      <c r="K1022" s="42">
        <v>216754</v>
      </c>
      <c r="L1022" s="42">
        <v>1.466</v>
      </c>
      <c r="M1022" s="42" t="str">
        <f t="shared" si="12"/>
        <v xml:space="preserve"> </v>
      </c>
      <c r="N1022" s="42" t="s">
        <v>102</v>
      </c>
      <c r="O1022" s="42">
        <v>1.20773</v>
      </c>
      <c r="P1022" s="42">
        <v>1.175</v>
      </c>
    </row>
    <row r="1023" spans="1:16">
      <c r="A1023" s="41">
        <v>25</v>
      </c>
      <c r="B1023" s="41" t="s">
        <v>396</v>
      </c>
      <c r="C1023" s="41" t="s">
        <v>397</v>
      </c>
      <c r="D1023" s="41"/>
      <c r="E1023" s="41">
        <v>22.606999999999999</v>
      </c>
      <c r="F1023" s="41">
        <v>22.15</v>
      </c>
      <c r="G1023" s="41">
        <v>23.582999999999998</v>
      </c>
      <c r="H1023">
        <f t="shared" si="10"/>
        <v>1.4329999999999998</v>
      </c>
      <c r="I1023" t="str">
        <f t="shared" si="11"/>
        <v xml:space="preserve"> </v>
      </c>
      <c r="J1023" s="42">
        <v>1407</v>
      </c>
      <c r="K1023" s="42">
        <v>48787</v>
      </c>
      <c r="L1023" s="42">
        <v>1.474</v>
      </c>
      <c r="M1023" s="42" t="str">
        <f t="shared" si="12"/>
        <v>OUTSIDE</v>
      </c>
      <c r="N1023" s="42" t="s">
        <v>102</v>
      </c>
      <c r="O1023" s="42">
        <v>4.2861099999999999</v>
      </c>
      <c r="P1023" s="42">
        <v>1.4159999999999999</v>
      </c>
    </row>
    <row r="1024" spans="1:16">
      <c r="A1024" s="41">
        <v>26</v>
      </c>
      <c r="B1024" s="41" t="s">
        <v>584</v>
      </c>
      <c r="C1024" s="41" t="s">
        <v>585</v>
      </c>
      <c r="D1024" s="41"/>
      <c r="E1024" s="41">
        <v>22.571999999999999</v>
      </c>
      <c r="F1024" s="41">
        <v>21.917000000000002</v>
      </c>
      <c r="G1024" s="41">
        <v>23.8</v>
      </c>
      <c r="H1024">
        <f t="shared" si="10"/>
        <v>1.8829999999999991</v>
      </c>
      <c r="I1024" t="str">
        <f t="shared" si="11"/>
        <v xml:space="preserve"> </v>
      </c>
      <c r="J1024" s="42">
        <v>4731</v>
      </c>
      <c r="K1024" s="42">
        <v>173138</v>
      </c>
      <c r="L1024" s="42">
        <v>1.4670000000000001</v>
      </c>
      <c r="M1024" s="42" t="str">
        <f t="shared" si="12"/>
        <v xml:space="preserve"> </v>
      </c>
      <c r="N1024" s="42" t="s">
        <v>102</v>
      </c>
      <c r="O1024" s="42">
        <v>1.4462999999999999</v>
      </c>
      <c r="P1024" s="42">
        <v>0</v>
      </c>
    </row>
    <row r="1025" spans="1:16">
      <c r="A1025" s="41">
        <v>27</v>
      </c>
      <c r="B1025" s="41" t="s">
        <v>586</v>
      </c>
      <c r="C1025" s="41" t="s">
        <v>587</v>
      </c>
      <c r="D1025" s="41"/>
      <c r="E1025" s="41">
        <v>22.724</v>
      </c>
      <c r="F1025" s="41">
        <v>22.1</v>
      </c>
      <c r="G1025" s="41">
        <v>23.925000000000001</v>
      </c>
      <c r="H1025">
        <f t="shared" si="10"/>
        <v>1.8249999999999993</v>
      </c>
      <c r="I1025" t="str">
        <f t="shared" si="11"/>
        <v xml:space="preserve"> </v>
      </c>
      <c r="J1025" s="42">
        <v>849</v>
      </c>
      <c r="K1025" s="42">
        <v>58424</v>
      </c>
      <c r="L1025" s="42">
        <v>1.484</v>
      </c>
      <c r="M1025" s="42" t="str">
        <f t="shared" si="12"/>
        <v>OUTSIDE</v>
      </c>
      <c r="N1025" s="42" t="s">
        <v>102</v>
      </c>
      <c r="O1025" s="42">
        <v>5.0577699999999997</v>
      </c>
      <c r="P1025" s="42">
        <v>1.4890000000000001</v>
      </c>
    </row>
    <row r="1026" spans="1:16">
      <c r="A1026" s="41">
        <v>28</v>
      </c>
      <c r="B1026" s="41" t="s">
        <v>588</v>
      </c>
      <c r="C1026" s="41" t="s">
        <v>589</v>
      </c>
      <c r="D1026" s="41"/>
      <c r="E1026" s="41">
        <v>22.556000000000001</v>
      </c>
      <c r="F1026" s="41">
        <v>21.692</v>
      </c>
      <c r="G1026" s="41">
        <v>23.667000000000002</v>
      </c>
      <c r="H1026">
        <f t="shared" si="10"/>
        <v>1.9750000000000014</v>
      </c>
      <c r="I1026" t="str">
        <f t="shared" si="11"/>
        <v xml:space="preserve"> </v>
      </c>
      <c r="J1026" s="42">
        <v>4944</v>
      </c>
      <c r="K1026" s="42">
        <v>204309</v>
      </c>
      <c r="L1026" s="42">
        <v>1.466</v>
      </c>
      <c r="M1026" s="42" t="str">
        <f t="shared" si="12"/>
        <v xml:space="preserve"> </v>
      </c>
      <c r="N1026" s="42" t="s">
        <v>102</v>
      </c>
      <c r="O1026" s="42">
        <v>4.9988400000000004</v>
      </c>
      <c r="P1026" s="42">
        <v>0</v>
      </c>
    </row>
    <row r="1027" spans="1:16">
      <c r="A1027" s="41">
        <v>29</v>
      </c>
      <c r="B1027" s="41" t="s">
        <v>590</v>
      </c>
      <c r="C1027" s="41" t="s">
        <v>591</v>
      </c>
      <c r="D1027" s="41"/>
      <c r="E1027" s="41">
        <v>22.562000000000001</v>
      </c>
      <c r="F1027" s="41">
        <v>21.925000000000001</v>
      </c>
      <c r="G1027" s="41">
        <v>23.7</v>
      </c>
      <c r="H1027">
        <f t="shared" si="10"/>
        <v>1.7749999999999986</v>
      </c>
      <c r="I1027" t="str">
        <f t="shared" si="11"/>
        <v xml:space="preserve"> </v>
      </c>
      <c r="J1027" s="42">
        <v>5038</v>
      </c>
      <c r="K1027" s="42">
        <v>201929</v>
      </c>
      <c r="L1027" s="42">
        <v>1.4670000000000001</v>
      </c>
      <c r="M1027" s="42" t="str">
        <f t="shared" si="12"/>
        <v xml:space="preserve"> </v>
      </c>
      <c r="N1027" s="42" t="s">
        <v>102</v>
      </c>
      <c r="O1027" s="42">
        <v>6.2926299999999999</v>
      </c>
      <c r="P1027" s="42">
        <v>1.47</v>
      </c>
    </row>
    <row r="1028" spans="1:16">
      <c r="A1028" s="41">
        <v>30</v>
      </c>
      <c r="B1028" s="41" t="s">
        <v>592</v>
      </c>
      <c r="C1028" s="41" t="s">
        <v>593</v>
      </c>
      <c r="D1028" s="41"/>
      <c r="E1028" s="41">
        <v>22.515000000000001</v>
      </c>
      <c r="F1028" s="41">
        <v>21.632999999999999</v>
      </c>
      <c r="G1028" s="41">
        <v>23.792000000000002</v>
      </c>
      <c r="H1028">
        <f t="shared" si="10"/>
        <v>2.1590000000000025</v>
      </c>
      <c r="I1028" t="str">
        <f t="shared" si="11"/>
        <v xml:space="preserve"> </v>
      </c>
      <c r="J1028" s="42">
        <v>6580</v>
      </c>
      <c r="K1028" s="42">
        <v>254192</v>
      </c>
      <c r="L1028" s="42">
        <v>1.464</v>
      </c>
      <c r="M1028" s="42" t="str">
        <f t="shared" si="12"/>
        <v xml:space="preserve"> </v>
      </c>
      <c r="N1028" s="42" t="s">
        <v>102</v>
      </c>
      <c r="O1028" s="42">
        <v>1.3948499999999999</v>
      </c>
      <c r="P1028" s="42">
        <v>0</v>
      </c>
    </row>
    <row r="1029" spans="1:16">
      <c r="A1029" s="41">
        <v>31</v>
      </c>
      <c r="B1029" s="41" t="s">
        <v>594</v>
      </c>
      <c r="C1029" s="41" t="s">
        <v>595</v>
      </c>
      <c r="D1029" s="41"/>
      <c r="E1029" s="41">
        <v>22.513999999999999</v>
      </c>
      <c r="F1029" s="41">
        <v>21.757999999999999</v>
      </c>
      <c r="G1029" s="41">
        <v>23.516999999999999</v>
      </c>
      <c r="H1029">
        <f t="shared" si="10"/>
        <v>1.7590000000000003</v>
      </c>
      <c r="I1029" t="str">
        <f t="shared" si="11"/>
        <v xml:space="preserve"> </v>
      </c>
      <c r="J1029" s="42">
        <v>1434</v>
      </c>
      <c r="K1029" s="42">
        <v>56345</v>
      </c>
      <c r="L1029" s="42">
        <v>1.4650000000000001</v>
      </c>
      <c r="M1029" s="42" t="str">
        <f t="shared" si="12"/>
        <v xml:space="preserve"> </v>
      </c>
      <c r="N1029" s="42" t="s">
        <v>102</v>
      </c>
      <c r="O1029" s="42">
        <v>1.68842</v>
      </c>
      <c r="P1029" s="42">
        <v>1.2030000000000001</v>
      </c>
    </row>
    <row r="1030" spans="1:16">
      <c r="A1030" s="41">
        <v>32</v>
      </c>
      <c r="B1030" s="41" t="s">
        <v>596</v>
      </c>
      <c r="C1030" s="41" t="s">
        <v>597</v>
      </c>
      <c r="D1030" s="41"/>
      <c r="E1030" s="41">
        <v>22.533000000000001</v>
      </c>
      <c r="F1030" s="41">
        <v>21.817</v>
      </c>
      <c r="G1030" s="41">
        <v>23.641999999999999</v>
      </c>
      <c r="H1030">
        <f t="shared" si="10"/>
        <v>1.8249999999999993</v>
      </c>
      <c r="I1030" t="str">
        <f t="shared" si="11"/>
        <v xml:space="preserve"> </v>
      </c>
      <c r="J1030" s="42">
        <v>2046</v>
      </c>
      <c r="K1030" s="42">
        <v>68204</v>
      </c>
      <c r="L1030" s="42">
        <v>1.4650000000000001</v>
      </c>
      <c r="M1030" s="42" t="str">
        <f t="shared" si="12"/>
        <v xml:space="preserve"> </v>
      </c>
      <c r="N1030" s="42" t="s">
        <v>102</v>
      </c>
      <c r="O1030" s="42">
        <v>4.1626500000000002</v>
      </c>
      <c r="P1030" s="42">
        <v>0</v>
      </c>
    </row>
    <row r="1031" spans="1:16">
      <c r="A1031" s="41">
        <v>33</v>
      </c>
      <c r="B1031" s="41" t="s">
        <v>598</v>
      </c>
      <c r="C1031" s="41" t="s">
        <v>599</v>
      </c>
      <c r="D1031" s="41"/>
      <c r="E1031" s="41">
        <v>22.547000000000001</v>
      </c>
      <c r="F1031" s="41">
        <v>21.808</v>
      </c>
      <c r="G1031" s="41">
        <v>23.641999999999999</v>
      </c>
      <c r="H1031">
        <f t="shared" si="10"/>
        <v>1.8339999999999996</v>
      </c>
      <c r="I1031" t="str">
        <f t="shared" ref="I1031:I1062" si="13">IF(ISNUMBER(H1031),(IF(OR(H1031&gt;3.133, H1031&lt;1.3),"OUTSIDE", " ")), " ")</f>
        <v xml:space="preserve"> </v>
      </c>
      <c r="J1031" s="42">
        <v>3271</v>
      </c>
      <c r="K1031" s="42">
        <v>168151</v>
      </c>
      <c r="L1031" s="42">
        <v>1.4650000000000001</v>
      </c>
      <c r="M1031" s="42" t="str">
        <f t="shared" si="12"/>
        <v xml:space="preserve"> </v>
      </c>
      <c r="N1031" s="42" t="s">
        <v>102</v>
      </c>
      <c r="O1031" s="42">
        <v>1.5100000000000001E-3</v>
      </c>
      <c r="P1031" s="42">
        <v>3.2000000000000001E-2</v>
      </c>
    </row>
    <row r="1032" spans="1:16">
      <c r="A1032" s="41">
        <v>34</v>
      </c>
      <c r="B1032" s="41" t="s">
        <v>600</v>
      </c>
      <c r="C1032" s="41" t="s">
        <v>601</v>
      </c>
      <c r="D1032" s="41"/>
      <c r="E1032" s="41">
        <v>23.274999999999999</v>
      </c>
      <c r="F1032" s="41">
        <v>23.266999999999999</v>
      </c>
      <c r="G1032" s="41">
        <v>23.3</v>
      </c>
      <c r="H1032">
        <f t="shared" si="10"/>
        <v>3.3000000000001251E-2</v>
      </c>
      <c r="I1032" t="str">
        <f t="shared" si="13"/>
        <v>OUTSIDE</v>
      </c>
      <c r="J1032" s="42">
        <v>0</v>
      </c>
      <c r="K1032" s="42">
        <v>61</v>
      </c>
      <c r="L1032" s="42">
        <v>1.514</v>
      </c>
      <c r="M1032" s="42" t="str">
        <f t="shared" si="12"/>
        <v>OUTSIDE</v>
      </c>
      <c r="N1032" s="42" t="s">
        <v>102</v>
      </c>
      <c r="O1032" s="42">
        <v>5.0936199999999996</v>
      </c>
      <c r="P1032" s="42">
        <v>1.3779999999999999</v>
      </c>
    </row>
    <row r="1033" spans="1:16">
      <c r="A1033" s="41">
        <v>35</v>
      </c>
      <c r="B1033" s="41" t="s">
        <v>602</v>
      </c>
      <c r="C1033" s="41" t="s">
        <v>603</v>
      </c>
      <c r="D1033" s="41"/>
      <c r="E1033" s="41">
        <v>22.524000000000001</v>
      </c>
      <c r="F1033" s="41">
        <v>21.757999999999999</v>
      </c>
      <c r="G1033" s="41">
        <v>23.625</v>
      </c>
      <c r="H1033">
        <f t="shared" si="10"/>
        <v>1.8670000000000009</v>
      </c>
      <c r="I1033" t="str">
        <f t="shared" si="13"/>
        <v xml:space="preserve"> </v>
      </c>
      <c r="J1033" s="42">
        <v>5469</v>
      </c>
      <c r="K1033" s="42">
        <v>205758</v>
      </c>
      <c r="L1033" s="42">
        <v>1.466</v>
      </c>
      <c r="M1033" s="42" t="str">
        <f t="shared" si="12"/>
        <v xml:space="preserve"> </v>
      </c>
      <c r="N1033" s="42" t="s">
        <v>102</v>
      </c>
      <c r="O1033" s="42">
        <v>2.6973099999999999</v>
      </c>
      <c r="P1033" s="42">
        <v>0</v>
      </c>
    </row>
    <row r="1034" spans="1:16">
      <c r="A1034" s="41">
        <v>36</v>
      </c>
      <c r="B1034" s="41" t="s">
        <v>604</v>
      </c>
      <c r="C1034" s="41" t="s">
        <v>605</v>
      </c>
      <c r="D1034" s="41"/>
      <c r="E1034" s="41">
        <v>22.509</v>
      </c>
      <c r="F1034" s="41">
        <v>21.858000000000001</v>
      </c>
      <c r="G1034" s="41">
        <v>23.824999999999999</v>
      </c>
      <c r="H1034">
        <f t="shared" si="10"/>
        <v>1.9669999999999987</v>
      </c>
      <c r="I1034" t="str">
        <f t="shared" si="13"/>
        <v xml:space="preserve"> </v>
      </c>
      <c r="J1034" s="42">
        <v>2237</v>
      </c>
      <c r="K1034" s="42">
        <v>108958</v>
      </c>
      <c r="L1034" s="42">
        <v>1.4670000000000001</v>
      </c>
      <c r="M1034" s="42" t="str">
        <f t="shared" si="12"/>
        <v xml:space="preserve"> </v>
      </c>
      <c r="N1034" s="42" t="s">
        <v>102</v>
      </c>
      <c r="O1034" s="42">
        <v>4.4763700000000002</v>
      </c>
      <c r="P1034" s="42">
        <v>1.24</v>
      </c>
    </row>
    <row r="1035" spans="1:16">
      <c r="A1035" s="41">
        <v>37</v>
      </c>
      <c r="B1035" s="41" t="s">
        <v>606</v>
      </c>
      <c r="C1035" s="41" t="s">
        <v>607</v>
      </c>
      <c r="D1035" s="41"/>
      <c r="E1035" s="41">
        <v>22.483000000000001</v>
      </c>
      <c r="F1035" s="41">
        <v>21.742000000000001</v>
      </c>
      <c r="G1035" s="41">
        <v>23.55</v>
      </c>
      <c r="H1035">
        <f t="shared" si="10"/>
        <v>1.8079999999999998</v>
      </c>
      <c r="I1035" t="str">
        <f t="shared" si="13"/>
        <v xml:space="preserve"> </v>
      </c>
      <c r="J1035" s="42">
        <v>5120</v>
      </c>
      <c r="K1035" s="42">
        <v>180823</v>
      </c>
      <c r="L1035" s="42">
        <v>1.4630000000000001</v>
      </c>
      <c r="M1035" s="42" t="str">
        <f t="shared" si="12"/>
        <v xml:space="preserve"> </v>
      </c>
      <c r="N1035" s="42" t="s">
        <v>102</v>
      </c>
      <c r="O1035" s="42">
        <v>2.6451099999999999</v>
      </c>
      <c r="P1035" s="42">
        <v>1.3939999999999999</v>
      </c>
    </row>
    <row r="1036" spans="1:16">
      <c r="A1036" s="41">
        <v>38</v>
      </c>
      <c r="B1036" s="41" t="s">
        <v>608</v>
      </c>
      <c r="C1036" s="41" t="s">
        <v>609</v>
      </c>
      <c r="D1036" s="41"/>
      <c r="E1036" s="41">
        <v>22.506</v>
      </c>
      <c r="F1036" s="41">
        <v>21.783000000000001</v>
      </c>
      <c r="G1036" s="41">
        <v>23.55</v>
      </c>
      <c r="H1036">
        <f t="shared" si="10"/>
        <v>1.7669999999999995</v>
      </c>
      <c r="I1036" t="str">
        <f t="shared" si="13"/>
        <v xml:space="preserve"> </v>
      </c>
      <c r="J1036" s="42">
        <v>2601</v>
      </c>
      <c r="K1036" s="42">
        <v>106849</v>
      </c>
      <c r="L1036" s="42">
        <v>1.4650000000000001</v>
      </c>
      <c r="M1036" s="42" t="str">
        <f t="shared" si="12"/>
        <v xml:space="preserve"> </v>
      </c>
      <c r="N1036" s="42" t="s">
        <v>102</v>
      </c>
      <c r="O1036" s="42">
        <v>3.1972800000000001</v>
      </c>
      <c r="P1036" s="42">
        <v>1.1970000000000001</v>
      </c>
    </row>
    <row r="1037" spans="1:16">
      <c r="A1037" s="41">
        <v>39</v>
      </c>
      <c r="B1037" s="41" t="s">
        <v>610</v>
      </c>
      <c r="C1037" s="41" t="s">
        <v>611</v>
      </c>
      <c r="D1037" s="41"/>
      <c r="E1037" s="41">
        <v>22.488</v>
      </c>
      <c r="F1037" s="41">
        <v>21.766999999999999</v>
      </c>
      <c r="G1037" s="41">
        <v>23.742000000000001</v>
      </c>
      <c r="H1037">
        <f t="shared" si="10"/>
        <v>1.9750000000000014</v>
      </c>
      <c r="I1037" t="str">
        <f t="shared" si="13"/>
        <v xml:space="preserve"> </v>
      </c>
      <c r="J1037" s="42">
        <v>3771</v>
      </c>
      <c r="K1037" s="42">
        <v>129155</v>
      </c>
      <c r="L1037" s="42">
        <v>1.4650000000000001</v>
      </c>
      <c r="M1037" s="42" t="str">
        <f t="shared" si="12"/>
        <v xml:space="preserve"> </v>
      </c>
      <c r="N1037" s="42" t="s">
        <v>102</v>
      </c>
      <c r="O1037" s="42">
        <v>3.3269500000000001</v>
      </c>
      <c r="P1037" s="42">
        <v>1.4370000000000001</v>
      </c>
    </row>
    <row r="1038" spans="1:16">
      <c r="A1038" s="41">
        <v>40</v>
      </c>
      <c r="B1038" s="41" t="s">
        <v>612</v>
      </c>
      <c r="C1038" s="41" t="s">
        <v>613</v>
      </c>
      <c r="D1038" s="41"/>
      <c r="E1038" s="41">
        <v>22.518000000000001</v>
      </c>
      <c r="F1038" s="41">
        <v>21.733000000000001</v>
      </c>
      <c r="G1038" s="41">
        <v>23.692</v>
      </c>
      <c r="H1038">
        <f t="shared" si="10"/>
        <v>1.9589999999999996</v>
      </c>
      <c r="I1038" t="str">
        <f t="shared" si="13"/>
        <v xml:space="preserve"> </v>
      </c>
      <c r="J1038" s="42">
        <v>3331</v>
      </c>
      <c r="K1038" s="42">
        <v>134393</v>
      </c>
      <c r="L1038" s="42">
        <v>1.468</v>
      </c>
      <c r="M1038" s="42" t="str">
        <f t="shared" si="12"/>
        <v>OUTSIDE</v>
      </c>
      <c r="N1038" s="42" t="s">
        <v>102</v>
      </c>
      <c r="O1038" s="42">
        <v>2.0115099999999999</v>
      </c>
      <c r="P1038" s="42">
        <v>1.302</v>
      </c>
    </row>
    <row r="1039" spans="1:16">
      <c r="A1039" s="41">
        <v>41</v>
      </c>
      <c r="B1039" s="41" t="s">
        <v>614</v>
      </c>
      <c r="C1039" s="41" t="s">
        <v>615</v>
      </c>
      <c r="D1039" s="41"/>
      <c r="E1039" s="41">
        <v>22.495000000000001</v>
      </c>
      <c r="F1039" s="41">
        <v>21.917000000000002</v>
      </c>
      <c r="G1039" s="41">
        <v>23.542000000000002</v>
      </c>
      <c r="H1039">
        <f t="shared" si="10"/>
        <v>1.625</v>
      </c>
      <c r="I1039" t="str">
        <f t="shared" si="13"/>
        <v xml:space="preserve"> </v>
      </c>
      <c r="J1039" s="42">
        <v>2158</v>
      </c>
      <c r="K1039" s="42">
        <v>81255</v>
      </c>
      <c r="L1039" s="42">
        <v>1.4630000000000001</v>
      </c>
      <c r="M1039" s="42" t="str">
        <f t="shared" si="12"/>
        <v xml:space="preserve"> </v>
      </c>
      <c r="N1039" s="42" t="s">
        <v>102</v>
      </c>
      <c r="O1039" s="42">
        <v>2.3747500000000001</v>
      </c>
      <c r="P1039" s="42">
        <v>0</v>
      </c>
    </row>
    <row r="1040" spans="1:16">
      <c r="A1040" s="41">
        <v>42</v>
      </c>
      <c r="B1040" s="41" t="s">
        <v>616</v>
      </c>
      <c r="C1040" s="41" t="s">
        <v>617</v>
      </c>
      <c r="D1040" s="41"/>
      <c r="E1040" s="41">
        <v>22.591000000000001</v>
      </c>
      <c r="F1040" s="41">
        <v>21.774999999999999</v>
      </c>
      <c r="G1040" s="41">
        <v>23.766999999999999</v>
      </c>
      <c r="H1040">
        <f t="shared" si="10"/>
        <v>1.9920000000000009</v>
      </c>
      <c r="I1040" t="str">
        <f t="shared" si="13"/>
        <v xml:space="preserve"> </v>
      </c>
      <c r="J1040" s="42">
        <v>1440</v>
      </c>
      <c r="K1040" s="42">
        <v>95928</v>
      </c>
      <c r="L1040" s="42">
        <v>1.472</v>
      </c>
      <c r="M1040" s="42" t="str">
        <f t="shared" si="12"/>
        <v>OUTSIDE</v>
      </c>
      <c r="N1040" s="42" t="s">
        <v>102</v>
      </c>
      <c r="O1040" s="42">
        <v>0.70943000000000001</v>
      </c>
      <c r="P1040" s="42">
        <v>1.6659999999999999</v>
      </c>
    </row>
    <row r="1041" spans="1:16">
      <c r="A1041" s="41">
        <v>43</v>
      </c>
      <c r="B1041" s="41" t="s">
        <v>618</v>
      </c>
      <c r="C1041" s="41" t="s">
        <v>619</v>
      </c>
      <c r="D1041" s="41"/>
      <c r="E1041" s="41">
        <v>22.513000000000002</v>
      </c>
      <c r="F1041" s="41">
        <v>21.891999999999999</v>
      </c>
      <c r="G1041" s="41">
        <v>23.841999999999999</v>
      </c>
      <c r="H1041">
        <f t="shared" si="10"/>
        <v>1.9499999999999993</v>
      </c>
      <c r="I1041" t="str">
        <f t="shared" si="13"/>
        <v xml:space="preserve"> </v>
      </c>
      <c r="J1041" s="42">
        <v>632</v>
      </c>
      <c r="K1041" s="42">
        <v>28658</v>
      </c>
      <c r="L1041" s="42">
        <v>1.466</v>
      </c>
      <c r="M1041" s="42" t="str">
        <f t="shared" si="12"/>
        <v xml:space="preserve"> </v>
      </c>
      <c r="N1041" s="42" t="s">
        <v>102</v>
      </c>
      <c r="O1041" s="42">
        <v>2.3281200000000002</v>
      </c>
      <c r="P1041" s="42">
        <v>0</v>
      </c>
    </row>
    <row r="1042" spans="1:16">
      <c r="A1042" s="41">
        <v>44</v>
      </c>
      <c r="B1042" s="41" t="s">
        <v>620</v>
      </c>
      <c r="C1042" s="41" t="s">
        <v>621</v>
      </c>
      <c r="D1042" s="41"/>
      <c r="E1042" s="41">
        <v>22.512</v>
      </c>
      <c r="F1042" s="41">
        <v>21.917000000000002</v>
      </c>
      <c r="G1042" s="41">
        <v>23.533000000000001</v>
      </c>
      <c r="H1042">
        <f t="shared" si="10"/>
        <v>1.6159999999999997</v>
      </c>
      <c r="I1042" t="str">
        <f t="shared" si="13"/>
        <v xml:space="preserve"> </v>
      </c>
      <c r="J1042" s="42">
        <v>2137</v>
      </c>
      <c r="K1042" s="42">
        <v>94045</v>
      </c>
      <c r="L1042" s="42">
        <v>1.466</v>
      </c>
      <c r="M1042" s="42" t="str">
        <f t="shared" si="12"/>
        <v xml:space="preserve"> </v>
      </c>
      <c r="N1042" s="42" t="s">
        <v>102</v>
      </c>
      <c r="O1042" s="42">
        <v>10.0015</v>
      </c>
      <c r="P1042" s="42">
        <v>1.274</v>
      </c>
    </row>
    <row r="1043" spans="1:16">
      <c r="A1043" s="41">
        <v>45</v>
      </c>
      <c r="B1043" s="41" t="s">
        <v>622</v>
      </c>
      <c r="C1043" s="41" t="s">
        <v>623</v>
      </c>
      <c r="D1043" s="41"/>
      <c r="E1043" s="41">
        <v>22.465</v>
      </c>
      <c r="F1043" s="41">
        <v>21.766999999999999</v>
      </c>
      <c r="G1043" s="41">
        <v>23.382999999999999</v>
      </c>
      <c r="H1043">
        <f t="shared" si="10"/>
        <v>1.6159999999999997</v>
      </c>
      <c r="I1043" t="str">
        <f t="shared" si="13"/>
        <v xml:space="preserve"> </v>
      </c>
      <c r="J1043" s="42">
        <v>11161</v>
      </c>
      <c r="K1043" s="42">
        <v>404012</v>
      </c>
      <c r="L1043" s="42">
        <v>1.462</v>
      </c>
      <c r="M1043" s="42" t="str">
        <f t="shared" si="12"/>
        <v xml:space="preserve"> </v>
      </c>
      <c r="N1043" s="42" t="s">
        <v>102</v>
      </c>
      <c r="O1043" s="42">
        <v>5.37704</v>
      </c>
      <c r="P1043" s="42">
        <v>1.458</v>
      </c>
    </row>
    <row r="1044" spans="1:16">
      <c r="A1044" s="41">
        <v>46</v>
      </c>
      <c r="B1044" s="41" t="s">
        <v>624</v>
      </c>
      <c r="C1044" s="41" t="s">
        <v>625</v>
      </c>
      <c r="D1044" s="41"/>
      <c r="E1044" s="41">
        <v>22.491</v>
      </c>
      <c r="F1044" s="41">
        <v>21.792000000000002</v>
      </c>
      <c r="G1044" s="41">
        <v>23.475000000000001</v>
      </c>
      <c r="H1044">
        <f t="shared" si="10"/>
        <v>1.6829999999999998</v>
      </c>
      <c r="I1044" t="str">
        <f t="shared" si="13"/>
        <v xml:space="preserve"> </v>
      </c>
      <c r="J1044" s="42">
        <v>5491</v>
      </c>
      <c r="K1044" s="42">
        <v>217206</v>
      </c>
      <c r="L1044" s="42">
        <v>1.4630000000000001</v>
      </c>
      <c r="M1044" s="42" t="str">
        <f t="shared" si="12"/>
        <v xml:space="preserve"> </v>
      </c>
      <c r="N1044" s="42" t="s">
        <v>102</v>
      </c>
      <c r="O1044" s="42">
        <v>0.96226</v>
      </c>
      <c r="P1044" s="42">
        <v>1.0149999999999999</v>
      </c>
    </row>
    <row r="1045" spans="1:16">
      <c r="A1045" s="41">
        <v>47</v>
      </c>
      <c r="B1045" s="41" t="s">
        <v>626</v>
      </c>
      <c r="C1045" s="41" t="s">
        <v>627</v>
      </c>
      <c r="D1045" s="41"/>
      <c r="E1045" s="41">
        <v>22.52</v>
      </c>
      <c r="F1045" s="41">
        <v>21.957999999999998</v>
      </c>
      <c r="G1045" s="41">
        <v>23.3</v>
      </c>
      <c r="H1045">
        <f t="shared" si="10"/>
        <v>1.3420000000000023</v>
      </c>
      <c r="I1045" t="str">
        <f t="shared" si="13"/>
        <v xml:space="preserve"> </v>
      </c>
      <c r="J1045" s="42">
        <v>1189</v>
      </c>
      <c r="K1045" s="42">
        <v>38871</v>
      </c>
      <c r="L1045" s="42">
        <v>1.4690000000000001</v>
      </c>
      <c r="M1045" s="42" t="str">
        <f t="shared" si="12"/>
        <v>OUTSIDE</v>
      </c>
      <c r="N1045" s="42" t="s">
        <v>102</v>
      </c>
      <c r="O1045" s="42">
        <v>4.0222899999999999</v>
      </c>
      <c r="P1045" s="42">
        <v>0</v>
      </c>
    </row>
    <row r="1046" spans="1:16">
      <c r="A1046" s="41">
        <v>48</v>
      </c>
      <c r="B1046" s="41" t="s">
        <v>628</v>
      </c>
      <c r="C1046" s="41" t="s">
        <v>629</v>
      </c>
      <c r="D1046" s="41"/>
      <c r="E1046" s="41">
        <v>23.216999999999999</v>
      </c>
      <c r="F1046" s="41">
        <v>21.95</v>
      </c>
      <c r="G1046" s="41">
        <v>23.225000000000001</v>
      </c>
      <c r="H1046">
        <f t="shared" si="10"/>
        <v>1.2750000000000021</v>
      </c>
      <c r="I1046" t="str">
        <f t="shared" si="13"/>
        <v>OUTSIDE</v>
      </c>
      <c r="J1046" s="42">
        <v>3790</v>
      </c>
      <c r="K1046" s="42">
        <v>162481</v>
      </c>
      <c r="L1046" s="42">
        <v>1.512</v>
      </c>
      <c r="M1046" s="42" t="str">
        <f t="shared" si="12"/>
        <v>OUTSIDE</v>
      </c>
      <c r="N1046" s="42" t="s">
        <v>102</v>
      </c>
      <c r="O1046" s="42">
        <v>2.1636199999999999</v>
      </c>
      <c r="P1046" s="42">
        <v>0</v>
      </c>
    </row>
    <row r="1047" spans="1:16">
      <c r="A1047" s="41">
        <v>49</v>
      </c>
      <c r="B1047" s="41" t="s">
        <v>630</v>
      </c>
      <c r="C1047" s="41" t="s">
        <v>631</v>
      </c>
      <c r="D1047" s="41"/>
      <c r="E1047" s="41">
        <v>22.466999999999999</v>
      </c>
      <c r="F1047" s="41">
        <v>21.925000000000001</v>
      </c>
      <c r="G1047" s="41">
        <v>23.524999999999999</v>
      </c>
      <c r="H1047">
        <f t="shared" si="10"/>
        <v>1.5999999999999979</v>
      </c>
      <c r="I1047" t="str">
        <f t="shared" si="13"/>
        <v xml:space="preserve"> </v>
      </c>
      <c r="J1047" s="42">
        <v>2014</v>
      </c>
      <c r="K1047" s="42">
        <v>87400</v>
      </c>
      <c r="L1047" s="42">
        <v>1.4630000000000001</v>
      </c>
      <c r="M1047" s="42" t="str">
        <f t="shared" si="12"/>
        <v xml:space="preserve"> </v>
      </c>
      <c r="N1047" s="42" t="s">
        <v>102</v>
      </c>
      <c r="O1047" s="42">
        <v>4.0504300000000004</v>
      </c>
      <c r="P1047" s="42">
        <v>1.35</v>
      </c>
    </row>
    <row r="1048" spans="1:16">
      <c r="A1048" s="41">
        <v>50</v>
      </c>
      <c r="B1048" s="41" t="s">
        <v>632</v>
      </c>
      <c r="C1048" s="41" t="s">
        <v>633</v>
      </c>
      <c r="D1048" s="41"/>
      <c r="E1048" s="41">
        <v>22.46</v>
      </c>
      <c r="F1048" s="41">
        <v>21.875</v>
      </c>
      <c r="G1048" s="41">
        <v>23.675000000000001</v>
      </c>
      <c r="H1048">
        <f t="shared" si="10"/>
        <v>1.8000000000000007</v>
      </c>
      <c r="I1048" t="str">
        <f t="shared" si="13"/>
        <v xml:space="preserve"> </v>
      </c>
      <c r="J1048" s="42">
        <v>4307</v>
      </c>
      <c r="K1048" s="42">
        <v>163618</v>
      </c>
      <c r="L1048" s="42">
        <v>1.462</v>
      </c>
      <c r="M1048" s="42" t="str">
        <f t="shared" si="12"/>
        <v xml:space="preserve"> </v>
      </c>
      <c r="N1048" s="42" t="s">
        <v>102</v>
      </c>
      <c r="O1048" s="42">
        <v>4.5503299999999998</v>
      </c>
      <c r="P1048" s="42">
        <v>1.4379999999999999</v>
      </c>
    </row>
    <row r="1049" spans="1:16">
      <c r="A1049" s="41">
        <v>51</v>
      </c>
      <c r="B1049" s="41" t="s">
        <v>634</v>
      </c>
      <c r="C1049" s="41" t="s">
        <v>635</v>
      </c>
      <c r="D1049" s="41"/>
      <c r="E1049" s="41">
        <v>22.457999999999998</v>
      </c>
      <c r="F1049" s="41">
        <v>21.8</v>
      </c>
      <c r="G1049" s="41">
        <v>23.742000000000001</v>
      </c>
      <c r="H1049">
        <f t="shared" si="10"/>
        <v>1.9420000000000002</v>
      </c>
      <c r="I1049" t="str">
        <f t="shared" si="13"/>
        <v xml:space="preserve"> </v>
      </c>
      <c r="J1049" s="42">
        <v>4795</v>
      </c>
      <c r="K1049" s="42">
        <v>183811</v>
      </c>
      <c r="L1049" s="42">
        <v>1.462</v>
      </c>
      <c r="M1049" s="42" t="str">
        <f t="shared" si="12"/>
        <v xml:space="preserve"> </v>
      </c>
      <c r="N1049" s="42" t="s">
        <v>102</v>
      </c>
      <c r="O1049" s="42">
        <v>8.3273200000000003</v>
      </c>
      <c r="P1049" s="42">
        <v>1.2010000000000001</v>
      </c>
    </row>
    <row r="1050" spans="1:16">
      <c r="A1050" s="41">
        <v>52</v>
      </c>
      <c r="B1050" s="41" t="s">
        <v>636</v>
      </c>
      <c r="C1050" s="41" t="s">
        <v>105</v>
      </c>
      <c r="D1050" s="41" t="s">
        <v>126</v>
      </c>
      <c r="E1050" s="41">
        <v>22.478000000000002</v>
      </c>
      <c r="F1050" s="41">
        <v>21.683</v>
      </c>
      <c r="G1050" s="41">
        <v>23.533000000000001</v>
      </c>
      <c r="H1050">
        <f t="shared" si="10"/>
        <v>1.8500000000000014</v>
      </c>
      <c r="I1050" t="str">
        <f t="shared" si="13"/>
        <v xml:space="preserve"> </v>
      </c>
      <c r="J1050" s="42">
        <v>10271</v>
      </c>
      <c r="K1050" s="42">
        <v>336383</v>
      </c>
      <c r="L1050" s="42">
        <v>1.462</v>
      </c>
      <c r="M1050" s="42" t="str">
        <f t="shared" si="12"/>
        <v xml:space="preserve"> </v>
      </c>
      <c r="N1050" s="42" t="s">
        <v>102</v>
      </c>
      <c r="O1050" s="42">
        <v>4.4481000000000002</v>
      </c>
      <c r="P1050" s="42">
        <v>1.228</v>
      </c>
    </row>
    <row r="1051" spans="1:16">
      <c r="A1051" s="41">
        <v>53</v>
      </c>
      <c r="B1051" s="41" t="s">
        <v>637</v>
      </c>
      <c r="C1051" s="41" t="s">
        <v>100</v>
      </c>
      <c r="D1051" s="41" t="s">
        <v>122</v>
      </c>
      <c r="E1051" s="41">
        <v>22.478999999999999</v>
      </c>
      <c r="F1051" s="41">
        <v>21.667000000000002</v>
      </c>
      <c r="G1051" s="41">
        <v>23.574999999999999</v>
      </c>
      <c r="H1051">
        <f t="shared" si="10"/>
        <v>1.9079999999999977</v>
      </c>
      <c r="I1051" t="str">
        <f t="shared" si="13"/>
        <v xml:space="preserve"> </v>
      </c>
      <c r="J1051" s="42">
        <v>5399</v>
      </c>
      <c r="K1051" s="42">
        <v>179682</v>
      </c>
      <c r="L1051" s="42">
        <v>1.4630000000000001</v>
      </c>
      <c r="M1051" s="42" t="str">
        <f t="shared" si="12"/>
        <v xml:space="preserve"> </v>
      </c>
      <c r="N1051" s="42" t="s">
        <v>102</v>
      </c>
      <c r="O1051" s="42">
        <v>1.7377899999999999</v>
      </c>
      <c r="P1051" s="42">
        <v>0</v>
      </c>
    </row>
    <row r="1052" spans="1:16">
      <c r="A1052" s="41">
        <v>54</v>
      </c>
      <c r="B1052" s="41" t="s">
        <v>638</v>
      </c>
      <c r="C1052" s="41" t="s">
        <v>639</v>
      </c>
      <c r="D1052" s="41" t="s">
        <v>114</v>
      </c>
      <c r="E1052" s="41">
        <v>22.521000000000001</v>
      </c>
      <c r="F1052" s="41">
        <v>21.2</v>
      </c>
      <c r="G1052" s="41">
        <v>22.867000000000001</v>
      </c>
      <c r="H1052">
        <f t="shared" si="10"/>
        <v>1.6670000000000016</v>
      </c>
      <c r="I1052" t="str">
        <f t="shared" si="13"/>
        <v xml:space="preserve"> </v>
      </c>
      <c r="J1052" s="42">
        <v>1692</v>
      </c>
      <c r="K1052" s="42">
        <v>70198</v>
      </c>
      <c r="L1052" s="42">
        <v>1.466</v>
      </c>
      <c r="M1052" s="42" t="str">
        <f t="shared" si="12"/>
        <v xml:space="preserve"> </v>
      </c>
      <c r="N1052" s="42" t="s">
        <v>102</v>
      </c>
      <c r="O1052" s="42">
        <v>1.38408</v>
      </c>
      <c r="P1052" s="42">
        <v>1.415</v>
      </c>
    </row>
    <row r="1053" spans="1:16">
      <c r="A1053" s="41">
        <v>55</v>
      </c>
      <c r="B1053" s="41" t="s">
        <v>448</v>
      </c>
      <c r="C1053" s="41" t="s">
        <v>449</v>
      </c>
      <c r="D1053" s="41"/>
      <c r="E1053" s="41">
        <v>22.518000000000001</v>
      </c>
      <c r="F1053" s="41">
        <v>21.966999999999999</v>
      </c>
      <c r="G1053" s="41">
        <v>23.65</v>
      </c>
      <c r="H1053">
        <f t="shared" si="10"/>
        <v>1.6829999999999998</v>
      </c>
      <c r="I1053" t="str">
        <f t="shared" si="13"/>
        <v xml:space="preserve"> </v>
      </c>
      <c r="J1053" s="42">
        <v>1338</v>
      </c>
      <c r="K1053" s="42">
        <v>55910</v>
      </c>
      <c r="L1053" s="42">
        <v>1.466</v>
      </c>
      <c r="M1053" s="42" t="str">
        <f t="shared" si="12"/>
        <v xml:space="preserve"> </v>
      </c>
      <c r="N1053" s="42" t="s">
        <v>102</v>
      </c>
      <c r="O1053" s="42">
        <v>2.2355200000000002</v>
      </c>
      <c r="P1053" s="42">
        <v>1.329</v>
      </c>
    </row>
    <row r="1054" spans="1:16">
      <c r="A1054" s="41">
        <v>56</v>
      </c>
      <c r="B1054" s="41" t="s">
        <v>450</v>
      </c>
      <c r="C1054" s="41" t="s">
        <v>451</v>
      </c>
      <c r="D1054" s="41"/>
      <c r="E1054" s="41">
        <v>22.506</v>
      </c>
      <c r="F1054" s="41">
        <v>21.992000000000001</v>
      </c>
      <c r="G1054" s="41">
        <v>23.574999999999999</v>
      </c>
      <c r="H1054">
        <f t="shared" si="10"/>
        <v>1.5829999999999984</v>
      </c>
      <c r="I1054" t="str">
        <f t="shared" si="13"/>
        <v xml:space="preserve"> </v>
      </c>
      <c r="J1054" s="42">
        <v>2122</v>
      </c>
      <c r="K1054" s="42">
        <v>90304</v>
      </c>
      <c r="L1054" s="42">
        <v>1.4650000000000001</v>
      </c>
      <c r="M1054" s="42" t="str">
        <f t="shared" si="12"/>
        <v xml:space="preserve"> </v>
      </c>
      <c r="N1054" s="42" t="s">
        <v>102</v>
      </c>
      <c r="O1054" s="42">
        <v>2.1315599999999999</v>
      </c>
      <c r="P1054" s="42">
        <v>1.512</v>
      </c>
    </row>
    <row r="1055" spans="1:16">
      <c r="A1055" s="41">
        <v>57</v>
      </c>
      <c r="B1055" s="41" t="s">
        <v>452</v>
      </c>
      <c r="C1055" s="41" t="s">
        <v>453</v>
      </c>
      <c r="D1055" s="41"/>
      <c r="E1055" s="41">
        <v>22.507000000000001</v>
      </c>
      <c r="F1055" s="41">
        <v>21.858000000000001</v>
      </c>
      <c r="G1055" s="41">
        <v>23.8</v>
      </c>
      <c r="H1055">
        <f t="shared" si="10"/>
        <v>1.9420000000000002</v>
      </c>
      <c r="I1055" t="str">
        <f t="shared" si="13"/>
        <v xml:space="preserve"> </v>
      </c>
      <c r="J1055" s="42">
        <v>1967</v>
      </c>
      <c r="K1055" s="42">
        <v>86105</v>
      </c>
      <c r="L1055" s="42">
        <v>1.4670000000000001</v>
      </c>
      <c r="M1055" s="42" t="str">
        <f t="shared" si="12"/>
        <v xml:space="preserve"> </v>
      </c>
      <c r="N1055" s="42" t="s">
        <v>102</v>
      </c>
      <c r="O1055" s="42">
        <v>3.19556</v>
      </c>
      <c r="P1055" s="42">
        <v>1.4219999999999999</v>
      </c>
    </row>
    <row r="1056" spans="1:16">
      <c r="A1056" s="41">
        <v>58</v>
      </c>
      <c r="B1056" s="41" t="s">
        <v>454</v>
      </c>
      <c r="C1056" s="41" t="s">
        <v>455</v>
      </c>
      <c r="D1056" s="41"/>
      <c r="E1056" s="41">
        <v>22.481000000000002</v>
      </c>
      <c r="F1056" s="41">
        <v>21.925000000000001</v>
      </c>
      <c r="G1056" s="41">
        <v>23.716999999999999</v>
      </c>
      <c r="H1056">
        <f t="shared" si="10"/>
        <v>1.791999999999998</v>
      </c>
      <c r="I1056" t="str">
        <f t="shared" si="13"/>
        <v xml:space="preserve"> </v>
      </c>
      <c r="J1056" s="42">
        <v>3181</v>
      </c>
      <c r="K1056" s="42">
        <v>129085</v>
      </c>
      <c r="L1056" s="42">
        <v>1.4630000000000001</v>
      </c>
      <c r="M1056" s="42" t="str">
        <f t="shared" si="12"/>
        <v xml:space="preserve"> </v>
      </c>
      <c r="N1056" s="42" t="s">
        <v>102</v>
      </c>
      <c r="O1056" s="42">
        <v>1.9497100000000001</v>
      </c>
      <c r="P1056" s="42">
        <v>1.288</v>
      </c>
    </row>
    <row r="1057" spans="1:16">
      <c r="A1057" s="41">
        <v>59</v>
      </c>
      <c r="B1057" s="41" t="s">
        <v>456</v>
      </c>
      <c r="C1057" s="41" t="s">
        <v>457</v>
      </c>
      <c r="D1057" s="41"/>
      <c r="E1057" s="41">
        <v>22.492000000000001</v>
      </c>
      <c r="F1057" s="41">
        <v>22.007999999999999</v>
      </c>
      <c r="G1057" s="41">
        <v>23.608000000000001</v>
      </c>
      <c r="H1057">
        <f t="shared" si="10"/>
        <v>1.6000000000000014</v>
      </c>
      <c r="I1057" t="str">
        <f t="shared" si="13"/>
        <v xml:space="preserve"> </v>
      </c>
      <c r="J1057" s="42">
        <v>2182</v>
      </c>
      <c r="K1057" s="42">
        <v>78759</v>
      </c>
      <c r="L1057" s="42">
        <v>1.464</v>
      </c>
      <c r="M1057" s="42" t="str">
        <f t="shared" si="12"/>
        <v xml:space="preserve"> </v>
      </c>
      <c r="N1057" s="42" t="s">
        <v>102</v>
      </c>
      <c r="O1057" s="42">
        <v>8.7059099999999994</v>
      </c>
      <c r="P1057" s="42">
        <v>1.095</v>
      </c>
    </row>
    <row r="1058" spans="1:16">
      <c r="A1058" s="41">
        <v>60</v>
      </c>
      <c r="B1058" s="41" t="s">
        <v>458</v>
      </c>
      <c r="C1058" s="41" t="s">
        <v>459</v>
      </c>
      <c r="D1058" s="41"/>
      <c r="E1058" s="41">
        <v>22.457000000000001</v>
      </c>
      <c r="F1058" s="41">
        <v>21.908000000000001</v>
      </c>
      <c r="G1058" s="41">
        <v>23.183</v>
      </c>
      <c r="H1058">
        <f t="shared" si="10"/>
        <v>1.2749999999999986</v>
      </c>
      <c r="I1058" t="str">
        <f t="shared" si="13"/>
        <v>OUTSIDE</v>
      </c>
      <c r="J1058" s="42">
        <v>10524</v>
      </c>
      <c r="K1058" s="42">
        <v>351676</v>
      </c>
      <c r="L1058" s="42">
        <v>1.4630000000000001</v>
      </c>
      <c r="M1058" s="42" t="str">
        <f t="shared" si="12"/>
        <v xml:space="preserve"> </v>
      </c>
      <c r="N1058" s="42" t="s">
        <v>102</v>
      </c>
      <c r="O1058" s="42">
        <v>4.05267</v>
      </c>
      <c r="P1058" s="42">
        <v>1.5569999999999999</v>
      </c>
    </row>
    <row r="1059" spans="1:16">
      <c r="A1059" s="41">
        <v>61</v>
      </c>
      <c r="B1059" s="41" t="s">
        <v>460</v>
      </c>
      <c r="C1059" s="41" t="s">
        <v>461</v>
      </c>
      <c r="D1059" s="41"/>
      <c r="E1059" s="41">
        <v>22.466000000000001</v>
      </c>
      <c r="F1059" s="41">
        <v>21.774999999999999</v>
      </c>
      <c r="G1059" s="41">
        <v>23.716999999999999</v>
      </c>
      <c r="H1059">
        <f t="shared" si="10"/>
        <v>1.9420000000000002</v>
      </c>
      <c r="I1059" t="str">
        <f t="shared" si="13"/>
        <v xml:space="preserve"> </v>
      </c>
      <c r="J1059" s="42">
        <v>4042</v>
      </c>
      <c r="K1059" s="42">
        <v>163708</v>
      </c>
      <c r="L1059" s="42">
        <v>1.464</v>
      </c>
      <c r="M1059" s="42" t="str">
        <f t="shared" si="12"/>
        <v xml:space="preserve"> </v>
      </c>
      <c r="N1059" s="42" t="s">
        <v>102</v>
      </c>
      <c r="O1059" s="42">
        <v>3.91499</v>
      </c>
      <c r="P1059" s="42">
        <v>1.4990000000000001</v>
      </c>
    </row>
    <row r="1060" spans="1:16">
      <c r="A1060" s="41">
        <v>62</v>
      </c>
      <c r="B1060" s="41" t="s">
        <v>462</v>
      </c>
      <c r="C1060" s="41" t="s">
        <v>463</v>
      </c>
      <c r="D1060" s="41"/>
      <c r="E1060" s="41">
        <v>22.468</v>
      </c>
      <c r="F1060" s="41">
        <v>21.792000000000002</v>
      </c>
      <c r="G1060" s="41">
        <v>23.725000000000001</v>
      </c>
      <c r="H1060">
        <f t="shared" si="10"/>
        <v>1.9329999999999998</v>
      </c>
      <c r="I1060" t="str">
        <f t="shared" si="13"/>
        <v xml:space="preserve"> </v>
      </c>
      <c r="J1060" s="42">
        <v>4094</v>
      </c>
      <c r="K1060" s="42">
        <v>158147</v>
      </c>
      <c r="L1060" s="42">
        <v>1.4630000000000001</v>
      </c>
      <c r="M1060" s="42" t="str">
        <f t="shared" si="12"/>
        <v xml:space="preserve"> </v>
      </c>
      <c r="N1060" s="42" t="s">
        <v>102</v>
      </c>
      <c r="O1060" s="42">
        <v>3.7838500000000002</v>
      </c>
      <c r="P1060" s="42">
        <v>1.012</v>
      </c>
    </row>
    <row r="1061" spans="1:16">
      <c r="A1061" s="41">
        <v>63</v>
      </c>
      <c r="B1061" s="41" t="s">
        <v>464</v>
      </c>
      <c r="C1061" s="41" t="s">
        <v>465</v>
      </c>
      <c r="D1061" s="41"/>
      <c r="E1061" s="41">
        <v>22.437000000000001</v>
      </c>
      <c r="F1061" s="41">
        <v>21.867000000000001</v>
      </c>
      <c r="G1061" s="41">
        <v>23.158000000000001</v>
      </c>
      <c r="H1061">
        <f t="shared" si="10"/>
        <v>1.2910000000000004</v>
      </c>
      <c r="I1061" t="str">
        <f t="shared" si="13"/>
        <v>OUTSIDE</v>
      </c>
      <c r="J1061" s="42">
        <v>4938</v>
      </c>
      <c r="K1061" s="42">
        <v>152849</v>
      </c>
      <c r="L1061" s="42">
        <v>1.462</v>
      </c>
      <c r="M1061" s="42" t="str">
        <f t="shared" si="12"/>
        <v xml:space="preserve"> </v>
      </c>
      <c r="N1061" s="42" t="s">
        <v>102</v>
      </c>
      <c r="O1061" s="42">
        <v>1.57287</v>
      </c>
      <c r="P1061" s="42">
        <v>1.0329999999999999</v>
      </c>
    </row>
    <row r="1062" spans="1:16">
      <c r="A1062" s="41">
        <v>64</v>
      </c>
      <c r="B1062" s="41" t="s">
        <v>466</v>
      </c>
      <c r="C1062" s="41" t="s">
        <v>467</v>
      </c>
      <c r="D1062" s="41"/>
      <c r="E1062" s="41">
        <v>22.439</v>
      </c>
      <c r="F1062" s="41">
        <v>21.933</v>
      </c>
      <c r="G1062" s="41">
        <v>23.207999999999998</v>
      </c>
      <c r="H1062">
        <f t="shared" si="10"/>
        <v>1.2749999999999986</v>
      </c>
      <c r="I1062" t="str">
        <f t="shared" si="13"/>
        <v>OUTSIDE</v>
      </c>
      <c r="J1062" s="42">
        <v>2030</v>
      </c>
      <c r="K1062" s="42">
        <v>63536</v>
      </c>
      <c r="L1062" s="42">
        <v>1.462</v>
      </c>
      <c r="M1062" s="42" t="str">
        <f t="shared" si="12"/>
        <v xml:space="preserve"> </v>
      </c>
      <c r="N1062" s="42" t="s">
        <v>102</v>
      </c>
      <c r="O1062" s="42">
        <v>2.1387800000000001</v>
      </c>
      <c r="P1062" s="42">
        <v>1.544</v>
      </c>
    </row>
    <row r="1063" spans="1:16">
      <c r="A1063" s="41">
        <v>65</v>
      </c>
      <c r="B1063" s="41" t="s">
        <v>468</v>
      </c>
      <c r="C1063" s="41" t="s">
        <v>469</v>
      </c>
      <c r="D1063" s="41"/>
      <c r="E1063" s="41">
        <v>22.443000000000001</v>
      </c>
      <c r="F1063" s="41">
        <v>21.817</v>
      </c>
      <c r="G1063" s="41">
        <v>23.692</v>
      </c>
      <c r="H1063">
        <f t="shared" ref="H1063:H1126" si="14">G1063-F1063</f>
        <v>1.875</v>
      </c>
      <c r="I1063" t="str">
        <f t="shared" ref="I1063:I1094" si="15">IF(ISNUMBER(H1063),(IF(OR(H1063&gt;3.133, H1063&lt;1.3),"OUTSIDE", " ")), " ")</f>
        <v xml:space="preserve"> </v>
      </c>
      <c r="J1063" s="42">
        <v>2202</v>
      </c>
      <c r="K1063" s="42">
        <v>86396</v>
      </c>
      <c r="L1063" s="42">
        <v>1.462</v>
      </c>
      <c r="M1063" s="42" t="str">
        <f t="shared" ref="M1063:M1126" si="16">IF(ISNUMBER(L1063),(IF(OR(L1063&gt;1.467, 917&lt;1.457),"OUTSIDE", " ")), " ")</f>
        <v xml:space="preserve"> </v>
      </c>
      <c r="N1063" s="42" t="s">
        <v>102</v>
      </c>
      <c r="O1063" s="42">
        <v>1.4369499999999999</v>
      </c>
      <c r="P1063" s="42">
        <v>1.292</v>
      </c>
    </row>
    <row r="1064" spans="1:16">
      <c r="A1064" s="41">
        <v>66</v>
      </c>
      <c r="B1064" s="41" t="s">
        <v>470</v>
      </c>
      <c r="C1064" s="41" t="s">
        <v>471</v>
      </c>
      <c r="D1064" s="41"/>
      <c r="E1064" s="41">
        <v>22.434000000000001</v>
      </c>
      <c r="F1064" s="41">
        <v>21.95</v>
      </c>
      <c r="G1064" s="41">
        <v>23.6</v>
      </c>
      <c r="H1064">
        <f t="shared" si="14"/>
        <v>1.6500000000000021</v>
      </c>
      <c r="I1064" t="str">
        <f t="shared" si="15"/>
        <v xml:space="preserve"> </v>
      </c>
      <c r="J1064" s="42">
        <v>1552</v>
      </c>
      <c r="K1064" s="42">
        <v>58046</v>
      </c>
      <c r="L1064" s="42">
        <v>1.4630000000000001</v>
      </c>
      <c r="M1064" s="42" t="str">
        <f t="shared" si="16"/>
        <v xml:space="preserve"> </v>
      </c>
      <c r="N1064" s="42" t="s">
        <v>102</v>
      </c>
      <c r="O1064" s="42">
        <v>1.3883399999999999</v>
      </c>
      <c r="P1064" s="42">
        <v>1.35</v>
      </c>
    </row>
    <row r="1065" spans="1:16">
      <c r="A1065" s="41">
        <v>67</v>
      </c>
      <c r="B1065" s="41" t="s">
        <v>472</v>
      </c>
      <c r="C1065" s="41" t="s">
        <v>473</v>
      </c>
      <c r="D1065" s="41"/>
      <c r="E1065" s="41">
        <v>22.475999999999999</v>
      </c>
      <c r="F1065" s="41">
        <v>21.95</v>
      </c>
      <c r="G1065" s="41">
        <v>23.574999999999999</v>
      </c>
      <c r="H1065">
        <f t="shared" si="14"/>
        <v>1.625</v>
      </c>
      <c r="I1065" t="str">
        <f t="shared" si="15"/>
        <v xml:space="preserve"> </v>
      </c>
      <c r="J1065" s="42">
        <v>1389</v>
      </c>
      <c r="K1065" s="42">
        <v>56082</v>
      </c>
      <c r="L1065" s="42">
        <v>1.468</v>
      </c>
      <c r="M1065" s="42" t="str">
        <f t="shared" si="16"/>
        <v>OUTSIDE</v>
      </c>
      <c r="N1065" s="42" t="s">
        <v>102</v>
      </c>
      <c r="O1065" s="42">
        <v>3.3328899999999999</v>
      </c>
      <c r="P1065" s="42">
        <v>1.5629999999999999</v>
      </c>
    </row>
    <row r="1066" spans="1:16">
      <c r="A1066" s="41">
        <v>68</v>
      </c>
      <c r="B1066" s="41" t="s">
        <v>474</v>
      </c>
      <c r="C1066" s="41" t="s">
        <v>475</v>
      </c>
      <c r="D1066" s="41"/>
      <c r="E1066" s="41">
        <v>22.44</v>
      </c>
      <c r="F1066" s="41">
        <v>21.707999999999998</v>
      </c>
      <c r="G1066" s="41">
        <v>23.942</v>
      </c>
      <c r="H1066">
        <f t="shared" si="14"/>
        <v>2.2340000000000018</v>
      </c>
      <c r="I1066" t="str">
        <f t="shared" si="15"/>
        <v xml:space="preserve"> </v>
      </c>
      <c r="J1066" s="42">
        <v>2944</v>
      </c>
      <c r="K1066" s="42">
        <v>134633</v>
      </c>
      <c r="L1066" s="42">
        <v>1.4630000000000001</v>
      </c>
      <c r="M1066" s="42" t="str">
        <f t="shared" si="16"/>
        <v xml:space="preserve"> </v>
      </c>
      <c r="N1066" s="42" t="s">
        <v>102</v>
      </c>
      <c r="O1066" s="42">
        <v>5.8773299999999997</v>
      </c>
      <c r="P1066" s="42">
        <v>1.476</v>
      </c>
    </row>
    <row r="1067" spans="1:16">
      <c r="A1067" s="41">
        <v>69</v>
      </c>
      <c r="B1067" s="41" t="s">
        <v>476</v>
      </c>
      <c r="C1067" s="41" t="s">
        <v>477</v>
      </c>
      <c r="D1067" s="41"/>
      <c r="E1067" s="41">
        <v>22.399000000000001</v>
      </c>
      <c r="F1067" s="41">
        <v>21.716999999999999</v>
      </c>
      <c r="G1067" s="41">
        <v>23.617000000000001</v>
      </c>
      <c r="H1067">
        <f t="shared" si="14"/>
        <v>1.9000000000000021</v>
      </c>
      <c r="I1067" t="str">
        <f t="shared" si="15"/>
        <v xml:space="preserve"> </v>
      </c>
      <c r="J1067" s="42">
        <v>6258</v>
      </c>
      <c r="K1067" s="42">
        <v>237416</v>
      </c>
      <c r="L1067" s="42">
        <v>1.4630000000000001</v>
      </c>
      <c r="M1067" s="42" t="str">
        <f t="shared" si="16"/>
        <v xml:space="preserve"> </v>
      </c>
      <c r="N1067" s="42" t="s">
        <v>102</v>
      </c>
      <c r="O1067" s="42">
        <v>6.719E-2</v>
      </c>
      <c r="P1067" s="42">
        <v>1.109</v>
      </c>
    </row>
    <row r="1068" spans="1:16">
      <c r="A1068" s="41">
        <v>70</v>
      </c>
      <c r="B1068" s="41" t="s">
        <v>478</v>
      </c>
      <c r="C1068" s="41" t="s">
        <v>479</v>
      </c>
      <c r="D1068" s="41"/>
      <c r="E1068" s="41">
        <v>22.446000000000002</v>
      </c>
      <c r="F1068" s="41">
        <v>21.942</v>
      </c>
      <c r="G1068" s="41">
        <v>24.016999999999999</v>
      </c>
      <c r="H1068">
        <f t="shared" si="14"/>
        <v>2.0749999999999993</v>
      </c>
      <c r="I1068" t="str">
        <f t="shared" si="15"/>
        <v xml:space="preserve"> </v>
      </c>
      <c r="J1068" s="42">
        <v>134</v>
      </c>
      <c r="K1068" s="42">
        <v>2714</v>
      </c>
      <c r="L1068" s="42">
        <v>1.5</v>
      </c>
      <c r="M1068" s="42" t="str">
        <f t="shared" si="16"/>
        <v>OUTSIDE</v>
      </c>
      <c r="N1068" s="42" t="s">
        <v>102</v>
      </c>
      <c r="O1068" s="42">
        <v>3.1492100000000001</v>
      </c>
      <c r="P1068" s="42">
        <v>0.89</v>
      </c>
    </row>
    <row r="1069" spans="1:16">
      <c r="A1069" s="41">
        <v>71</v>
      </c>
      <c r="B1069" s="41" t="s">
        <v>480</v>
      </c>
      <c r="C1069" s="41" t="s">
        <v>481</v>
      </c>
      <c r="D1069" s="41"/>
      <c r="E1069" s="41">
        <v>22.388000000000002</v>
      </c>
      <c r="F1069" s="41">
        <v>21.832999999999998</v>
      </c>
      <c r="G1069" s="41">
        <v>22.9</v>
      </c>
      <c r="H1069">
        <f t="shared" si="14"/>
        <v>1.0670000000000002</v>
      </c>
      <c r="I1069" t="str">
        <f t="shared" si="15"/>
        <v>OUTSIDE</v>
      </c>
      <c r="J1069" s="42">
        <v>4423</v>
      </c>
      <c r="K1069" s="42">
        <v>127213</v>
      </c>
      <c r="L1069" s="42">
        <v>1.46</v>
      </c>
      <c r="M1069" s="42" t="str">
        <f t="shared" si="16"/>
        <v xml:space="preserve"> </v>
      </c>
      <c r="N1069" s="42" t="s">
        <v>102</v>
      </c>
      <c r="O1069" s="42">
        <v>2.1655000000000002</v>
      </c>
      <c r="P1069" s="42">
        <v>0</v>
      </c>
    </row>
    <row r="1070" spans="1:16">
      <c r="A1070" s="41">
        <v>72</v>
      </c>
      <c r="B1070" s="41" t="s">
        <v>482</v>
      </c>
      <c r="C1070" s="41" t="s">
        <v>483</v>
      </c>
      <c r="D1070" s="41"/>
      <c r="E1070" s="41">
        <v>22.402999999999999</v>
      </c>
      <c r="F1070" s="41">
        <v>21.783000000000001</v>
      </c>
      <c r="G1070" s="41">
        <v>23.192</v>
      </c>
      <c r="H1070">
        <f t="shared" si="14"/>
        <v>1.4089999999999989</v>
      </c>
      <c r="I1070" t="str">
        <f t="shared" si="15"/>
        <v xml:space="preserve"> </v>
      </c>
      <c r="J1070" s="42">
        <v>2397</v>
      </c>
      <c r="K1070" s="42">
        <v>87476</v>
      </c>
      <c r="L1070" s="42">
        <v>1.4610000000000001</v>
      </c>
      <c r="M1070" s="42" t="str">
        <f t="shared" si="16"/>
        <v xml:space="preserve"> </v>
      </c>
      <c r="N1070" s="42" t="s">
        <v>102</v>
      </c>
      <c r="O1070" s="42">
        <v>2.4874299999999998</v>
      </c>
      <c r="P1070" s="42">
        <v>1.37</v>
      </c>
    </row>
    <row r="1071" spans="1:16">
      <c r="A1071" s="41">
        <v>73</v>
      </c>
      <c r="B1071" s="41" t="s">
        <v>484</v>
      </c>
      <c r="C1071" s="41" t="s">
        <v>485</v>
      </c>
      <c r="D1071" s="41"/>
      <c r="E1071" s="41">
        <v>22.387</v>
      </c>
      <c r="F1071" s="41">
        <v>21.733000000000001</v>
      </c>
      <c r="G1071" s="41">
        <v>23.442</v>
      </c>
      <c r="H1071">
        <f t="shared" si="14"/>
        <v>1.7089999999999996</v>
      </c>
      <c r="I1071" t="str">
        <f t="shared" si="15"/>
        <v xml:space="preserve"> </v>
      </c>
      <c r="J1071" s="42">
        <v>2734</v>
      </c>
      <c r="K1071" s="42">
        <v>100480</v>
      </c>
      <c r="L1071" s="42">
        <v>1.462</v>
      </c>
      <c r="M1071" s="42" t="str">
        <f t="shared" si="16"/>
        <v xml:space="preserve"> </v>
      </c>
      <c r="N1071" s="42" t="s">
        <v>102</v>
      </c>
      <c r="O1071" s="42">
        <v>6.0458800000000004</v>
      </c>
      <c r="P1071" s="42">
        <v>1.3029999999999999</v>
      </c>
    </row>
    <row r="1072" spans="1:16">
      <c r="A1072" s="41">
        <v>74</v>
      </c>
      <c r="B1072" s="41" t="s">
        <v>486</v>
      </c>
      <c r="C1072" s="41" t="s">
        <v>487</v>
      </c>
      <c r="D1072" s="41"/>
      <c r="E1072" s="41">
        <v>22.451000000000001</v>
      </c>
      <c r="F1072" s="41">
        <v>21.832999999999998</v>
      </c>
      <c r="G1072" s="41">
        <v>23.55</v>
      </c>
      <c r="H1072">
        <f t="shared" si="14"/>
        <v>1.7170000000000023</v>
      </c>
      <c r="I1072" t="str">
        <f t="shared" si="15"/>
        <v xml:space="preserve"> </v>
      </c>
      <c r="J1072" s="42">
        <v>6503</v>
      </c>
      <c r="K1072" s="42">
        <v>244224</v>
      </c>
      <c r="L1072" s="42">
        <v>1.4710000000000001</v>
      </c>
      <c r="M1072" s="42" t="str">
        <f t="shared" si="16"/>
        <v>OUTSIDE</v>
      </c>
      <c r="N1072" s="42" t="s">
        <v>102</v>
      </c>
      <c r="O1072" s="42">
        <v>0.62771999999999994</v>
      </c>
      <c r="P1072" s="42">
        <v>1.2869999999999999</v>
      </c>
    </row>
    <row r="1073" spans="1:16">
      <c r="A1073" s="41">
        <v>75</v>
      </c>
      <c r="B1073" s="41" t="s">
        <v>488</v>
      </c>
      <c r="C1073" s="41" t="s">
        <v>489</v>
      </c>
      <c r="D1073" s="41"/>
      <c r="E1073" s="41">
        <v>22.43</v>
      </c>
      <c r="F1073" s="41">
        <v>21.692</v>
      </c>
      <c r="G1073" s="41">
        <v>23.858000000000001</v>
      </c>
      <c r="H1073">
        <f t="shared" si="14"/>
        <v>2.1660000000000004</v>
      </c>
      <c r="I1073" t="str">
        <f t="shared" si="15"/>
        <v xml:space="preserve"> </v>
      </c>
      <c r="J1073" s="42">
        <v>562</v>
      </c>
      <c r="K1073" s="42">
        <v>25357</v>
      </c>
      <c r="L1073" s="42">
        <v>1.4650000000000001</v>
      </c>
      <c r="M1073" s="42" t="str">
        <f t="shared" si="16"/>
        <v xml:space="preserve"> </v>
      </c>
      <c r="N1073" s="42" t="s">
        <v>102</v>
      </c>
      <c r="O1073" s="42">
        <v>3.8725800000000001</v>
      </c>
      <c r="P1073" s="42">
        <v>1.2030000000000001</v>
      </c>
    </row>
    <row r="1074" spans="1:16">
      <c r="A1074" s="41">
        <v>76</v>
      </c>
      <c r="B1074" s="41" t="s">
        <v>490</v>
      </c>
      <c r="C1074" s="41" t="s">
        <v>491</v>
      </c>
      <c r="D1074" s="41"/>
      <c r="E1074" s="41">
        <v>22.381</v>
      </c>
      <c r="F1074" s="41">
        <v>21.875</v>
      </c>
      <c r="G1074" s="41">
        <v>23.25</v>
      </c>
      <c r="H1074">
        <f t="shared" si="14"/>
        <v>1.375</v>
      </c>
      <c r="I1074" t="str">
        <f t="shared" si="15"/>
        <v xml:space="preserve"> </v>
      </c>
      <c r="J1074" s="42">
        <v>4597</v>
      </c>
      <c r="K1074" s="42">
        <v>156433</v>
      </c>
      <c r="L1074" s="42">
        <v>1.4610000000000001</v>
      </c>
      <c r="M1074" s="42" t="str">
        <f t="shared" si="16"/>
        <v xml:space="preserve"> </v>
      </c>
      <c r="N1074" s="42" t="s">
        <v>102</v>
      </c>
      <c r="O1074" s="42">
        <v>0.51334999999999997</v>
      </c>
      <c r="P1074" s="42">
        <v>0.75700000000000001</v>
      </c>
    </row>
    <row r="1075" spans="1:16">
      <c r="A1075" s="41">
        <v>77</v>
      </c>
      <c r="B1075" s="41" t="s">
        <v>492</v>
      </c>
      <c r="C1075" s="41" t="s">
        <v>493</v>
      </c>
      <c r="D1075" s="41"/>
      <c r="E1075" s="41">
        <v>22.38</v>
      </c>
      <c r="F1075" s="41">
        <v>21.933</v>
      </c>
      <c r="G1075" s="41">
        <v>23.233000000000001</v>
      </c>
      <c r="H1075">
        <f t="shared" si="14"/>
        <v>1.3000000000000007</v>
      </c>
      <c r="I1075" t="str">
        <f t="shared" si="15"/>
        <v xml:space="preserve"> </v>
      </c>
      <c r="J1075" s="42">
        <v>848</v>
      </c>
      <c r="K1075" s="42">
        <v>20737</v>
      </c>
      <c r="L1075" s="42">
        <v>1.4610000000000001</v>
      </c>
      <c r="M1075" s="42" t="str">
        <f t="shared" si="16"/>
        <v xml:space="preserve"> </v>
      </c>
      <c r="N1075" s="42" t="s">
        <v>102</v>
      </c>
      <c r="O1075" s="42">
        <v>1.7253099999999999</v>
      </c>
      <c r="P1075" s="42">
        <v>1.518</v>
      </c>
    </row>
    <row r="1076" spans="1:16">
      <c r="A1076" s="41">
        <v>78</v>
      </c>
      <c r="B1076" s="41" t="s">
        <v>494</v>
      </c>
      <c r="C1076" s="41" t="s">
        <v>688</v>
      </c>
      <c r="D1076" s="41"/>
      <c r="E1076" s="41">
        <v>22.462</v>
      </c>
      <c r="F1076" s="41">
        <v>21.917000000000002</v>
      </c>
      <c r="G1076" s="41">
        <v>23.742000000000001</v>
      </c>
      <c r="H1076">
        <f t="shared" si="14"/>
        <v>1.8249999999999993</v>
      </c>
      <c r="I1076" t="str">
        <f t="shared" si="15"/>
        <v xml:space="preserve"> </v>
      </c>
      <c r="J1076" s="42">
        <v>1546</v>
      </c>
      <c r="K1076" s="42">
        <v>69694</v>
      </c>
      <c r="L1076" s="42">
        <v>1.4670000000000001</v>
      </c>
      <c r="M1076" s="42" t="str">
        <f t="shared" si="16"/>
        <v xml:space="preserve"> </v>
      </c>
      <c r="N1076" s="42" t="s">
        <v>102</v>
      </c>
      <c r="O1076" s="42">
        <v>4.3814500000000001</v>
      </c>
      <c r="P1076" s="42">
        <v>0</v>
      </c>
    </row>
    <row r="1077" spans="1:16">
      <c r="A1077" s="41">
        <v>79</v>
      </c>
      <c r="B1077" s="41" t="s">
        <v>689</v>
      </c>
      <c r="C1077" s="41" t="s">
        <v>690</v>
      </c>
      <c r="D1077" s="41"/>
      <c r="E1077" s="41">
        <v>22.427</v>
      </c>
      <c r="F1077" s="41">
        <v>21.742000000000001</v>
      </c>
      <c r="G1077" s="41">
        <v>23.558</v>
      </c>
      <c r="H1077">
        <f t="shared" si="14"/>
        <v>1.8159999999999989</v>
      </c>
      <c r="I1077" t="str">
        <f t="shared" si="15"/>
        <v xml:space="preserve"> </v>
      </c>
      <c r="J1077" s="42">
        <v>3676</v>
      </c>
      <c r="K1077" s="42">
        <v>176989</v>
      </c>
      <c r="L1077" s="42">
        <v>1.4630000000000001</v>
      </c>
      <c r="M1077" s="42" t="str">
        <f t="shared" si="16"/>
        <v xml:space="preserve"> </v>
      </c>
      <c r="N1077" s="42" t="s">
        <v>102</v>
      </c>
      <c r="O1077" s="42">
        <v>5.4656000000000002</v>
      </c>
      <c r="P1077" s="42">
        <v>1.4279999999999999</v>
      </c>
    </row>
    <row r="1078" spans="1:16">
      <c r="A1078" s="41">
        <v>80</v>
      </c>
      <c r="B1078" s="41" t="s">
        <v>691</v>
      </c>
      <c r="C1078" s="41" t="s">
        <v>692</v>
      </c>
      <c r="D1078" s="41"/>
      <c r="E1078" s="41">
        <v>22.481999999999999</v>
      </c>
      <c r="F1078" s="41">
        <v>21.867000000000001</v>
      </c>
      <c r="G1078" s="41">
        <v>23.65</v>
      </c>
      <c r="H1078">
        <f t="shared" si="14"/>
        <v>1.7829999999999977</v>
      </c>
      <c r="I1078" t="str">
        <f t="shared" si="15"/>
        <v xml:space="preserve"> </v>
      </c>
      <c r="J1078" s="42">
        <v>4853</v>
      </c>
      <c r="K1078" s="42">
        <v>220784</v>
      </c>
      <c r="L1078" s="42">
        <v>1.4690000000000001</v>
      </c>
      <c r="M1078" s="42" t="str">
        <f t="shared" si="16"/>
        <v>OUTSIDE</v>
      </c>
      <c r="N1078" s="42" t="s">
        <v>102</v>
      </c>
      <c r="O1078" s="42">
        <v>1.0858699999999999</v>
      </c>
      <c r="P1078" s="42">
        <v>1.4670000000000001</v>
      </c>
    </row>
    <row r="1079" spans="1:16">
      <c r="A1079" s="41">
        <v>81</v>
      </c>
      <c r="B1079" s="41" t="s">
        <v>693</v>
      </c>
      <c r="C1079" s="41" t="s">
        <v>694</v>
      </c>
      <c r="D1079" s="41"/>
      <c r="E1079" s="41">
        <v>22.841999999999999</v>
      </c>
      <c r="F1079" s="41">
        <v>21.966999999999999</v>
      </c>
      <c r="G1079" s="41">
        <v>23.617000000000001</v>
      </c>
      <c r="H1079">
        <f t="shared" si="14"/>
        <v>1.6500000000000021</v>
      </c>
      <c r="I1079" t="str">
        <f t="shared" si="15"/>
        <v xml:space="preserve"> </v>
      </c>
      <c r="J1079" s="42">
        <v>806</v>
      </c>
      <c r="K1079" s="42">
        <v>43864</v>
      </c>
      <c r="L1079" s="42">
        <v>1.4910000000000001</v>
      </c>
      <c r="M1079" s="42" t="str">
        <f t="shared" si="16"/>
        <v>OUTSIDE</v>
      </c>
      <c r="N1079" s="42" t="s">
        <v>102</v>
      </c>
      <c r="O1079" s="42">
        <v>3.5684399999999998</v>
      </c>
      <c r="P1079" s="42">
        <v>1.6020000000000001</v>
      </c>
    </row>
    <row r="1080" spans="1:16">
      <c r="A1080" s="41">
        <v>82</v>
      </c>
      <c r="B1080" s="41" t="s">
        <v>695</v>
      </c>
      <c r="C1080" s="41" t="s">
        <v>696</v>
      </c>
      <c r="D1080" s="41"/>
      <c r="E1080" s="41">
        <v>22.376999999999999</v>
      </c>
      <c r="F1080" s="41">
        <v>21.75</v>
      </c>
      <c r="G1080" s="41">
        <v>23.774999999999999</v>
      </c>
      <c r="H1080">
        <f t="shared" si="14"/>
        <v>2.0249999999999986</v>
      </c>
      <c r="I1080" t="str">
        <f t="shared" si="15"/>
        <v xml:space="preserve"> </v>
      </c>
      <c r="J1080" s="42">
        <v>4021</v>
      </c>
      <c r="K1080" s="42">
        <v>144148</v>
      </c>
      <c r="L1080" s="42">
        <v>1.4610000000000001</v>
      </c>
      <c r="M1080" s="42" t="str">
        <f t="shared" si="16"/>
        <v xml:space="preserve"> </v>
      </c>
      <c r="N1080" s="42" t="s">
        <v>102</v>
      </c>
      <c r="O1080" s="42">
        <v>3.1345900000000002</v>
      </c>
      <c r="P1080" s="42">
        <v>1.522</v>
      </c>
    </row>
    <row r="1081" spans="1:16">
      <c r="A1081" s="41">
        <v>83</v>
      </c>
      <c r="B1081" s="41" t="s">
        <v>697</v>
      </c>
      <c r="C1081" s="41" t="s">
        <v>698</v>
      </c>
      <c r="D1081" s="41"/>
      <c r="E1081" s="41">
        <v>22.385999999999999</v>
      </c>
      <c r="F1081" s="41">
        <v>21.841999999999999</v>
      </c>
      <c r="G1081" s="41">
        <v>23.524999999999999</v>
      </c>
      <c r="H1081">
        <f t="shared" si="14"/>
        <v>1.6829999999999998</v>
      </c>
      <c r="I1081" t="str">
        <f t="shared" si="15"/>
        <v xml:space="preserve"> </v>
      </c>
      <c r="J1081" s="42">
        <v>3176</v>
      </c>
      <c r="K1081" s="42">
        <v>126622</v>
      </c>
      <c r="L1081" s="42">
        <v>1.4610000000000001</v>
      </c>
      <c r="M1081" s="42" t="str">
        <f t="shared" si="16"/>
        <v xml:space="preserve"> </v>
      </c>
      <c r="N1081" s="42" t="s">
        <v>102</v>
      </c>
      <c r="O1081" s="42">
        <v>1.5821000000000001</v>
      </c>
      <c r="P1081" s="42">
        <v>1.081</v>
      </c>
    </row>
    <row r="1082" spans="1:16">
      <c r="A1082" s="41">
        <v>84</v>
      </c>
      <c r="B1082" s="41" t="s">
        <v>699</v>
      </c>
      <c r="C1082" s="41" t="s">
        <v>700</v>
      </c>
      <c r="D1082" s="41"/>
      <c r="E1082" s="41">
        <v>22.366</v>
      </c>
      <c r="F1082" s="41">
        <v>21.733000000000001</v>
      </c>
      <c r="G1082" s="41">
        <v>23.158000000000001</v>
      </c>
      <c r="H1082">
        <f t="shared" si="14"/>
        <v>1.4250000000000007</v>
      </c>
      <c r="I1082" t="str">
        <f t="shared" si="15"/>
        <v xml:space="preserve"> </v>
      </c>
      <c r="J1082" s="42">
        <v>2086</v>
      </c>
      <c r="K1082" s="42">
        <v>63909</v>
      </c>
      <c r="L1082" s="42">
        <v>1.4590000000000001</v>
      </c>
      <c r="M1082" s="42" t="str">
        <f t="shared" si="16"/>
        <v xml:space="preserve"> </v>
      </c>
      <c r="N1082" s="42" t="s">
        <v>102</v>
      </c>
      <c r="O1082" s="42">
        <v>2.0915699999999999</v>
      </c>
      <c r="P1082" s="42">
        <v>1.883</v>
      </c>
    </row>
    <row r="1083" spans="1:16">
      <c r="A1083" s="41">
        <v>85</v>
      </c>
      <c r="B1083" s="41" t="s">
        <v>701</v>
      </c>
      <c r="C1083" s="41" t="s">
        <v>702</v>
      </c>
      <c r="D1083" s="41"/>
      <c r="E1083" s="41">
        <v>22.387</v>
      </c>
      <c r="F1083" s="41">
        <v>21.692</v>
      </c>
      <c r="G1083" s="41">
        <v>23.817</v>
      </c>
      <c r="H1083">
        <f t="shared" si="14"/>
        <v>2.125</v>
      </c>
      <c r="I1083" t="str">
        <f t="shared" si="15"/>
        <v xml:space="preserve"> </v>
      </c>
      <c r="J1083" s="42">
        <v>2002</v>
      </c>
      <c r="K1083" s="42">
        <v>84489</v>
      </c>
      <c r="L1083" s="42">
        <v>1.4610000000000001</v>
      </c>
      <c r="M1083" s="42" t="str">
        <f t="shared" si="16"/>
        <v xml:space="preserve"> </v>
      </c>
      <c r="N1083" s="42" t="s">
        <v>102</v>
      </c>
      <c r="O1083" s="42">
        <v>2.96841</v>
      </c>
      <c r="P1083" s="42">
        <v>0.95499999999999996</v>
      </c>
    </row>
    <row r="1084" spans="1:16">
      <c r="A1084" s="41">
        <v>86</v>
      </c>
      <c r="B1084" s="41" t="s">
        <v>703</v>
      </c>
      <c r="C1084" s="41" t="s">
        <v>704</v>
      </c>
      <c r="D1084" s="41"/>
      <c r="E1084" s="41">
        <v>22.38</v>
      </c>
      <c r="F1084" s="41">
        <v>21.783000000000001</v>
      </c>
      <c r="G1084" s="41">
        <v>23.058</v>
      </c>
      <c r="H1084">
        <f t="shared" si="14"/>
        <v>1.2749999999999986</v>
      </c>
      <c r="I1084" t="str">
        <f t="shared" si="15"/>
        <v>OUTSIDE</v>
      </c>
      <c r="J1084" s="42">
        <v>4115</v>
      </c>
      <c r="K1084" s="42">
        <v>119909</v>
      </c>
      <c r="L1084" s="42">
        <v>1.46</v>
      </c>
      <c r="M1084" s="42" t="str">
        <f t="shared" si="16"/>
        <v xml:space="preserve"> </v>
      </c>
      <c r="N1084" s="42" t="s">
        <v>102</v>
      </c>
      <c r="O1084" s="42">
        <v>0.23404</v>
      </c>
      <c r="P1084" s="42">
        <v>0.59099999999999997</v>
      </c>
    </row>
    <row r="1085" spans="1:16">
      <c r="A1085" s="41">
        <v>87</v>
      </c>
      <c r="B1085" s="41" t="s">
        <v>705</v>
      </c>
      <c r="C1085" s="41" t="s">
        <v>706</v>
      </c>
      <c r="D1085" s="41"/>
      <c r="E1085" s="41">
        <v>22.384</v>
      </c>
      <c r="F1085" s="41">
        <v>21.75</v>
      </c>
      <c r="G1085" s="41">
        <v>22.792000000000002</v>
      </c>
      <c r="H1085">
        <f t="shared" si="14"/>
        <v>1.0420000000000016</v>
      </c>
      <c r="I1085" t="str">
        <f t="shared" si="15"/>
        <v>OUTSIDE</v>
      </c>
      <c r="J1085" s="42">
        <v>579</v>
      </c>
      <c r="K1085" s="42">
        <v>9454</v>
      </c>
      <c r="L1085" s="42">
        <v>1.4610000000000001</v>
      </c>
      <c r="M1085" s="42" t="str">
        <f t="shared" si="16"/>
        <v xml:space="preserve"> </v>
      </c>
      <c r="N1085" s="42" t="s">
        <v>102</v>
      </c>
      <c r="O1085" s="42">
        <v>2.1511800000000001</v>
      </c>
      <c r="P1085" s="42">
        <v>0</v>
      </c>
    </row>
    <row r="1086" spans="1:16">
      <c r="A1086" s="41">
        <v>88</v>
      </c>
      <c r="B1086" s="41" t="s">
        <v>707</v>
      </c>
      <c r="C1086" s="41" t="s">
        <v>708</v>
      </c>
      <c r="D1086" s="41"/>
      <c r="E1086" s="41">
        <v>22.390999999999998</v>
      </c>
      <c r="F1086" s="41">
        <v>21.817</v>
      </c>
      <c r="G1086" s="41">
        <v>22.891999999999999</v>
      </c>
      <c r="H1086">
        <f t="shared" si="14"/>
        <v>1.0749999999999993</v>
      </c>
      <c r="I1086" t="str">
        <f t="shared" si="15"/>
        <v>OUTSIDE</v>
      </c>
      <c r="J1086" s="42">
        <v>2849</v>
      </c>
      <c r="K1086" s="42">
        <v>86897</v>
      </c>
      <c r="L1086" s="42">
        <v>1.46</v>
      </c>
      <c r="M1086" s="42" t="str">
        <f t="shared" si="16"/>
        <v xml:space="preserve"> </v>
      </c>
      <c r="N1086" s="42" t="s">
        <v>102</v>
      </c>
      <c r="O1086" s="42">
        <v>2.2568000000000001</v>
      </c>
      <c r="P1086" s="42">
        <v>1.274</v>
      </c>
    </row>
    <row r="1087" spans="1:16">
      <c r="A1087" s="41">
        <v>89</v>
      </c>
      <c r="B1087" s="41" t="s">
        <v>709</v>
      </c>
      <c r="C1087" s="41" t="s">
        <v>710</v>
      </c>
      <c r="D1087" s="41"/>
      <c r="E1087" s="41">
        <v>22.425000000000001</v>
      </c>
      <c r="F1087" s="41">
        <v>21.882999999999999</v>
      </c>
      <c r="G1087" s="41">
        <v>23.341999999999999</v>
      </c>
      <c r="H1087">
        <f t="shared" si="14"/>
        <v>1.4589999999999996</v>
      </c>
      <c r="I1087" t="str">
        <f t="shared" si="15"/>
        <v xml:space="preserve"> </v>
      </c>
      <c r="J1087" s="42">
        <v>2210</v>
      </c>
      <c r="K1087" s="42">
        <v>91164</v>
      </c>
      <c r="L1087" s="42">
        <v>1.462</v>
      </c>
      <c r="M1087" s="42" t="str">
        <f t="shared" si="16"/>
        <v xml:space="preserve"> </v>
      </c>
      <c r="N1087" s="42" t="s">
        <v>102</v>
      </c>
      <c r="O1087" s="42" t="s">
        <v>102</v>
      </c>
      <c r="P1087" s="42" t="s">
        <v>102</v>
      </c>
    </row>
    <row r="1088" spans="1:16">
      <c r="A1088" s="41">
        <v>90</v>
      </c>
      <c r="B1088" s="41" t="s">
        <v>711</v>
      </c>
      <c r="C1088" s="41" t="s">
        <v>712</v>
      </c>
      <c r="D1088" s="41"/>
      <c r="E1088" s="41" t="s">
        <v>102</v>
      </c>
      <c r="F1088" s="41" t="s">
        <v>102</v>
      </c>
      <c r="G1088" s="41" t="s">
        <v>102</v>
      </c>
      <c r="H1088" t="e">
        <f t="shared" si="14"/>
        <v>#VALUE!</v>
      </c>
      <c r="I1088" t="str">
        <f t="shared" si="15"/>
        <v xml:space="preserve"> </v>
      </c>
      <c r="J1088" s="42" t="s">
        <v>102</v>
      </c>
      <c r="K1088" s="42" t="s">
        <v>102</v>
      </c>
      <c r="L1088" s="42"/>
      <c r="M1088" s="42" t="str">
        <f t="shared" si="16"/>
        <v xml:space="preserve"> </v>
      </c>
      <c r="N1088" s="42" t="s">
        <v>102</v>
      </c>
      <c r="O1088" s="42">
        <v>6.5600500000000004</v>
      </c>
      <c r="P1088" s="42">
        <v>0</v>
      </c>
    </row>
    <row r="1089" spans="1:16">
      <c r="A1089" s="41">
        <v>91</v>
      </c>
      <c r="B1089" s="41" t="s">
        <v>713</v>
      </c>
      <c r="C1089" s="41" t="s">
        <v>714</v>
      </c>
      <c r="D1089" s="41"/>
      <c r="E1089" s="41">
        <v>22.405000000000001</v>
      </c>
      <c r="F1089" s="41">
        <v>21.725000000000001</v>
      </c>
      <c r="G1089" s="41">
        <v>23.183</v>
      </c>
      <c r="H1089">
        <f t="shared" si="14"/>
        <v>1.4579999999999984</v>
      </c>
      <c r="I1089" t="str">
        <f t="shared" si="15"/>
        <v xml:space="preserve"> </v>
      </c>
      <c r="J1089" s="42">
        <v>5947</v>
      </c>
      <c r="K1089" s="42">
        <v>264994</v>
      </c>
      <c r="L1089" s="42">
        <v>1.46</v>
      </c>
      <c r="M1089" s="42" t="str">
        <f t="shared" si="16"/>
        <v xml:space="preserve"> </v>
      </c>
      <c r="N1089" s="42" t="s">
        <v>102</v>
      </c>
      <c r="O1089" s="42">
        <v>4.8315700000000001</v>
      </c>
      <c r="P1089" s="42">
        <v>1.181</v>
      </c>
    </row>
    <row r="1090" spans="1:16">
      <c r="A1090" s="41">
        <v>92</v>
      </c>
      <c r="B1090" s="41" t="s">
        <v>715</v>
      </c>
      <c r="C1090" s="41" t="s">
        <v>716</v>
      </c>
      <c r="D1090" s="41"/>
      <c r="E1090" s="41">
        <v>22.395</v>
      </c>
      <c r="F1090" s="41">
        <v>21.7</v>
      </c>
      <c r="G1090" s="41">
        <v>23.25</v>
      </c>
      <c r="H1090">
        <f t="shared" si="14"/>
        <v>1.5500000000000007</v>
      </c>
      <c r="I1090" t="str">
        <f t="shared" si="15"/>
        <v xml:space="preserve"> </v>
      </c>
      <c r="J1090" s="42">
        <v>5827</v>
      </c>
      <c r="K1090" s="42">
        <v>195172</v>
      </c>
      <c r="L1090" s="42">
        <v>1.4590000000000001</v>
      </c>
      <c r="M1090" s="42" t="str">
        <f t="shared" si="16"/>
        <v xml:space="preserve"> </v>
      </c>
      <c r="N1090" s="42" t="s">
        <v>102</v>
      </c>
      <c r="O1090" s="42">
        <v>1.3426499999999999</v>
      </c>
      <c r="P1090" s="42">
        <v>1.022</v>
      </c>
    </row>
    <row r="1091" spans="1:16">
      <c r="A1091" s="41">
        <v>93</v>
      </c>
      <c r="B1091" s="41" t="s">
        <v>717</v>
      </c>
      <c r="C1091" s="41" t="s">
        <v>718</v>
      </c>
      <c r="D1091" s="41"/>
      <c r="E1091" s="41">
        <v>22.396000000000001</v>
      </c>
      <c r="F1091" s="41">
        <v>21.908000000000001</v>
      </c>
      <c r="G1091" s="41">
        <v>23.242000000000001</v>
      </c>
      <c r="H1091">
        <f t="shared" si="14"/>
        <v>1.3339999999999996</v>
      </c>
      <c r="I1091" t="str">
        <f t="shared" si="15"/>
        <v xml:space="preserve"> </v>
      </c>
      <c r="J1091" s="42">
        <v>1820</v>
      </c>
      <c r="K1091" s="42">
        <v>54237</v>
      </c>
      <c r="L1091" s="42">
        <v>1.46</v>
      </c>
      <c r="M1091" s="42" t="str">
        <f t="shared" si="16"/>
        <v xml:space="preserve"> </v>
      </c>
      <c r="N1091" s="42" t="s">
        <v>102</v>
      </c>
      <c r="O1091" s="42">
        <v>1.16913</v>
      </c>
      <c r="P1091" s="42">
        <v>0.86799999999999999</v>
      </c>
    </row>
    <row r="1092" spans="1:16">
      <c r="A1092" s="41">
        <v>94</v>
      </c>
      <c r="B1092" s="41" t="s">
        <v>719</v>
      </c>
      <c r="C1092" s="41" t="s">
        <v>720</v>
      </c>
      <c r="D1092" s="41"/>
      <c r="E1092" s="41">
        <v>22.393999999999998</v>
      </c>
      <c r="F1092" s="41">
        <v>21.942</v>
      </c>
      <c r="G1092" s="41">
        <v>23.25</v>
      </c>
      <c r="H1092">
        <f t="shared" si="14"/>
        <v>1.3079999999999998</v>
      </c>
      <c r="I1092" t="str">
        <f t="shared" si="15"/>
        <v xml:space="preserve"> </v>
      </c>
      <c r="J1092" s="42">
        <v>1716</v>
      </c>
      <c r="K1092" s="42">
        <v>47227</v>
      </c>
      <c r="L1092" s="42">
        <v>1.46</v>
      </c>
      <c r="M1092" s="42" t="str">
        <f t="shared" si="16"/>
        <v xml:space="preserve"> </v>
      </c>
      <c r="N1092" s="42" t="s">
        <v>102</v>
      </c>
      <c r="O1092" s="42">
        <v>2.1000299999999998</v>
      </c>
      <c r="P1092" s="42">
        <v>0.94399999999999995</v>
      </c>
    </row>
    <row r="1093" spans="1:16">
      <c r="A1093" s="41">
        <v>95</v>
      </c>
      <c r="B1093" s="41" t="s">
        <v>721</v>
      </c>
      <c r="C1093" s="41" t="s">
        <v>722</v>
      </c>
      <c r="D1093" s="41"/>
      <c r="E1093" s="41">
        <v>22.376999999999999</v>
      </c>
      <c r="F1093" s="41">
        <v>21.5</v>
      </c>
      <c r="G1093" s="41">
        <v>22.933</v>
      </c>
      <c r="H1093">
        <f t="shared" si="14"/>
        <v>1.4329999999999998</v>
      </c>
      <c r="I1093" t="str">
        <f t="shared" si="15"/>
        <v xml:space="preserve"> </v>
      </c>
      <c r="J1093" s="42">
        <v>2860</v>
      </c>
      <c r="K1093" s="42">
        <v>84831</v>
      </c>
      <c r="L1093" s="42">
        <v>1.458</v>
      </c>
      <c r="M1093" s="42" t="str">
        <f t="shared" si="16"/>
        <v xml:space="preserve"> </v>
      </c>
      <c r="N1093" s="42" t="s">
        <v>102</v>
      </c>
      <c r="O1093" s="42">
        <v>9.9409899999999993</v>
      </c>
      <c r="P1093" s="42">
        <v>0</v>
      </c>
    </row>
    <row r="1094" spans="1:16">
      <c r="A1094" s="41">
        <v>96</v>
      </c>
      <c r="B1094" s="41" t="s">
        <v>723</v>
      </c>
      <c r="C1094" s="41" t="s">
        <v>724</v>
      </c>
      <c r="D1094" s="41"/>
      <c r="E1094" s="41">
        <v>22.408999999999999</v>
      </c>
      <c r="F1094" s="41">
        <v>21.808</v>
      </c>
      <c r="G1094" s="41">
        <v>23.75</v>
      </c>
      <c r="H1094">
        <f t="shared" si="14"/>
        <v>1.9420000000000002</v>
      </c>
      <c r="I1094" t="str">
        <f t="shared" si="15"/>
        <v xml:space="preserve"> </v>
      </c>
      <c r="J1094" s="42">
        <v>6900</v>
      </c>
      <c r="K1094" s="42">
        <v>401568</v>
      </c>
      <c r="L1094" s="42">
        <v>1.462</v>
      </c>
      <c r="M1094" s="42" t="str">
        <f t="shared" si="16"/>
        <v xml:space="preserve"> </v>
      </c>
      <c r="N1094" s="42" t="s">
        <v>102</v>
      </c>
      <c r="O1094" s="42">
        <v>3.8565800000000001</v>
      </c>
      <c r="P1094" s="42">
        <v>0</v>
      </c>
    </row>
    <row r="1095" spans="1:16">
      <c r="A1095" s="41">
        <v>97</v>
      </c>
      <c r="B1095" s="41" t="s">
        <v>725</v>
      </c>
      <c r="C1095" s="41" t="s">
        <v>726</v>
      </c>
      <c r="D1095" s="41"/>
      <c r="E1095" s="41">
        <v>22.379000000000001</v>
      </c>
      <c r="F1095" s="41">
        <v>21.75</v>
      </c>
      <c r="G1095" s="41">
        <v>23.757999999999999</v>
      </c>
      <c r="H1095">
        <f t="shared" si="14"/>
        <v>2.0079999999999991</v>
      </c>
      <c r="I1095" t="str">
        <f t="shared" ref="I1095:I1114" si="17">IF(ISNUMBER(H1095),(IF(OR(H1095&gt;3.133, H1095&lt;1.3),"OUTSIDE", " ")), " ")</f>
        <v xml:space="preserve"> </v>
      </c>
      <c r="J1095" s="42">
        <v>4082</v>
      </c>
      <c r="K1095" s="42">
        <v>155787</v>
      </c>
      <c r="L1095" s="42">
        <v>1.4590000000000001</v>
      </c>
      <c r="M1095" s="42" t="str">
        <f t="shared" si="16"/>
        <v xml:space="preserve"> </v>
      </c>
      <c r="N1095" s="42" t="s">
        <v>102</v>
      </c>
      <c r="O1095" s="42">
        <v>4.4792500000000004</v>
      </c>
      <c r="P1095" s="42">
        <v>0</v>
      </c>
    </row>
    <row r="1096" spans="1:16">
      <c r="A1096" s="41">
        <v>98</v>
      </c>
      <c r="B1096" s="41" t="s">
        <v>727</v>
      </c>
      <c r="C1096" s="41" t="s">
        <v>728</v>
      </c>
      <c r="D1096" s="41"/>
      <c r="E1096" s="41">
        <v>22.413</v>
      </c>
      <c r="F1096" s="41">
        <v>21.074999999999999</v>
      </c>
      <c r="G1096" s="41">
        <v>22.792000000000002</v>
      </c>
      <c r="H1096">
        <f t="shared" si="14"/>
        <v>1.7170000000000023</v>
      </c>
      <c r="I1096" t="str">
        <f t="shared" si="17"/>
        <v xml:space="preserve"> </v>
      </c>
      <c r="J1096" s="42">
        <v>2927</v>
      </c>
      <c r="K1096" s="42">
        <v>180940</v>
      </c>
      <c r="L1096" s="42">
        <v>1.4610000000000001</v>
      </c>
      <c r="M1096" s="42" t="str">
        <f t="shared" si="16"/>
        <v xml:space="preserve"> </v>
      </c>
      <c r="N1096" s="42" t="s">
        <v>102</v>
      </c>
      <c r="O1096" s="42">
        <v>2.5306500000000001</v>
      </c>
      <c r="P1096" s="42">
        <v>1.6879999999999999</v>
      </c>
    </row>
    <row r="1097" spans="1:16">
      <c r="A1097" s="41">
        <v>99</v>
      </c>
      <c r="B1097" s="41" t="s">
        <v>729</v>
      </c>
      <c r="C1097" s="41" t="s">
        <v>730</v>
      </c>
      <c r="D1097" s="41"/>
      <c r="E1097" s="41">
        <v>22.446000000000002</v>
      </c>
      <c r="F1097" s="41">
        <v>21.933</v>
      </c>
      <c r="G1097" s="41">
        <v>23.733000000000001</v>
      </c>
      <c r="H1097">
        <f t="shared" si="14"/>
        <v>1.8000000000000007</v>
      </c>
      <c r="I1097" t="str">
        <f t="shared" si="17"/>
        <v xml:space="preserve"> </v>
      </c>
      <c r="J1097" s="42">
        <v>1744</v>
      </c>
      <c r="K1097" s="42">
        <v>102226</v>
      </c>
      <c r="L1097" s="42">
        <v>1.464</v>
      </c>
      <c r="M1097" s="42" t="str">
        <f t="shared" si="16"/>
        <v xml:space="preserve"> </v>
      </c>
      <c r="N1097" s="42" t="s">
        <v>102</v>
      </c>
      <c r="O1097" s="42">
        <v>10.38147</v>
      </c>
      <c r="P1097" s="42">
        <v>0</v>
      </c>
    </row>
    <row r="1098" spans="1:16">
      <c r="A1098" s="41">
        <v>100</v>
      </c>
      <c r="B1098" s="41" t="s">
        <v>731</v>
      </c>
      <c r="C1098" s="41" t="s">
        <v>732</v>
      </c>
      <c r="D1098" s="41" t="s">
        <v>126</v>
      </c>
      <c r="E1098" s="41">
        <v>22.382999999999999</v>
      </c>
      <c r="F1098" s="41">
        <v>21.225000000000001</v>
      </c>
      <c r="G1098" s="41">
        <v>23.658000000000001</v>
      </c>
      <c r="H1098">
        <f t="shared" si="14"/>
        <v>2.4329999999999998</v>
      </c>
      <c r="I1098" t="str">
        <f t="shared" si="17"/>
        <v xml:space="preserve"> </v>
      </c>
      <c r="J1098" s="42">
        <v>10141</v>
      </c>
      <c r="K1098" s="42">
        <v>419361</v>
      </c>
      <c r="L1098" s="42">
        <v>1.46</v>
      </c>
      <c r="M1098" s="42" t="str">
        <f t="shared" si="16"/>
        <v xml:space="preserve"> </v>
      </c>
      <c r="N1098" s="42" t="s">
        <v>102</v>
      </c>
      <c r="O1098" s="42">
        <v>4.7608300000000003</v>
      </c>
      <c r="P1098" s="42">
        <v>1.891</v>
      </c>
    </row>
    <row r="1099" spans="1:16">
      <c r="A1099" s="41">
        <v>101</v>
      </c>
      <c r="B1099" s="41" t="s">
        <v>733</v>
      </c>
      <c r="C1099" s="41" t="s">
        <v>734</v>
      </c>
      <c r="D1099" s="41" t="s">
        <v>122</v>
      </c>
      <c r="E1099" s="41">
        <v>22.393999999999998</v>
      </c>
      <c r="F1099" s="41">
        <v>21.591999999999999</v>
      </c>
      <c r="G1099" s="41">
        <v>24.725000000000001</v>
      </c>
      <c r="H1099">
        <f t="shared" si="14"/>
        <v>3.1330000000000027</v>
      </c>
      <c r="I1099" t="str">
        <f t="shared" si="17"/>
        <v xml:space="preserve"> </v>
      </c>
      <c r="J1099" s="42">
        <v>5102</v>
      </c>
      <c r="K1099" s="42">
        <v>192314</v>
      </c>
      <c r="L1099" s="42">
        <v>1.4610000000000001</v>
      </c>
      <c r="M1099" s="42" t="str">
        <f t="shared" si="16"/>
        <v xml:space="preserve"> </v>
      </c>
      <c r="N1099" s="42" t="s">
        <v>102</v>
      </c>
      <c r="O1099" s="42">
        <v>0.85041999999999995</v>
      </c>
      <c r="P1099" s="42">
        <v>0</v>
      </c>
    </row>
    <row r="1100" spans="1:16">
      <c r="A1100" s="41">
        <v>102</v>
      </c>
      <c r="B1100" s="41" t="s">
        <v>735</v>
      </c>
      <c r="C1100" s="41" t="s">
        <v>736</v>
      </c>
      <c r="D1100" s="41" t="s">
        <v>114</v>
      </c>
      <c r="E1100" s="41">
        <v>22.411000000000001</v>
      </c>
      <c r="F1100" s="41">
        <v>21.382999999999999</v>
      </c>
      <c r="G1100" s="41">
        <v>22.707999999999998</v>
      </c>
      <c r="H1100">
        <f t="shared" si="14"/>
        <v>1.3249999999999993</v>
      </c>
      <c r="I1100" t="str">
        <f t="shared" si="17"/>
        <v xml:space="preserve"> </v>
      </c>
      <c r="J1100" s="42">
        <v>1080</v>
      </c>
      <c r="K1100" s="42">
        <v>34353</v>
      </c>
      <c r="L1100" s="42">
        <v>1.4630000000000001</v>
      </c>
      <c r="M1100" s="42" t="str">
        <f t="shared" si="16"/>
        <v xml:space="preserve"> </v>
      </c>
      <c r="N1100" s="42" t="s">
        <v>102</v>
      </c>
      <c r="O1100" s="42">
        <v>6.2471100000000002</v>
      </c>
      <c r="P1100" s="42">
        <v>1.4139999999999999</v>
      </c>
    </row>
    <row r="1101" spans="1:16">
      <c r="A1101" s="41">
        <v>103</v>
      </c>
      <c r="B1101" s="41" t="s">
        <v>737</v>
      </c>
      <c r="C1101" s="41" t="s">
        <v>738</v>
      </c>
      <c r="D1101" s="41"/>
      <c r="E1101" s="41">
        <v>22.388000000000002</v>
      </c>
      <c r="F1101" s="41">
        <v>21.725000000000001</v>
      </c>
      <c r="G1101" s="41">
        <v>23.516999999999999</v>
      </c>
      <c r="H1101">
        <f t="shared" si="14"/>
        <v>1.791999999999998</v>
      </c>
      <c r="I1101" t="str">
        <f t="shared" si="17"/>
        <v xml:space="preserve"> </v>
      </c>
      <c r="J1101" s="42">
        <v>7129</v>
      </c>
      <c r="K1101" s="42">
        <v>252353</v>
      </c>
      <c r="L1101" s="42">
        <v>1.46</v>
      </c>
      <c r="M1101" s="42" t="str">
        <f t="shared" si="16"/>
        <v xml:space="preserve"> </v>
      </c>
      <c r="N1101" s="42" t="s">
        <v>102</v>
      </c>
      <c r="O1101" s="42">
        <v>6.4100400000000004</v>
      </c>
      <c r="P1101" s="42">
        <v>0</v>
      </c>
    </row>
    <row r="1102" spans="1:16">
      <c r="A1102" s="41">
        <v>104</v>
      </c>
      <c r="B1102" s="41" t="s">
        <v>739</v>
      </c>
      <c r="C1102" s="41" t="s">
        <v>740</v>
      </c>
      <c r="D1102" s="41"/>
      <c r="E1102" s="41">
        <v>22.393999999999998</v>
      </c>
      <c r="F1102" s="41">
        <v>21.7</v>
      </c>
      <c r="G1102" s="41">
        <v>23.933</v>
      </c>
      <c r="H1102">
        <f t="shared" si="14"/>
        <v>2.2330000000000005</v>
      </c>
      <c r="I1102" t="str">
        <f t="shared" si="17"/>
        <v xml:space="preserve"> </v>
      </c>
      <c r="J1102" s="42">
        <v>5302</v>
      </c>
      <c r="K1102" s="42">
        <v>258934</v>
      </c>
      <c r="L1102" s="42">
        <v>1.46</v>
      </c>
      <c r="M1102" s="42" t="str">
        <f t="shared" si="16"/>
        <v xml:space="preserve"> </v>
      </c>
      <c r="N1102" s="42" t="s">
        <v>102</v>
      </c>
      <c r="O1102" s="42">
        <v>2.00569</v>
      </c>
      <c r="P1102" s="42">
        <v>1.5069999999999999</v>
      </c>
    </row>
    <row r="1103" spans="1:16">
      <c r="A1103" s="41">
        <v>105</v>
      </c>
      <c r="B1103" s="41" t="s">
        <v>741</v>
      </c>
      <c r="C1103" s="41" t="s">
        <v>742</v>
      </c>
      <c r="D1103" s="41"/>
      <c r="E1103" s="41">
        <v>22.393999999999998</v>
      </c>
      <c r="F1103" s="41">
        <v>21.908000000000001</v>
      </c>
      <c r="G1103" s="41">
        <v>23.733000000000001</v>
      </c>
      <c r="H1103">
        <f t="shared" si="14"/>
        <v>1.8249999999999993</v>
      </c>
      <c r="I1103" t="str">
        <f t="shared" si="17"/>
        <v xml:space="preserve"> </v>
      </c>
      <c r="J1103" s="42">
        <v>2191</v>
      </c>
      <c r="K1103" s="42">
        <v>81020</v>
      </c>
      <c r="L1103" s="42">
        <v>1.46</v>
      </c>
      <c r="M1103" s="42" t="str">
        <f t="shared" si="16"/>
        <v xml:space="preserve"> </v>
      </c>
      <c r="N1103" s="42" t="s">
        <v>102</v>
      </c>
      <c r="O1103" s="42">
        <v>0.20186000000000001</v>
      </c>
      <c r="P1103" s="42">
        <v>0.58099999999999996</v>
      </c>
    </row>
    <row r="1104" spans="1:16">
      <c r="A1104" s="41">
        <v>106</v>
      </c>
      <c r="B1104" s="41" t="s">
        <v>743</v>
      </c>
      <c r="C1104" s="41" t="s">
        <v>541</v>
      </c>
      <c r="D1104" s="41"/>
      <c r="E1104" s="41">
        <v>22.364000000000001</v>
      </c>
      <c r="F1104" s="41">
        <v>21.908000000000001</v>
      </c>
      <c r="G1104" s="41">
        <v>22.891999999999999</v>
      </c>
      <c r="H1104">
        <f t="shared" si="14"/>
        <v>0.98399999999999821</v>
      </c>
      <c r="I1104" t="str">
        <f t="shared" si="17"/>
        <v>OUTSIDE</v>
      </c>
      <c r="J1104" s="42">
        <v>407</v>
      </c>
      <c r="K1104" s="42">
        <v>8154</v>
      </c>
      <c r="L1104" s="42">
        <v>1.458</v>
      </c>
      <c r="M1104" s="42" t="str">
        <f t="shared" si="16"/>
        <v xml:space="preserve"> </v>
      </c>
      <c r="N1104" s="42" t="s">
        <v>102</v>
      </c>
      <c r="O1104" s="42">
        <v>1.66215</v>
      </c>
      <c r="P1104" s="42">
        <v>1.462</v>
      </c>
    </row>
    <row r="1105" spans="1:16">
      <c r="A1105" s="41">
        <v>107</v>
      </c>
      <c r="B1105" s="41" t="s">
        <v>542</v>
      </c>
      <c r="C1105" s="41" t="s">
        <v>543</v>
      </c>
      <c r="D1105" s="41"/>
      <c r="E1105" s="41">
        <v>22.396000000000001</v>
      </c>
      <c r="F1105" s="41">
        <v>21.757999999999999</v>
      </c>
      <c r="G1105" s="41">
        <v>23.591999999999999</v>
      </c>
      <c r="H1105">
        <f t="shared" si="14"/>
        <v>1.8339999999999996</v>
      </c>
      <c r="I1105" t="str">
        <f t="shared" si="17"/>
        <v xml:space="preserve"> </v>
      </c>
      <c r="J1105" s="42">
        <v>1727</v>
      </c>
      <c r="K1105" s="42">
        <v>67143</v>
      </c>
      <c r="L1105" s="42">
        <v>1.46</v>
      </c>
      <c r="M1105" s="42" t="str">
        <f t="shared" si="16"/>
        <v xml:space="preserve"> </v>
      </c>
      <c r="N1105" s="42" t="s">
        <v>102</v>
      </c>
      <c r="O1105" s="42">
        <v>4.0913599999999999</v>
      </c>
      <c r="P1105" s="42">
        <v>0</v>
      </c>
    </row>
    <row r="1106" spans="1:16">
      <c r="A1106" s="41">
        <v>108</v>
      </c>
      <c r="B1106" s="41" t="s">
        <v>544</v>
      </c>
      <c r="C1106" s="41" t="s">
        <v>545</v>
      </c>
      <c r="D1106" s="41"/>
      <c r="E1106" s="41">
        <v>22.396999999999998</v>
      </c>
      <c r="F1106" s="41">
        <v>21.675000000000001</v>
      </c>
      <c r="G1106" s="41">
        <v>23.492000000000001</v>
      </c>
      <c r="H1106">
        <f t="shared" si="14"/>
        <v>1.8170000000000002</v>
      </c>
      <c r="I1106" t="str">
        <f t="shared" si="17"/>
        <v xml:space="preserve"> </v>
      </c>
      <c r="J1106" s="42">
        <v>3935</v>
      </c>
      <c r="K1106" s="42">
        <v>165271</v>
      </c>
      <c r="L1106" s="42">
        <v>1.4590000000000001</v>
      </c>
      <c r="M1106" s="42" t="str">
        <f t="shared" si="16"/>
        <v xml:space="preserve"> </v>
      </c>
      <c r="N1106" s="42" t="s">
        <v>102</v>
      </c>
      <c r="O1106" s="42">
        <v>4.9419300000000002</v>
      </c>
      <c r="P1106" s="42">
        <v>1.1639999999999999</v>
      </c>
    </row>
    <row r="1107" spans="1:16">
      <c r="A1107" s="41">
        <v>109</v>
      </c>
      <c r="B1107" s="41" t="s">
        <v>546</v>
      </c>
      <c r="C1107" s="41" t="s">
        <v>547</v>
      </c>
      <c r="D1107" s="41"/>
      <c r="E1107" s="41">
        <v>22.391999999999999</v>
      </c>
      <c r="F1107" s="41">
        <v>21.858000000000001</v>
      </c>
      <c r="G1107" s="41">
        <v>23.225000000000001</v>
      </c>
      <c r="H1107">
        <f t="shared" si="14"/>
        <v>1.3670000000000009</v>
      </c>
      <c r="I1107" t="str">
        <f t="shared" si="17"/>
        <v xml:space="preserve"> </v>
      </c>
      <c r="J1107" s="42">
        <v>5954</v>
      </c>
      <c r="K1107" s="42">
        <v>199630</v>
      </c>
      <c r="L1107" s="42">
        <v>1.4590000000000001</v>
      </c>
      <c r="M1107" s="42" t="str">
        <f t="shared" si="16"/>
        <v xml:space="preserve"> </v>
      </c>
      <c r="N1107" s="42" t="s">
        <v>102</v>
      </c>
      <c r="O1107" s="42">
        <v>6.8580500000000004</v>
      </c>
      <c r="P1107" s="42">
        <v>1.4530000000000001</v>
      </c>
    </row>
    <row r="1108" spans="1:16">
      <c r="A1108" s="41">
        <v>110</v>
      </c>
      <c r="B1108" s="41" t="s">
        <v>548</v>
      </c>
      <c r="C1108" s="41" t="s">
        <v>549</v>
      </c>
      <c r="D1108" s="41"/>
      <c r="E1108" s="41">
        <v>22.393000000000001</v>
      </c>
      <c r="F1108" s="41">
        <v>21.641999999999999</v>
      </c>
      <c r="G1108" s="41">
        <v>23.492000000000001</v>
      </c>
      <c r="H1108">
        <f t="shared" si="14"/>
        <v>1.8500000000000014</v>
      </c>
      <c r="I1108" t="str">
        <f t="shared" si="17"/>
        <v xml:space="preserve"> </v>
      </c>
      <c r="J1108" s="42">
        <v>7126</v>
      </c>
      <c r="K1108" s="42">
        <v>277032</v>
      </c>
      <c r="L1108" s="42">
        <v>1.4610000000000001</v>
      </c>
      <c r="M1108" s="42" t="str">
        <f t="shared" si="16"/>
        <v xml:space="preserve"> </v>
      </c>
      <c r="N1108" s="42" t="s">
        <v>102</v>
      </c>
      <c r="O1108" s="42">
        <v>18.448419999999999</v>
      </c>
      <c r="P1108" s="42">
        <v>0</v>
      </c>
    </row>
    <row r="1109" spans="1:16">
      <c r="A1109" s="41">
        <v>111</v>
      </c>
      <c r="B1109" s="41" t="s">
        <v>550</v>
      </c>
      <c r="C1109" s="41" t="s">
        <v>129</v>
      </c>
      <c r="D1109" s="41" t="s">
        <v>130</v>
      </c>
      <c r="E1109" s="41">
        <v>22.379000000000001</v>
      </c>
      <c r="F1109" s="41">
        <v>21.757999999999999</v>
      </c>
      <c r="G1109" s="41">
        <v>23.983000000000001</v>
      </c>
      <c r="H1109">
        <f t="shared" si="14"/>
        <v>2.2250000000000014</v>
      </c>
      <c r="I1109" t="str">
        <f t="shared" si="17"/>
        <v xml:space="preserve"> </v>
      </c>
      <c r="J1109" s="42">
        <v>19463</v>
      </c>
      <c r="K1109" s="42">
        <v>745226</v>
      </c>
      <c r="L1109" s="42">
        <v>1.4590000000000001</v>
      </c>
      <c r="M1109" s="42" t="str">
        <f t="shared" si="16"/>
        <v xml:space="preserve"> </v>
      </c>
      <c r="N1109" s="42" t="s">
        <v>102</v>
      </c>
      <c r="O1109" s="42">
        <v>7.7838599999999998</v>
      </c>
      <c r="P1109" s="42">
        <v>1.417</v>
      </c>
    </row>
    <row r="1110" spans="1:16">
      <c r="A1110" s="41">
        <v>112</v>
      </c>
      <c r="B1110" s="41" t="s">
        <v>551</v>
      </c>
      <c r="C1110" s="41" t="s">
        <v>125</v>
      </c>
      <c r="D1110" s="41" t="s">
        <v>126</v>
      </c>
      <c r="E1110" s="41">
        <v>22.399000000000001</v>
      </c>
      <c r="F1110" s="41">
        <v>21.617000000000001</v>
      </c>
      <c r="G1110" s="41">
        <v>23.332999999999998</v>
      </c>
      <c r="H1110">
        <f t="shared" si="14"/>
        <v>1.7159999999999975</v>
      </c>
      <c r="I1110" t="str">
        <f t="shared" si="17"/>
        <v xml:space="preserve"> </v>
      </c>
      <c r="J1110" s="42">
        <v>8722</v>
      </c>
      <c r="K1110" s="42">
        <v>314430</v>
      </c>
      <c r="L1110" s="42">
        <v>1.4610000000000001</v>
      </c>
      <c r="M1110" s="42" t="str">
        <f t="shared" si="16"/>
        <v xml:space="preserve"> </v>
      </c>
      <c r="N1110" s="42" t="s">
        <v>102</v>
      </c>
      <c r="O1110" s="42">
        <v>4.5163799999999998</v>
      </c>
      <c r="P1110" s="42">
        <v>0</v>
      </c>
    </row>
    <row r="1111" spans="1:16">
      <c r="A1111" s="41">
        <v>113</v>
      </c>
      <c r="B1111" s="41" t="s">
        <v>552</v>
      </c>
      <c r="C1111" s="41" t="s">
        <v>121</v>
      </c>
      <c r="D1111" s="41" t="s">
        <v>122</v>
      </c>
      <c r="E1111" s="41">
        <v>22.413</v>
      </c>
      <c r="F1111" s="41">
        <v>21.558</v>
      </c>
      <c r="G1111" s="41">
        <v>23.1</v>
      </c>
      <c r="H1111">
        <f t="shared" si="14"/>
        <v>1.5420000000000016</v>
      </c>
      <c r="I1111" t="str">
        <f t="shared" si="17"/>
        <v xml:space="preserve"> </v>
      </c>
      <c r="J1111" s="42">
        <v>4822</v>
      </c>
      <c r="K1111" s="42">
        <v>182440</v>
      </c>
      <c r="L1111" s="42">
        <v>1.4610000000000001</v>
      </c>
      <c r="M1111" s="42" t="str">
        <f t="shared" si="16"/>
        <v xml:space="preserve"> </v>
      </c>
      <c r="N1111" s="42" t="s">
        <v>102</v>
      </c>
      <c r="O1111" s="42">
        <v>1.98448</v>
      </c>
      <c r="P1111" s="42">
        <v>1.2649999999999999</v>
      </c>
    </row>
    <row r="1112" spans="1:16">
      <c r="A1112" s="41">
        <v>114</v>
      </c>
      <c r="B1112" s="41" t="s">
        <v>553</v>
      </c>
      <c r="C1112" s="41" t="s">
        <v>117</v>
      </c>
      <c r="D1112" s="41" t="s">
        <v>118</v>
      </c>
      <c r="E1112" s="41">
        <v>22.416</v>
      </c>
      <c r="F1112" s="41">
        <v>21.707999999999998</v>
      </c>
      <c r="G1112" s="41">
        <v>23.408000000000001</v>
      </c>
      <c r="H1112">
        <f t="shared" si="14"/>
        <v>1.7000000000000028</v>
      </c>
      <c r="I1112" t="str">
        <f t="shared" si="17"/>
        <v xml:space="preserve"> </v>
      </c>
      <c r="J1112" s="42">
        <v>2320</v>
      </c>
      <c r="K1112" s="42">
        <v>80163</v>
      </c>
      <c r="L1112" s="42">
        <v>1.4610000000000001</v>
      </c>
      <c r="M1112" s="42" t="str">
        <f t="shared" si="16"/>
        <v xml:space="preserve"> </v>
      </c>
      <c r="N1112" s="42" t="s">
        <v>102</v>
      </c>
      <c r="O1112" s="42">
        <v>0.77139000000000002</v>
      </c>
      <c r="P1112" s="42">
        <v>1.2090000000000001</v>
      </c>
    </row>
    <row r="1113" spans="1:16">
      <c r="A1113" s="41">
        <v>115</v>
      </c>
      <c r="B1113" s="41" t="s">
        <v>554</v>
      </c>
      <c r="C1113" s="41" t="s">
        <v>113</v>
      </c>
      <c r="D1113" s="41" t="s">
        <v>114</v>
      </c>
      <c r="E1113" s="41">
        <v>22.423999999999999</v>
      </c>
      <c r="F1113" s="41">
        <v>21.408000000000001</v>
      </c>
      <c r="G1113" s="41">
        <v>23.024999999999999</v>
      </c>
      <c r="H1113">
        <f t="shared" si="14"/>
        <v>1.6169999999999973</v>
      </c>
      <c r="I1113" t="str">
        <f t="shared" si="17"/>
        <v xml:space="preserve"> </v>
      </c>
      <c r="J1113" s="42">
        <v>885</v>
      </c>
      <c r="K1113" s="42">
        <v>31160</v>
      </c>
      <c r="L1113" s="42">
        <v>1.462</v>
      </c>
      <c r="M1113" s="42" t="str">
        <f t="shared" si="16"/>
        <v xml:space="preserve"> </v>
      </c>
      <c r="N1113" s="42" t="s">
        <v>102</v>
      </c>
      <c r="O1113" s="42">
        <v>0.99997000000000003</v>
      </c>
      <c r="P1113" s="42">
        <v>0</v>
      </c>
    </row>
    <row r="1114" spans="1:16">
      <c r="A1114" s="41">
        <v>116</v>
      </c>
      <c r="B1114" s="41" t="s">
        <v>555</v>
      </c>
      <c r="C1114" s="41" t="s">
        <v>109</v>
      </c>
      <c r="D1114" s="41" t="s">
        <v>110</v>
      </c>
      <c r="E1114" s="41">
        <v>22.167000000000002</v>
      </c>
      <c r="F1114" s="41">
        <v>22.167000000000002</v>
      </c>
      <c r="G1114" s="41">
        <v>22.783000000000001</v>
      </c>
      <c r="H1114">
        <f t="shared" si="14"/>
        <v>0.61599999999999966</v>
      </c>
      <c r="I1114" t="str">
        <f t="shared" si="17"/>
        <v>OUTSIDE</v>
      </c>
      <c r="J1114" s="42">
        <v>1847</v>
      </c>
      <c r="K1114" s="42">
        <v>40394</v>
      </c>
      <c r="L1114" s="42">
        <v>1.446</v>
      </c>
      <c r="M1114" s="42" t="str">
        <f t="shared" si="16"/>
        <v xml:space="preserve"> </v>
      </c>
      <c r="N1114" s="42">
        <v>0.5</v>
      </c>
      <c r="O1114" s="42">
        <v>0.39440999999999998</v>
      </c>
      <c r="P1114" s="42">
        <v>1.0449999999999999</v>
      </c>
    </row>
    <row r="1115" spans="1:16">
      <c r="A1115" s="41">
        <v>1</v>
      </c>
      <c r="B1115" s="41" t="s">
        <v>556</v>
      </c>
      <c r="C1115" s="41" t="s">
        <v>109</v>
      </c>
      <c r="D1115" s="41" t="s">
        <v>110</v>
      </c>
      <c r="E1115" s="41">
        <v>22.170999999999999</v>
      </c>
      <c r="F1115" s="41">
        <v>21.716999999999999</v>
      </c>
      <c r="G1115" s="41">
        <v>23.007999999999999</v>
      </c>
      <c r="H1115">
        <f t="shared" si="14"/>
        <v>1.2910000000000004</v>
      </c>
      <c r="I1115" t="str">
        <f t="shared" ref="I1115:I1146" si="18">IF(ISNUMBER(H1115),(IF(OR(H1115&gt;2.633, H1115&lt;1.033),"OUTSIDE", " ")), " ")</f>
        <v xml:space="preserve"> </v>
      </c>
      <c r="J1115" s="42">
        <v>345</v>
      </c>
      <c r="K1115" s="42">
        <v>10785</v>
      </c>
      <c r="L1115" s="42">
        <v>1.4590000000000001</v>
      </c>
      <c r="M1115" s="42" t="str">
        <f t="shared" si="16"/>
        <v xml:space="preserve"> </v>
      </c>
      <c r="N1115" s="42">
        <v>1</v>
      </c>
      <c r="O1115" s="42">
        <v>0.69859000000000004</v>
      </c>
      <c r="P1115" s="42">
        <v>0.85199999999999998</v>
      </c>
    </row>
    <row r="1116" spans="1:16">
      <c r="A1116" s="41">
        <v>2</v>
      </c>
      <c r="B1116" s="41" t="s">
        <v>557</v>
      </c>
      <c r="C1116" s="41" t="s">
        <v>639</v>
      </c>
      <c r="D1116" s="41" t="s">
        <v>114</v>
      </c>
      <c r="E1116" s="41">
        <v>22.210999999999999</v>
      </c>
      <c r="F1116" s="41">
        <v>21.65</v>
      </c>
      <c r="G1116" s="41">
        <v>22.683</v>
      </c>
      <c r="H1116">
        <f t="shared" si="14"/>
        <v>1.0330000000000013</v>
      </c>
      <c r="I1116" t="str">
        <f t="shared" si="18"/>
        <v xml:space="preserve"> </v>
      </c>
      <c r="J1116" s="42">
        <v>698</v>
      </c>
      <c r="K1116" s="42">
        <v>19103</v>
      </c>
      <c r="L1116" s="42">
        <v>1.4590000000000001</v>
      </c>
      <c r="M1116" s="42" t="str">
        <f t="shared" si="16"/>
        <v xml:space="preserve"> </v>
      </c>
      <c r="N1116" s="42">
        <v>1</v>
      </c>
      <c r="O1116" s="42">
        <v>0.77700000000000002</v>
      </c>
      <c r="P1116" s="42">
        <v>1.0169999999999999</v>
      </c>
    </row>
    <row r="1117" spans="1:16">
      <c r="A1117" s="41">
        <v>3</v>
      </c>
      <c r="B1117" s="41" t="s">
        <v>558</v>
      </c>
      <c r="C1117" s="41" t="s">
        <v>113</v>
      </c>
      <c r="D1117" s="41" t="s">
        <v>114</v>
      </c>
      <c r="E1117" s="41">
        <v>22.155999999999999</v>
      </c>
      <c r="F1117" s="41">
        <v>21.558</v>
      </c>
      <c r="G1117" s="41">
        <v>22.75</v>
      </c>
      <c r="H1117">
        <f t="shared" si="14"/>
        <v>1.1920000000000002</v>
      </c>
      <c r="I1117" t="str">
        <f t="shared" si="18"/>
        <v xml:space="preserve"> </v>
      </c>
      <c r="J1117" s="42">
        <v>664</v>
      </c>
      <c r="K1117" s="42">
        <v>21247</v>
      </c>
      <c r="L1117" s="42">
        <v>1.4590000000000001</v>
      </c>
      <c r="M1117" s="42" t="str">
        <f t="shared" si="16"/>
        <v xml:space="preserve"> </v>
      </c>
      <c r="N1117" s="42">
        <v>2.5</v>
      </c>
      <c r="O1117" s="42">
        <v>2.18492</v>
      </c>
      <c r="P1117" s="42">
        <v>1.0229999999999999</v>
      </c>
    </row>
    <row r="1118" spans="1:16">
      <c r="A1118" s="41">
        <v>4</v>
      </c>
      <c r="B1118" s="41" t="s">
        <v>559</v>
      </c>
      <c r="C1118" s="41" t="s">
        <v>117</v>
      </c>
      <c r="D1118" s="41" t="s">
        <v>118</v>
      </c>
      <c r="E1118" s="41">
        <v>22.17</v>
      </c>
      <c r="F1118" s="41">
        <v>21.725000000000001</v>
      </c>
      <c r="G1118" s="41">
        <v>22.882999999999999</v>
      </c>
      <c r="H1118">
        <f t="shared" si="14"/>
        <v>1.1579999999999977</v>
      </c>
      <c r="I1118" t="str">
        <f t="shared" si="18"/>
        <v xml:space="preserve"> </v>
      </c>
      <c r="J1118" s="42">
        <v>1877</v>
      </c>
      <c r="K1118" s="42">
        <v>59747</v>
      </c>
      <c r="L1118" s="42">
        <v>1.4590000000000001</v>
      </c>
      <c r="M1118" s="42" t="str">
        <f t="shared" si="16"/>
        <v xml:space="preserve"> </v>
      </c>
      <c r="N1118" s="42">
        <v>5</v>
      </c>
      <c r="O1118" s="42">
        <v>4.8938699999999997</v>
      </c>
      <c r="P1118" s="42">
        <v>1.077</v>
      </c>
    </row>
    <row r="1119" spans="1:16">
      <c r="A1119" s="41">
        <v>5</v>
      </c>
      <c r="B1119" s="41" t="s">
        <v>560</v>
      </c>
      <c r="C1119" s="41" t="s">
        <v>100</v>
      </c>
      <c r="D1119" s="41" t="s">
        <v>122</v>
      </c>
      <c r="E1119" s="41">
        <v>22.216999999999999</v>
      </c>
      <c r="F1119" s="41">
        <v>21.417000000000002</v>
      </c>
      <c r="G1119" s="41">
        <v>22.966999999999999</v>
      </c>
      <c r="H1119">
        <f t="shared" si="14"/>
        <v>1.5499999999999972</v>
      </c>
      <c r="I1119" t="str">
        <f t="shared" si="18"/>
        <v xml:space="preserve"> </v>
      </c>
      <c r="J1119" s="42">
        <v>4323</v>
      </c>
      <c r="K1119" s="42">
        <v>133823</v>
      </c>
      <c r="L1119" s="42">
        <v>1.4590000000000001</v>
      </c>
      <c r="M1119" s="42" t="str">
        <f t="shared" si="16"/>
        <v xml:space="preserve"> </v>
      </c>
      <c r="N1119" s="42">
        <v>5</v>
      </c>
      <c r="O1119" s="42">
        <v>5.5144599999999997</v>
      </c>
      <c r="P1119" s="42">
        <v>1.446</v>
      </c>
    </row>
    <row r="1120" spans="1:16">
      <c r="A1120" s="41">
        <v>6</v>
      </c>
      <c r="B1120" s="41" t="s">
        <v>561</v>
      </c>
      <c r="C1120" s="41" t="s">
        <v>121</v>
      </c>
      <c r="D1120" s="41" t="s">
        <v>122</v>
      </c>
      <c r="E1120" s="41">
        <v>22.161000000000001</v>
      </c>
      <c r="F1120" s="41">
        <v>21.507999999999999</v>
      </c>
      <c r="G1120" s="41">
        <v>23.832999999999998</v>
      </c>
      <c r="H1120">
        <f t="shared" si="14"/>
        <v>2.3249999999999993</v>
      </c>
      <c r="I1120" t="str">
        <f t="shared" si="18"/>
        <v xml:space="preserve"> </v>
      </c>
      <c r="J1120" s="42">
        <v>3974</v>
      </c>
      <c r="K1120" s="42">
        <v>150793</v>
      </c>
      <c r="L1120" s="42">
        <v>1.4590000000000001</v>
      </c>
      <c r="M1120" s="42" t="str">
        <f t="shared" si="16"/>
        <v xml:space="preserve"> </v>
      </c>
      <c r="N1120" s="42">
        <v>10</v>
      </c>
      <c r="O1120" s="42">
        <v>11.981730000000001</v>
      </c>
      <c r="P1120" s="42">
        <v>1.6519999999999999</v>
      </c>
    </row>
    <row r="1121" spans="1:16">
      <c r="A1121" s="41">
        <v>7</v>
      </c>
      <c r="B1121" s="41" t="s">
        <v>562</v>
      </c>
      <c r="C1121" s="41" t="s">
        <v>105</v>
      </c>
      <c r="D1121" s="41" t="s">
        <v>126</v>
      </c>
      <c r="E1121" s="41">
        <v>22.213000000000001</v>
      </c>
      <c r="F1121" s="41">
        <v>21.192</v>
      </c>
      <c r="G1121" s="41">
        <v>23.15</v>
      </c>
      <c r="H1121">
        <f t="shared" si="14"/>
        <v>1.9579999999999984</v>
      </c>
      <c r="I1121" t="str">
        <f t="shared" si="18"/>
        <v xml:space="preserve"> </v>
      </c>
      <c r="J1121" s="42">
        <v>9056</v>
      </c>
      <c r="K1121" s="42">
        <v>327640</v>
      </c>
      <c r="L1121" s="42">
        <v>1.4590000000000001</v>
      </c>
      <c r="M1121" s="42" t="str">
        <f t="shared" si="16"/>
        <v xml:space="preserve"> </v>
      </c>
      <c r="N1121" s="42">
        <v>10</v>
      </c>
      <c r="O1121" s="42">
        <v>11.850759999999999</v>
      </c>
      <c r="P1121" s="42">
        <v>1.782</v>
      </c>
    </row>
    <row r="1122" spans="1:16">
      <c r="A1122" s="41">
        <v>8</v>
      </c>
      <c r="B1122" s="41" t="s">
        <v>563</v>
      </c>
      <c r="C1122" s="41" t="s">
        <v>125</v>
      </c>
      <c r="D1122" s="41" t="s">
        <v>126</v>
      </c>
      <c r="E1122" s="41">
        <v>22.143999999999998</v>
      </c>
      <c r="F1122" s="41">
        <v>21.358000000000001</v>
      </c>
      <c r="G1122" s="41">
        <v>24.058</v>
      </c>
      <c r="H1122">
        <f t="shared" si="14"/>
        <v>2.6999999999999993</v>
      </c>
      <c r="I1122" t="str">
        <f t="shared" si="18"/>
        <v>OUTSIDE</v>
      </c>
      <c r="J1122" s="42">
        <v>7830</v>
      </c>
      <c r="K1122" s="42">
        <v>324059</v>
      </c>
      <c r="L1122" s="42">
        <v>1.458</v>
      </c>
      <c r="M1122" s="42" t="str">
        <f t="shared" si="16"/>
        <v xml:space="preserve"> </v>
      </c>
      <c r="N1122" s="42">
        <v>20</v>
      </c>
      <c r="O1122" s="42">
        <v>23.40652</v>
      </c>
      <c r="P1122" s="42">
        <v>1.516</v>
      </c>
    </row>
    <row r="1123" spans="1:16">
      <c r="A1123" s="41">
        <v>9</v>
      </c>
      <c r="B1123" s="41" t="s">
        <v>564</v>
      </c>
      <c r="C1123" s="41" t="s">
        <v>129</v>
      </c>
      <c r="D1123" s="41" t="s">
        <v>130</v>
      </c>
      <c r="E1123" s="41">
        <v>22.114000000000001</v>
      </c>
      <c r="F1123" s="41">
        <v>21.324999999999999</v>
      </c>
      <c r="G1123" s="41">
        <v>23.957999999999998</v>
      </c>
      <c r="H1123">
        <f t="shared" si="14"/>
        <v>2.6329999999999991</v>
      </c>
      <c r="I1123" t="str">
        <f t="shared" si="18"/>
        <v xml:space="preserve"> </v>
      </c>
      <c r="J1123" s="42">
        <v>16386</v>
      </c>
      <c r="K1123" s="42">
        <v>640051</v>
      </c>
      <c r="L1123" s="42">
        <v>1.4570000000000001</v>
      </c>
      <c r="M1123" s="42" t="str">
        <f t="shared" si="16"/>
        <v xml:space="preserve"> </v>
      </c>
      <c r="N1123" s="42" t="s">
        <v>102</v>
      </c>
      <c r="O1123" s="42" t="s">
        <v>102</v>
      </c>
      <c r="P1123" s="42" t="s">
        <v>102</v>
      </c>
    </row>
    <row r="1124" spans="1:16">
      <c r="A1124" s="41">
        <v>10</v>
      </c>
      <c r="B1124" s="41" t="s">
        <v>565</v>
      </c>
      <c r="C1124" s="41" t="s">
        <v>133</v>
      </c>
      <c r="D1124" s="41"/>
      <c r="E1124" s="41" t="s">
        <v>102</v>
      </c>
      <c r="F1124" s="41" t="s">
        <v>102</v>
      </c>
      <c r="G1124" s="41" t="s">
        <v>102</v>
      </c>
      <c r="H1124" t="e">
        <f t="shared" si="14"/>
        <v>#VALUE!</v>
      </c>
      <c r="I1124" t="str">
        <f t="shared" si="18"/>
        <v xml:space="preserve"> </v>
      </c>
      <c r="J1124" s="42" t="s">
        <v>102</v>
      </c>
      <c r="K1124" s="42" t="s">
        <v>102</v>
      </c>
      <c r="L1124" s="42"/>
      <c r="M1124" s="42" t="str">
        <f t="shared" si="16"/>
        <v xml:space="preserve"> </v>
      </c>
      <c r="N1124" s="42" t="s">
        <v>102</v>
      </c>
      <c r="O1124" s="42">
        <v>1.03826</v>
      </c>
      <c r="P1124" s="42">
        <v>1.252</v>
      </c>
    </row>
    <row r="1125" spans="1:16">
      <c r="A1125" s="41">
        <v>11</v>
      </c>
      <c r="B1125" s="41" t="s">
        <v>566</v>
      </c>
      <c r="C1125" s="41" t="s">
        <v>567</v>
      </c>
      <c r="D1125" s="41"/>
      <c r="E1125" s="41">
        <v>22.390999999999998</v>
      </c>
      <c r="F1125" s="41">
        <v>21.908000000000001</v>
      </c>
      <c r="G1125" s="41">
        <v>23.5</v>
      </c>
      <c r="H1125">
        <f t="shared" si="14"/>
        <v>1.5919999999999987</v>
      </c>
      <c r="I1125" t="str">
        <f t="shared" si="18"/>
        <v xml:space="preserve"> </v>
      </c>
      <c r="J1125" s="42">
        <v>774</v>
      </c>
      <c r="K1125" s="42">
        <v>28391</v>
      </c>
      <c r="L1125" s="42">
        <v>1.4570000000000001</v>
      </c>
      <c r="M1125" s="42" t="str">
        <f t="shared" si="16"/>
        <v xml:space="preserve"> </v>
      </c>
      <c r="N1125" s="42" t="s">
        <v>102</v>
      </c>
      <c r="O1125" s="42">
        <v>1.5788899999999999</v>
      </c>
      <c r="P1125" s="42">
        <v>1.4370000000000001</v>
      </c>
    </row>
    <row r="1126" spans="1:16">
      <c r="A1126" s="41">
        <v>12</v>
      </c>
      <c r="B1126" s="41" t="s">
        <v>568</v>
      </c>
      <c r="C1126" s="41" t="s">
        <v>569</v>
      </c>
      <c r="D1126" s="41"/>
      <c r="E1126" s="41">
        <v>22.405999999999999</v>
      </c>
      <c r="F1126" s="41">
        <v>22</v>
      </c>
      <c r="G1126" s="41">
        <v>23.516999999999999</v>
      </c>
      <c r="H1126">
        <f t="shared" si="14"/>
        <v>1.5169999999999995</v>
      </c>
      <c r="I1126" t="str">
        <f t="shared" si="18"/>
        <v xml:space="preserve"> </v>
      </c>
      <c r="J1126" s="42">
        <v>840</v>
      </c>
      <c r="K1126" s="42">
        <v>43175</v>
      </c>
      <c r="L1126" s="42">
        <v>1.4570000000000001</v>
      </c>
      <c r="M1126" s="42" t="str">
        <f t="shared" si="16"/>
        <v xml:space="preserve"> </v>
      </c>
      <c r="N1126" s="42" t="s">
        <v>102</v>
      </c>
      <c r="O1126" s="42">
        <v>3.2567300000000001</v>
      </c>
      <c r="P1126" s="42">
        <v>1.5109999999999999</v>
      </c>
    </row>
    <row r="1127" spans="1:16">
      <c r="A1127" s="41">
        <v>13</v>
      </c>
      <c r="B1127" s="41" t="s">
        <v>570</v>
      </c>
      <c r="C1127" s="41" t="s">
        <v>571</v>
      </c>
      <c r="D1127" s="41"/>
      <c r="E1127" s="41">
        <v>22.405999999999999</v>
      </c>
      <c r="F1127" s="41">
        <v>21.824999999999999</v>
      </c>
      <c r="G1127" s="41">
        <v>23.516999999999999</v>
      </c>
      <c r="H1127">
        <f t="shared" ref="H1127:H1190" si="19">G1127-F1127</f>
        <v>1.6920000000000002</v>
      </c>
      <c r="I1127" t="str">
        <f t="shared" si="18"/>
        <v xml:space="preserve"> </v>
      </c>
      <c r="J1127" s="42">
        <v>1833</v>
      </c>
      <c r="K1127" s="42">
        <v>89055</v>
      </c>
      <c r="L1127" s="42">
        <v>1.4590000000000001</v>
      </c>
      <c r="M1127" s="42" t="str">
        <f t="shared" ref="M1127:M1190" si="20">IF(ISNUMBER(L1127),(IF(OR(L1127&gt;1.467, 917&lt;1.457),"OUTSIDE", " ")), " ")</f>
        <v xml:space="preserve"> </v>
      </c>
      <c r="N1127" s="42" t="s">
        <v>102</v>
      </c>
      <c r="O1127" s="42">
        <v>4.2559199999999997</v>
      </c>
      <c r="P1127" s="42">
        <v>1.429</v>
      </c>
    </row>
    <row r="1128" spans="1:16">
      <c r="A1128" s="41">
        <v>14</v>
      </c>
      <c r="B1128" s="41" t="s">
        <v>572</v>
      </c>
      <c r="C1128" s="41" t="s">
        <v>573</v>
      </c>
      <c r="D1128" s="41"/>
      <c r="E1128" s="41">
        <v>22.934999999999999</v>
      </c>
      <c r="F1128" s="41">
        <v>22</v>
      </c>
      <c r="G1128" s="41">
        <v>23.507999999999999</v>
      </c>
      <c r="H1128">
        <f t="shared" si="19"/>
        <v>1.5079999999999991</v>
      </c>
      <c r="I1128" t="str">
        <f t="shared" si="18"/>
        <v xml:space="preserve"> </v>
      </c>
      <c r="J1128" s="42">
        <v>2006</v>
      </c>
      <c r="K1128" s="42">
        <v>116378</v>
      </c>
      <c r="L1128" s="42">
        <v>1.494</v>
      </c>
      <c r="M1128" s="42" t="str">
        <f t="shared" si="20"/>
        <v>OUTSIDE</v>
      </c>
      <c r="N1128" s="42" t="s">
        <v>102</v>
      </c>
      <c r="O1128" s="42">
        <v>13.08835</v>
      </c>
      <c r="P1128" s="42">
        <v>1.23</v>
      </c>
    </row>
    <row r="1129" spans="1:16">
      <c r="A1129" s="41">
        <v>15</v>
      </c>
      <c r="B1129" s="41" t="s">
        <v>574</v>
      </c>
      <c r="C1129" s="41" t="s">
        <v>575</v>
      </c>
      <c r="D1129" s="41"/>
      <c r="E1129" s="41">
        <v>22.382999999999999</v>
      </c>
      <c r="F1129" s="41">
        <v>21.867000000000001</v>
      </c>
      <c r="G1129" s="41">
        <v>23.358000000000001</v>
      </c>
      <c r="H1129">
        <f t="shared" si="19"/>
        <v>1.4909999999999997</v>
      </c>
      <c r="I1129" t="str">
        <f t="shared" si="18"/>
        <v xml:space="preserve"> </v>
      </c>
      <c r="J1129" s="42">
        <v>10996</v>
      </c>
      <c r="K1129" s="42">
        <v>357901</v>
      </c>
      <c r="L1129" s="42">
        <v>1.458</v>
      </c>
      <c r="M1129" s="42" t="str">
        <f t="shared" si="20"/>
        <v xml:space="preserve"> </v>
      </c>
      <c r="N1129" s="42" t="s">
        <v>102</v>
      </c>
      <c r="O1129" s="42">
        <v>5.9405200000000002</v>
      </c>
      <c r="P1129" s="42">
        <v>1.232</v>
      </c>
    </row>
    <row r="1130" spans="1:16">
      <c r="A1130" s="41">
        <v>16</v>
      </c>
      <c r="B1130" s="41" t="s">
        <v>576</v>
      </c>
      <c r="C1130" s="41" t="s">
        <v>577</v>
      </c>
      <c r="D1130" s="41"/>
      <c r="E1130" s="41">
        <v>22.370999999999999</v>
      </c>
      <c r="F1130" s="41">
        <v>21.792000000000002</v>
      </c>
      <c r="G1130" s="41">
        <v>23.332999999999998</v>
      </c>
      <c r="H1130">
        <f t="shared" si="19"/>
        <v>1.5409999999999968</v>
      </c>
      <c r="I1130" t="str">
        <f t="shared" si="18"/>
        <v xml:space="preserve"> </v>
      </c>
      <c r="J1130" s="42">
        <v>4692</v>
      </c>
      <c r="K1130" s="42">
        <v>162444</v>
      </c>
      <c r="L1130" s="42">
        <v>1.4590000000000001</v>
      </c>
      <c r="M1130" s="42" t="str">
        <f t="shared" si="20"/>
        <v xml:space="preserve"> </v>
      </c>
      <c r="N1130" s="42" t="s">
        <v>102</v>
      </c>
      <c r="O1130" s="42">
        <v>0.97150000000000003</v>
      </c>
      <c r="P1130" s="42">
        <v>1.173</v>
      </c>
    </row>
    <row r="1131" spans="1:16">
      <c r="A1131" s="41">
        <v>17</v>
      </c>
      <c r="B1131" s="41" t="s">
        <v>578</v>
      </c>
      <c r="C1131" s="41" t="s">
        <v>579</v>
      </c>
      <c r="D1131" s="41"/>
      <c r="E1131" s="41">
        <v>22.35</v>
      </c>
      <c r="F1131" s="41">
        <v>22.007999999999999</v>
      </c>
      <c r="G1131" s="41">
        <v>23.25</v>
      </c>
      <c r="H1131">
        <f t="shared" si="19"/>
        <v>1.2420000000000009</v>
      </c>
      <c r="I1131" t="str">
        <f t="shared" si="18"/>
        <v xml:space="preserve"> </v>
      </c>
      <c r="J1131" s="42">
        <v>945</v>
      </c>
      <c r="K1131" s="42">
        <v>26566</v>
      </c>
      <c r="L1131" s="42">
        <v>1.458</v>
      </c>
      <c r="M1131" s="42" t="str">
        <f t="shared" si="20"/>
        <v xml:space="preserve"> </v>
      </c>
      <c r="N1131" s="42" t="s">
        <v>102</v>
      </c>
      <c r="O1131" s="42">
        <v>0.32868000000000003</v>
      </c>
      <c r="P1131" s="42">
        <v>0.83499999999999996</v>
      </c>
    </row>
    <row r="1132" spans="1:16">
      <c r="A1132" s="41">
        <v>18</v>
      </c>
      <c r="B1132" s="41" t="s">
        <v>580</v>
      </c>
      <c r="C1132" s="41" t="s">
        <v>581</v>
      </c>
      <c r="D1132" s="41"/>
      <c r="E1132" s="41">
        <v>22.344999999999999</v>
      </c>
      <c r="F1132" s="41">
        <v>22.007999999999999</v>
      </c>
      <c r="G1132" s="41">
        <v>23</v>
      </c>
      <c r="H1132">
        <f t="shared" si="19"/>
        <v>0.99200000000000088</v>
      </c>
      <c r="I1132" t="str">
        <f t="shared" si="18"/>
        <v>OUTSIDE</v>
      </c>
      <c r="J1132" s="42">
        <v>327</v>
      </c>
      <c r="K1132" s="42">
        <v>8988</v>
      </c>
      <c r="L1132" s="42">
        <v>1.4570000000000001</v>
      </c>
      <c r="M1132" s="42" t="str">
        <f t="shared" si="20"/>
        <v xml:space="preserve"> </v>
      </c>
      <c r="N1132" s="42" t="s">
        <v>102</v>
      </c>
      <c r="O1132" s="42">
        <v>4.5589999999999999E-2</v>
      </c>
      <c r="P1132" s="42">
        <v>0.53</v>
      </c>
    </row>
    <row r="1133" spans="1:16">
      <c r="A1133" s="41">
        <v>19</v>
      </c>
      <c r="B1133" s="41" t="s">
        <v>582</v>
      </c>
      <c r="C1133" s="41" t="s">
        <v>583</v>
      </c>
      <c r="D1133" s="41"/>
      <c r="E1133" s="41">
        <v>22.334</v>
      </c>
      <c r="F1133" s="41">
        <v>22</v>
      </c>
      <c r="G1133" s="41">
        <v>22.832999999999998</v>
      </c>
      <c r="H1133">
        <f t="shared" si="19"/>
        <v>0.83299999999999841</v>
      </c>
      <c r="I1133" t="str">
        <f t="shared" si="18"/>
        <v>OUTSIDE</v>
      </c>
      <c r="J1133" s="42">
        <v>71</v>
      </c>
      <c r="K1133" s="42">
        <v>1247</v>
      </c>
      <c r="L1133" s="42">
        <v>1.456</v>
      </c>
      <c r="M1133" s="42" t="str">
        <f t="shared" si="20"/>
        <v xml:space="preserve"> </v>
      </c>
      <c r="N1133" s="42" t="s">
        <v>102</v>
      </c>
      <c r="O1133" s="42">
        <v>10.22264</v>
      </c>
      <c r="P1133" s="42">
        <v>1.37</v>
      </c>
    </row>
    <row r="1134" spans="1:16">
      <c r="A1134" s="41">
        <v>20</v>
      </c>
      <c r="B1134" s="41" t="s">
        <v>790</v>
      </c>
      <c r="C1134" s="41" t="s">
        <v>791</v>
      </c>
      <c r="D1134" s="41"/>
      <c r="E1134" s="41">
        <v>22.350999999999999</v>
      </c>
      <c r="F1134" s="41">
        <v>21.617000000000001</v>
      </c>
      <c r="G1134" s="41">
        <v>23.5</v>
      </c>
      <c r="H1134">
        <f t="shared" si="19"/>
        <v>1.8829999999999991</v>
      </c>
      <c r="I1134" t="str">
        <f t="shared" si="18"/>
        <v xml:space="preserve"> </v>
      </c>
      <c r="J1134" s="42">
        <v>7654</v>
      </c>
      <c r="K1134" s="42">
        <v>279538</v>
      </c>
      <c r="L1134" s="42">
        <v>1.4590000000000001</v>
      </c>
      <c r="M1134" s="42" t="str">
        <f t="shared" si="20"/>
        <v xml:space="preserve"> </v>
      </c>
      <c r="N1134" s="42" t="s">
        <v>102</v>
      </c>
      <c r="O1134" s="42">
        <v>0.58511999999999997</v>
      </c>
      <c r="P1134" s="42">
        <v>0.78600000000000003</v>
      </c>
    </row>
    <row r="1135" spans="1:16">
      <c r="A1135" s="41">
        <v>21</v>
      </c>
      <c r="B1135" s="41" t="s">
        <v>792</v>
      </c>
      <c r="C1135" s="41" t="s">
        <v>793</v>
      </c>
      <c r="D1135" s="41"/>
      <c r="E1135" s="41">
        <v>22.373000000000001</v>
      </c>
      <c r="F1135" s="41">
        <v>21.925000000000001</v>
      </c>
      <c r="G1135" s="41">
        <v>22.891999999999999</v>
      </c>
      <c r="H1135">
        <f t="shared" si="19"/>
        <v>0.96699999999999875</v>
      </c>
      <c r="I1135" t="str">
        <f t="shared" si="18"/>
        <v>OUTSIDE</v>
      </c>
      <c r="J1135" s="42">
        <v>625</v>
      </c>
      <c r="K1135" s="42">
        <v>16000</v>
      </c>
      <c r="L1135" s="42">
        <v>1.458</v>
      </c>
      <c r="M1135" s="42" t="str">
        <f t="shared" si="20"/>
        <v xml:space="preserve"> </v>
      </c>
      <c r="N1135" s="42" t="s">
        <v>102</v>
      </c>
      <c r="O1135" s="42">
        <v>6.6342699999999999</v>
      </c>
      <c r="P1135" s="42">
        <v>1.3580000000000001</v>
      </c>
    </row>
    <row r="1136" spans="1:16">
      <c r="A1136" s="41">
        <v>22</v>
      </c>
      <c r="B1136" s="41" t="s">
        <v>794</v>
      </c>
      <c r="C1136" s="41" t="s">
        <v>795</v>
      </c>
      <c r="D1136" s="41"/>
      <c r="E1136" s="41">
        <v>22.364000000000001</v>
      </c>
      <c r="F1136" s="41">
        <v>21.117000000000001</v>
      </c>
      <c r="G1136" s="41">
        <v>23.225000000000001</v>
      </c>
      <c r="H1136">
        <f t="shared" si="19"/>
        <v>2.1080000000000005</v>
      </c>
      <c r="I1136" t="str">
        <f t="shared" si="18"/>
        <v xml:space="preserve"> </v>
      </c>
      <c r="J1136" s="42">
        <v>4823</v>
      </c>
      <c r="K1136" s="42">
        <v>181414</v>
      </c>
      <c r="L1136" s="42">
        <v>1.4590000000000001</v>
      </c>
      <c r="M1136" s="42" t="str">
        <f t="shared" si="20"/>
        <v xml:space="preserve"> </v>
      </c>
      <c r="N1136" s="42" t="s">
        <v>102</v>
      </c>
      <c r="O1136" s="42">
        <v>2.3020100000000001</v>
      </c>
      <c r="P1136" s="42">
        <v>1.4970000000000001</v>
      </c>
    </row>
    <row r="1137" spans="1:16">
      <c r="A1137" s="41">
        <v>23</v>
      </c>
      <c r="B1137" s="41" t="s">
        <v>796</v>
      </c>
      <c r="C1137" s="41" t="s">
        <v>797</v>
      </c>
      <c r="D1137" s="41"/>
      <c r="E1137" s="41">
        <v>22.356999999999999</v>
      </c>
      <c r="F1137" s="41">
        <v>21.867000000000001</v>
      </c>
      <c r="G1137" s="41">
        <v>23.507999999999999</v>
      </c>
      <c r="H1137">
        <f t="shared" si="19"/>
        <v>1.6409999999999982</v>
      </c>
      <c r="I1137" t="str">
        <f t="shared" si="18"/>
        <v xml:space="preserve"> </v>
      </c>
      <c r="J1137" s="42">
        <v>1603</v>
      </c>
      <c r="K1137" s="42">
        <v>62948</v>
      </c>
      <c r="L1137" s="42">
        <v>1.456</v>
      </c>
      <c r="M1137" s="42" t="str">
        <f t="shared" si="20"/>
        <v xml:space="preserve"> </v>
      </c>
      <c r="N1137" s="42" t="s">
        <v>102</v>
      </c>
      <c r="O1137" s="42">
        <v>0.91778000000000004</v>
      </c>
      <c r="P1137" s="42">
        <v>0.72399999999999998</v>
      </c>
    </row>
    <row r="1138" spans="1:16">
      <c r="A1138" s="41">
        <v>24</v>
      </c>
      <c r="B1138" s="41" t="s">
        <v>798</v>
      </c>
      <c r="C1138" s="41" t="s">
        <v>799</v>
      </c>
      <c r="D1138" s="41"/>
      <c r="E1138" s="41">
        <v>22.347999999999999</v>
      </c>
      <c r="F1138" s="41">
        <v>21.957999999999998</v>
      </c>
      <c r="G1138" s="41">
        <v>22.8</v>
      </c>
      <c r="H1138">
        <f t="shared" si="19"/>
        <v>0.8420000000000023</v>
      </c>
      <c r="I1138" t="str">
        <f t="shared" si="18"/>
        <v>OUTSIDE</v>
      </c>
      <c r="J1138" s="42">
        <v>1042</v>
      </c>
      <c r="K1138" s="42">
        <v>25097</v>
      </c>
      <c r="L1138" s="42">
        <v>1.4570000000000001</v>
      </c>
      <c r="M1138" s="42" t="str">
        <f t="shared" si="20"/>
        <v xml:space="preserve"> </v>
      </c>
      <c r="N1138" s="42" t="s">
        <v>102</v>
      </c>
      <c r="O1138" s="42">
        <v>0.64493999999999996</v>
      </c>
      <c r="P1138" s="42">
        <v>0.71199999999999997</v>
      </c>
    </row>
    <row r="1139" spans="1:16">
      <c r="A1139" s="41">
        <v>25</v>
      </c>
      <c r="B1139" s="41" t="s">
        <v>800</v>
      </c>
      <c r="C1139" s="41" t="s">
        <v>801</v>
      </c>
      <c r="D1139" s="41"/>
      <c r="E1139" s="41">
        <v>22.376000000000001</v>
      </c>
      <c r="F1139" s="41">
        <v>22</v>
      </c>
      <c r="G1139" s="41">
        <v>22.808</v>
      </c>
      <c r="H1139">
        <f t="shared" si="19"/>
        <v>0.80799999999999983</v>
      </c>
      <c r="I1139" t="str">
        <f t="shared" si="18"/>
        <v>OUTSIDE</v>
      </c>
      <c r="J1139" s="42">
        <v>733</v>
      </c>
      <c r="K1139" s="42">
        <v>17636</v>
      </c>
      <c r="L1139" s="42">
        <v>1.4590000000000001</v>
      </c>
      <c r="M1139" s="42" t="str">
        <f t="shared" si="20"/>
        <v xml:space="preserve"> </v>
      </c>
      <c r="N1139" s="42" t="s">
        <v>102</v>
      </c>
      <c r="O1139" s="42">
        <v>1.4535800000000001</v>
      </c>
      <c r="P1139" s="42">
        <v>0.83599999999999997</v>
      </c>
    </row>
    <row r="1140" spans="1:16">
      <c r="A1140" s="41">
        <v>26</v>
      </c>
      <c r="B1140" s="41" t="s">
        <v>802</v>
      </c>
      <c r="C1140" s="41" t="s">
        <v>803</v>
      </c>
      <c r="D1140" s="41"/>
      <c r="E1140" s="41">
        <v>22.335999999999999</v>
      </c>
      <c r="F1140" s="41">
        <v>21.882999999999999</v>
      </c>
      <c r="G1140" s="41">
        <v>23</v>
      </c>
      <c r="H1140">
        <f t="shared" si="19"/>
        <v>1.1170000000000009</v>
      </c>
      <c r="I1140" t="str">
        <f t="shared" si="18"/>
        <v xml:space="preserve"> </v>
      </c>
      <c r="J1140" s="42">
        <v>1484</v>
      </c>
      <c r="K1140" s="42">
        <v>39748</v>
      </c>
      <c r="L1140" s="42">
        <v>1.456</v>
      </c>
      <c r="M1140" s="42" t="str">
        <f t="shared" si="20"/>
        <v xml:space="preserve"> </v>
      </c>
      <c r="N1140" s="42" t="s">
        <v>102</v>
      </c>
      <c r="O1140" s="42">
        <v>4.2195200000000002</v>
      </c>
      <c r="P1140" s="42">
        <v>1.179</v>
      </c>
    </row>
    <row r="1141" spans="1:16">
      <c r="A1141" s="41">
        <v>27</v>
      </c>
      <c r="B1141" s="41" t="s">
        <v>804</v>
      </c>
      <c r="C1141" s="41" t="s">
        <v>805</v>
      </c>
      <c r="D1141" s="41"/>
      <c r="E1141" s="41">
        <v>22.338999999999999</v>
      </c>
      <c r="F1141" s="41">
        <v>21.591999999999999</v>
      </c>
      <c r="G1141" s="41">
        <v>23.141999999999999</v>
      </c>
      <c r="H1141">
        <f t="shared" si="19"/>
        <v>1.5500000000000007</v>
      </c>
      <c r="I1141" t="str">
        <f t="shared" si="18"/>
        <v xml:space="preserve"> </v>
      </c>
      <c r="J1141" s="42">
        <v>3363</v>
      </c>
      <c r="K1141" s="42">
        <v>115383</v>
      </c>
      <c r="L1141" s="42">
        <v>1.458</v>
      </c>
      <c r="M1141" s="42" t="str">
        <f t="shared" si="20"/>
        <v xml:space="preserve"> </v>
      </c>
      <c r="N1141" s="42" t="s">
        <v>102</v>
      </c>
      <c r="O1141" s="42">
        <v>0.44180999999999998</v>
      </c>
      <c r="P1141" s="42">
        <v>0</v>
      </c>
    </row>
    <row r="1142" spans="1:16">
      <c r="A1142" s="41">
        <v>28</v>
      </c>
      <c r="B1142" s="41" t="s">
        <v>806</v>
      </c>
      <c r="C1142" s="41" t="s">
        <v>807</v>
      </c>
      <c r="D1142" s="41"/>
      <c r="E1142" s="41">
        <v>22.314</v>
      </c>
      <c r="F1142" s="41">
        <v>21.95</v>
      </c>
      <c r="G1142" s="41">
        <v>22.858000000000001</v>
      </c>
      <c r="H1142">
        <f t="shared" si="19"/>
        <v>0.90800000000000125</v>
      </c>
      <c r="I1142" t="str">
        <f t="shared" si="18"/>
        <v>OUTSIDE</v>
      </c>
      <c r="J1142" s="42">
        <v>458</v>
      </c>
      <c r="K1142" s="42">
        <v>12081</v>
      </c>
      <c r="L1142" s="42">
        <v>1.4550000000000001</v>
      </c>
      <c r="M1142" s="42" t="str">
        <f t="shared" si="20"/>
        <v xml:space="preserve"> </v>
      </c>
      <c r="N1142" s="42" t="s">
        <v>102</v>
      </c>
      <c r="O1142" s="42">
        <v>18.898900000000001</v>
      </c>
      <c r="P1142" s="42">
        <v>1.06</v>
      </c>
    </row>
    <row r="1143" spans="1:16">
      <c r="A1143" s="41">
        <v>29</v>
      </c>
      <c r="B1143" s="41" t="s">
        <v>808</v>
      </c>
      <c r="C1143" s="41" t="s">
        <v>809</v>
      </c>
      <c r="D1143" s="41"/>
      <c r="E1143" s="41">
        <v>22.326000000000001</v>
      </c>
      <c r="F1143" s="41">
        <v>21.75</v>
      </c>
      <c r="G1143" s="41">
        <v>23.192</v>
      </c>
      <c r="H1143">
        <f t="shared" si="19"/>
        <v>1.4420000000000002</v>
      </c>
      <c r="I1143" t="str">
        <f t="shared" si="18"/>
        <v xml:space="preserve"> </v>
      </c>
      <c r="J1143" s="42">
        <v>16082</v>
      </c>
      <c r="K1143" s="42">
        <v>516790</v>
      </c>
      <c r="L1143" s="42">
        <v>1.4570000000000001</v>
      </c>
      <c r="M1143" s="42" t="str">
        <f t="shared" si="20"/>
        <v xml:space="preserve"> </v>
      </c>
      <c r="N1143" s="42" t="s">
        <v>102</v>
      </c>
      <c r="O1143" s="42">
        <v>3.5724800000000001</v>
      </c>
      <c r="P1143" s="42">
        <v>0.90600000000000003</v>
      </c>
    </row>
    <row r="1144" spans="1:16">
      <c r="A1144" s="41">
        <v>30</v>
      </c>
      <c r="B1144" s="41" t="s">
        <v>810</v>
      </c>
      <c r="C1144" s="41" t="s">
        <v>811</v>
      </c>
      <c r="D1144" s="41"/>
      <c r="E1144" s="41">
        <v>22.335000000000001</v>
      </c>
      <c r="F1144" s="41">
        <v>21.75</v>
      </c>
      <c r="G1144" s="41">
        <v>22.858000000000001</v>
      </c>
      <c r="H1144">
        <f t="shared" si="19"/>
        <v>1.1080000000000005</v>
      </c>
      <c r="I1144" t="str">
        <f t="shared" si="18"/>
        <v xml:space="preserve"> </v>
      </c>
      <c r="J1144" s="42">
        <v>3357</v>
      </c>
      <c r="K1144" s="42">
        <v>97689</v>
      </c>
      <c r="L1144" s="42">
        <v>1.458</v>
      </c>
      <c r="M1144" s="42" t="str">
        <f t="shared" si="20"/>
        <v xml:space="preserve"> </v>
      </c>
      <c r="N1144" s="42" t="s">
        <v>102</v>
      </c>
      <c r="O1144" s="42">
        <v>3.1708599999999998</v>
      </c>
      <c r="P1144" s="42">
        <v>0</v>
      </c>
    </row>
    <row r="1145" spans="1:16">
      <c r="A1145" s="41">
        <v>31</v>
      </c>
      <c r="B1145" s="41" t="s">
        <v>812</v>
      </c>
      <c r="C1145" s="41" t="s">
        <v>813</v>
      </c>
      <c r="D1145" s="41"/>
      <c r="E1145" s="41">
        <v>22.324999999999999</v>
      </c>
      <c r="F1145" s="41">
        <v>21.933</v>
      </c>
      <c r="G1145" s="41">
        <v>22.933</v>
      </c>
      <c r="H1145">
        <f t="shared" si="19"/>
        <v>1</v>
      </c>
      <c r="I1145" t="str">
        <f t="shared" si="18"/>
        <v>OUTSIDE</v>
      </c>
      <c r="J1145" s="42">
        <v>1893</v>
      </c>
      <c r="K1145" s="42">
        <v>86707</v>
      </c>
      <c r="L1145" s="42">
        <v>1.4570000000000001</v>
      </c>
      <c r="M1145" s="42" t="str">
        <f t="shared" si="20"/>
        <v xml:space="preserve"> </v>
      </c>
      <c r="N1145" s="42" t="s">
        <v>102</v>
      </c>
      <c r="O1145" s="42">
        <v>0.77698</v>
      </c>
      <c r="P1145" s="42">
        <v>0.68799999999999994</v>
      </c>
    </row>
    <row r="1146" spans="1:16">
      <c r="A1146" s="41">
        <v>32</v>
      </c>
      <c r="B1146" s="41" t="s">
        <v>814</v>
      </c>
      <c r="C1146" s="41" t="s">
        <v>815</v>
      </c>
      <c r="D1146" s="41"/>
      <c r="E1146" s="41">
        <v>22.321000000000002</v>
      </c>
      <c r="F1146" s="41">
        <v>21.9</v>
      </c>
      <c r="G1146" s="41">
        <v>22.683</v>
      </c>
      <c r="H1146">
        <f t="shared" si="19"/>
        <v>0.78300000000000125</v>
      </c>
      <c r="I1146" t="str">
        <f t="shared" si="18"/>
        <v>OUTSIDE</v>
      </c>
      <c r="J1146" s="42">
        <v>887</v>
      </c>
      <c r="K1146" s="42">
        <v>21246</v>
      </c>
      <c r="L1146" s="42">
        <v>1.4570000000000001</v>
      </c>
      <c r="M1146" s="42" t="str">
        <f t="shared" si="20"/>
        <v xml:space="preserve"> </v>
      </c>
      <c r="N1146" s="42" t="s">
        <v>102</v>
      </c>
      <c r="O1146" s="42">
        <v>2.4771700000000001</v>
      </c>
      <c r="P1146" s="42">
        <v>0</v>
      </c>
    </row>
    <row r="1147" spans="1:16">
      <c r="A1147" s="41">
        <v>33</v>
      </c>
      <c r="B1147" s="41" t="s">
        <v>816</v>
      </c>
      <c r="C1147" s="41" t="s">
        <v>817</v>
      </c>
      <c r="D1147" s="41"/>
      <c r="E1147" s="41">
        <v>22.347999999999999</v>
      </c>
      <c r="F1147" s="41">
        <v>21.692</v>
      </c>
      <c r="G1147" s="41">
        <v>23.2</v>
      </c>
      <c r="H1147">
        <f t="shared" si="19"/>
        <v>1.5079999999999991</v>
      </c>
      <c r="I1147" t="str">
        <f t="shared" ref="I1147:I1178" si="21">IF(ISNUMBER(H1147),(IF(OR(H1147&gt;2.633, H1147&lt;1.033),"OUTSIDE", " ")), " ")</f>
        <v xml:space="preserve"> </v>
      </c>
      <c r="J1147" s="42">
        <v>1537</v>
      </c>
      <c r="K1147" s="42">
        <v>67738</v>
      </c>
      <c r="L1147" s="42">
        <v>1.4550000000000001</v>
      </c>
      <c r="M1147" s="42" t="str">
        <f t="shared" si="20"/>
        <v xml:space="preserve"> </v>
      </c>
      <c r="N1147" s="42" t="s">
        <v>102</v>
      </c>
      <c r="O1147" s="42">
        <v>2.82254</v>
      </c>
      <c r="P1147" s="42">
        <v>1.018</v>
      </c>
    </row>
    <row r="1148" spans="1:16">
      <c r="A1148" s="41">
        <v>34</v>
      </c>
      <c r="B1148" s="41" t="s">
        <v>818</v>
      </c>
      <c r="C1148" s="41" t="s">
        <v>819</v>
      </c>
      <c r="D1148" s="41"/>
      <c r="E1148" s="41">
        <v>22.312999999999999</v>
      </c>
      <c r="F1148" s="41">
        <v>21.925000000000001</v>
      </c>
      <c r="G1148" s="41">
        <v>23.457999999999998</v>
      </c>
      <c r="H1148">
        <f t="shared" si="19"/>
        <v>1.5329999999999977</v>
      </c>
      <c r="I1148" t="str">
        <f t="shared" si="21"/>
        <v xml:space="preserve"> </v>
      </c>
      <c r="J1148" s="42">
        <v>2622</v>
      </c>
      <c r="K1148" s="42">
        <v>77182</v>
      </c>
      <c r="L1148" s="42">
        <v>1.45</v>
      </c>
      <c r="M1148" s="42" t="str">
        <f t="shared" si="20"/>
        <v xml:space="preserve"> </v>
      </c>
      <c r="N1148" s="42" t="s">
        <v>102</v>
      </c>
      <c r="O1148" s="42">
        <v>3.55132</v>
      </c>
      <c r="P1148" s="42">
        <v>1.5529999999999999</v>
      </c>
    </row>
    <row r="1149" spans="1:16">
      <c r="A1149" s="41">
        <v>35</v>
      </c>
      <c r="B1149" s="41" t="s">
        <v>820</v>
      </c>
      <c r="C1149" s="41" t="s">
        <v>821</v>
      </c>
      <c r="D1149" s="41"/>
      <c r="E1149" s="41">
        <v>22.295999999999999</v>
      </c>
      <c r="F1149" s="41">
        <v>21.867000000000001</v>
      </c>
      <c r="G1149" s="41">
        <v>23.683</v>
      </c>
      <c r="H1149">
        <f t="shared" si="19"/>
        <v>1.8159999999999989</v>
      </c>
      <c r="I1149" t="str">
        <f t="shared" si="21"/>
        <v xml:space="preserve"> </v>
      </c>
      <c r="J1149" s="42">
        <v>2151</v>
      </c>
      <c r="K1149" s="42">
        <v>97111</v>
      </c>
      <c r="L1149" s="42">
        <v>1.456</v>
      </c>
      <c r="M1149" s="42" t="str">
        <f t="shared" si="20"/>
        <v xml:space="preserve"> </v>
      </c>
      <c r="N1149" s="42" t="s">
        <v>102</v>
      </c>
      <c r="O1149" s="42">
        <v>7.3922400000000001</v>
      </c>
      <c r="P1149" s="42">
        <v>0</v>
      </c>
    </row>
    <row r="1150" spans="1:16">
      <c r="A1150" s="41">
        <v>36</v>
      </c>
      <c r="B1150" s="41" t="s">
        <v>822</v>
      </c>
      <c r="C1150" s="41" t="s">
        <v>823</v>
      </c>
      <c r="D1150" s="41"/>
      <c r="E1150" s="41">
        <v>22.898</v>
      </c>
      <c r="F1150" s="41">
        <v>21.908000000000001</v>
      </c>
      <c r="G1150" s="41">
        <v>23.016999999999999</v>
      </c>
      <c r="H1150">
        <f t="shared" si="19"/>
        <v>1.1089999999999982</v>
      </c>
      <c r="I1150" t="str">
        <f t="shared" si="21"/>
        <v xml:space="preserve"> </v>
      </c>
      <c r="J1150" s="42">
        <v>4376</v>
      </c>
      <c r="K1150" s="42">
        <v>202141</v>
      </c>
      <c r="L1150" s="42">
        <v>1.4970000000000001</v>
      </c>
      <c r="M1150" s="42" t="str">
        <f t="shared" si="20"/>
        <v>OUTSIDE</v>
      </c>
      <c r="N1150" s="42" t="s">
        <v>102</v>
      </c>
      <c r="O1150" s="42">
        <v>4.1226200000000004</v>
      </c>
      <c r="P1150" s="42">
        <v>0</v>
      </c>
    </row>
    <row r="1151" spans="1:16">
      <c r="A1151" s="41">
        <v>37</v>
      </c>
      <c r="B1151" s="41" t="s">
        <v>824</v>
      </c>
      <c r="C1151" s="41" t="s">
        <v>825</v>
      </c>
      <c r="D1151" s="41"/>
      <c r="E1151" s="41">
        <v>22.286000000000001</v>
      </c>
      <c r="F1151" s="41">
        <v>21.7</v>
      </c>
      <c r="G1151" s="41">
        <v>23.942</v>
      </c>
      <c r="H1151">
        <f t="shared" si="19"/>
        <v>2.2420000000000009</v>
      </c>
      <c r="I1151" t="str">
        <f t="shared" si="21"/>
        <v xml:space="preserve"> </v>
      </c>
      <c r="J1151" s="42">
        <v>2696</v>
      </c>
      <c r="K1151" s="42">
        <v>112733</v>
      </c>
      <c r="L1151" s="42">
        <v>1.4570000000000001</v>
      </c>
      <c r="M1151" s="42" t="str">
        <f t="shared" si="20"/>
        <v xml:space="preserve"> </v>
      </c>
      <c r="N1151" s="42" t="s">
        <v>102</v>
      </c>
      <c r="O1151" s="42">
        <v>6.2710900000000001</v>
      </c>
      <c r="P1151" s="42">
        <v>0</v>
      </c>
    </row>
    <row r="1152" spans="1:16">
      <c r="A1152" s="41">
        <v>38</v>
      </c>
      <c r="B1152" s="41" t="s">
        <v>826</v>
      </c>
      <c r="C1152" s="41" t="s">
        <v>827</v>
      </c>
      <c r="D1152" s="41"/>
      <c r="E1152" s="41">
        <v>22.265999999999998</v>
      </c>
      <c r="F1152" s="41">
        <v>21.858000000000001</v>
      </c>
      <c r="G1152" s="41">
        <v>23.757999999999999</v>
      </c>
      <c r="H1152">
        <f t="shared" si="19"/>
        <v>1.8999999999999986</v>
      </c>
      <c r="I1152" t="str">
        <f t="shared" si="21"/>
        <v xml:space="preserve"> </v>
      </c>
      <c r="J1152" s="42">
        <v>3972</v>
      </c>
      <c r="K1152" s="42">
        <v>171483</v>
      </c>
      <c r="L1152" s="42">
        <v>1.458</v>
      </c>
      <c r="M1152" s="42" t="str">
        <f t="shared" si="20"/>
        <v xml:space="preserve"> </v>
      </c>
      <c r="N1152" s="42" t="s">
        <v>102</v>
      </c>
      <c r="O1152" s="42">
        <v>1.53322</v>
      </c>
      <c r="P1152" s="42">
        <v>0</v>
      </c>
    </row>
    <row r="1153" spans="1:16">
      <c r="A1153" s="41">
        <v>39</v>
      </c>
      <c r="B1153" s="41" t="s">
        <v>828</v>
      </c>
      <c r="C1153" s="41" t="s">
        <v>829</v>
      </c>
      <c r="D1153" s="41"/>
      <c r="E1153" s="41">
        <v>22.248000000000001</v>
      </c>
      <c r="F1153" s="41">
        <v>21.858000000000001</v>
      </c>
      <c r="G1153" s="41">
        <v>23.45</v>
      </c>
      <c r="H1153">
        <f t="shared" si="19"/>
        <v>1.5919999999999987</v>
      </c>
      <c r="I1153" t="str">
        <f t="shared" si="21"/>
        <v xml:space="preserve"> </v>
      </c>
      <c r="J1153" s="42">
        <v>1152</v>
      </c>
      <c r="K1153" s="42">
        <v>41926</v>
      </c>
      <c r="L1153" s="42">
        <v>1.4550000000000001</v>
      </c>
      <c r="M1153" s="42" t="str">
        <f t="shared" si="20"/>
        <v xml:space="preserve"> </v>
      </c>
      <c r="N1153" s="42" t="s">
        <v>102</v>
      </c>
      <c r="O1153" s="42">
        <v>4.08744</v>
      </c>
      <c r="P1153" s="42">
        <v>1.1539999999999999</v>
      </c>
    </row>
    <row r="1154" spans="1:16">
      <c r="A1154" s="41">
        <v>40</v>
      </c>
      <c r="B1154" s="41" t="s">
        <v>830</v>
      </c>
      <c r="C1154" s="41" t="s">
        <v>831</v>
      </c>
      <c r="D1154" s="41"/>
      <c r="E1154" s="41">
        <v>22.263999999999999</v>
      </c>
      <c r="F1154" s="41">
        <v>21.558</v>
      </c>
      <c r="G1154" s="41">
        <v>23.266999999999999</v>
      </c>
      <c r="H1154">
        <f t="shared" si="19"/>
        <v>1.7089999999999996</v>
      </c>
      <c r="I1154" t="str">
        <f t="shared" si="21"/>
        <v xml:space="preserve"> </v>
      </c>
      <c r="J1154" s="42">
        <v>3449</v>
      </c>
      <c r="K1154" s="42">
        <v>111771</v>
      </c>
      <c r="L1154" s="42">
        <v>1.4570000000000001</v>
      </c>
      <c r="M1154" s="42" t="str">
        <f t="shared" si="20"/>
        <v xml:space="preserve"> </v>
      </c>
      <c r="N1154" s="42" t="s">
        <v>102</v>
      </c>
      <c r="O1154" s="42">
        <v>4.94963</v>
      </c>
      <c r="P1154" s="42">
        <v>0</v>
      </c>
    </row>
    <row r="1155" spans="1:16">
      <c r="A1155" s="41">
        <v>41</v>
      </c>
      <c r="B1155" s="41" t="s">
        <v>832</v>
      </c>
      <c r="C1155" s="41" t="s">
        <v>833</v>
      </c>
      <c r="D1155" s="41"/>
      <c r="E1155" s="41">
        <v>22.285</v>
      </c>
      <c r="F1155" s="41">
        <v>21.774999999999999</v>
      </c>
      <c r="G1155" s="41">
        <v>23.841999999999999</v>
      </c>
      <c r="H1155">
        <f t="shared" si="19"/>
        <v>2.0670000000000002</v>
      </c>
      <c r="I1155" t="str">
        <f t="shared" si="21"/>
        <v xml:space="preserve"> </v>
      </c>
      <c r="J1155" s="42">
        <v>2909</v>
      </c>
      <c r="K1155" s="42">
        <v>135348</v>
      </c>
      <c r="L1155" s="42">
        <v>1.4570000000000001</v>
      </c>
      <c r="M1155" s="42" t="str">
        <f t="shared" si="20"/>
        <v xml:space="preserve"> </v>
      </c>
      <c r="N1155" s="42" t="s">
        <v>102</v>
      </c>
      <c r="O1155" s="42">
        <v>4.0489699999999997</v>
      </c>
      <c r="P1155" s="42">
        <v>1.4710000000000001</v>
      </c>
    </row>
    <row r="1156" spans="1:16">
      <c r="A1156" s="41">
        <v>42</v>
      </c>
      <c r="B1156" s="41" t="s">
        <v>834</v>
      </c>
      <c r="C1156" s="41" t="s">
        <v>835</v>
      </c>
      <c r="D1156" s="41"/>
      <c r="E1156" s="41">
        <v>22.276</v>
      </c>
      <c r="F1156" s="41">
        <v>21.591999999999999</v>
      </c>
      <c r="G1156" s="41">
        <v>23.533000000000001</v>
      </c>
      <c r="H1156">
        <f t="shared" si="19"/>
        <v>1.9410000000000025</v>
      </c>
      <c r="I1156" t="str">
        <f t="shared" si="21"/>
        <v xml:space="preserve"> </v>
      </c>
      <c r="J1156" s="42">
        <v>2997</v>
      </c>
      <c r="K1156" s="42">
        <v>110719</v>
      </c>
      <c r="L1156" s="42">
        <v>1.4570000000000001</v>
      </c>
      <c r="M1156" s="42" t="str">
        <f t="shared" si="20"/>
        <v xml:space="preserve"> </v>
      </c>
      <c r="N1156" s="42" t="s">
        <v>102</v>
      </c>
      <c r="O1156" s="42">
        <v>1.30304</v>
      </c>
      <c r="P1156" s="42">
        <v>0.93600000000000005</v>
      </c>
    </row>
    <row r="1157" spans="1:16">
      <c r="A1157" s="41">
        <v>43</v>
      </c>
      <c r="B1157" s="41" t="s">
        <v>836</v>
      </c>
      <c r="C1157" s="41" t="s">
        <v>837</v>
      </c>
      <c r="D1157" s="41"/>
      <c r="E1157" s="41">
        <v>22.257000000000001</v>
      </c>
      <c r="F1157" s="41">
        <v>21.808</v>
      </c>
      <c r="G1157" s="41">
        <v>23.007999999999999</v>
      </c>
      <c r="H1157">
        <f t="shared" si="19"/>
        <v>1.1999999999999993</v>
      </c>
      <c r="I1157" t="str">
        <f t="shared" si="21"/>
        <v xml:space="preserve"> </v>
      </c>
      <c r="J1157" s="42">
        <v>1233</v>
      </c>
      <c r="K1157" s="42">
        <v>35632</v>
      </c>
      <c r="L1157" s="42">
        <v>1.456</v>
      </c>
      <c r="M1157" s="42" t="str">
        <f t="shared" si="20"/>
        <v xml:space="preserve"> </v>
      </c>
      <c r="N1157" s="42" t="s">
        <v>102</v>
      </c>
      <c r="O1157" s="42">
        <v>2.6070199999999999</v>
      </c>
      <c r="P1157" s="42">
        <v>1.3340000000000001</v>
      </c>
    </row>
    <row r="1158" spans="1:16">
      <c r="A1158" s="41">
        <v>44</v>
      </c>
      <c r="B1158" s="41" t="s">
        <v>838</v>
      </c>
      <c r="C1158" s="41" t="s">
        <v>839</v>
      </c>
      <c r="D1158" s="41"/>
      <c r="E1158" s="41">
        <v>22.260999999999999</v>
      </c>
      <c r="F1158" s="41">
        <v>21.733000000000001</v>
      </c>
      <c r="G1158" s="41">
        <v>23.332999999999998</v>
      </c>
      <c r="H1158">
        <f t="shared" si="19"/>
        <v>1.5999999999999979</v>
      </c>
      <c r="I1158" t="str">
        <f t="shared" si="21"/>
        <v xml:space="preserve"> </v>
      </c>
      <c r="J1158" s="42">
        <v>1979</v>
      </c>
      <c r="K1158" s="42">
        <v>71289</v>
      </c>
      <c r="L1158" s="42">
        <v>1.4550000000000001</v>
      </c>
      <c r="M1158" s="42" t="str">
        <f t="shared" si="20"/>
        <v xml:space="preserve"> </v>
      </c>
      <c r="N1158" s="42" t="s">
        <v>102</v>
      </c>
      <c r="O1158" s="42">
        <v>1.43032</v>
      </c>
      <c r="P1158" s="42">
        <v>0</v>
      </c>
    </row>
    <row r="1159" spans="1:16">
      <c r="A1159" s="41">
        <v>45</v>
      </c>
      <c r="B1159" s="41" t="s">
        <v>840</v>
      </c>
      <c r="C1159" s="41" t="s">
        <v>841</v>
      </c>
      <c r="D1159" s="41"/>
      <c r="E1159" s="41">
        <v>22.231999999999999</v>
      </c>
      <c r="F1159" s="41">
        <v>21.774999999999999</v>
      </c>
      <c r="G1159" s="41">
        <v>22.957999999999998</v>
      </c>
      <c r="H1159">
        <f t="shared" si="19"/>
        <v>1.1829999999999998</v>
      </c>
      <c r="I1159" t="str">
        <f t="shared" si="21"/>
        <v xml:space="preserve"> </v>
      </c>
      <c r="J1159" s="42">
        <v>1002</v>
      </c>
      <c r="K1159" s="42">
        <v>39112</v>
      </c>
      <c r="L1159" s="42">
        <v>1.4550000000000001</v>
      </c>
      <c r="M1159" s="42" t="str">
        <f t="shared" si="20"/>
        <v xml:space="preserve"> </v>
      </c>
      <c r="N1159" s="42" t="s">
        <v>102</v>
      </c>
      <c r="O1159" s="42">
        <v>3.6022500000000002</v>
      </c>
      <c r="P1159" s="42">
        <v>0</v>
      </c>
    </row>
    <row r="1160" spans="1:16">
      <c r="A1160" s="41">
        <v>46</v>
      </c>
      <c r="B1160" s="41" t="s">
        <v>842</v>
      </c>
      <c r="C1160" s="41" t="s">
        <v>843</v>
      </c>
      <c r="D1160" s="41"/>
      <c r="E1160" s="41">
        <v>22.268000000000001</v>
      </c>
      <c r="F1160" s="41">
        <v>21.742000000000001</v>
      </c>
      <c r="G1160" s="41">
        <v>22.942</v>
      </c>
      <c r="H1160">
        <f t="shared" si="19"/>
        <v>1.1999999999999993</v>
      </c>
      <c r="I1160" t="str">
        <f t="shared" si="21"/>
        <v xml:space="preserve"> </v>
      </c>
      <c r="J1160" s="42">
        <v>2290</v>
      </c>
      <c r="K1160" s="42">
        <v>98504</v>
      </c>
      <c r="L1160" s="42">
        <v>1.456</v>
      </c>
      <c r="M1160" s="42" t="str">
        <f t="shared" si="20"/>
        <v xml:space="preserve"> </v>
      </c>
      <c r="N1160" s="42" t="s">
        <v>102</v>
      </c>
      <c r="O1160" s="42">
        <v>1.08033</v>
      </c>
      <c r="P1160" s="42">
        <v>0.82499999999999996</v>
      </c>
    </row>
    <row r="1161" spans="1:16">
      <c r="A1161" s="41">
        <v>47</v>
      </c>
      <c r="B1161" s="41" t="s">
        <v>844</v>
      </c>
      <c r="C1161" s="41" t="s">
        <v>845</v>
      </c>
      <c r="D1161" s="41"/>
      <c r="E1161" s="41">
        <v>22.256</v>
      </c>
      <c r="F1161" s="41">
        <v>21.832999999999998</v>
      </c>
      <c r="G1161" s="41">
        <v>22.858000000000001</v>
      </c>
      <c r="H1161">
        <f t="shared" si="19"/>
        <v>1.0250000000000021</v>
      </c>
      <c r="I1161" t="str">
        <f t="shared" si="21"/>
        <v>OUTSIDE</v>
      </c>
      <c r="J1161" s="42">
        <v>1101</v>
      </c>
      <c r="K1161" s="42">
        <v>29542</v>
      </c>
      <c r="L1161" s="42">
        <v>1.456</v>
      </c>
      <c r="M1161" s="42" t="str">
        <f t="shared" si="20"/>
        <v xml:space="preserve"> </v>
      </c>
      <c r="N1161" s="42" t="s">
        <v>102</v>
      </c>
      <c r="O1161" s="42">
        <v>3.6177899999999998</v>
      </c>
      <c r="P1161" s="42">
        <v>0</v>
      </c>
    </row>
    <row r="1162" spans="1:16">
      <c r="A1162" s="41">
        <v>48</v>
      </c>
      <c r="B1162" s="41" t="s">
        <v>640</v>
      </c>
      <c r="C1162" s="41" t="s">
        <v>641</v>
      </c>
      <c r="D1162" s="41"/>
      <c r="E1162" s="41">
        <v>22.291</v>
      </c>
      <c r="F1162" s="41">
        <v>21.875</v>
      </c>
      <c r="G1162" s="41">
        <v>23.108000000000001</v>
      </c>
      <c r="H1162">
        <f t="shared" si="19"/>
        <v>1.2330000000000005</v>
      </c>
      <c r="I1162" t="str">
        <f t="shared" si="21"/>
        <v xml:space="preserve"> </v>
      </c>
      <c r="J1162" s="42">
        <v>2007</v>
      </c>
      <c r="K1162" s="42">
        <v>98928</v>
      </c>
      <c r="L1162" s="42">
        <v>1.458</v>
      </c>
      <c r="M1162" s="42" t="str">
        <f t="shared" si="20"/>
        <v xml:space="preserve"> </v>
      </c>
      <c r="N1162" s="42" t="s">
        <v>102</v>
      </c>
      <c r="O1162" s="42">
        <v>6.3335499999999998</v>
      </c>
      <c r="P1162" s="42">
        <v>0</v>
      </c>
    </row>
    <row r="1163" spans="1:16">
      <c r="A1163" s="41">
        <v>49</v>
      </c>
      <c r="B1163" s="41" t="s">
        <v>642</v>
      </c>
      <c r="C1163" s="41" t="s">
        <v>643</v>
      </c>
      <c r="D1163" s="41"/>
      <c r="E1163" s="41">
        <v>22.254000000000001</v>
      </c>
      <c r="F1163" s="41">
        <v>21.692</v>
      </c>
      <c r="G1163" s="41">
        <v>23.7</v>
      </c>
      <c r="H1163">
        <f t="shared" si="19"/>
        <v>2.0079999999999991</v>
      </c>
      <c r="I1163" t="str">
        <f t="shared" si="21"/>
        <v xml:space="preserve"> </v>
      </c>
      <c r="J1163" s="42">
        <v>3510</v>
      </c>
      <c r="K1163" s="42">
        <v>173191</v>
      </c>
      <c r="L1163" s="42">
        <v>1.4570000000000001</v>
      </c>
      <c r="M1163" s="42" t="str">
        <f t="shared" si="20"/>
        <v xml:space="preserve"> </v>
      </c>
      <c r="N1163" s="42" t="s">
        <v>102</v>
      </c>
      <c r="O1163" s="42">
        <v>3.6356999999999999</v>
      </c>
      <c r="P1163" s="42">
        <v>0</v>
      </c>
    </row>
    <row r="1164" spans="1:16">
      <c r="A1164" s="41">
        <v>50</v>
      </c>
      <c r="B1164" s="41" t="s">
        <v>644</v>
      </c>
      <c r="C1164" s="41" t="s">
        <v>645</v>
      </c>
      <c r="D1164" s="41"/>
      <c r="E1164" s="41">
        <v>22.811</v>
      </c>
      <c r="F1164" s="41">
        <v>22.533000000000001</v>
      </c>
      <c r="G1164" s="41">
        <v>23.817</v>
      </c>
      <c r="H1164">
        <f t="shared" si="19"/>
        <v>1.2839999999999989</v>
      </c>
      <c r="I1164" t="str">
        <f t="shared" si="21"/>
        <v xml:space="preserve"> </v>
      </c>
      <c r="J1164" s="42">
        <v>1638</v>
      </c>
      <c r="K1164" s="42">
        <v>99418</v>
      </c>
      <c r="L1164" s="42">
        <v>1.4950000000000001</v>
      </c>
      <c r="M1164" s="42" t="str">
        <f t="shared" si="20"/>
        <v>OUTSIDE</v>
      </c>
      <c r="N1164" s="42" t="s">
        <v>102</v>
      </c>
      <c r="O1164" s="42">
        <v>4.5526999999999997</v>
      </c>
      <c r="P1164" s="42">
        <v>1.458</v>
      </c>
    </row>
    <row r="1165" spans="1:16">
      <c r="A1165" s="41">
        <v>51</v>
      </c>
      <c r="B1165" s="41" t="s">
        <v>646</v>
      </c>
      <c r="C1165" s="41" t="s">
        <v>647</v>
      </c>
      <c r="D1165" s="41"/>
      <c r="E1165" s="41">
        <v>22.236000000000001</v>
      </c>
      <c r="F1165" s="41">
        <v>21.533000000000001</v>
      </c>
      <c r="G1165" s="41">
        <v>23.358000000000001</v>
      </c>
      <c r="H1165">
        <f t="shared" si="19"/>
        <v>1.8249999999999993</v>
      </c>
      <c r="I1165" t="str">
        <f t="shared" si="21"/>
        <v xml:space="preserve"> </v>
      </c>
      <c r="J1165" s="42">
        <v>3216</v>
      </c>
      <c r="K1165" s="42">
        <v>124494</v>
      </c>
      <c r="L1165" s="42">
        <v>1.4570000000000001</v>
      </c>
      <c r="M1165" s="42" t="str">
        <f t="shared" si="20"/>
        <v xml:space="preserve"> </v>
      </c>
      <c r="N1165" s="42" t="s">
        <v>102</v>
      </c>
      <c r="O1165" s="42">
        <v>6.1538500000000003</v>
      </c>
      <c r="P1165" s="42">
        <v>1.1930000000000001</v>
      </c>
    </row>
    <row r="1166" spans="1:16">
      <c r="A1166" s="41">
        <v>52</v>
      </c>
      <c r="B1166" s="41" t="s">
        <v>648</v>
      </c>
      <c r="C1166" s="41" t="s">
        <v>649</v>
      </c>
      <c r="D1166" s="41"/>
      <c r="E1166" s="41">
        <v>22.222999999999999</v>
      </c>
      <c r="F1166" s="41">
        <v>21.574999999999999</v>
      </c>
      <c r="G1166" s="41">
        <v>23.167000000000002</v>
      </c>
      <c r="H1166">
        <f t="shared" si="19"/>
        <v>1.5920000000000023</v>
      </c>
      <c r="I1166" t="str">
        <f t="shared" si="21"/>
        <v xml:space="preserve"> </v>
      </c>
      <c r="J1166" s="42">
        <v>5128</v>
      </c>
      <c r="K1166" s="42">
        <v>168277</v>
      </c>
      <c r="L1166" s="42">
        <v>1.456</v>
      </c>
      <c r="M1166" s="42" t="str">
        <f t="shared" si="20"/>
        <v xml:space="preserve"> </v>
      </c>
      <c r="N1166" s="42" t="s">
        <v>102</v>
      </c>
      <c r="O1166" s="42">
        <v>1.8271599999999999</v>
      </c>
      <c r="P1166" s="42">
        <v>0.91300000000000003</v>
      </c>
    </row>
    <row r="1167" spans="1:16">
      <c r="A1167" s="41">
        <v>53</v>
      </c>
      <c r="B1167" s="41" t="s">
        <v>650</v>
      </c>
      <c r="C1167" s="41" t="s">
        <v>651</v>
      </c>
      <c r="D1167" s="41"/>
      <c r="E1167" s="41">
        <v>22.225000000000001</v>
      </c>
      <c r="F1167" s="41">
        <v>21.733000000000001</v>
      </c>
      <c r="G1167" s="41">
        <v>22.774999999999999</v>
      </c>
      <c r="H1167">
        <f t="shared" si="19"/>
        <v>1.041999999999998</v>
      </c>
      <c r="I1167" t="str">
        <f t="shared" si="21"/>
        <v xml:space="preserve"> </v>
      </c>
      <c r="J1167" s="42">
        <v>1823</v>
      </c>
      <c r="K1167" s="42">
        <v>49964</v>
      </c>
      <c r="L1167" s="42">
        <v>1.4550000000000001</v>
      </c>
      <c r="M1167" s="42" t="str">
        <f t="shared" si="20"/>
        <v xml:space="preserve"> </v>
      </c>
      <c r="N1167" s="42" t="s">
        <v>102</v>
      </c>
      <c r="O1167" s="42">
        <v>4.0161300000000004</v>
      </c>
      <c r="P1167" s="42">
        <v>1.177</v>
      </c>
    </row>
    <row r="1168" spans="1:16">
      <c r="A1168" s="41">
        <v>54</v>
      </c>
      <c r="B1168" s="41" t="s">
        <v>652</v>
      </c>
      <c r="C1168" s="41" t="s">
        <v>653</v>
      </c>
      <c r="D1168" s="41"/>
      <c r="E1168" s="41">
        <v>22.218</v>
      </c>
      <c r="F1168" s="41">
        <v>21.742000000000001</v>
      </c>
      <c r="G1168" s="41">
        <v>23.158000000000001</v>
      </c>
      <c r="H1168">
        <f t="shared" si="19"/>
        <v>1.4160000000000004</v>
      </c>
      <c r="I1168" t="str">
        <f t="shared" si="21"/>
        <v xml:space="preserve"> </v>
      </c>
      <c r="J1168" s="42">
        <v>3513</v>
      </c>
      <c r="K1168" s="42">
        <v>109821</v>
      </c>
      <c r="L1168" s="42">
        <v>1.4570000000000001</v>
      </c>
      <c r="M1168" s="42" t="str">
        <f t="shared" si="20"/>
        <v xml:space="preserve"> </v>
      </c>
      <c r="N1168" s="42" t="s">
        <v>102</v>
      </c>
      <c r="O1168" s="42">
        <v>1.5593300000000001</v>
      </c>
      <c r="P1168" s="42">
        <v>0.78600000000000003</v>
      </c>
    </row>
    <row r="1169" spans="1:16">
      <c r="A1169" s="41">
        <v>55</v>
      </c>
      <c r="B1169" s="41" t="s">
        <v>654</v>
      </c>
      <c r="C1169" s="41" t="s">
        <v>655</v>
      </c>
      <c r="D1169" s="41"/>
      <c r="E1169" s="41">
        <v>22.204999999999998</v>
      </c>
      <c r="F1169" s="41">
        <v>21.766999999999999</v>
      </c>
      <c r="G1169" s="41">
        <v>22.766999999999999</v>
      </c>
      <c r="H1169">
        <f t="shared" si="19"/>
        <v>1</v>
      </c>
      <c r="I1169" t="str">
        <f t="shared" si="21"/>
        <v>OUTSIDE</v>
      </c>
      <c r="J1169" s="42">
        <v>1648</v>
      </c>
      <c r="K1169" s="42">
        <v>42640</v>
      </c>
      <c r="L1169" s="42">
        <v>1.456</v>
      </c>
      <c r="M1169" s="42" t="str">
        <f t="shared" si="20"/>
        <v xml:space="preserve"> </v>
      </c>
      <c r="N1169" s="42" t="s">
        <v>102</v>
      </c>
      <c r="O1169" s="42">
        <v>2.1380300000000001</v>
      </c>
      <c r="P1169" s="42">
        <v>0.98099999999999998</v>
      </c>
    </row>
    <row r="1170" spans="1:16">
      <c r="A1170" s="41">
        <v>56</v>
      </c>
      <c r="B1170" s="41" t="s">
        <v>656</v>
      </c>
      <c r="C1170" s="41" t="s">
        <v>657</v>
      </c>
      <c r="D1170" s="41"/>
      <c r="E1170" s="41">
        <v>22.209</v>
      </c>
      <c r="F1170" s="41">
        <v>21.766999999999999</v>
      </c>
      <c r="G1170" s="41">
        <v>23.007999999999999</v>
      </c>
      <c r="H1170">
        <f t="shared" si="19"/>
        <v>1.2409999999999997</v>
      </c>
      <c r="I1170" t="str">
        <f t="shared" si="21"/>
        <v xml:space="preserve"> </v>
      </c>
      <c r="J1170" s="42">
        <v>1951</v>
      </c>
      <c r="K1170" s="42">
        <v>58464</v>
      </c>
      <c r="L1170" s="42">
        <v>1.4550000000000001</v>
      </c>
      <c r="M1170" s="42" t="str">
        <f t="shared" si="20"/>
        <v xml:space="preserve"> </v>
      </c>
      <c r="N1170" s="42" t="s">
        <v>102</v>
      </c>
      <c r="O1170" s="42">
        <v>4.8019499999999997</v>
      </c>
      <c r="P1170" s="42">
        <v>1.5840000000000001</v>
      </c>
    </row>
    <row r="1171" spans="1:16">
      <c r="A1171" s="41">
        <v>57</v>
      </c>
      <c r="B1171" s="41" t="s">
        <v>658</v>
      </c>
      <c r="C1171" s="41" t="s">
        <v>659</v>
      </c>
      <c r="D1171" s="41"/>
      <c r="E1171" s="41">
        <v>22.213999999999999</v>
      </c>
      <c r="F1171" s="41">
        <v>21.574999999999999</v>
      </c>
      <c r="G1171" s="41">
        <v>23.5</v>
      </c>
      <c r="H1171">
        <f t="shared" si="19"/>
        <v>1.9250000000000007</v>
      </c>
      <c r="I1171" t="str">
        <f t="shared" si="21"/>
        <v xml:space="preserve"> </v>
      </c>
      <c r="J1171" s="42">
        <v>3473</v>
      </c>
      <c r="K1171" s="42">
        <v>131309</v>
      </c>
      <c r="L1171" s="42">
        <v>1.458</v>
      </c>
      <c r="M1171" s="42" t="str">
        <f t="shared" si="20"/>
        <v xml:space="preserve"> </v>
      </c>
      <c r="N1171" s="42" t="s">
        <v>102</v>
      </c>
      <c r="O1171" s="42">
        <v>4.1862199999999996</v>
      </c>
      <c r="P1171" s="42">
        <v>1.577</v>
      </c>
    </row>
    <row r="1172" spans="1:16">
      <c r="A1172" s="41">
        <v>58</v>
      </c>
      <c r="B1172" s="41" t="s">
        <v>660</v>
      </c>
      <c r="C1172" s="41" t="s">
        <v>661</v>
      </c>
      <c r="D1172" s="41"/>
      <c r="E1172" s="41">
        <v>22.206</v>
      </c>
      <c r="F1172" s="41">
        <v>21.683</v>
      </c>
      <c r="G1172" s="41">
        <v>23.667000000000002</v>
      </c>
      <c r="H1172">
        <f t="shared" si="19"/>
        <v>1.9840000000000018</v>
      </c>
      <c r="I1172" t="str">
        <f t="shared" si="21"/>
        <v xml:space="preserve"> </v>
      </c>
      <c r="J1172" s="42">
        <v>3090</v>
      </c>
      <c r="K1172" s="42">
        <v>114472</v>
      </c>
      <c r="L1172" s="42">
        <v>1.4550000000000001</v>
      </c>
      <c r="M1172" s="42" t="str">
        <f t="shared" si="20"/>
        <v xml:space="preserve"> </v>
      </c>
      <c r="N1172" s="42" t="s">
        <v>102</v>
      </c>
      <c r="O1172" s="42">
        <v>2.2318199999999999</v>
      </c>
      <c r="P1172" s="42">
        <v>1.37</v>
      </c>
    </row>
    <row r="1173" spans="1:16">
      <c r="A1173" s="41">
        <v>59</v>
      </c>
      <c r="B1173" s="41" t="s">
        <v>662</v>
      </c>
      <c r="C1173" s="41" t="s">
        <v>663</v>
      </c>
      <c r="D1173" s="41"/>
      <c r="E1173" s="41">
        <v>22.207000000000001</v>
      </c>
      <c r="F1173" s="41">
        <v>21.707999999999998</v>
      </c>
      <c r="G1173" s="41">
        <v>23.216999999999999</v>
      </c>
      <c r="H1173">
        <f t="shared" si="19"/>
        <v>1.5090000000000003</v>
      </c>
      <c r="I1173" t="str">
        <f t="shared" si="21"/>
        <v xml:space="preserve"> </v>
      </c>
      <c r="J1173" s="42">
        <v>1687</v>
      </c>
      <c r="K1173" s="42">
        <v>61029</v>
      </c>
      <c r="L1173" s="42">
        <v>1.458</v>
      </c>
      <c r="M1173" s="42" t="str">
        <f t="shared" si="20"/>
        <v xml:space="preserve"> </v>
      </c>
      <c r="N1173" s="42" t="s">
        <v>102</v>
      </c>
      <c r="O1173" s="42">
        <v>2.7839</v>
      </c>
      <c r="P1173" s="42">
        <v>1.373</v>
      </c>
    </row>
    <row r="1174" spans="1:16">
      <c r="A1174" s="41">
        <v>60</v>
      </c>
      <c r="B1174" s="41" t="s">
        <v>664</v>
      </c>
      <c r="C1174" s="41" t="s">
        <v>665</v>
      </c>
      <c r="D1174" s="41"/>
      <c r="E1174" s="41">
        <v>22.696000000000002</v>
      </c>
      <c r="F1174" s="41">
        <v>21.891999999999999</v>
      </c>
      <c r="G1174" s="41">
        <v>23.5</v>
      </c>
      <c r="H1174">
        <f t="shared" si="19"/>
        <v>1.6080000000000005</v>
      </c>
      <c r="I1174" t="str">
        <f t="shared" si="21"/>
        <v xml:space="preserve"> </v>
      </c>
      <c r="J1174" s="42">
        <v>1503</v>
      </c>
      <c r="K1174" s="42">
        <v>76126</v>
      </c>
      <c r="L1174" s="42">
        <v>1.488</v>
      </c>
      <c r="M1174" s="42" t="str">
        <f t="shared" si="20"/>
        <v>OUTSIDE</v>
      </c>
      <c r="N1174" s="42" t="s">
        <v>102</v>
      </c>
      <c r="O1174" s="42">
        <v>2.4115899999999999</v>
      </c>
      <c r="P1174" s="42">
        <v>1.2689999999999999</v>
      </c>
    </row>
    <row r="1175" spans="1:16">
      <c r="A1175" s="41">
        <v>61</v>
      </c>
      <c r="B1175" s="41" t="s">
        <v>666</v>
      </c>
      <c r="C1175" s="41" t="s">
        <v>667</v>
      </c>
      <c r="D1175" s="41"/>
      <c r="E1175" s="41">
        <v>22.210999999999999</v>
      </c>
      <c r="F1175" s="41">
        <v>21.625</v>
      </c>
      <c r="G1175" s="41">
        <v>23.082999999999998</v>
      </c>
      <c r="H1175">
        <f t="shared" si="19"/>
        <v>1.4579999999999984</v>
      </c>
      <c r="I1175" t="str">
        <f t="shared" si="21"/>
        <v xml:space="preserve"> </v>
      </c>
      <c r="J1175" s="42">
        <v>1632</v>
      </c>
      <c r="K1175" s="42">
        <v>65945</v>
      </c>
      <c r="L1175" s="42">
        <v>1.4550000000000001</v>
      </c>
      <c r="M1175" s="42" t="str">
        <f t="shared" si="20"/>
        <v xml:space="preserve"> </v>
      </c>
      <c r="N1175" s="42" t="s">
        <v>102</v>
      </c>
      <c r="O1175" s="42">
        <v>1.21099</v>
      </c>
      <c r="P1175" s="42">
        <v>0</v>
      </c>
    </row>
    <row r="1176" spans="1:16">
      <c r="A1176" s="41">
        <v>62</v>
      </c>
      <c r="B1176" s="41" t="s">
        <v>668</v>
      </c>
      <c r="C1176" s="41" t="s">
        <v>669</v>
      </c>
      <c r="D1176" s="41"/>
      <c r="E1176" s="41">
        <v>22.274000000000001</v>
      </c>
      <c r="F1176" s="41">
        <v>21.742000000000001</v>
      </c>
      <c r="G1176" s="41">
        <v>22.542000000000002</v>
      </c>
      <c r="H1176">
        <f t="shared" si="19"/>
        <v>0.80000000000000071</v>
      </c>
      <c r="I1176" t="str">
        <f t="shared" si="21"/>
        <v>OUTSIDE</v>
      </c>
      <c r="J1176" s="42">
        <v>1023</v>
      </c>
      <c r="K1176" s="42">
        <v>33114</v>
      </c>
      <c r="L1176" s="42">
        <v>1.46</v>
      </c>
      <c r="M1176" s="42" t="str">
        <f t="shared" si="20"/>
        <v xml:space="preserve"> </v>
      </c>
      <c r="N1176" s="42" t="s">
        <v>102</v>
      </c>
      <c r="O1176" s="42">
        <v>2.50014</v>
      </c>
      <c r="P1176" s="42">
        <v>1.401</v>
      </c>
    </row>
    <row r="1177" spans="1:16">
      <c r="A1177" s="41">
        <v>63</v>
      </c>
      <c r="B1177" s="41" t="s">
        <v>670</v>
      </c>
      <c r="C1177" s="41" t="s">
        <v>671</v>
      </c>
      <c r="D1177" s="41"/>
      <c r="E1177" s="41">
        <v>22.172999999999998</v>
      </c>
      <c r="F1177" s="41">
        <v>21.582999999999998</v>
      </c>
      <c r="G1177" s="41">
        <v>23.216999999999999</v>
      </c>
      <c r="H1177">
        <f t="shared" si="19"/>
        <v>1.6340000000000003</v>
      </c>
      <c r="I1177" t="str">
        <f t="shared" si="21"/>
        <v xml:space="preserve"> </v>
      </c>
      <c r="J1177" s="42">
        <v>1624</v>
      </c>
      <c r="K1177" s="42">
        <v>68366</v>
      </c>
      <c r="L1177" s="42">
        <v>1.456</v>
      </c>
      <c r="M1177" s="42" t="str">
        <f t="shared" si="20"/>
        <v xml:space="preserve"> </v>
      </c>
      <c r="N1177" s="42" t="s">
        <v>102</v>
      </c>
      <c r="O1177" s="42">
        <v>2.66092</v>
      </c>
      <c r="P1177" s="42">
        <v>0</v>
      </c>
    </row>
    <row r="1178" spans="1:16">
      <c r="A1178" s="41">
        <v>64</v>
      </c>
      <c r="B1178" s="41" t="s">
        <v>672</v>
      </c>
      <c r="C1178" s="41" t="s">
        <v>673</v>
      </c>
      <c r="D1178" s="41"/>
      <c r="E1178" s="41">
        <v>22.157</v>
      </c>
      <c r="F1178" s="41">
        <v>21.582999999999998</v>
      </c>
      <c r="G1178" s="41">
        <v>22.707999999999998</v>
      </c>
      <c r="H1178">
        <f t="shared" si="19"/>
        <v>1.125</v>
      </c>
      <c r="I1178" t="str">
        <f t="shared" si="21"/>
        <v xml:space="preserve"> </v>
      </c>
      <c r="J1178" s="42">
        <v>2021</v>
      </c>
      <c r="K1178" s="42">
        <v>72763</v>
      </c>
      <c r="L1178" s="42">
        <v>1.456</v>
      </c>
      <c r="M1178" s="42" t="str">
        <f t="shared" si="20"/>
        <v xml:space="preserve"> </v>
      </c>
      <c r="N1178" s="42" t="s">
        <v>102</v>
      </c>
      <c r="O1178" s="42">
        <v>4.1460699999999999</v>
      </c>
      <c r="P1178" s="42">
        <v>1.3009999999999999</v>
      </c>
    </row>
    <row r="1179" spans="1:16">
      <c r="A1179" s="41">
        <v>65</v>
      </c>
      <c r="B1179" s="41" t="s">
        <v>674</v>
      </c>
      <c r="C1179" s="41" t="s">
        <v>675</v>
      </c>
      <c r="D1179" s="41"/>
      <c r="E1179" s="41">
        <v>22.154</v>
      </c>
      <c r="F1179" s="41">
        <v>21.442</v>
      </c>
      <c r="G1179" s="41">
        <v>23.132999999999999</v>
      </c>
      <c r="H1179">
        <f t="shared" si="19"/>
        <v>1.6909999999999989</v>
      </c>
      <c r="I1179" t="str">
        <f t="shared" ref="I1179:I1210" si="22">IF(ISNUMBER(H1179),(IF(OR(H1179&gt;2.633, H1179&lt;1.033),"OUTSIDE", " ")), " ")</f>
        <v xml:space="preserve"> </v>
      </c>
      <c r="J1179" s="42">
        <v>3064</v>
      </c>
      <c r="K1179" s="42">
        <v>113374</v>
      </c>
      <c r="L1179" s="42">
        <v>1.4550000000000001</v>
      </c>
      <c r="M1179" s="42" t="str">
        <f t="shared" si="20"/>
        <v xml:space="preserve"> </v>
      </c>
      <c r="N1179" s="42" t="s">
        <v>102</v>
      </c>
      <c r="O1179" s="42">
        <v>2.8102499999999999</v>
      </c>
      <c r="P1179" s="42">
        <v>1.002</v>
      </c>
    </row>
    <row r="1180" spans="1:16">
      <c r="A1180" s="41">
        <v>66</v>
      </c>
      <c r="B1180" s="41" t="s">
        <v>676</v>
      </c>
      <c r="C1180" s="41" t="s">
        <v>677</v>
      </c>
      <c r="D1180" s="41"/>
      <c r="E1180" s="41">
        <v>22.164999999999999</v>
      </c>
      <c r="F1180" s="41">
        <v>21.6</v>
      </c>
      <c r="G1180" s="41">
        <v>22.792000000000002</v>
      </c>
      <c r="H1180">
        <f t="shared" si="19"/>
        <v>1.1920000000000002</v>
      </c>
      <c r="I1180" t="str">
        <f t="shared" si="22"/>
        <v xml:space="preserve"> </v>
      </c>
      <c r="J1180" s="42">
        <v>2390</v>
      </c>
      <c r="K1180" s="42">
        <v>76846</v>
      </c>
      <c r="L1180" s="42">
        <v>1.4530000000000001</v>
      </c>
      <c r="M1180" s="42" t="str">
        <f t="shared" si="20"/>
        <v xml:space="preserve"> </v>
      </c>
      <c r="N1180" s="42" t="s">
        <v>102</v>
      </c>
      <c r="O1180" s="42">
        <v>13.378399999999999</v>
      </c>
      <c r="P1180" s="42">
        <v>1.2529999999999999</v>
      </c>
    </row>
    <row r="1181" spans="1:16">
      <c r="A1181" s="41">
        <v>67</v>
      </c>
      <c r="B1181" s="41" t="s">
        <v>678</v>
      </c>
      <c r="C1181" s="41" t="s">
        <v>679</v>
      </c>
      <c r="D1181" s="41"/>
      <c r="E1181" s="41">
        <v>22.132000000000001</v>
      </c>
      <c r="F1181" s="41">
        <v>21.408000000000001</v>
      </c>
      <c r="G1181" s="41">
        <v>22.957999999999998</v>
      </c>
      <c r="H1181">
        <f t="shared" si="19"/>
        <v>1.5499999999999972</v>
      </c>
      <c r="I1181" t="str">
        <f t="shared" si="22"/>
        <v xml:space="preserve"> </v>
      </c>
      <c r="J1181" s="42">
        <v>10177</v>
      </c>
      <c r="K1181" s="42">
        <v>365832</v>
      </c>
      <c r="L1181" s="42">
        <v>1.454</v>
      </c>
      <c r="M1181" s="42" t="str">
        <f t="shared" si="20"/>
        <v xml:space="preserve"> </v>
      </c>
      <c r="N1181" s="42" t="s">
        <v>102</v>
      </c>
      <c r="O1181" s="42">
        <v>2.7412000000000001</v>
      </c>
      <c r="P1181" s="42">
        <v>1.1240000000000001</v>
      </c>
    </row>
    <row r="1182" spans="1:16">
      <c r="A1182" s="41">
        <v>68</v>
      </c>
      <c r="B1182" s="41" t="s">
        <v>680</v>
      </c>
      <c r="C1182" s="41" t="s">
        <v>681</v>
      </c>
      <c r="D1182" s="41"/>
      <c r="E1182" s="41">
        <v>22.201000000000001</v>
      </c>
      <c r="F1182" s="41">
        <v>21.65</v>
      </c>
      <c r="G1182" s="41">
        <v>23.058</v>
      </c>
      <c r="H1182">
        <f t="shared" si="19"/>
        <v>1.4080000000000013</v>
      </c>
      <c r="I1182" t="str">
        <f t="shared" si="22"/>
        <v xml:space="preserve"> </v>
      </c>
      <c r="J1182" s="42">
        <v>2087</v>
      </c>
      <c r="K1182" s="42">
        <v>74958</v>
      </c>
      <c r="L1182" s="42">
        <v>1.458</v>
      </c>
      <c r="M1182" s="42" t="str">
        <f t="shared" si="20"/>
        <v xml:space="preserve"> </v>
      </c>
      <c r="N1182" s="42" t="s">
        <v>102</v>
      </c>
      <c r="O1182" s="42">
        <v>13.80569</v>
      </c>
      <c r="P1182" s="42">
        <v>1.3360000000000001</v>
      </c>
    </row>
    <row r="1183" spans="1:16">
      <c r="A1183" s="41">
        <v>69</v>
      </c>
      <c r="B1183" s="41" t="s">
        <v>682</v>
      </c>
      <c r="C1183" s="41" t="s">
        <v>683</v>
      </c>
      <c r="D1183" s="41"/>
      <c r="E1183" s="41">
        <v>22.158999999999999</v>
      </c>
      <c r="F1183" s="41">
        <v>21.492000000000001</v>
      </c>
      <c r="G1183" s="41">
        <v>23.233000000000001</v>
      </c>
      <c r="H1183">
        <f t="shared" si="19"/>
        <v>1.7409999999999997</v>
      </c>
      <c r="I1183" t="str">
        <f t="shared" si="22"/>
        <v xml:space="preserve"> </v>
      </c>
      <c r="J1183" s="42">
        <v>10034</v>
      </c>
      <c r="K1183" s="42">
        <v>377517</v>
      </c>
      <c r="L1183" s="42">
        <v>1.4550000000000001</v>
      </c>
      <c r="M1183" s="42" t="str">
        <f t="shared" si="20"/>
        <v xml:space="preserve"> </v>
      </c>
      <c r="N1183" s="42" t="s">
        <v>102</v>
      </c>
      <c r="O1183" s="42">
        <v>4.3586999999999998</v>
      </c>
      <c r="P1183" s="42">
        <v>0</v>
      </c>
    </row>
    <row r="1184" spans="1:16">
      <c r="A1184" s="41">
        <v>70</v>
      </c>
      <c r="B1184" s="41" t="s">
        <v>684</v>
      </c>
      <c r="C1184" s="41" t="s">
        <v>685</v>
      </c>
      <c r="D1184" s="41"/>
      <c r="E1184" s="41">
        <v>22.187999999999999</v>
      </c>
      <c r="F1184" s="41">
        <v>21.55</v>
      </c>
      <c r="G1184" s="41">
        <v>23.207999999999998</v>
      </c>
      <c r="H1184">
        <f t="shared" si="19"/>
        <v>1.6579999999999977</v>
      </c>
      <c r="I1184" t="str">
        <f t="shared" si="22"/>
        <v xml:space="preserve"> </v>
      </c>
      <c r="J1184" s="42">
        <v>2859</v>
      </c>
      <c r="K1184" s="42">
        <v>119189</v>
      </c>
      <c r="L1184" s="42">
        <v>1.4570000000000001</v>
      </c>
      <c r="M1184" s="42" t="str">
        <f t="shared" si="20"/>
        <v xml:space="preserve"> </v>
      </c>
      <c r="N1184" s="42" t="s">
        <v>102</v>
      </c>
      <c r="O1184" s="42">
        <v>4.4545399999999997</v>
      </c>
      <c r="P1184" s="42">
        <v>0</v>
      </c>
    </row>
    <row r="1185" spans="1:16">
      <c r="A1185" s="41">
        <v>71</v>
      </c>
      <c r="B1185" s="41" t="s">
        <v>686</v>
      </c>
      <c r="C1185" s="41" t="s">
        <v>687</v>
      </c>
      <c r="D1185" s="41"/>
      <c r="E1185" s="41">
        <v>22.332999999999998</v>
      </c>
      <c r="F1185" s="41">
        <v>21.75</v>
      </c>
      <c r="G1185" s="41">
        <v>23.358000000000001</v>
      </c>
      <c r="H1185">
        <f t="shared" si="19"/>
        <v>1.6080000000000005</v>
      </c>
      <c r="I1185" t="str">
        <f t="shared" si="22"/>
        <v xml:space="preserve"> </v>
      </c>
      <c r="J1185" s="42">
        <v>2466</v>
      </c>
      <c r="K1185" s="42">
        <v>121809</v>
      </c>
      <c r="L1185" s="42">
        <v>1.4670000000000001</v>
      </c>
      <c r="M1185" s="42" t="str">
        <f t="shared" si="20"/>
        <v xml:space="preserve"> </v>
      </c>
      <c r="N1185" s="42" t="s">
        <v>102</v>
      </c>
      <c r="O1185" s="42">
        <v>6.3704400000000003</v>
      </c>
      <c r="P1185" s="42">
        <v>1.5649999999999999</v>
      </c>
    </row>
    <row r="1186" spans="1:16">
      <c r="A1186" s="41">
        <v>72</v>
      </c>
      <c r="B1186" s="41" t="s">
        <v>892</v>
      </c>
      <c r="C1186" s="41" t="s">
        <v>893</v>
      </c>
      <c r="D1186" s="41"/>
      <c r="E1186" s="41">
        <v>22.164999999999999</v>
      </c>
      <c r="F1186" s="41">
        <v>21.533000000000001</v>
      </c>
      <c r="G1186" s="41">
        <v>23.425000000000001</v>
      </c>
      <c r="H1186">
        <f t="shared" si="19"/>
        <v>1.8919999999999995</v>
      </c>
      <c r="I1186" t="str">
        <f t="shared" si="22"/>
        <v xml:space="preserve"> </v>
      </c>
      <c r="J1186" s="42">
        <v>3893</v>
      </c>
      <c r="K1186" s="42">
        <v>174200</v>
      </c>
      <c r="L1186" s="42">
        <v>1.4570000000000001</v>
      </c>
      <c r="M1186" s="42" t="str">
        <f t="shared" si="20"/>
        <v xml:space="preserve"> </v>
      </c>
      <c r="N1186" s="42" t="s">
        <v>102</v>
      </c>
      <c r="O1186" s="42">
        <v>5.8686699999999998</v>
      </c>
      <c r="P1186" s="42">
        <v>1.52</v>
      </c>
    </row>
    <row r="1187" spans="1:16">
      <c r="A1187" s="41">
        <v>73</v>
      </c>
      <c r="B1187" s="41" t="s">
        <v>894</v>
      </c>
      <c r="C1187" s="41" t="s">
        <v>895</v>
      </c>
      <c r="D1187" s="41"/>
      <c r="E1187" s="41">
        <v>22.172000000000001</v>
      </c>
      <c r="F1187" s="41">
        <v>21.591999999999999</v>
      </c>
      <c r="G1187" s="41">
        <v>23.45</v>
      </c>
      <c r="H1187">
        <f t="shared" si="19"/>
        <v>1.8580000000000005</v>
      </c>
      <c r="I1187" t="str">
        <f t="shared" si="22"/>
        <v xml:space="preserve"> </v>
      </c>
      <c r="J1187" s="42">
        <v>3471</v>
      </c>
      <c r="K1187" s="42">
        <v>160479</v>
      </c>
      <c r="L1187" s="42">
        <v>1.4570000000000001</v>
      </c>
      <c r="M1187" s="42" t="str">
        <f t="shared" si="20"/>
        <v xml:space="preserve"> </v>
      </c>
      <c r="N1187" s="42" t="s">
        <v>102</v>
      </c>
      <c r="O1187" s="42">
        <v>3.4701599999999999</v>
      </c>
      <c r="P1187" s="42">
        <v>1.6539999999999999</v>
      </c>
    </row>
    <row r="1188" spans="1:16">
      <c r="A1188" s="41">
        <v>74</v>
      </c>
      <c r="B1188" s="41" t="s">
        <v>896</v>
      </c>
      <c r="C1188" s="41" t="s">
        <v>897</v>
      </c>
      <c r="D1188" s="41"/>
      <c r="E1188" s="41">
        <v>22.161000000000001</v>
      </c>
      <c r="F1188" s="41">
        <v>21.574999999999999</v>
      </c>
      <c r="G1188" s="41">
        <v>23.483000000000001</v>
      </c>
      <c r="H1188">
        <f t="shared" si="19"/>
        <v>1.9080000000000013</v>
      </c>
      <c r="I1188" t="str">
        <f t="shared" si="22"/>
        <v xml:space="preserve"> </v>
      </c>
      <c r="J1188" s="42">
        <v>1998</v>
      </c>
      <c r="K1188" s="42">
        <v>94892</v>
      </c>
      <c r="L1188" s="42">
        <v>1.456</v>
      </c>
      <c r="M1188" s="42" t="str">
        <f t="shared" si="20"/>
        <v xml:space="preserve"> </v>
      </c>
      <c r="N1188" s="42" t="s">
        <v>102</v>
      </c>
      <c r="O1188" s="42">
        <v>1.91228</v>
      </c>
      <c r="P1188" s="42">
        <v>1.0209999999999999</v>
      </c>
    </row>
    <row r="1189" spans="1:16">
      <c r="A1189" s="41">
        <v>75</v>
      </c>
      <c r="B1189" s="41" t="s">
        <v>898</v>
      </c>
      <c r="C1189" s="41" t="s">
        <v>899</v>
      </c>
      <c r="D1189" s="41"/>
      <c r="E1189" s="41">
        <v>23.026</v>
      </c>
      <c r="F1189" s="41">
        <v>22.475000000000001</v>
      </c>
      <c r="G1189" s="41">
        <v>23.7</v>
      </c>
      <c r="H1189">
        <f t="shared" si="19"/>
        <v>1.2249999999999979</v>
      </c>
      <c r="I1189" t="str">
        <f t="shared" si="22"/>
        <v xml:space="preserve"> </v>
      </c>
      <c r="J1189" s="42">
        <v>1516</v>
      </c>
      <c r="K1189" s="42">
        <v>52291</v>
      </c>
      <c r="L1189" s="42">
        <v>1.514</v>
      </c>
      <c r="M1189" s="42" t="str">
        <f t="shared" si="20"/>
        <v>OUTSIDE</v>
      </c>
      <c r="N1189" s="42" t="s">
        <v>102</v>
      </c>
      <c r="O1189" s="42">
        <v>2.5989200000000001</v>
      </c>
      <c r="P1189" s="42">
        <v>0</v>
      </c>
    </row>
    <row r="1190" spans="1:16">
      <c r="A1190" s="41">
        <v>76</v>
      </c>
      <c r="B1190" s="41" t="s">
        <v>900</v>
      </c>
      <c r="C1190" s="41" t="s">
        <v>901</v>
      </c>
      <c r="D1190" s="41"/>
      <c r="E1190" s="41">
        <v>22.151</v>
      </c>
      <c r="F1190" s="41">
        <v>21.683</v>
      </c>
      <c r="G1190" s="41">
        <v>22.625</v>
      </c>
      <c r="H1190">
        <f t="shared" si="19"/>
        <v>0.94200000000000017</v>
      </c>
      <c r="I1190" t="str">
        <f t="shared" si="22"/>
        <v>OUTSIDE</v>
      </c>
      <c r="J1190" s="42">
        <v>2169</v>
      </c>
      <c r="K1190" s="42">
        <v>71068</v>
      </c>
      <c r="L1190" s="42">
        <v>1.456</v>
      </c>
      <c r="M1190" s="42" t="str">
        <f t="shared" si="20"/>
        <v xml:space="preserve"> </v>
      </c>
      <c r="N1190" s="42" t="s">
        <v>102</v>
      </c>
      <c r="O1190" s="42">
        <v>2.0889099999999998</v>
      </c>
      <c r="P1190" s="42">
        <v>1.5269999999999999</v>
      </c>
    </row>
    <row r="1191" spans="1:16">
      <c r="A1191" s="41">
        <v>77</v>
      </c>
      <c r="B1191" s="41" t="s">
        <v>902</v>
      </c>
      <c r="C1191" s="41" t="s">
        <v>903</v>
      </c>
      <c r="D1191" s="41"/>
      <c r="E1191" s="41">
        <v>22.152999999999999</v>
      </c>
      <c r="F1191" s="41">
        <v>21.632999999999999</v>
      </c>
      <c r="G1191" s="41">
        <v>23.542000000000002</v>
      </c>
      <c r="H1191">
        <f t="shared" ref="H1191:H1254" si="23">G1191-F1191</f>
        <v>1.9090000000000025</v>
      </c>
      <c r="I1191" t="str">
        <f t="shared" si="22"/>
        <v xml:space="preserve"> </v>
      </c>
      <c r="J1191" s="42">
        <v>1580</v>
      </c>
      <c r="K1191" s="42">
        <v>57121</v>
      </c>
      <c r="L1191" s="42">
        <v>1.4570000000000001</v>
      </c>
      <c r="M1191" s="42" t="str">
        <f t="shared" ref="M1191:M1222" si="24">IF(ISNUMBER(L1191),(IF(OR(L1191&gt;1.467, 917&lt;1.457),"OUTSIDE", " ")), " ")</f>
        <v xml:space="preserve"> </v>
      </c>
      <c r="N1191" s="42" t="s">
        <v>102</v>
      </c>
      <c r="O1191" s="42">
        <v>2.3431999999999999</v>
      </c>
      <c r="P1191" s="42">
        <v>0</v>
      </c>
    </row>
    <row r="1192" spans="1:16">
      <c r="A1192" s="41">
        <v>78</v>
      </c>
      <c r="B1192" s="41" t="s">
        <v>904</v>
      </c>
      <c r="C1192" s="41" t="s">
        <v>905</v>
      </c>
      <c r="D1192" s="41"/>
      <c r="E1192" s="41">
        <v>22.167999999999999</v>
      </c>
      <c r="F1192" s="41">
        <v>21.757999999999999</v>
      </c>
      <c r="G1192" s="41">
        <v>22.692</v>
      </c>
      <c r="H1192">
        <f t="shared" si="23"/>
        <v>0.93400000000000105</v>
      </c>
      <c r="I1192" t="str">
        <f t="shared" si="22"/>
        <v>OUTSIDE</v>
      </c>
      <c r="J1192" s="42">
        <v>1849</v>
      </c>
      <c r="K1192" s="42">
        <v>64075</v>
      </c>
      <c r="L1192" s="42">
        <v>1.4570000000000001</v>
      </c>
      <c r="M1192" s="42" t="str">
        <f t="shared" si="24"/>
        <v xml:space="preserve"> </v>
      </c>
      <c r="N1192" s="42" t="s">
        <v>102</v>
      </c>
      <c r="O1192" s="42">
        <v>2.7663799999999998</v>
      </c>
      <c r="P1192" s="42">
        <v>1.554</v>
      </c>
    </row>
    <row r="1193" spans="1:16">
      <c r="A1193" s="41">
        <v>79</v>
      </c>
      <c r="B1193" s="41" t="s">
        <v>906</v>
      </c>
      <c r="C1193" s="41" t="s">
        <v>907</v>
      </c>
      <c r="D1193" s="41"/>
      <c r="E1193" s="41">
        <v>22.152000000000001</v>
      </c>
      <c r="F1193" s="41">
        <v>21.625</v>
      </c>
      <c r="G1193" s="41">
        <v>23.608000000000001</v>
      </c>
      <c r="H1193">
        <f t="shared" si="23"/>
        <v>1.9830000000000005</v>
      </c>
      <c r="I1193" t="str">
        <f t="shared" si="22"/>
        <v xml:space="preserve"> </v>
      </c>
      <c r="J1193" s="42">
        <v>2055</v>
      </c>
      <c r="K1193" s="42">
        <v>75647</v>
      </c>
      <c r="L1193" s="42">
        <v>1.4570000000000001</v>
      </c>
      <c r="M1193" s="42" t="str">
        <f t="shared" si="24"/>
        <v xml:space="preserve"> </v>
      </c>
      <c r="N1193" s="42" t="s">
        <v>102</v>
      </c>
      <c r="O1193" s="42">
        <v>0.96528000000000003</v>
      </c>
      <c r="P1193" s="42">
        <v>1.4019999999999999</v>
      </c>
    </row>
    <row r="1194" spans="1:16">
      <c r="A1194" s="41">
        <v>80</v>
      </c>
      <c r="B1194" s="41" t="s">
        <v>908</v>
      </c>
      <c r="C1194" s="41" t="s">
        <v>909</v>
      </c>
      <c r="D1194" s="41"/>
      <c r="E1194" s="41">
        <v>22.137</v>
      </c>
      <c r="F1194" s="41">
        <v>21.742000000000001</v>
      </c>
      <c r="G1194" s="41">
        <v>23.358000000000001</v>
      </c>
      <c r="H1194">
        <f t="shared" si="23"/>
        <v>1.6159999999999997</v>
      </c>
      <c r="I1194" t="str">
        <f t="shared" si="22"/>
        <v xml:space="preserve"> </v>
      </c>
      <c r="J1194" s="42">
        <v>844</v>
      </c>
      <c r="K1194" s="42">
        <v>26396</v>
      </c>
      <c r="L1194" s="42">
        <v>1.4570000000000001</v>
      </c>
      <c r="M1194" s="42" t="str">
        <f t="shared" si="24"/>
        <v xml:space="preserve"> </v>
      </c>
      <c r="N1194" s="42" t="s">
        <v>102</v>
      </c>
      <c r="O1194" s="42">
        <v>7.1778199999999996</v>
      </c>
      <c r="P1194" s="42">
        <v>1.653</v>
      </c>
    </row>
    <row r="1195" spans="1:16">
      <c r="A1195" s="41">
        <v>81</v>
      </c>
      <c r="B1195" s="41" t="s">
        <v>910</v>
      </c>
      <c r="C1195" s="41" t="s">
        <v>911</v>
      </c>
      <c r="D1195" s="41"/>
      <c r="E1195" s="41">
        <v>22.125</v>
      </c>
      <c r="F1195" s="41">
        <v>21.558</v>
      </c>
      <c r="G1195" s="41">
        <v>23.483000000000001</v>
      </c>
      <c r="H1195">
        <f t="shared" si="23"/>
        <v>1.9250000000000007</v>
      </c>
      <c r="I1195" t="str">
        <f t="shared" si="22"/>
        <v xml:space="preserve"> </v>
      </c>
      <c r="J1195" s="42">
        <v>4567</v>
      </c>
      <c r="K1195" s="42">
        <v>196277</v>
      </c>
      <c r="L1195" s="42">
        <v>1.4570000000000001</v>
      </c>
      <c r="M1195" s="42" t="str">
        <f t="shared" si="24"/>
        <v xml:space="preserve"> </v>
      </c>
      <c r="N1195" s="42" t="s">
        <v>102</v>
      </c>
      <c r="O1195" s="42">
        <v>5.4510500000000004</v>
      </c>
      <c r="P1195" s="42">
        <v>1.472</v>
      </c>
    </row>
    <row r="1196" spans="1:16">
      <c r="A1196" s="41">
        <v>82</v>
      </c>
      <c r="B1196" s="41" t="s">
        <v>912</v>
      </c>
      <c r="C1196" s="41" t="s">
        <v>913</v>
      </c>
      <c r="D1196" s="41"/>
      <c r="E1196" s="41">
        <v>22.122</v>
      </c>
      <c r="F1196" s="41">
        <v>21.558</v>
      </c>
      <c r="G1196" s="41">
        <v>23.533000000000001</v>
      </c>
      <c r="H1196">
        <f t="shared" si="23"/>
        <v>1.9750000000000014</v>
      </c>
      <c r="I1196" t="str">
        <f t="shared" si="22"/>
        <v xml:space="preserve"> </v>
      </c>
      <c r="J1196" s="42">
        <v>4305</v>
      </c>
      <c r="K1196" s="42">
        <v>149059</v>
      </c>
      <c r="L1196" s="42">
        <v>1.4570000000000001</v>
      </c>
      <c r="M1196" s="42" t="str">
        <f t="shared" si="24"/>
        <v xml:space="preserve"> </v>
      </c>
      <c r="N1196" s="42" t="s">
        <v>102</v>
      </c>
      <c r="O1196" s="42">
        <v>4.5882199999999997</v>
      </c>
      <c r="P1196" s="42">
        <v>0</v>
      </c>
    </row>
    <row r="1197" spans="1:16">
      <c r="A1197" s="41">
        <v>83</v>
      </c>
      <c r="B1197" s="41" t="s">
        <v>914</v>
      </c>
      <c r="C1197" s="41" t="s">
        <v>915</v>
      </c>
      <c r="D1197" s="41"/>
      <c r="E1197" s="41">
        <v>22.13</v>
      </c>
      <c r="F1197" s="41">
        <v>21.6</v>
      </c>
      <c r="G1197" s="41">
        <v>23.7</v>
      </c>
      <c r="H1197">
        <f t="shared" si="23"/>
        <v>2.0999999999999979</v>
      </c>
      <c r="I1197" t="str">
        <f t="shared" si="22"/>
        <v xml:space="preserve"> </v>
      </c>
      <c r="J1197" s="42">
        <v>2786</v>
      </c>
      <c r="K1197" s="42">
        <v>125465</v>
      </c>
      <c r="L1197" s="42">
        <v>1.458</v>
      </c>
      <c r="M1197" s="42" t="str">
        <f t="shared" si="24"/>
        <v xml:space="preserve"> </v>
      </c>
      <c r="N1197" s="42" t="s">
        <v>102</v>
      </c>
      <c r="O1197" s="42">
        <v>1.6617200000000001</v>
      </c>
      <c r="P1197" s="42">
        <v>1.2370000000000001</v>
      </c>
    </row>
    <row r="1198" spans="1:16">
      <c r="A1198" s="41">
        <v>84</v>
      </c>
      <c r="B1198" s="41" t="s">
        <v>916</v>
      </c>
      <c r="C1198" s="41" t="s">
        <v>917</v>
      </c>
      <c r="D1198" s="41"/>
      <c r="E1198" s="41">
        <v>22.116</v>
      </c>
      <c r="F1198" s="41">
        <v>21.582999999999998</v>
      </c>
      <c r="G1198" s="41">
        <v>23</v>
      </c>
      <c r="H1198">
        <f t="shared" si="23"/>
        <v>1.4170000000000016</v>
      </c>
      <c r="I1198" t="str">
        <f t="shared" si="22"/>
        <v xml:space="preserve"> </v>
      </c>
      <c r="J1198" s="42">
        <v>1455</v>
      </c>
      <c r="K1198" s="42">
        <v>45440</v>
      </c>
      <c r="L1198" s="42">
        <v>1.456</v>
      </c>
      <c r="M1198" s="42" t="str">
        <f t="shared" si="24"/>
        <v xml:space="preserve"> </v>
      </c>
      <c r="N1198" s="42" t="s">
        <v>102</v>
      </c>
      <c r="O1198" s="42">
        <v>3.5256500000000002</v>
      </c>
      <c r="P1198" s="42">
        <v>0</v>
      </c>
    </row>
    <row r="1199" spans="1:16">
      <c r="A1199" s="41">
        <v>85</v>
      </c>
      <c r="B1199" s="41" t="s">
        <v>918</v>
      </c>
      <c r="C1199" s="41" t="s">
        <v>919</v>
      </c>
      <c r="D1199" s="41"/>
      <c r="E1199" s="41">
        <v>22.140999999999998</v>
      </c>
      <c r="F1199" s="41">
        <v>21.675000000000001</v>
      </c>
      <c r="G1199" s="41">
        <v>23.582999999999998</v>
      </c>
      <c r="H1199">
        <f t="shared" si="23"/>
        <v>1.9079999999999977</v>
      </c>
      <c r="I1199" t="str">
        <f t="shared" si="22"/>
        <v xml:space="preserve"> </v>
      </c>
      <c r="J1199" s="42">
        <v>1830</v>
      </c>
      <c r="K1199" s="42">
        <v>96409</v>
      </c>
      <c r="L1199" s="42">
        <v>1.4550000000000001</v>
      </c>
      <c r="M1199" s="42" t="str">
        <f t="shared" si="24"/>
        <v xml:space="preserve"> </v>
      </c>
      <c r="N1199" s="42" t="s">
        <v>102</v>
      </c>
      <c r="O1199" s="42">
        <v>1.9994799999999999</v>
      </c>
      <c r="P1199" s="42">
        <v>1.738</v>
      </c>
    </row>
    <row r="1200" spans="1:16">
      <c r="A1200" s="41">
        <v>86</v>
      </c>
      <c r="B1200" s="41" t="s">
        <v>920</v>
      </c>
      <c r="C1200" s="41" t="s">
        <v>921</v>
      </c>
      <c r="D1200" s="41"/>
      <c r="E1200" s="41">
        <v>22.126999999999999</v>
      </c>
      <c r="F1200" s="41">
        <v>21.617000000000001</v>
      </c>
      <c r="G1200" s="41">
        <v>23.516999999999999</v>
      </c>
      <c r="H1200">
        <f t="shared" si="23"/>
        <v>1.8999999999999986</v>
      </c>
      <c r="I1200" t="str">
        <f t="shared" si="22"/>
        <v xml:space="preserve"> </v>
      </c>
      <c r="J1200" s="42">
        <v>1234</v>
      </c>
      <c r="K1200" s="42">
        <v>54676</v>
      </c>
      <c r="L1200" s="42">
        <v>1.456</v>
      </c>
      <c r="M1200" s="42" t="str">
        <f t="shared" si="24"/>
        <v xml:space="preserve"> </v>
      </c>
      <c r="N1200" s="42" t="s">
        <v>102</v>
      </c>
      <c r="O1200" s="42">
        <v>0.93193999999999999</v>
      </c>
      <c r="P1200" s="42">
        <v>1.163</v>
      </c>
    </row>
    <row r="1201" spans="1:16">
      <c r="A1201" s="41">
        <v>87</v>
      </c>
      <c r="B1201" s="41" t="s">
        <v>922</v>
      </c>
      <c r="C1201" s="41" t="s">
        <v>923</v>
      </c>
      <c r="D1201" s="41"/>
      <c r="E1201" s="41">
        <v>22.984000000000002</v>
      </c>
      <c r="F1201" s="41">
        <v>22.408000000000001</v>
      </c>
      <c r="G1201" s="41">
        <v>23.808</v>
      </c>
      <c r="H1201">
        <f t="shared" si="23"/>
        <v>1.3999999999999986</v>
      </c>
      <c r="I1201" t="str">
        <f t="shared" si="22"/>
        <v xml:space="preserve"> </v>
      </c>
      <c r="J1201" s="42">
        <v>663</v>
      </c>
      <c r="K1201" s="42">
        <v>25484</v>
      </c>
      <c r="L1201" s="42">
        <v>1.512</v>
      </c>
      <c r="M1201" s="42" t="str">
        <f t="shared" si="24"/>
        <v>OUTSIDE</v>
      </c>
      <c r="N1201" s="42" t="s">
        <v>102</v>
      </c>
      <c r="O1201" s="42">
        <v>2.0487199999999999</v>
      </c>
      <c r="P1201" s="42">
        <v>1.5089999999999999</v>
      </c>
    </row>
    <row r="1202" spans="1:16">
      <c r="A1202" s="41">
        <v>88</v>
      </c>
      <c r="B1202" s="41" t="s">
        <v>924</v>
      </c>
      <c r="C1202" s="41" t="s">
        <v>925</v>
      </c>
      <c r="D1202" s="41"/>
      <c r="E1202" s="41">
        <v>22.132000000000001</v>
      </c>
      <c r="F1202" s="41">
        <v>21.632999999999999</v>
      </c>
      <c r="G1202" s="41">
        <v>23.332999999999998</v>
      </c>
      <c r="H1202">
        <f t="shared" si="23"/>
        <v>1.6999999999999993</v>
      </c>
      <c r="I1202" t="str">
        <f t="shared" si="22"/>
        <v xml:space="preserve"> </v>
      </c>
      <c r="J1202" s="42">
        <v>1514</v>
      </c>
      <c r="K1202" s="42">
        <v>56022</v>
      </c>
      <c r="L1202" s="42">
        <v>1.456</v>
      </c>
      <c r="M1202" s="42" t="str">
        <f t="shared" si="24"/>
        <v xml:space="preserve"> </v>
      </c>
      <c r="N1202" s="42" t="s">
        <v>102</v>
      </c>
      <c r="O1202" s="42">
        <v>1.2523299999999999</v>
      </c>
      <c r="P1202" s="42">
        <v>0.82899999999999996</v>
      </c>
    </row>
    <row r="1203" spans="1:16">
      <c r="A1203" s="41">
        <v>89</v>
      </c>
      <c r="B1203" s="41" t="s">
        <v>926</v>
      </c>
      <c r="C1203" s="41" t="s">
        <v>927</v>
      </c>
      <c r="D1203" s="41"/>
      <c r="E1203" s="41">
        <v>22.114999999999998</v>
      </c>
      <c r="F1203" s="41">
        <v>21.591999999999999</v>
      </c>
      <c r="G1203" s="41">
        <v>22.6</v>
      </c>
      <c r="H1203">
        <f t="shared" si="23"/>
        <v>1.0080000000000027</v>
      </c>
      <c r="I1203" t="str">
        <f t="shared" si="22"/>
        <v>OUTSIDE</v>
      </c>
      <c r="J1203" s="42">
        <v>1278</v>
      </c>
      <c r="K1203" s="42">
        <v>34245</v>
      </c>
      <c r="L1203" s="42">
        <v>1.456</v>
      </c>
      <c r="M1203" s="42" t="str">
        <f t="shared" si="24"/>
        <v xml:space="preserve"> </v>
      </c>
      <c r="N1203" s="42" t="s">
        <v>102</v>
      </c>
      <c r="O1203" s="42">
        <v>15.76343</v>
      </c>
      <c r="P1203" s="42">
        <v>1.056</v>
      </c>
    </row>
    <row r="1204" spans="1:16">
      <c r="A1204" s="41">
        <v>90</v>
      </c>
      <c r="B1204" s="41" t="s">
        <v>928</v>
      </c>
      <c r="C1204" s="41" t="s">
        <v>929</v>
      </c>
      <c r="D1204" s="41"/>
      <c r="E1204" s="41">
        <v>22.106999999999999</v>
      </c>
      <c r="F1204" s="41">
        <v>21.425000000000001</v>
      </c>
      <c r="G1204" s="41">
        <v>22.792000000000002</v>
      </c>
      <c r="H1204">
        <f t="shared" si="23"/>
        <v>1.3670000000000009</v>
      </c>
      <c r="I1204" t="str">
        <f t="shared" si="22"/>
        <v xml:space="preserve"> </v>
      </c>
      <c r="J1204" s="42">
        <v>13980</v>
      </c>
      <c r="K1204" s="42">
        <v>431051</v>
      </c>
      <c r="L1204" s="42">
        <v>1.456</v>
      </c>
      <c r="M1204" s="42" t="str">
        <f t="shared" si="24"/>
        <v xml:space="preserve"> </v>
      </c>
      <c r="N1204" s="42" t="s">
        <v>102</v>
      </c>
      <c r="O1204" s="42">
        <v>2.5773799999999998</v>
      </c>
      <c r="P1204" s="42">
        <v>1.401</v>
      </c>
    </row>
    <row r="1205" spans="1:16">
      <c r="A1205" s="41">
        <v>91</v>
      </c>
      <c r="B1205" s="41" t="s">
        <v>930</v>
      </c>
      <c r="C1205" s="41" t="s">
        <v>931</v>
      </c>
      <c r="D1205" s="41"/>
      <c r="E1205" s="41">
        <v>22.116</v>
      </c>
      <c r="F1205" s="41">
        <v>21.632999999999999</v>
      </c>
      <c r="G1205" s="41">
        <v>23.4</v>
      </c>
      <c r="H1205">
        <f t="shared" si="23"/>
        <v>1.7669999999999995</v>
      </c>
      <c r="I1205" t="str">
        <f t="shared" si="22"/>
        <v xml:space="preserve"> </v>
      </c>
      <c r="J1205" s="42">
        <v>2092</v>
      </c>
      <c r="K1205" s="42">
        <v>70478</v>
      </c>
      <c r="L1205" s="42">
        <v>1.4550000000000001</v>
      </c>
      <c r="M1205" s="42" t="str">
        <f t="shared" si="24"/>
        <v xml:space="preserve"> </v>
      </c>
      <c r="N1205" s="42" t="s">
        <v>102</v>
      </c>
      <c r="O1205" s="42">
        <v>1.0456000000000001</v>
      </c>
      <c r="P1205" s="42">
        <v>0.83399999999999996</v>
      </c>
    </row>
    <row r="1206" spans="1:16">
      <c r="A1206" s="41">
        <v>92</v>
      </c>
      <c r="B1206" s="41" t="s">
        <v>932</v>
      </c>
      <c r="C1206" s="41" t="s">
        <v>933</v>
      </c>
      <c r="D1206" s="41"/>
      <c r="E1206" s="41">
        <v>22.100999999999999</v>
      </c>
      <c r="F1206" s="41">
        <v>21.625</v>
      </c>
      <c r="G1206" s="41">
        <v>22.625</v>
      </c>
      <c r="H1206">
        <f t="shared" si="23"/>
        <v>1</v>
      </c>
      <c r="I1206" t="str">
        <f t="shared" si="22"/>
        <v>OUTSIDE</v>
      </c>
      <c r="J1206" s="42">
        <v>1065</v>
      </c>
      <c r="K1206" s="42">
        <v>28592</v>
      </c>
      <c r="L1206" s="42">
        <v>1.4550000000000001</v>
      </c>
      <c r="M1206" s="42" t="str">
        <f t="shared" si="24"/>
        <v xml:space="preserve"> </v>
      </c>
      <c r="N1206" s="42" t="s">
        <v>102</v>
      </c>
      <c r="O1206" s="42">
        <v>3.90143</v>
      </c>
      <c r="P1206" s="42">
        <v>1.599</v>
      </c>
    </row>
    <row r="1207" spans="1:16">
      <c r="A1207" s="41">
        <v>93</v>
      </c>
      <c r="B1207" s="41" t="s">
        <v>934</v>
      </c>
      <c r="C1207" s="41" t="s">
        <v>935</v>
      </c>
      <c r="D1207" s="41"/>
      <c r="E1207" s="41">
        <v>22.094000000000001</v>
      </c>
      <c r="F1207" s="41">
        <v>21.567</v>
      </c>
      <c r="G1207" s="41">
        <v>23.442</v>
      </c>
      <c r="H1207">
        <f t="shared" si="23"/>
        <v>1.875</v>
      </c>
      <c r="I1207" t="str">
        <f t="shared" si="22"/>
        <v xml:space="preserve"> </v>
      </c>
      <c r="J1207" s="42">
        <v>2628</v>
      </c>
      <c r="K1207" s="42">
        <v>106685</v>
      </c>
      <c r="L1207" s="42">
        <v>1.456</v>
      </c>
      <c r="M1207" s="42" t="str">
        <f t="shared" si="24"/>
        <v xml:space="preserve"> </v>
      </c>
      <c r="N1207" s="42" t="s">
        <v>102</v>
      </c>
      <c r="O1207" s="42">
        <v>2.2543199999999999</v>
      </c>
      <c r="P1207" s="42">
        <v>1.534</v>
      </c>
    </row>
    <row r="1208" spans="1:16">
      <c r="A1208" s="41">
        <v>94</v>
      </c>
      <c r="B1208" s="41" t="s">
        <v>936</v>
      </c>
      <c r="C1208" s="41" t="s">
        <v>937</v>
      </c>
      <c r="D1208" s="41"/>
      <c r="E1208" s="41">
        <v>22.082000000000001</v>
      </c>
      <c r="F1208" s="41">
        <v>21.516999999999999</v>
      </c>
      <c r="G1208" s="41">
        <v>23.375</v>
      </c>
      <c r="H1208">
        <f t="shared" si="23"/>
        <v>1.8580000000000005</v>
      </c>
      <c r="I1208" t="str">
        <f t="shared" si="22"/>
        <v xml:space="preserve"> </v>
      </c>
      <c r="J1208" s="42">
        <v>1530</v>
      </c>
      <c r="K1208" s="42">
        <v>61644</v>
      </c>
      <c r="L1208" s="42">
        <v>1.456</v>
      </c>
      <c r="M1208" s="42" t="str">
        <f t="shared" si="24"/>
        <v xml:space="preserve"> </v>
      </c>
      <c r="N1208" s="42" t="s">
        <v>102</v>
      </c>
      <c r="O1208" s="42">
        <v>7.4181699999999999</v>
      </c>
      <c r="P1208" s="42">
        <v>1.462</v>
      </c>
    </row>
    <row r="1209" spans="1:16">
      <c r="A1209" s="41">
        <v>95</v>
      </c>
      <c r="B1209" s="41" t="s">
        <v>938</v>
      </c>
      <c r="C1209" s="41" t="s">
        <v>939</v>
      </c>
      <c r="D1209" s="41"/>
      <c r="E1209" s="41">
        <v>22.097999999999999</v>
      </c>
      <c r="F1209" s="41">
        <v>21.475000000000001</v>
      </c>
      <c r="G1209" s="41">
        <v>23.375</v>
      </c>
      <c r="H1209">
        <f t="shared" si="23"/>
        <v>1.8999999999999986</v>
      </c>
      <c r="I1209" t="str">
        <f t="shared" si="22"/>
        <v xml:space="preserve"> </v>
      </c>
      <c r="J1209" s="42">
        <v>4885</v>
      </c>
      <c r="K1209" s="42">
        <v>202850</v>
      </c>
      <c r="L1209" s="42">
        <v>1.4530000000000001</v>
      </c>
      <c r="M1209" s="42" t="str">
        <f t="shared" si="24"/>
        <v xml:space="preserve"> </v>
      </c>
      <c r="N1209" s="42" t="s">
        <v>102</v>
      </c>
      <c r="O1209" s="42">
        <v>12.863149999999999</v>
      </c>
      <c r="P1209" s="42">
        <v>1.4890000000000001</v>
      </c>
    </row>
    <row r="1210" spans="1:16">
      <c r="A1210" s="41">
        <v>96</v>
      </c>
      <c r="B1210" s="41" t="s">
        <v>940</v>
      </c>
      <c r="C1210" s="41" t="s">
        <v>941</v>
      </c>
      <c r="D1210" s="41"/>
      <c r="E1210" s="41">
        <v>22.103999999999999</v>
      </c>
      <c r="F1210" s="41">
        <v>21.558</v>
      </c>
      <c r="G1210" s="41">
        <v>23.391999999999999</v>
      </c>
      <c r="H1210">
        <f t="shared" si="23"/>
        <v>1.8339999999999996</v>
      </c>
      <c r="I1210" t="str">
        <f t="shared" si="22"/>
        <v xml:space="preserve"> </v>
      </c>
      <c r="J1210" s="42">
        <v>8604</v>
      </c>
      <c r="K1210" s="42">
        <v>351743</v>
      </c>
      <c r="L1210" s="42">
        <v>1.454</v>
      </c>
      <c r="M1210" s="42" t="str">
        <f t="shared" si="24"/>
        <v xml:space="preserve"> </v>
      </c>
      <c r="N1210" s="42" t="s">
        <v>102</v>
      </c>
      <c r="O1210" s="42">
        <v>6.8058100000000001</v>
      </c>
      <c r="P1210" s="42">
        <v>0</v>
      </c>
    </row>
    <row r="1211" spans="1:16">
      <c r="A1211" s="41">
        <v>97</v>
      </c>
      <c r="B1211" s="41" t="s">
        <v>942</v>
      </c>
      <c r="C1211" s="41" t="s">
        <v>943</v>
      </c>
      <c r="D1211" s="41"/>
      <c r="E1211" s="41">
        <v>22.08</v>
      </c>
      <c r="F1211" s="41">
        <v>21.45</v>
      </c>
      <c r="G1211" s="41">
        <v>23.433</v>
      </c>
      <c r="H1211">
        <f t="shared" si="23"/>
        <v>1.9830000000000005</v>
      </c>
      <c r="I1211" t="str">
        <f t="shared" ref="I1211:I1220" si="25">IF(ISNUMBER(H1211),(IF(OR(H1211&gt;2.633, H1211&lt;1.033),"OUTSIDE", " ")), " ")</f>
        <v xml:space="preserve"> </v>
      </c>
      <c r="J1211" s="42">
        <v>4391</v>
      </c>
      <c r="K1211" s="42">
        <v>186105</v>
      </c>
      <c r="L1211" s="42">
        <v>1.4550000000000001</v>
      </c>
      <c r="M1211" s="42" t="str">
        <f t="shared" si="24"/>
        <v xml:space="preserve"> </v>
      </c>
      <c r="N1211" s="42" t="s">
        <v>102</v>
      </c>
      <c r="O1211" s="42">
        <v>5.2669300000000003</v>
      </c>
      <c r="P1211" s="42">
        <v>1.4350000000000001</v>
      </c>
    </row>
    <row r="1212" spans="1:16">
      <c r="A1212" s="41">
        <v>98</v>
      </c>
      <c r="B1212" s="41" t="s">
        <v>944</v>
      </c>
      <c r="C1212" s="41" t="s">
        <v>945</v>
      </c>
      <c r="D1212" s="41"/>
      <c r="E1212" s="41">
        <v>22.088999999999999</v>
      </c>
      <c r="F1212" s="41">
        <v>21.591999999999999</v>
      </c>
      <c r="G1212" s="41">
        <v>23.3</v>
      </c>
      <c r="H1212">
        <f t="shared" si="23"/>
        <v>1.708000000000002</v>
      </c>
      <c r="I1212" t="str">
        <f t="shared" si="25"/>
        <v xml:space="preserve"> </v>
      </c>
      <c r="J1212" s="42">
        <v>3652</v>
      </c>
      <c r="K1212" s="42">
        <v>144024</v>
      </c>
      <c r="L1212" s="42">
        <v>1.456</v>
      </c>
      <c r="M1212" s="42" t="str">
        <f t="shared" si="24"/>
        <v xml:space="preserve"> </v>
      </c>
      <c r="N1212" s="42" t="s">
        <v>102</v>
      </c>
      <c r="O1212" s="42">
        <v>1.07392</v>
      </c>
      <c r="P1212" s="42">
        <v>1.7549999999999999</v>
      </c>
    </row>
    <row r="1213" spans="1:16">
      <c r="A1213" s="41">
        <v>99</v>
      </c>
      <c r="B1213" s="41" t="s">
        <v>946</v>
      </c>
      <c r="C1213" s="41" t="s">
        <v>947</v>
      </c>
      <c r="D1213" s="41"/>
      <c r="E1213" s="41">
        <v>22.113</v>
      </c>
      <c r="F1213" s="41">
        <v>21.558</v>
      </c>
      <c r="G1213" s="41">
        <v>23.591999999999999</v>
      </c>
      <c r="H1213">
        <f t="shared" si="23"/>
        <v>2.0339999999999989</v>
      </c>
      <c r="I1213" t="str">
        <f t="shared" si="25"/>
        <v xml:space="preserve"> </v>
      </c>
      <c r="J1213" s="42">
        <v>604</v>
      </c>
      <c r="K1213" s="42">
        <v>29366</v>
      </c>
      <c r="L1213" s="42">
        <v>1.4570000000000001</v>
      </c>
      <c r="M1213" s="42" t="str">
        <f t="shared" si="24"/>
        <v xml:space="preserve"> </v>
      </c>
      <c r="N1213" s="42" t="s">
        <v>102</v>
      </c>
      <c r="O1213" s="42">
        <v>2.9733900000000002</v>
      </c>
      <c r="P1213" s="42">
        <v>0</v>
      </c>
    </row>
    <row r="1214" spans="1:16">
      <c r="A1214" s="41">
        <v>100</v>
      </c>
      <c r="B1214" s="41" t="s">
        <v>744</v>
      </c>
      <c r="C1214" s="41" t="s">
        <v>745</v>
      </c>
      <c r="D1214" s="41"/>
      <c r="E1214" s="41">
        <v>22.111999999999998</v>
      </c>
      <c r="F1214" s="41">
        <v>21.5</v>
      </c>
      <c r="G1214" s="41">
        <v>23.475000000000001</v>
      </c>
      <c r="H1214">
        <f t="shared" si="23"/>
        <v>1.9750000000000014</v>
      </c>
      <c r="I1214" t="str">
        <f t="shared" si="25"/>
        <v xml:space="preserve"> </v>
      </c>
      <c r="J1214" s="42">
        <v>1502</v>
      </c>
      <c r="K1214" s="42">
        <v>81307</v>
      </c>
      <c r="L1214" s="42">
        <v>1.456</v>
      </c>
      <c r="M1214" s="42" t="str">
        <f t="shared" si="24"/>
        <v xml:space="preserve"> </v>
      </c>
      <c r="N1214" s="42" t="s">
        <v>102</v>
      </c>
      <c r="O1214" s="42">
        <v>3.6787399999999999</v>
      </c>
      <c r="P1214" s="42">
        <v>0.96399999999999997</v>
      </c>
    </row>
    <row r="1215" spans="1:16">
      <c r="A1215" s="41">
        <v>101</v>
      </c>
      <c r="B1215" s="41" t="s">
        <v>746</v>
      </c>
      <c r="C1215" s="41" t="s">
        <v>747</v>
      </c>
      <c r="D1215" s="41"/>
      <c r="E1215" s="41">
        <v>22.885000000000002</v>
      </c>
      <c r="F1215" s="41">
        <v>22.35</v>
      </c>
      <c r="G1215" s="41">
        <v>23.5</v>
      </c>
      <c r="H1215">
        <f t="shared" si="23"/>
        <v>1.1499999999999986</v>
      </c>
      <c r="I1215" t="str">
        <f t="shared" si="25"/>
        <v xml:space="preserve"> </v>
      </c>
      <c r="J1215" s="42">
        <v>3075</v>
      </c>
      <c r="K1215" s="42">
        <v>100595</v>
      </c>
      <c r="L1215" s="42">
        <v>1.5089999999999999</v>
      </c>
      <c r="M1215" s="42" t="str">
        <f t="shared" si="24"/>
        <v>OUTSIDE</v>
      </c>
      <c r="N1215" s="42" t="s">
        <v>102</v>
      </c>
      <c r="O1215" s="42">
        <v>5.2577999999999996</v>
      </c>
      <c r="P1215" s="42">
        <v>1.542</v>
      </c>
    </row>
    <row r="1216" spans="1:16">
      <c r="A1216" s="41">
        <v>102</v>
      </c>
      <c r="B1216" s="41" t="s">
        <v>748</v>
      </c>
      <c r="C1216" s="41" t="s">
        <v>749</v>
      </c>
      <c r="D1216" s="41"/>
      <c r="E1216" s="41">
        <v>22.065999999999999</v>
      </c>
      <c r="F1216" s="41">
        <v>21.442</v>
      </c>
      <c r="G1216" s="41">
        <v>23.442</v>
      </c>
      <c r="H1216">
        <f t="shared" si="23"/>
        <v>2</v>
      </c>
      <c r="I1216" t="str">
        <f t="shared" si="25"/>
        <v xml:space="preserve"> </v>
      </c>
      <c r="J1216" s="42">
        <v>3724</v>
      </c>
      <c r="K1216" s="42">
        <v>143775</v>
      </c>
      <c r="L1216" s="42">
        <v>1.4550000000000001</v>
      </c>
      <c r="M1216" s="42" t="str">
        <f t="shared" si="24"/>
        <v xml:space="preserve"> </v>
      </c>
      <c r="N1216" s="42" t="s">
        <v>102</v>
      </c>
      <c r="O1216" s="42">
        <v>4.0919800000000004</v>
      </c>
      <c r="P1216" s="42">
        <v>1.3939999999999999</v>
      </c>
    </row>
    <row r="1217" spans="1:16">
      <c r="A1217" s="41">
        <v>103</v>
      </c>
      <c r="B1217" s="41" t="s">
        <v>750</v>
      </c>
      <c r="C1217" s="41" t="s">
        <v>751</v>
      </c>
      <c r="D1217" s="41"/>
      <c r="E1217" s="41">
        <v>22.062999999999999</v>
      </c>
      <c r="F1217" s="41">
        <v>21.417000000000002</v>
      </c>
      <c r="G1217" s="41">
        <v>23.225000000000001</v>
      </c>
      <c r="H1217">
        <f t="shared" si="23"/>
        <v>1.8079999999999998</v>
      </c>
      <c r="I1217" t="str">
        <f t="shared" si="25"/>
        <v xml:space="preserve"> </v>
      </c>
      <c r="J1217" s="42">
        <v>2982</v>
      </c>
      <c r="K1217" s="42">
        <v>111895</v>
      </c>
      <c r="L1217" s="42">
        <v>1.4550000000000001</v>
      </c>
      <c r="M1217" s="42" t="str">
        <f t="shared" si="24"/>
        <v xml:space="preserve"> </v>
      </c>
      <c r="N1217" s="42" t="s">
        <v>102</v>
      </c>
      <c r="O1217" s="42">
        <v>5.3292700000000002</v>
      </c>
      <c r="P1217" s="42">
        <v>1.569</v>
      </c>
    </row>
    <row r="1218" spans="1:16">
      <c r="A1218" s="41">
        <v>104</v>
      </c>
      <c r="B1218" s="41" t="s">
        <v>752</v>
      </c>
      <c r="C1218" s="41" t="s">
        <v>753</v>
      </c>
      <c r="D1218" s="41"/>
      <c r="E1218" s="41">
        <v>22.068999999999999</v>
      </c>
      <c r="F1218" s="41">
        <v>21.417000000000002</v>
      </c>
      <c r="G1218" s="41">
        <v>23.5</v>
      </c>
      <c r="H1218">
        <f t="shared" si="23"/>
        <v>2.0829999999999984</v>
      </c>
      <c r="I1218" t="str">
        <f t="shared" si="25"/>
        <v xml:space="preserve"> </v>
      </c>
      <c r="J1218" s="42">
        <v>3483</v>
      </c>
      <c r="K1218" s="42">
        <v>145729</v>
      </c>
      <c r="L1218" s="42">
        <v>1.4550000000000001</v>
      </c>
      <c r="M1218" s="42" t="str">
        <f t="shared" si="24"/>
        <v xml:space="preserve"> </v>
      </c>
      <c r="N1218" s="42" t="s">
        <v>102</v>
      </c>
      <c r="O1218" s="42">
        <v>4.0958500000000004</v>
      </c>
      <c r="P1218" s="42">
        <v>1.407</v>
      </c>
    </row>
    <row r="1219" spans="1:16">
      <c r="A1219" s="41">
        <v>105</v>
      </c>
      <c r="B1219" s="41" t="s">
        <v>754</v>
      </c>
      <c r="C1219" s="41" t="s">
        <v>755</v>
      </c>
      <c r="D1219" s="41"/>
      <c r="E1219" s="41">
        <v>22.073</v>
      </c>
      <c r="F1219" s="41">
        <v>21.617000000000001</v>
      </c>
      <c r="G1219" s="41">
        <v>23.266999999999999</v>
      </c>
      <c r="H1219">
        <f t="shared" si="23"/>
        <v>1.6499999999999986</v>
      </c>
      <c r="I1219" t="str">
        <f t="shared" si="25"/>
        <v xml:space="preserve"> </v>
      </c>
      <c r="J1219" s="42">
        <v>2811</v>
      </c>
      <c r="K1219" s="42">
        <v>112001</v>
      </c>
      <c r="L1219" s="42">
        <v>1.4570000000000001</v>
      </c>
      <c r="M1219" s="42" t="str">
        <f t="shared" si="24"/>
        <v xml:space="preserve"> </v>
      </c>
      <c r="N1219" s="42" t="s">
        <v>102</v>
      </c>
      <c r="O1219" s="42">
        <v>6.5123499999999996</v>
      </c>
      <c r="P1219" s="42">
        <v>1.585</v>
      </c>
    </row>
    <row r="1220" spans="1:16">
      <c r="A1220" s="41">
        <v>106</v>
      </c>
      <c r="B1220" s="41" t="s">
        <v>756</v>
      </c>
      <c r="C1220" s="41" t="s">
        <v>757</v>
      </c>
      <c r="D1220" s="41"/>
      <c r="E1220" s="41">
        <v>22.06</v>
      </c>
      <c r="F1220" s="41">
        <v>21.425000000000001</v>
      </c>
      <c r="G1220" s="41">
        <v>23.475000000000001</v>
      </c>
      <c r="H1220">
        <f t="shared" si="23"/>
        <v>2.0500000000000007</v>
      </c>
      <c r="I1220" t="str">
        <f t="shared" si="25"/>
        <v xml:space="preserve"> </v>
      </c>
      <c r="J1220" s="42">
        <v>4238</v>
      </c>
      <c r="K1220" s="42">
        <v>178080</v>
      </c>
      <c r="L1220" s="42">
        <v>1.454</v>
      </c>
      <c r="M1220" s="42" t="str">
        <f t="shared" si="24"/>
        <v xml:space="preserve"> </v>
      </c>
      <c r="N1220" s="42">
        <v>0.5</v>
      </c>
      <c r="O1220" s="42">
        <v>0.20080000000000001</v>
      </c>
      <c r="P1220" s="42">
        <v>0.89900000000000002</v>
      </c>
    </row>
    <row r="1221" spans="1:16">
      <c r="A1221" s="41">
        <v>1</v>
      </c>
      <c r="B1221" s="41" t="s">
        <v>966</v>
      </c>
      <c r="C1221" s="41" t="s">
        <v>109</v>
      </c>
      <c r="D1221" s="41" t="s">
        <v>110</v>
      </c>
      <c r="E1221" s="41">
        <v>22.449000000000002</v>
      </c>
      <c r="F1221" s="41">
        <v>21.992000000000001</v>
      </c>
      <c r="G1221" s="41">
        <v>23.132999999999999</v>
      </c>
      <c r="H1221">
        <f t="shared" si="23"/>
        <v>1.1409999999999982</v>
      </c>
      <c r="I1221" t="str">
        <f t="shared" ref="I1221:I1252" si="26">IF(ISNUMBER(H1221),(IF(OR(H1221&gt;2.492, H1221&lt;1.028),"OUTSIDE", " ")), " ")</f>
        <v xml:space="preserve"> </v>
      </c>
      <c r="J1221" s="42">
        <v>422</v>
      </c>
      <c r="K1221" s="42">
        <v>12051</v>
      </c>
      <c r="L1221" s="42">
        <v>1.4610000000000001</v>
      </c>
      <c r="M1221" s="42" t="str">
        <f t="shared" si="24"/>
        <v xml:space="preserve"> </v>
      </c>
      <c r="N1221" s="42">
        <v>1</v>
      </c>
      <c r="O1221" s="42">
        <v>1.71567</v>
      </c>
      <c r="P1221" s="42">
        <v>0</v>
      </c>
    </row>
    <row r="1222" spans="1:16">
      <c r="A1222" s="41">
        <v>2</v>
      </c>
      <c r="B1222" s="41" t="s">
        <v>965</v>
      </c>
      <c r="C1222" s="41" t="s">
        <v>113</v>
      </c>
      <c r="D1222" s="41" t="s">
        <v>114</v>
      </c>
      <c r="E1222" s="41">
        <v>22.491</v>
      </c>
      <c r="F1222" s="41">
        <v>20.925000000000001</v>
      </c>
      <c r="G1222" s="41">
        <v>23.1</v>
      </c>
      <c r="H1222">
        <f t="shared" si="23"/>
        <v>2.1750000000000007</v>
      </c>
      <c r="I1222" t="str">
        <f t="shared" si="26"/>
        <v xml:space="preserve"> </v>
      </c>
      <c r="J1222" s="42">
        <v>1689</v>
      </c>
      <c r="K1222" s="42">
        <v>102964</v>
      </c>
      <c r="L1222" s="42">
        <v>1.4630000000000001</v>
      </c>
      <c r="M1222" s="42" t="str">
        <f t="shared" si="24"/>
        <v xml:space="preserve"> </v>
      </c>
      <c r="N1222" s="42">
        <v>2.5</v>
      </c>
      <c r="O1222" s="42">
        <v>1.2928200000000001</v>
      </c>
      <c r="P1222" s="42">
        <v>1.0860000000000001</v>
      </c>
    </row>
    <row r="1223" spans="1:16">
      <c r="A1223" s="41">
        <v>3</v>
      </c>
      <c r="B1223" s="41" t="s">
        <v>964</v>
      </c>
      <c r="C1223" s="41" t="s">
        <v>117</v>
      </c>
      <c r="D1223" s="41" t="s">
        <v>118</v>
      </c>
      <c r="E1223" s="41">
        <v>22.459</v>
      </c>
      <c r="F1223" s="41">
        <v>21.75</v>
      </c>
      <c r="G1223" s="41">
        <v>23.475000000000001</v>
      </c>
      <c r="H1223">
        <f t="shared" si="23"/>
        <v>1.7250000000000014</v>
      </c>
      <c r="I1223" t="str">
        <f t="shared" si="26"/>
        <v xml:space="preserve"> </v>
      </c>
      <c r="J1223" s="42">
        <v>2438</v>
      </c>
      <c r="K1223" s="42">
        <v>77587</v>
      </c>
      <c r="L1223" s="42">
        <v>1.4610000000000001</v>
      </c>
      <c r="M1223" s="42" t="str">
        <f>IF(ISNUMBER(L1223),(IF(OR(L1223&gt;1.467, L1223&lt;1.466),"OUTSIDE", " ")), " ")</f>
        <v>OUTSIDE</v>
      </c>
      <c r="N1223" s="42">
        <v>5</v>
      </c>
      <c r="O1223" s="42">
        <v>2.6682100000000002</v>
      </c>
      <c r="P1223" s="42">
        <v>1.1890000000000001</v>
      </c>
    </row>
    <row r="1224" spans="1:16">
      <c r="A1224" s="41">
        <v>4</v>
      </c>
      <c r="B1224" s="41" t="s">
        <v>963</v>
      </c>
      <c r="C1224" s="41" t="s">
        <v>121</v>
      </c>
      <c r="D1224" s="41" t="s">
        <v>122</v>
      </c>
      <c r="E1224" s="41">
        <v>22.463000000000001</v>
      </c>
      <c r="F1224" s="41">
        <v>21.725000000000001</v>
      </c>
      <c r="G1224" s="41">
        <v>23.983000000000001</v>
      </c>
      <c r="H1224">
        <f t="shared" si="23"/>
        <v>2.2579999999999991</v>
      </c>
      <c r="I1224" t="str">
        <f t="shared" si="26"/>
        <v xml:space="preserve"> </v>
      </c>
      <c r="J1224" s="42">
        <v>4797</v>
      </c>
      <c r="K1224" s="42">
        <v>160129</v>
      </c>
      <c r="L1224" s="42">
        <v>1.46</v>
      </c>
      <c r="M1224" s="42" t="str">
        <f t="shared" ref="M1224:M1255" si="27">IF(ISNUMBER(L1224),(IF(OR(L1224&gt;1.466, L1224&lt;1.456),"OUTSIDE", " ")), " ")</f>
        <v xml:space="preserve"> </v>
      </c>
      <c r="N1224" s="42">
        <v>10</v>
      </c>
      <c r="O1224" s="42">
        <v>5.6293100000000003</v>
      </c>
      <c r="P1224" s="42">
        <v>1.23</v>
      </c>
    </row>
    <row r="1225" spans="1:16">
      <c r="A1225" s="41">
        <v>5</v>
      </c>
      <c r="B1225" s="41" t="s">
        <v>962</v>
      </c>
      <c r="C1225" s="41" t="s">
        <v>125</v>
      </c>
      <c r="D1225" s="41" t="s">
        <v>126</v>
      </c>
      <c r="E1225" s="41">
        <v>22.443000000000001</v>
      </c>
      <c r="F1225" s="41">
        <v>21.7</v>
      </c>
      <c r="G1225" s="41">
        <v>24.207999999999998</v>
      </c>
      <c r="H1225">
        <f t="shared" si="23"/>
        <v>2.5079999999999991</v>
      </c>
      <c r="I1225" t="str">
        <f t="shared" si="26"/>
        <v>OUTSIDE</v>
      </c>
      <c r="J1225" s="42">
        <v>9937</v>
      </c>
      <c r="K1225" s="42">
        <v>337836</v>
      </c>
      <c r="L1225" s="42">
        <v>1.46</v>
      </c>
      <c r="M1225" s="42" t="str">
        <f t="shared" si="27"/>
        <v xml:space="preserve"> </v>
      </c>
      <c r="N1225" s="42">
        <v>20</v>
      </c>
      <c r="O1225" s="42">
        <v>11.682880000000001</v>
      </c>
      <c r="P1225" s="42">
        <v>1.3109999999999999</v>
      </c>
    </row>
    <row r="1226" spans="1:16">
      <c r="A1226" s="41">
        <v>6</v>
      </c>
      <c r="B1226" s="41" t="s">
        <v>961</v>
      </c>
      <c r="C1226" s="41" t="s">
        <v>129</v>
      </c>
      <c r="D1226" s="41" t="s">
        <v>130</v>
      </c>
      <c r="E1226" s="41">
        <v>22.416</v>
      </c>
      <c r="F1226" s="41">
        <v>21.591999999999999</v>
      </c>
      <c r="G1226" s="41">
        <v>24.274999999999999</v>
      </c>
      <c r="H1226">
        <f t="shared" si="23"/>
        <v>2.6829999999999998</v>
      </c>
      <c r="I1226" t="str">
        <f t="shared" si="26"/>
        <v>OUTSIDE</v>
      </c>
      <c r="J1226" s="42">
        <v>20020</v>
      </c>
      <c r="K1226" s="42">
        <v>701132</v>
      </c>
      <c r="L1226" s="42">
        <v>1.4590000000000001</v>
      </c>
      <c r="M1226" s="42" t="str">
        <f t="shared" si="27"/>
        <v xml:space="preserve"> </v>
      </c>
      <c r="N1226" s="42" t="s">
        <v>102</v>
      </c>
      <c r="O1226" s="42" t="s">
        <v>102</v>
      </c>
      <c r="P1226" s="42" t="s">
        <v>102</v>
      </c>
    </row>
    <row r="1227" spans="1:16">
      <c r="A1227" s="41">
        <v>7</v>
      </c>
      <c r="B1227" s="41" t="s">
        <v>758</v>
      </c>
      <c r="C1227" s="41" t="s">
        <v>133</v>
      </c>
      <c r="D1227" s="41"/>
      <c r="E1227" s="41" t="s">
        <v>102</v>
      </c>
      <c r="F1227" s="41" t="s">
        <v>102</v>
      </c>
      <c r="G1227" s="41" t="s">
        <v>102</v>
      </c>
      <c r="H1227" t="e">
        <f t="shared" si="23"/>
        <v>#VALUE!</v>
      </c>
      <c r="I1227" t="str">
        <f t="shared" si="26"/>
        <v xml:space="preserve"> </v>
      </c>
      <c r="J1227" s="42" t="s">
        <v>102</v>
      </c>
      <c r="K1227" s="42" t="s">
        <v>102</v>
      </c>
      <c r="L1227" s="42"/>
      <c r="M1227" s="42" t="str">
        <f t="shared" si="27"/>
        <v xml:space="preserve"> </v>
      </c>
      <c r="N1227" s="42" t="s">
        <v>102</v>
      </c>
      <c r="O1227" s="42" t="s">
        <v>102</v>
      </c>
      <c r="P1227" s="42" t="s">
        <v>102</v>
      </c>
    </row>
    <row r="1228" spans="1:16">
      <c r="A1228" s="41">
        <v>8</v>
      </c>
      <c r="B1228" s="41" t="s">
        <v>759</v>
      </c>
      <c r="C1228" s="41" t="s">
        <v>760</v>
      </c>
      <c r="D1228" s="41"/>
      <c r="E1228" s="41" t="s">
        <v>102</v>
      </c>
      <c r="F1228" s="41" t="s">
        <v>102</v>
      </c>
      <c r="G1228" s="41" t="s">
        <v>102</v>
      </c>
      <c r="H1228" t="e">
        <f t="shared" si="23"/>
        <v>#VALUE!</v>
      </c>
      <c r="I1228" t="str">
        <f t="shared" si="26"/>
        <v xml:space="preserve"> </v>
      </c>
      <c r="J1228" s="42" t="s">
        <v>102</v>
      </c>
      <c r="K1228" s="42" t="s">
        <v>102</v>
      </c>
      <c r="L1228" s="42"/>
      <c r="M1228" s="42" t="str">
        <f t="shared" si="27"/>
        <v xml:space="preserve"> </v>
      </c>
      <c r="N1228" s="42" t="s">
        <v>102</v>
      </c>
      <c r="O1228" s="42">
        <v>13.26801</v>
      </c>
      <c r="P1228" s="42">
        <v>1.117</v>
      </c>
    </row>
    <row r="1229" spans="1:16">
      <c r="A1229" s="41">
        <v>9</v>
      </c>
      <c r="B1229" s="41" t="s">
        <v>761</v>
      </c>
      <c r="C1229" s="41" t="s">
        <v>129</v>
      </c>
      <c r="D1229" s="41" t="s">
        <v>130</v>
      </c>
      <c r="E1229" s="41">
        <v>22.606000000000002</v>
      </c>
      <c r="F1229" s="41">
        <v>21.45</v>
      </c>
      <c r="G1229" s="41">
        <v>23.942</v>
      </c>
      <c r="H1229">
        <f t="shared" si="23"/>
        <v>2.4920000000000009</v>
      </c>
      <c r="I1229" t="str">
        <f>IF(ISNUMBER(H1229),(IF(OR(H1229&gt;2.508, H1229&lt;1.028),"OUTSIDE", " ")), " ")</f>
        <v xml:space="preserve"> </v>
      </c>
      <c r="J1229" s="42">
        <v>26039</v>
      </c>
      <c r="K1229" s="42">
        <v>796261</v>
      </c>
      <c r="L1229" s="42">
        <v>1.4610000000000001</v>
      </c>
      <c r="M1229" s="42" t="str">
        <f t="shared" si="27"/>
        <v xml:space="preserve"> </v>
      </c>
      <c r="N1229" s="42" t="s">
        <v>102</v>
      </c>
      <c r="O1229" s="42">
        <v>6.5414399999999997</v>
      </c>
      <c r="P1229" s="42">
        <v>1.1040000000000001</v>
      </c>
    </row>
    <row r="1230" spans="1:16">
      <c r="A1230" s="41">
        <v>10</v>
      </c>
      <c r="B1230" s="41" t="s">
        <v>762</v>
      </c>
      <c r="C1230" s="41" t="s">
        <v>125</v>
      </c>
      <c r="D1230" s="41" t="s">
        <v>126</v>
      </c>
      <c r="E1230" s="41">
        <v>22.622</v>
      </c>
      <c r="F1230" s="41">
        <v>21.483000000000001</v>
      </c>
      <c r="G1230" s="41">
        <v>23.625</v>
      </c>
      <c r="H1230">
        <f t="shared" si="23"/>
        <v>2.1419999999999995</v>
      </c>
      <c r="I1230" t="str">
        <f t="shared" si="26"/>
        <v xml:space="preserve"> </v>
      </c>
      <c r="J1230" s="42">
        <v>12934</v>
      </c>
      <c r="K1230" s="42">
        <v>392575</v>
      </c>
      <c r="L1230" s="42">
        <v>1.462</v>
      </c>
      <c r="M1230" s="42" t="str">
        <f t="shared" si="27"/>
        <v xml:space="preserve"> </v>
      </c>
      <c r="N1230" s="42" t="s">
        <v>102</v>
      </c>
      <c r="O1230" s="42">
        <v>3.2259500000000001</v>
      </c>
      <c r="P1230" s="42">
        <v>1.097</v>
      </c>
    </row>
    <row r="1231" spans="1:16">
      <c r="A1231" s="41">
        <v>11</v>
      </c>
      <c r="B1231" s="41" t="s">
        <v>763</v>
      </c>
      <c r="C1231" s="41" t="s">
        <v>121</v>
      </c>
      <c r="D1231" s="41" t="s">
        <v>122</v>
      </c>
      <c r="E1231" s="41">
        <v>22.626999999999999</v>
      </c>
      <c r="F1231" s="41">
        <v>21.574999999999999</v>
      </c>
      <c r="G1231" s="41">
        <v>23.632999999999999</v>
      </c>
      <c r="H1231">
        <f t="shared" si="23"/>
        <v>2.0579999999999998</v>
      </c>
      <c r="I1231" t="str">
        <f t="shared" si="26"/>
        <v xml:space="preserve"> </v>
      </c>
      <c r="J1231" s="42">
        <v>6407</v>
      </c>
      <c r="K1231" s="42">
        <v>193601</v>
      </c>
      <c r="L1231" s="42">
        <v>1.4630000000000001</v>
      </c>
      <c r="M1231" s="42" t="str">
        <f t="shared" si="27"/>
        <v xml:space="preserve"> </v>
      </c>
      <c r="N1231" s="42" t="s">
        <v>102</v>
      </c>
      <c r="O1231" s="42">
        <v>1.6577500000000001</v>
      </c>
      <c r="P1231" s="42">
        <v>1.079</v>
      </c>
    </row>
    <row r="1232" spans="1:16">
      <c r="A1232" s="41">
        <v>12</v>
      </c>
      <c r="B1232" s="41" t="s">
        <v>764</v>
      </c>
      <c r="C1232" s="41" t="s">
        <v>117</v>
      </c>
      <c r="D1232" s="41" t="s">
        <v>118</v>
      </c>
      <c r="E1232" s="41">
        <v>22.634</v>
      </c>
      <c r="F1232" s="41">
        <v>21.716999999999999</v>
      </c>
      <c r="G1232" s="41">
        <v>23.55</v>
      </c>
      <c r="H1232">
        <f t="shared" si="23"/>
        <v>1.833000000000002</v>
      </c>
      <c r="I1232" t="str">
        <f t="shared" si="26"/>
        <v xml:space="preserve"> </v>
      </c>
      <c r="J1232" s="42">
        <v>3319</v>
      </c>
      <c r="K1232" s="42">
        <v>99488</v>
      </c>
      <c r="L1232" s="42">
        <v>1.4630000000000001</v>
      </c>
      <c r="M1232" s="42" t="str">
        <f t="shared" si="27"/>
        <v xml:space="preserve"> </v>
      </c>
      <c r="N1232" s="42" t="s">
        <v>102</v>
      </c>
      <c r="O1232" s="42">
        <v>0.56642000000000003</v>
      </c>
      <c r="P1232" s="42">
        <v>1.028</v>
      </c>
    </row>
    <row r="1233" spans="1:16">
      <c r="A1233" s="41">
        <v>13</v>
      </c>
      <c r="B1233" s="41" t="s">
        <v>765</v>
      </c>
      <c r="C1233" s="41" t="s">
        <v>113</v>
      </c>
      <c r="D1233" s="41" t="s">
        <v>114</v>
      </c>
      <c r="E1233" s="41">
        <v>22.641999999999999</v>
      </c>
      <c r="F1233" s="41">
        <v>21.858000000000001</v>
      </c>
      <c r="G1233" s="41">
        <v>23.283000000000001</v>
      </c>
      <c r="H1233">
        <f t="shared" si="23"/>
        <v>1.4250000000000007</v>
      </c>
      <c r="I1233" t="str">
        <f t="shared" si="26"/>
        <v xml:space="preserve"> </v>
      </c>
      <c r="J1233" s="42">
        <v>1162</v>
      </c>
      <c r="K1233" s="42">
        <v>33993</v>
      </c>
      <c r="L1233" s="42">
        <v>1.4630000000000001</v>
      </c>
      <c r="M1233" s="42" t="str">
        <f t="shared" si="27"/>
        <v xml:space="preserve"> </v>
      </c>
      <c r="N1233" s="42" t="s">
        <v>102</v>
      </c>
      <c r="O1233" s="42">
        <v>0.30706</v>
      </c>
      <c r="P1233" s="42">
        <v>1.0109999999999999</v>
      </c>
    </row>
    <row r="1234" spans="1:16">
      <c r="A1234" s="41">
        <v>14</v>
      </c>
      <c r="B1234" s="41" t="s">
        <v>766</v>
      </c>
      <c r="C1234" s="41" t="s">
        <v>109</v>
      </c>
      <c r="D1234" s="41" t="s">
        <v>110</v>
      </c>
      <c r="E1234" s="41">
        <v>22.631</v>
      </c>
      <c r="F1234" s="41">
        <v>21.908000000000001</v>
      </c>
      <c r="G1234" s="41">
        <v>23.257999999999999</v>
      </c>
      <c r="H1234">
        <f t="shared" si="23"/>
        <v>1.3499999999999979</v>
      </c>
      <c r="I1234" t="str">
        <f t="shared" si="26"/>
        <v xml:space="preserve"> </v>
      </c>
      <c r="J1234" s="42">
        <v>637</v>
      </c>
      <c r="K1234" s="42">
        <v>18428</v>
      </c>
      <c r="L1234" s="42">
        <v>1.4630000000000001</v>
      </c>
      <c r="M1234" s="42" t="str">
        <f t="shared" si="27"/>
        <v xml:space="preserve"> </v>
      </c>
      <c r="N1234" s="42" t="s">
        <v>102</v>
      </c>
      <c r="O1234" s="42">
        <v>0.74341000000000002</v>
      </c>
      <c r="P1234" s="42">
        <v>0.94299999999999995</v>
      </c>
    </row>
    <row r="1235" spans="1:16">
      <c r="A1235" s="41">
        <v>15</v>
      </c>
      <c r="B1235" s="41" t="s">
        <v>767</v>
      </c>
      <c r="C1235" s="41" t="s">
        <v>768</v>
      </c>
      <c r="D1235" s="41"/>
      <c r="E1235" s="41">
        <v>22.594000000000001</v>
      </c>
      <c r="F1235" s="41">
        <v>21.917000000000002</v>
      </c>
      <c r="G1235" s="41">
        <v>23.192</v>
      </c>
      <c r="H1235">
        <f t="shared" si="23"/>
        <v>1.2749999999999986</v>
      </c>
      <c r="I1235" t="str">
        <f t="shared" si="26"/>
        <v xml:space="preserve"> </v>
      </c>
      <c r="J1235" s="42">
        <v>1527</v>
      </c>
      <c r="K1235" s="42">
        <v>44615</v>
      </c>
      <c r="L1235" s="42">
        <v>1.46</v>
      </c>
      <c r="M1235" s="42" t="str">
        <f t="shared" si="27"/>
        <v xml:space="preserve"> </v>
      </c>
      <c r="N1235" s="42" t="s">
        <v>102</v>
      </c>
      <c r="O1235" s="42">
        <v>0.54322999999999999</v>
      </c>
      <c r="P1235" s="42">
        <v>0.753</v>
      </c>
    </row>
    <row r="1236" spans="1:16">
      <c r="A1236" s="41">
        <v>16</v>
      </c>
      <c r="B1236" s="41" t="s">
        <v>769</v>
      </c>
      <c r="C1236" s="41" t="s">
        <v>770</v>
      </c>
      <c r="D1236" s="41"/>
      <c r="E1236" s="41">
        <v>22.596</v>
      </c>
      <c r="F1236" s="41">
        <v>22.15</v>
      </c>
      <c r="G1236" s="41">
        <v>23.141999999999999</v>
      </c>
      <c r="H1236">
        <f t="shared" si="23"/>
        <v>0.99200000000000088</v>
      </c>
      <c r="I1236" t="str">
        <f t="shared" si="26"/>
        <v>OUTSIDE</v>
      </c>
      <c r="J1236" s="42">
        <v>1327</v>
      </c>
      <c r="K1236" s="42">
        <v>32601</v>
      </c>
      <c r="L1236" s="42">
        <v>1.4610000000000001</v>
      </c>
      <c r="M1236" s="42" t="str">
        <f t="shared" si="27"/>
        <v xml:space="preserve"> </v>
      </c>
      <c r="N1236" s="42" t="s">
        <v>102</v>
      </c>
      <c r="O1236" s="42">
        <v>0.95386000000000004</v>
      </c>
      <c r="P1236" s="42">
        <v>0.84099999999999997</v>
      </c>
    </row>
    <row r="1237" spans="1:16">
      <c r="A1237" s="41">
        <v>17</v>
      </c>
      <c r="B1237" s="41" t="s">
        <v>771</v>
      </c>
      <c r="C1237" s="41" t="s">
        <v>772</v>
      </c>
      <c r="D1237" s="41"/>
      <c r="E1237" s="41">
        <v>22.584</v>
      </c>
      <c r="F1237" s="41">
        <v>22.05</v>
      </c>
      <c r="G1237" s="41">
        <v>23.15</v>
      </c>
      <c r="H1237">
        <f t="shared" si="23"/>
        <v>1.0999999999999979</v>
      </c>
      <c r="I1237" t="str">
        <f t="shared" si="26"/>
        <v xml:space="preserve"> </v>
      </c>
      <c r="J1237" s="42">
        <v>2127</v>
      </c>
      <c r="K1237" s="42">
        <v>57244</v>
      </c>
      <c r="L1237" s="42">
        <v>1.4590000000000001</v>
      </c>
      <c r="M1237" s="42" t="str">
        <f t="shared" si="27"/>
        <v xml:space="preserve"> </v>
      </c>
      <c r="N1237" s="42" t="s">
        <v>102</v>
      </c>
      <c r="O1237" s="42">
        <v>0.49091000000000001</v>
      </c>
      <c r="P1237" s="42">
        <v>0.80900000000000005</v>
      </c>
    </row>
    <row r="1238" spans="1:16">
      <c r="A1238" s="41">
        <v>18</v>
      </c>
      <c r="B1238" s="41" t="s">
        <v>773</v>
      </c>
      <c r="C1238" s="41" t="s">
        <v>774</v>
      </c>
      <c r="D1238" s="41"/>
      <c r="E1238" s="41">
        <v>22.585999999999999</v>
      </c>
      <c r="F1238" s="41">
        <v>22.074999999999999</v>
      </c>
      <c r="G1238" s="41">
        <v>23.074999999999999</v>
      </c>
      <c r="H1238">
        <f t="shared" si="23"/>
        <v>1</v>
      </c>
      <c r="I1238" t="str">
        <f t="shared" si="26"/>
        <v>OUTSIDE</v>
      </c>
      <c r="J1238" s="42">
        <v>1117</v>
      </c>
      <c r="K1238" s="42">
        <v>29461</v>
      </c>
      <c r="L1238" s="42">
        <v>1.4590000000000001</v>
      </c>
      <c r="M1238" s="42" t="str">
        <f t="shared" si="27"/>
        <v xml:space="preserve"> </v>
      </c>
      <c r="N1238" s="42" t="s">
        <v>102</v>
      </c>
      <c r="O1238" s="42">
        <v>0.79610999999999998</v>
      </c>
      <c r="P1238" s="42">
        <v>0</v>
      </c>
    </row>
    <row r="1239" spans="1:16">
      <c r="A1239" s="41">
        <v>19</v>
      </c>
      <c r="B1239" s="41" t="s">
        <v>775</v>
      </c>
      <c r="C1239" s="41" t="s">
        <v>776</v>
      </c>
      <c r="D1239" s="41"/>
      <c r="E1239" s="41">
        <v>22.584</v>
      </c>
      <c r="F1239" s="41">
        <v>22.007999999999999</v>
      </c>
      <c r="G1239" s="41">
        <v>23.324999999999999</v>
      </c>
      <c r="H1239">
        <f t="shared" si="23"/>
        <v>1.3170000000000002</v>
      </c>
      <c r="I1239" t="str">
        <f t="shared" si="26"/>
        <v xml:space="preserve"> </v>
      </c>
      <c r="J1239" s="42">
        <v>1395</v>
      </c>
      <c r="K1239" s="42">
        <v>47777</v>
      </c>
      <c r="L1239" s="42">
        <v>1.4590000000000001</v>
      </c>
      <c r="M1239" s="42" t="str">
        <f t="shared" si="27"/>
        <v xml:space="preserve"> </v>
      </c>
      <c r="N1239" s="42" t="s">
        <v>102</v>
      </c>
      <c r="O1239" s="42">
        <v>0.54052999999999995</v>
      </c>
      <c r="P1239" s="42">
        <v>0</v>
      </c>
    </row>
    <row r="1240" spans="1:16">
      <c r="A1240" s="41">
        <v>20</v>
      </c>
      <c r="B1240" s="41" t="s">
        <v>777</v>
      </c>
      <c r="C1240" s="41" t="s">
        <v>778</v>
      </c>
      <c r="D1240" s="41"/>
      <c r="E1240" s="41">
        <v>22.581</v>
      </c>
      <c r="F1240" s="41">
        <v>21.95</v>
      </c>
      <c r="G1240" s="41">
        <v>23.308</v>
      </c>
      <c r="H1240">
        <f t="shared" si="23"/>
        <v>1.3580000000000005</v>
      </c>
      <c r="I1240" t="str">
        <f t="shared" si="26"/>
        <v xml:space="preserve"> </v>
      </c>
      <c r="J1240" s="42">
        <v>1041</v>
      </c>
      <c r="K1240" s="42">
        <v>32439</v>
      </c>
      <c r="L1240" s="42">
        <v>1.4590000000000001</v>
      </c>
      <c r="M1240" s="42" t="str">
        <f t="shared" si="27"/>
        <v xml:space="preserve"> </v>
      </c>
      <c r="N1240" s="42" t="s">
        <v>102</v>
      </c>
      <c r="O1240" s="42">
        <v>0.1542</v>
      </c>
      <c r="P1240" s="42">
        <v>0</v>
      </c>
    </row>
    <row r="1241" spans="1:16">
      <c r="A1241" s="41">
        <v>21</v>
      </c>
      <c r="B1241" s="41" t="s">
        <v>779</v>
      </c>
      <c r="C1241" s="41" t="s">
        <v>780</v>
      </c>
      <c r="D1241" s="41"/>
      <c r="E1241" s="41">
        <v>22.591000000000001</v>
      </c>
      <c r="F1241" s="41">
        <v>22.242000000000001</v>
      </c>
      <c r="G1241" s="41">
        <v>22.832999999999998</v>
      </c>
      <c r="H1241">
        <f t="shared" si="23"/>
        <v>0.59099999999999753</v>
      </c>
      <c r="I1241" t="str">
        <f t="shared" si="26"/>
        <v>OUTSIDE</v>
      </c>
      <c r="J1241" s="42">
        <v>333</v>
      </c>
      <c r="K1241" s="42">
        <v>9254</v>
      </c>
      <c r="L1241" s="42">
        <v>1.4610000000000001</v>
      </c>
      <c r="M1241" s="42" t="str">
        <f t="shared" si="27"/>
        <v xml:space="preserve"> </v>
      </c>
      <c r="N1241" s="42" t="s">
        <v>102</v>
      </c>
      <c r="O1241" s="42">
        <v>0.36342999999999998</v>
      </c>
      <c r="P1241" s="42">
        <v>0.83799999999999997</v>
      </c>
    </row>
    <row r="1242" spans="1:16">
      <c r="A1242" s="41">
        <v>22</v>
      </c>
      <c r="B1242" s="41" t="s">
        <v>781</v>
      </c>
      <c r="C1242" s="41" t="s">
        <v>782</v>
      </c>
      <c r="D1242" s="41"/>
      <c r="E1242" s="41">
        <v>22.597999999999999</v>
      </c>
      <c r="F1242" s="41">
        <v>22.016999999999999</v>
      </c>
      <c r="G1242" s="41">
        <v>23.216999999999999</v>
      </c>
      <c r="H1242">
        <f t="shared" si="23"/>
        <v>1.1999999999999993</v>
      </c>
      <c r="I1242" t="str">
        <f t="shared" si="26"/>
        <v xml:space="preserve"> </v>
      </c>
      <c r="J1242" s="42">
        <v>839</v>
      </c>
      <c r="K1242" s="42">
        <v>21811</v>
      </c>
      <c r="L1242" s="42">
        <v>1.4590000000000001</v>
      </c>
      <c r="M1242" s="42" t="str">
        <f t="shared" si="27"/>
        <v xml:space="preserve"> </v>
      </c>
      <c r="N1242" s="42" t="s">
        <v>102</v>
      </c>
      <c r="O1242" s="42">
        <v>0.32268999999999998</v>
      </c>
      <c r="P1242" s="42">
        <v>0</v>
      </c>
    </row>
    <row r="1243" spans="1:16">
      <c r="A1243" s="41">
        <v>23</v>
      </c>
      <c r="B1243" s="41" t="s">
        <v>783</v>
      </c>
      <c r="C1243" s="41" t="s">
        <v>784</v>
      </c>
      <c r="D1243" s="41"/>
      <c r="E1243" s="41">
        <v>22.602</v>
      </c>
      <c r="F1243" s="41">
        <v>22.108000000000001</v>
      </c>
      <c r="G1243" s="41">
        <v>23.117000000000001</v>
      </c>
      <c r="H1243">
        <f t="shared" si="23"/>
        <v>1.0090000000000003</v>
      </c>
      <c r="I1243" t="str">
        <f t="shared" si="26"/>
        <v>OUTSIDE</v>
      </c>
      <c r="J1243" s="42">
        <v>691</v>
      </c>
      <c r="K1243" s="42">
        <v>19366</v>
      </c>
      <c r="L1243" s="42">
        <v>1.4610000000000001</v>
      </c>
      <c r="M1243" s="42" t="str">
        <f t="shared" si="27"/>
        <v xml:space="preserve"> </v>
      </c>
      <c r="N1243" s="42" t="s">
        <v>102</v>
      </c>
      <c r="O1243" s="42">
        <v>0.33811000000000002</v>
      </c>
      <c r="P1243" s="42">
        <v>0</v>
      </c>
    </row>
    <row r="1244" spans="1:16">
      <c r="A1244" s="41">
        <v>24</v>
      </c>
      <c r="B1244" s="41" t="s">
        <v>785</v>
      </c>
      <c r="C1244" s="41" t="s">
        <v>786</v>
      </c>
      <c r="D1244" s="41"/>
      <c r="E1244" s="41">
        <v>22.579000000000001</v>
      </c>
      <c r="F1244" s="41">
        <v>22.141999999999999</v>
      </c>
      <c r="G1244" s="41">
        <v>22.933</v>
      </c>
      <c r="H1244">
        <f t="shared" si="23"/>
        <v>0.79100000000000037</v>
      </c>
      <c r="I1244" t="str">
        <f t="shared" si="26"/>
        <v>OUTSIDE</v>
      </c>
      <c r="J1244" s="42">
        <v>647</v>
      </c>
      <c r="K1244" s="42">
        <v>20291</v>
      </c>
      <c r="L1244" s="42">
        <v>1.46</v>
      </c>
      <c r="M1244" s="42" t="str">
        <f t="shared" si="27"/>
        <v xml:space="preserve"> </v>
      </c>
      <c r="N1244" s="42" t="s">
        <v>102</v>
      </c>
      <c r="O1244" s="42">
        <v>2.44224</v>
      </c>
      <c r="P1244" s="42">
        <v>1.0409999999999999</v>
      </c>
    </row>
    <row r="1245" spans="1:16">
      <c r="A1245" s="41">
        <v>25</v>
      </c>
      <c r="B1245" s="41" t="s">
        <v>787</v>
      </c>
      <c r="C1245" s="41" t="s">
        <v>788</v>
      </c>
      <c r="D1245" s="41"/>
      <c r="E1245" s="41">
        <v>22.58</v>
      </c>
      <c r="F1245" s="41">
        <v>21.858000000000001</v>
      </c>
      <c r="G1245" s="41">
        <v>23.317</v>
      </c>
      <c r="H1245">
        <f t="shared" si="23"/>
        <v>1.4589999999999996</v>
      </c>
      <c r="I1245" t="str">
        <f t="shared" si="26"/>
        <v xml:space="preserve"> </v>
      </c>
      <c r="J1245" s="42">
        <v>4795</v>
      </c>
      <c r="K1245" s="42">
        <v>146568</v>
      </c>
      <c r="L1245" s="42">
        <v>1.4590000000000001</v>
      </c>
      <c r="M1245" s="42" t="str">
        <f t="shared" si="27"/>
        <v xml:space="preserve"> </v>
      </c>
      <c r="N1245" s="42" t="s">
        <v>102</v>
      </c>
      <c r="O1245" s="42">
        <v>0.78442999999999996</v>
      </c>
      <c r="P1245" s="42">
        <v>0</v>
      </c>
    </row>
    <row r="1246" spans="1:16">
      <c r="A1246" s="41">
        <v>26</v>
      </c>
      <c r="B1246" s="41" t="s">
        <v>789</v>
      </c>
      <c r="C1246" s="41" t="s">
        <v>990</v>
      </c>
      <c r="D1246" s="41"/>
      <c r="E1246" s="41">
        <v>22.59</v>
      </c>
      <c r="F1246" s="41">
        <v>22.125</v>
      </c>
      <c r="G1246" s="41">
        <v>23.007999999999999</v>
      </c>
      <c r="H1246">
        <f t="shared" si="23"/>
        <v>0.88299999999999912</v>
      </c>
      <c r="I1246" t="str">
        <f t="shared" si="26"/>
        <v>OUTSIDE</v>
      </c>
      <c r="J1246" s="42">
        <v>1699</v>
      </c>
      <c r="K1246" s="42">
        <v>47077</v>
      </c>
      <c r="L1246" s="42">
        <v>1.4610000000000001</v>
      </c>
      <c r="M1246" s="42" t="str">
        <f t="shared" si="27"/>
        <v xml:space="preserve"> </v>
      </c>
      <c r="N1246" s="42" t="s">
        <v>102</v>
      </c>
      <c r="O1246" s="42">
        <v>1.1520999999999999</v>
      </c>
      <c r="P1246" s="42">
        <v>0.78900000000000003</v>
      </c>
    </row>
    <row r="1247" spans="1:16">
      <c r="A1247" s="41">
        <v>27</v>
      </c>
      <c r="B1247" s="41" t="s">
        <v>991</v>
      </c>
      <c r="C1247" s="41" t="s">
        <v>992</v>
      </c>
      <c r="D1247" s="41"/>
      <c r="E1247" s="41">
        <v>22.573</v>
      </c>
      <c r="F1247" s="41">
        <v>22.074999999999999</v>
      </c>
      <c r="G1247" s="41">
        <v>23.033000000000001</v>
      </c>
      <c r="H1247">
        <f t="shared" si="23"/>
        <v>0.95800000000000196</v>
      </c>
      <c r="I1247" t="str">
        <f t="shared" si="26"/>
        <v>OUTSIDE</v>
      </c>
      <c r="J1247" s="42">
        <v>2687</v>
      </c>
      <c r="K1247" s="42">
        <v>69142</v>
      </c>
      <c r="L1247" s="42">
        <v>1.458</v>
      </c>
      <c r="M1247" s="42" t="str">
        <f t="shared" si="27"/>
        <v xml:space="preserve"> </v>
      </c>
      <c r="N1247" s="42" t="s">
        <v>102</v>
      </c>
      <c r="O1247" s="42">
        <v>0.75209000000000004</v>
      </c>
      <c r="P1247" s="42">
        <v>0</v>
      </c>
    </row>
    <row r="1248" spans="1:16">
      <c r="A1248" s="41">
        <v>28</v>
      </c>
      <c r="B1248" s="41" t="s">
        <v>993</v>
      </c>
      <c r="C1248" s="41" t="s">
        <v>994</v>
      </c>
      <c r="D1248" s="41"/>
      <c r="E1248" s="41">
        <v>22.571999999999999</v>
      </c>
      <c r="F1248" s="41">
        <v>22.158000000000001</v>
      </c>
      <c r="G1248" s="41">
        <v>22.966999999999999</v>
      </c>
      <c r="H1248">
        <f t="shared" si="23"/>
        <v>0.8089999999999975</v>
      </c>
      <c r="I1248" t="str">
        <f t="shared" si="26"/>
        <v>OUTSIDE</v>
      </c>
      <c r="J1248" s="42">
        <v>1437</v>
      </c>
      <c r="K1248" s="42">
        <v>45136</v>
      </c>
      <c r="L1248" s="42">
        <v>1.4570000000000001</v>
      </c>
      <c r="M1248" s="42" t="str">
        <f t="shared" si="27"/>
        <v xml:space="preserve"> </v>
      </c>
      <c r="N1248" s="42" t="s">
        <v>102</v>
      </c>
      <c r="O1248" s="42">
        <v>0.99883</v>
      </c>
      <c r="P1248" s="42">
        <v>0</v>
      </c>
    </row>
    <row r="1249" spans="1:16">
      <c r="A1249" s="41">
        <v>29</v>
      </c>
      <c r="B1249" s="41" t="s">
        <v>995</v>
      </c>
      <c r="C1249" s="41" t="s">
        <v>996</v>
      </c>
      <c r="D1249" s="41"/>
      <c r="E1249" s="41">
        <v>22.568999999999999</v>
      </c>
      <c r="F1249" s="41">
        <v>22.05</v>
      </c>
      <c r="G1249" s="41">
        <v>22.966999999999999</v>
      </c>
      <c r="H1249">
        <f t="shared" si="23"/>
        <v>0.91699999999999804</v>
      </c>
      <c r="I1249" t="str">
        <f t="shared" si="26"/>
        <v>OUTSIDE</v>
      </c>
      <c r="J1249" s="42">
        <v>1753</v>
      </c>
      <c r="K1249" s="42">
        <v>59943</v>
      </c>
      <c r="L1249" s="42">
        <v>1.4590000000000001</v>
      </c>
      <c r="M1249" s="42" t="str">
        <f t="shared" si="27"/>
        <v xml:space="preserve"> </v>
      </c>
      <c r="N1249" s="42" t="s">
        <v>102</v>
      </c>
      <c r="O1249" s="42">
        <v>0.74280000000000002</v>
      </c>
      <c r="P1249" s="42">
        <v>0</v>
      </c>
    </row>
    <row r="1250" spans="1:16">
      <c r="A1250" s="41">
        <v>30</v>
      </c>
      <c r="B1250" s="41" t="s">
        <v>997</v>
      </c>
      <c r="C1250" s="41" t="s">
        <v>998</v>
      </c>
      <c r="D1250" s="41"/>
      <c r="E1250" s="41">
        <v>22.562000000000001</v>
      </c>
      <c r="F1250" s="41">
        <v>21.966999999999999</v>
      </c>
      <c r="G1250" s="41">
        <v>22.917000000000002</v>
      </c>
      <c r="H1250">
        <f t="shared" si="23"/>
        <v>0.95000000000000284</v>
      </c>
      <c r="I1250" t="str">
        <f t="shared" si="26"/>
        <v>OUTSIDE</v>
      </c>
      <c r="J1250" s="42">
        <v>1228</v>
      </c>
      <c r="K1250" s="42">
        <v>44578</v>
      </c>
      <c r="L1250" s="42">
        <v>1.46</v>
      </c>
      <c r="M1250" s="42" t="str">
        <f t="shared" si="27"/>
        <v xml:space="preserve"> </v>
      </c>
      <c r="N1250" s="42" t="s">
        <v>102</v>
      </c>
      <c r="O1250" s="42">
        <v>2.4962</v>
      </c>
      <c r="P1250" s="42">
        <v>1.171</v>
      </c>
    </row>
    <row r="1251" spans="1:16">
      <c r="A1251" s="41">
        <v>31</v>
      </c>
      <c r="B1251" s="41" t="s">
        <v>999</v>
      </c>
      <c r="C1251" s="41" t="s">
        <v>1000</v>
      </c>
      <c r="D1251" s="41"/>
      <c r="E1251" s="41">
        <v>22.547000000000001</v>
      </c>
      <c r="F1251" s="41">
        <v>21.891999999999999</v>
      </c>
      <c r="G1251" s="41">
        <v>23.417000000000002</v>
      </c>
      <c r="H1251">
        <f t="shared" si="23"/>
        <v>1.5250000000000021</v>
      </c>
      <c r="I1251" t="str">
        <f t="shared" si="26"/>
        <v xml:space="preserve"> </v>
      </c>
      <c r="J1251" s="42">
        <v>4656</v>
      </c>
      <c r="K1251" s="42">
        <v>149806</v>
      </c>
      <c r="L1251" s="42">
        <v>1.4590000000000001</v>
      </c>
      <c r="M1251" s="42" t="str">
        <f t="shared" si="27"/>
        <v xml:space="preserve"> </v>
      </c>
      <c r="N1251" s="42" t="s">
        <v>102</v>
      </c>
      <c r="O1251" s="42">
        <v>0.51</v>
      </c>
      <c r="P1251" s="42">
        <v>0</v>
      </c>
    </row>
    <row r="1252" spans="1:16">
      <c r="A1252" s="41">
        <v>32</v>
      </c>
      <c r="B1252" s="41" t="s">
        <v>1001</v>
      </c>
      <c r="C1252" s="41" t="s">
        <v>1002</v>
      </c>
      <c r="D1252" s="41"/>
      <c r="E1252" s="41">
        <v>22.007999999999999</v>
      </c>
      <c r="F1252" s="41">
        <v>22</v>
      </c>
      <c r="G1252" s="41">
        <v>23.841999999999999</v>
      </c>
      <c r="H1252">
        <f t="shared" si="23"/>
        <v>1.8419999999999987</v>
      </c>
      <c r="I1252" t="str">
        <f t="shared" si="26"/>
        <v xml:space="preserve"> </v>
      </c>
      <c r="J1252" s="42">
        <v>904</v>
      </c>
      <c r="K1252" s="42">
        <v>30607</v>
      </c>
      <c r="L1252" s="42">
        <v>1.423</v>
      </c>
      <c r="M1252" s="42" t="str">
        <f t="shared" si="27"/>
        <v>OUTSIDE</v>
      </c>
      <c r="N1252" s="42" t="s">
        <v>102</v>
      </c>
      <c r="O1252" s="42">
        <v>0.62946000000000002</v>
      </c>
      <c r="P1252" s="42">
        <v>0.88800000000000001</v>
      </c>
    </row>
    <row r="1253" spans="1:16">
      <c r="A1253" s="41">
        <v>33</v>
      </c>
      <c r="B1253" s="41" t="s">
        <v>1003</v>
      </c>
      <c r="C1253" s="41" t="s">
        <v>1004</v>
      </c>
      <c r="D1253" s="41"/>
      <c r="E1253" s="41">
        <v>22.532</v>
      </c>
      <c r="F1253" s="41">
        <v>21.992000000000001</v>
      </c>
      <c r="G1253" s="41">
        <v>23.207999999999998</v>
      </c>
      <c r="H1253">
        <f t="shared" si="23"/>
        <v>1.2159999999999975</v>
      </c>
      <c r="I1253" t="str">
        <f t="shared" ref="I1253:I1284" si="28">IF(ISNUMBER(H1253),(IF(OR(H1253&gt;2.492, H1253&lt;1.028),"OUTSIDE", " ")), " ")</f>
        <v xml:space="preserve"> </v>
      </c>
      <c r="J1253" s="42">
        <v>1364</v>
      </c>
      <c r="K1253" s="42">
        <v>37776</v>
      </c>
      <c r="L1253" s="42">
        <v>1.4570000000000001</v>
      </c>
      <c r="M1253" s="42" t="str">
        <f t="shared" si="27"/>
        <v xml:space="preserve"> </v>
      </c>
      <c r="N1253" s="42" t="s">
        <v>102</v>
      </c>
      <c r="O1253" s="42">
        <v>0.53452999999999995</v>
      </c>
      <c r="P1253" s="42">
        <v>0.874</v>
      </c>
    </row>
    <row r="1254" spans="1:16">
      <c r="A1254" s="41">
        <v>34</v>
      </c>
      <c r="B1254" s="41" t="s">
        <v>1005</v>
      </c>
      <c r="C1254" s="41" t="s">
        <v>1006</v>
      </c>
      <c r="D1254" s="41"/>
      <c r="E1254" s="41">
        <v>22.53</v>
      </c>
      <c r="F1254" s="41">
        <v>21.957999999999998</v>
      </c>
      <c r="G1254" s="41">
        <v>23.091999999999999</v>
      </c>
      <c r="H1254">
        <f t="shared" si="23"/>
        <v>1.1340000000000003</v>
      </c>
      <c r="I1254" t="str">
        <f t="shared" si="28"/>
        <v xml:space="preserve"> </v>
      </c>
      <c r="J1254" s="42">
        <v>1161</v>
      </c>
      <c r="K1254" s="42">
        <v>32079</v>
      </c>
      <c r="L1254" s="42">
        <v>1.458</v>
      </c>
      <c r="M1254" s="42" t="str">
        <f t="shared" si="27"/>
        <v xml:space="preserve"> </v>
      </c>
      <c r="N1254" s="42" t="s">
        <v>102</v>
      </c>
      <c r="O1254" s="42">
        <v>0.25233</v>
      </c>
      <c r="P1254" s="42">
        <v>0.57299999999999995</v>
      </c>
    </row>
    <row r="1255" spans="1:16">
      <c r="A1255" s="41">
        <v>35</v>
      </c>
      <c r="B1255" s="41" t="s">
        <v>1007</v>
      </c>
      <c r="C1255" s="41" t="s">
        <v>1008</v>
      </c>
      <c r="D1255" s="41"/>
      <c r="E1255" s="41">
        <v>22.533999999999999</v>
      </c>
      <c r="F1255" s="41">
        <v>22.183</v>
      </c>
      <c r="G1255" s="41">
        <v>22.832999999999998</v>
      </c>
      <c r="H1255">
        <f t="shared" ref="H1255:H1318" si="29">G1255-F1255</f>
        <v>0.64999999999999858</v>
      </c>
      <c r="I1255" t="str">
        <f t="shared" si="28"/>
        <v>OUTSIDE</v>
      </c>
      <c r="J1255" s="42">
        <v>758</v>
      </c>
      <c r="K1255" s="42">
        <v>15143</v>
      </c>
      <c r="L1255" s="42">
        <v>1.4590000000000001</v>
      </c>
      <c r="M1255" s="42" t="str">
        <f t="shared" si="27"/>
        <v xml:space="preserve"> </v>
      </c>
      <c r="N1255" s="42" t="s">
        <v>102</v>
      </c>
      <c r="O1255" s="42">
        <v>0.39724999999999999</v>
      </c>
      <c r="P1255" s="42">
        <v>0</v>
      </c>
    </row>
    <row r="1256" spans="1:16">
      <c r="A1256" s="41">
        <v>36</v>
      </c>
      <c r="B1256" s="41" t="s">
        <v>1009</v>
      </c>
      <c r="C1256" s="41" t="s">
        <v>1010</v>
      </c>
      <c r="D1256" s="41"/>
      <c r="E1256" s="41">
        <v>22.3</v>
      </c>
      <c r="F1256" s="41">
        <v>21.15</v>
      </c>
      <c r="G1256" s="41">
        <v>22.308</v>
      </c>
      <c r="H1256">
        <f t="shared" si="29"/>
        <v>1.1580000000000013</v>
      </c>
      <c r="I1256" t="str">
        <f t="shared" si="28"/>
        <v xml:space="preserve"> </v>
      </c>
      <c r="J1256" s="42">
        <v>1253</v>
      </c>
      <c r="K1256" s="42">
        <v>23840</v>
      </c>
      <c r="L1256" s="42">
        <v>1.444</v>
      </c>
      <c r="M1256" s="42" t="str">
        <f t="shared" ref="M1256:M1287" si="30">IF(ISNUMBER(L1256),(IF(OR(L1256&gt;1.466, L1256&lt;1.456),"OUTSIDE", " ")), " ")</f>
        <v>OUTSIDE</v>
      </c>
      <c r="N1256" s="42" t="s">
        <v>102</v>
      </c>
      <c r="O1256" s="42">
        <v>2.2975500000000002</v>
      </c>
      <c r="P1256" s="42">
        <v>0.86499999999999999</v>
      </c>
    </row>
    <row r="1257" spans="1:16">
      <c r="A1257" s="41">
        <v>37</v>
      </c>
      <c r="B1257" s="41" t="s">
        <v>1011</v>
      </c>
      <c r="C1257" s="41" t="s">
        <v>1012</v>
      </c>
      <c r="D1257" s="41"/>
      <c r="E1257" s="41">
        <v>22.515000000000001</v>
      </c>
      <c r="F1257" s="41">
        <v>21.858000000000001</v>
      </c>
      <c r="G1257" s="41">
        <v>23</v>
      </c>
      <c r="H1257">
        <f t="shared" si="29"/>
        <v>1.1419999999999995</v>
      </c>
      <c r="I1257" t="str">
        <f t="shared" si="28"/>
        <v xml:space="preserve"> </v>
      </c>
      <c r="J1257" s="42">
        <v>5015</v>
      </c>
      <c r="K1257" s="42">
        <v>137884</v>
      </c>
      <c r="L1257" s="42">
        <v>1.4570000000000001</v>
      </c>
      <c r="M1257" s="42" t="str">
        <f t="shared" si="30"/>
        <v xml:space="preserve"> </v>
      </c>
      <c r="N1257" s="42" t="s">
        <v>102</v>
      </c>
      <c r="O1257" s="42">
        <v>2.1094400000000002</v>
      </c>
      <c r="P1257" s="42">
        <v>0.84099999999999997</v>
      </c>
    </row>
    <row r="1258" spans="1:16">
      <c r="A1258" s="41">
        <v>38</v>
      </c>
      <c r="B1258" s="41" t="s">
        <v>1013</v>
      </c>
      <c r="C1258" s="41" t="s">
        <v>1014</v>
      </c>
      <c r="D1258" s="41"/>
      <c r="E1258" s="41">
        <v>22.512</v>
      </c>
      <c r="F1258" s="41">
        <v>21.95</v>
      </c>
      <c r="G1258" s="41">
        <v>23</v>
      </c>
      <c r="H1258">
        <f t="shared" si="29"/>
        <v>1.0500000000000007</v>
      </c>
      <c r="I1258" t="str">
        <f t="shared" si="28"/>
        <v xml:space="preserve"> </v>
      </c>
      <c r="J1258" s="42">
        <v>4686</v>
      </c>
      <c r="K1258" s="42">
        <v>126595</v>
      </c>
      <c r="L1258" s="42">
        <v>1.458</v>
      </c>
      <c r="M1258" s="42" t="str">
        <f t="shared" si="30"/>
        <v xml:space="preserve"> </v>
      </c>
      <c r="N1258" s="42" t="s">
        <v>102</v>
      </c>
      <c r="O1258" s="42">
        <v>1.5367200000000001</v>
      </c>
      <c r="P1258" s="42">
        <v>0.98799999999999999</v>
      </c>
    </row>
    <row r="1259" spans="1:16">
      <c r="A1259" s="41">
        <v>39</v>
      </c>
      <c r="B1259" s="41" t="s">
        <v>1015</v>
      </c>
      <c r="C1259" s="41" t="s">
        <v>1016</v>
      </c>
      <c r="D1259" s="41"/>
      <c r="E1259" s="41">
        <v>22.513999999999999</v>
      </c>
      <c r="F1259" s="41">
        <v>21.908000000000001</v>
      </c>
      <c r="G1259" s="41">
        <v>23.167000000000002</v>
      </c>
      <c r="H1259">
        <f t="shared" si="29"/>
        <v>1.2590000000000003</v>
      </c>
      <c r="I1259" t="str">
        <f t="shared" si="28"/>
        <v xml:space="preserve"> </v>
      </c>
      <c r="J1259" s="42">
        <v>3144</v>
      </c>
      <c r="K1259" s="42">
        <v>92224</v>
      </c>
      <c r="L1259" s="42">
        <v>1.458</v>
      </c>
      <c r="M1259" s="42" t="str">
        <f t="shared" si="30"/>
        <v xml:space="preserve"> </v>
      </c>
      <c r="N1259" s="42" t="s">
        <v>102</v>
      </c>
      <c r="O1259" s="42">
        <v>1.5406299999999999</v>
      </c>
      <c r="P1259" s="42">
        <v>1.5509999999999999</v>
      </c>
    </row>
    <row r="1260" spans="1:16">
      <c r="A1260" s="41">
        <v>40</v>
      </c>
      <c r="B1260" s="41" t="s">
        <v>1017</v>
      </c>
      <c r="C1260" s="41" t="s">
        <v>1018</v>
      </c>
      <c r="D1260" s="41"/>
      <c r="E1260" s="41">
        <v>22.507999999999999</v>
      </c>
      <c r="F1260" s="41">
        <v>21.925000000000001</v>
      </c>
      <c r="G1260" s="41">
        <v>23.841999999999999</v>
      </c>
      <c r="H1260">
        <f t="shared" si="29"/>
        <v>1.916999999999998</v>
      </c>
      <c r="I1260" t="str">
        <f t="shared" si="28"/>
        <v xml:space="preserve"> </v>
      </c>
      <c r="J1260" s="42">
        <v>2479</v>
      </c>
      <c r="K1260" s="42">
        <v>92459</v>
      </c>
      <c r="L1260" s="42">
        <v>1.458</v>
      </c>
      <c r="M1260" s="42" t="str">
        <f t="shared" si="30"/>
        <v xml:space="preserve"> </v>
      </c>
      <c r="N1260" s="42" t="s">
        <v>102</v>
      </c>
      <c r="O1260" s="42">
        <v>1.44617</v>
      </c>
      <c r="P1260" s="42">
        <v>1.746</v>
      </c>
    </row>
    <row r="1261" spans="1:16">
      <c r="A1261" s="41">
        <v>41</v>
      </c>
      <c r="B1261" s="41" t="s">
        <v>1019</v>
      </c>
      <c r="C1261" s="41" t="s">
        <v>1020</v>
      </c>
      <c r="D1261" s="41"/>
      <c r="E1261" s="41">
        <v>22.506</v>
      </c>
      <c r="F1261" s="41">
        <v>21.933</v>
      </c>
      <c r="G1261" s="41">
        <v>23.917000000000002</v>
      </c>
      <c r="H1261">
        <f t="shared" si="29"/>
        <v>1.9840000000000018</v>
      </c>
      <c r="I1261" t="str">
        <f t="shared" si="28"/>
        <v xml:space="preserve"> </v>
      </c>
      <c r="J1261" s="42">
        <v>1834</v>
      </c>
      <c r="K1261" s="42">
        <v>86790</v>
      </c>
      <c r="L1261" s="42">
        <v>1.458</v>
      </c>
      <c r="M1261" s="42" t="str">
        <f t="shared" si="30"/>
        <v xml:space="preserve"> </v>
      </c>
      <c r="N1261" s="42" t="s">
        <v>102</v>
      </c>
      <c r="O1261" s="42">
        <v>1.04183</v>
      </c>
      <c r="P1261" s="42">
        <v>0</v>
      </c>
    </row>
    <row r="1262" spans="1:16">
      <c r="A1262" s="41">
        <v>42</v>
      </c>
      <c r="B1262" s="41" t="s">
        <v>1021</v>
      </c>
      <c r="C1262" s="41" t="s">
        <v>1022</v>
      </c>
      <c r="D1262" s="41"/>
      <c r="E1262" s="41">
        <v>22.527000000000001</v>
      </c>
      <c r="F1262" s="41">
        <v>21.867000000000001</v>
      </c>
      <c r="G1262" s="41">
        <v>23.858000000000001</v>
      </c>
      <c r="H1262">
        <f t="shared" si="29"/>
        <v>1.9909999999999997</v>
      </c>
      <c r="I1262" t="str">
        <f t="shared" si="28"/>
        <v xml:space="preserve"> </v>
      </c>
      <c r="J1262" s="42">
        <v>1230</v>
      </c>
      <c r="K1262" s="42">
        <v>62524</v>
      </c>
      <c r="L1262" s="42">
        <v>1.4610000000000001</v>
      </c>
      <c r="M1262" s="42" t="str">
        <f t="shared" si="30"/>
        <v xml:space="preserve"> </v>
      </c>
      <c r="N1262" s="42" t="s">
        <v>102</v>
      </c>
      <c r="O1262" s="42">
        <v>0.66771000000000003</v>
      </c>
      <c r="P1262" s="42">
        <v>0</v>
      </c>
    </row>
    <row r="1263" spans="1:16">
      <c r="A1263" s="41">
        <v>43</v>
      </c>
      <c r="B1263" s="41" t="s">
        <v>1023</v>
      </c>
      <c r="C1263" s="41" t="s">
        <v>1024</v>
      </c>
      <c r="D1263" s="41"/>
      <c r="E1263" s="41">
        <v>23.25</v>
      </c>
      <c r="F1263" s="41">
        <v>22.216999999999999</v>
      </c>
      <c r="G1263" s="41">
        <v>23.257999999999999</v>
      </c>
      <c r="H1263">
        <f t="shared" si="29"/>
        <v>1.0410000000000004</v>
      </c>
      <c r="I1263" t="str">
        <f t="shared" si="28"/>
        <v xml:space="preserve"> </v>
      </c>
      <c r="J1263" s="42">
        <v>1702</v>
      </c>
      <c r="K1263" s="42">
        <v>40072</v>
      </c>
      <c r="L1263" s="42">
        <v>1.5069999999999999</v>
      </c>
      <c r="M1263" s="42" t="str">
        <f t="shared" si="30"/>
        <v>OUTSIDE</v>
      </c>
      <c r="N1263" s="42" t="s">
        <v>102</v>
      </c>
      <c r="O1263" s="42">
        <v>1.99133</v>
      </c>
      <c r="P1263" s="42">
        <v>0</v>
      </c>
    </row>
    <row r="1264" spans="1:16">
      <c r="A1264" s="41">
        <v>44</v>
      </c>
      <c r="B1264" s="41" t="s">
        <v>1025</v>
      </c>
      <c r="C1264" s="41" t="s">
        <v>1026</v>
      </c>
      <c r="D1264" s="41"/>
      <c r="E1264" s="41">
        <v>22.530999999999999</v>
      </c>
      <c r="F1264" s="41">
        <v>22.033000000000001</v>
      </c>
      <c r="G1264" s="41">
        <v>23.033000000000001</v>
      </c>
      <c r="H1264">
        <f t="shared" si="29"/>
        <v>1</v>
      </c>
      <c r="I1264" t="str">
        <f t="shared" si="28"/>
        <v>OUTSIDE</v>
      </c>
      <c r="J1264" s="42">
        <v>3445</v>
      </c>
      <c r="K1264" s="42">
        <v>119507</v>
      </c>
      <c r="L1264" s="42">
        <v>1.46</v>
      </c>
      <c r="M1264" s="42" t="str">
        <f t="shared" si="30"/>
        <v xml:space="preserve"> </v>
      </c>
      <c r="N1264" s="42" t="s">
        <v>102</v>
      </c>
      <c r="O1264" s="42">
        <v>0.30309000000000003</v>
      </c>
      <c r="P1264" s="42">
        <v>0</v>
      </c>
    </row>
    <row r="1265" spans="1:16">
      <c r="A1265" s="41">
        <v>45</v>
      </c>
      <c r="B1265" s="41" t="s">
        <v>1027</v>
      </c>
      <c r="C1265" s="41" t="s">
        <v>1028</v>
      </c>
      <c r="D1265" s="41"/>
      <c r="E1265" s="41">
        <v>22.51</v>
      </c>
      <c r="F1265" s="41">
        <v>21.966999999999999</v>
      </c>
      <c r="G1265" s="41">
        <v>23</v>
      </c>
      <c r="H1265">
        <f t="shared" si="29"/>
        <v>1.0330000000000013</v>
      </c>
      <c r="I1265" t="str">
        <f t="shared" si="28"/>
        <v xml:space="preserve"> </v>
      </c>
      <c r="J1265" s="42">
        <v>625</v>
      </c>
      <c r="K1265" s="42">
        <v>18190</v>
      </c>
      <c r="L1265" s="42" t="s">
        <v>5</v>
      </c>
      <c r="M1265" s="42" t="str">
        <f t="shared" si="30"/>
        <v xml:space="preserve"> </v>
      </c>
      <c r="N1265" s="42" t="s">
        <v>102</v>
      </c>
      <c r="O1265" s="42">
        <v>2.7627899999999999</v>
      </c>
      <c r="P1265" s="42">
        <v>0.91800000000000004</v>
      </c>
    </row>
    <row r="1266" spans="1:16">
      <c r="A1266" s="41">
        <v>46</v>
      </c>
      <c r="B1266" s="41" t="s">
        <v>1029</v>
      </c>
      <c r="C1266" s="41" t="s">
        <v>1030</v>
      </c>
      <c r="D1266" s="41"/>
      <c r="E1266" s="41">
        <v>22.510999999999999</v>
      </c>
      <c r="F1266" s="41">
        <v>22.016999999999999</v>
      </c>
      <c r="G1266" s="41">
        <v>23.233000000000001</v>
      </c>
      <c r="H1266">
        <f t="shared" si="29"/>
        <v>1.2160000000000011</v>
      </c>
      <c r="I1266" t="str">
        <f t="shared" si="28"/>
        <v xml:space="preserve"> </v>
      </c>
      <c r="J1266" s="42">
        <v>5805</v>
      </c>
      <c r="K1266" s="42">
        <v>165805</v>
      </c>
      <c r="L1266" s="42">
        <v>1.4570000000000001</v>
      </c>
      <c r="M1266" s="42" t="str">
        <f t="shared" si="30"/>
        <v xml:space="preserve"> </v>
      </c>
      <c r="N1266" s="42" t="s">
        <v>102</v>
      </c>
      <c r="O1266" s="42">
        <v>0.83221000000000001</v>
      </c>
      <c r="P1266" s="42">
        <v>0.72399999999999998</v>
      </c>
    </row>
    <row r="1267" spans="1:16">
      <c r="A1267" s="41">
        <v>47</v>
      </c>
      <c r="B1267" s="41" t="s">
        <v>1031</v>
      </c>
      <c r="C1267" s="41" t="s">
        <v>1032</v>
      </c>
      <c r="D1267" s="41"/>
      <c r="E1267" s="41">
        <v>22.512</v>
      </c>
      <c r="F1267" s="41">
        <v>22.125</v>
      </c>
      <c r="G1267" s="41">
        <v>23</v>
      </c>
      <c r="H1267">
        <f t="shared" si="29"/>
        <v>0.875</v>
      </c>
      <c r="I1267" t="str">
        <f t="shared" si="28"/>
        <v>OUTSIDE</v>
      </c>
      <c r="J1267" s="42">
        <v>2076</v>
      </c>
      <c r="K1267" s="42">
        <v>49944</v>
      </c>
      <c r="L1267" s="42">
        <v>1.4570000000000001</v>
      </c>
      <c r="M1267" s="42" t="str">
        <f t="shared" si="30"/>
        <v xml:space="preserve"> </v>
      </c>
      <c r="N1267" s="42" t="s">
        <v>102</v>
      </c>
      <c r="O1267" s="42">
        <v>0.28378999999999999</v>
      </c>
      <c r="P1267" s="42">
        <v>0.78600000000000003</v>
      </c>
    </row>
    <row r="1268" spans="1:16">
      <c r="A1268" s="41">
        <v>48</v>
      </c>
      <c r="B1268" s="41" t="s">
        <v>1033</v>
      </c>
      <c r="C1268" s="41" t="s">
        <v>1034</v>
      </c>
      <c r="D1268" s="41"/>
      <c r="E1268" s="41">
        <v>22.495000000000001</v>
      </c>
      <c r="F1268" s="41">
        <v>21.933</v>
      </c>
      <c r="G1268" s="41">
        <v>23.225000000000001</v>
      </c>
      <c r="H1268">
        <f t="shared" si="29"/>
        <v>1.2920000000000016</v>
      </c>
      <c r="I1268" t="str">
        <f t="shared" si="28"/>
        <v xml:space="preserve"> </v>
      </c>
      <c r="J1268" s="42">
        <v>655</v>
      </c>
      <c r="K1268" s="42">
        <v>17031</v>
      </c>
      <c r="L1268" s="42">
        <v>1.456</v>
      </c>
      <c r="M1268" s="42" t="str">
        <f t="shared" si="30"/>
        <v xml:space="preserve"> </v>
      </c>
      <c r="N1268" s="42" t="s">
        <v>102</v>
      </c>
      <c r="O1268" s="42">
        <v>0.75504000000000004</v>
      </c>
      <c r="P1268" s="42">
        <v>0</v>
      </c>
    </row>
    <row r="1269" spans="1:16">
      <c r="A1269" s="41">
        <v>49</v>
      </c>
      <c r="B1269" s="41" t="s">
        <v>1035</v>
      </c>
      <c r="C1269" s="41" t="s">
        <v>1036</v>
      </c>
      <c r="D1269" s="41"/>
      <c r="E1269" s="41">
        <v>22.506</v>
      </c>
      <c r="F1269" s="41">
        <v>21.85</v>
      </c>
      <c r="G1269" s="41">
        <v>22.875</v>
      </c>
      <c r="H1269">
        <f t="shared" si="29"/>
        <v>1.0249999999999986</v>
      </c>
      <c r="I1269" t="str">
        <f t="shared" si="28"/>
        <v>OUTSIDE</v>
      </c>
      <c r="J1269" s="42">
        <v>1526</v>
      </c>
      <c r="K1269" s="42">
        <v>45313</v>
      </c>
      <c r="L1269" s="42">
        <v>1.458</v>
      </c>
      <c r="M1269" s="42" t="str">
        <f t="shared" si="30"/>
        <v xml:space="preserve"> </v>
      </c>
      <c r="N1269" s="42" t="s">
        <v>102</v>
      </c>
      <c r="O1269" s="42">
        <v>1.2423999999999999</v>
      </c>
      <c r="P1269" s="42">
        <v>0.90100000000000002</v>
      </c>
    </row>
    <row r="1270" spans="1:16">
      <c r="A1270" s="41">
        <v>50</v>
      </c>
      <c r="B1270" s="41" t="s">
        <v>1037</v>
      </c>
      <c r="C1270" s="41" t="s">
        <v>1038</v>
      </c>
      <c r="D1270" s="41"/>
      <c r="E1270" s="41">
        <v>22.513000000000002</v>
      </c>
      <c r="F1270" s="41">
        <v>21.942</v>
      </c>
      <c r="G1270" s="41">
        <v>23.125</v>
      </c>
      <c r="H1270">
        <f t="shared" si="29"/>
        <v>1.1829999999999998</v>
      </c>
      <c r="I1270" t="str">
        <f t="shared" si="28"/>
        <v xml:space="preserve"> </v>
      </c>
      <c r="J1270" s="42">
        <v>2657</v>
      </c>
      <c r="K1270" s="42">
        <v>74561</v>
      </c>
      <c r="L1270" s="42">
        <v>1.458</v>
      </c>
      <c r="M1270" s="42" t="str">
        <f t="shared" si="30"/>
        <v xml:space="preserve"> </v>
      </c>
      <c r="N1270" s="42" t="s">
        <v>102</v>
      </c>
      <c r="O1270" s="42">
        <v>0.97736000000000001</v>
      </c>
      <c r="P1270" s="42">
        <v>0.76200000000000001</v>
      </c>
    </row>
    <row r="1271" spans="1:16">
      <c r="A1271" s="41">
        <v>51</v>
      </c>
      <c r="B1271" s="41" t="s">
        <v>1039</v>
      </c>
      <c r="C1271" s="41" t="s">
        <v>1040</v>
      </c>
      <c r="D1271" s="41"/>
      <c r="E1271" s="41">
        <v>22.475999999999999</v>
      </c>
      <c r="F1271" s="41">
        <v>22.067</v>
      </c>
      <c r="G1271" s="41">
        <v>22.933</v>
      </c>
      <c r="H1271">
        <f t="shared" si="29"/>
        <v>0.86599999999999966</v>
      </c>
      <c r="I1271" t="str">
        <f t="shared" si="28"/>
        <v>OUTSIDE</v>
      </c>
      <c r="J1271" s="42">
        <v>2271</v>
      </c>
      <c r="K1271" s="42">
        <v>58655</v>
      </c>
      <c r="L1271" s="42">
        <v>1.4570000000000001</v>
      </c>
      <c r="M1271" s="42" t="str">
        <f t="shared" si="30"/>
        <v xml:space="preserve"> </v>
      </c>
      <c r="N1271" s="42" t="s">
        <v>102</v>
      </c>
      <c r="O1271" s="42">
        <v>2.0269300000000001</v>
      </c>
      <c r="P1271" s="42">
        <v>0.92</v>
      </c>
    </row>
    <row r="1272" spans="1:16">
      <c r="A1272" s="41">
        <v>52</v>
      </c>
      <c r="B1272" s="41" t="s">
        <v>1041</v>
      </c>
      <c r="C1272" s="41" t="s">
        <v>1042</v>
      </c>
      <c r="D1272" s="41"/>
      <c r="E1272" s="41">
        <v>22.495000000000001</v>
      </c>
      <c r="F1272" s="41">
        <v>21.891999999999999</v>
      </c>
      <c r="G1272" s="41">
        <v>23.033000000000001</v>
      </c>
      <c r="H1272">
        <f t="shared" si="29"/>
        <v>1.1410000000000018</v>
      </c>
      <c r="I1272" t="str">
        <f t="shared" si="28"/>
        <v xml:space="preserve"> </v>
      </c>
      <c r="J1272" s="42">
        <v>4191</v>
      </c>
      <c r="K1272" s="42">
        <v>121644</v>
      </c>
      <c r="L1272" s="42">
        <v>1.4570000000000001</v>
      </c>
      <c r="M1272" s="42" t="str">
        <f t="shared" si="30"/>
        <v xml:space="preserve"> </v>
      </c>
      <c r="N1272" s="42" t="s">
        <v>102</v>
      </c>
      <c r="O1272" s="42">
        <v>1.4017200000000001</v>
      </c>
      <c r="P1272" s="42">
        <v>0.81399999999999995</v>
      </c>
    </row>
    <row r="1273" spans="1:16">
      <c r="A1273" s="41">
        <v>53</v>
      </c>
      <c r="B1273" s="41" t="s">
        <v>1043</v>
      </c>
      <c r="C1273" s="41" t="s">
        <v>1044</v>
      </c>
      <c r="D1273" s="41"/>
      <c r="E1273" s="41">
        <v>22.495999999999999</v>
      </c>
      <c r="F1273" s="41">
        <v>22.067</v>
      </c>
      <c r="G1273" s="41">
        <v>23.033000000000001</v>
      </c>
      <c r="H1273">
        <f t="shared" si="29"/>
        <v>0.96600000000000108</v>
      </c>
      <c r="I1273" t="str">
        <f t="shared" si="28"/>
        <v>OUTSIDE</v>
      </c>
      <c r="J1273" s="42">
        <v>3161</v>
      </c>
      <c r="K1273" s="42">
        <v>84122</v>
      </c>
      <c r="L1273" s="42">
        <v>1.4570000000000001</v>
      </c>
      <c r="M1273" s="42" t="str">
        <f t="shared" si="30"/>
        <v xml:space="preserve"> </v>
      </c>
      <c r="N1273" s="42" t="s">
        <v>102</v>
      </c>
      <c r="O1273" s="42">
        <v>0.33116000000000001</v>
      </c>
      <c r="P1273" s="42">
        <v>0.69699999999999995</v>
      </c>
    </row>
    <row r="1274" spans="1:16">
      <c r="A1274" s="41">
        <v>54</v>
      </c>
      <c r="B1274" s="41" t="s">
        <v>1045</v>
      </c>
      <c r="C1274" s="41" t="s">
        <v>1046</v>
      </c>
      <c r="D1274" s="41"/>
      <c r="E1274" s="41">
        <v>22.495999999999999</v>
      </c>
      <c r="F1274" s="41">
        <v>22.158000000000001</v>
      </c>
      <c r="G1274" s="41">
        <v>22.95</v>
      </c>
      <c r="H1274">
        <f t="shared" si="29"/>
        <v>0.79199999999999804</v>
      </c>
      <c r="I1274" t="str">
        <f t="shared" si="28"/>
        <v>OUTSIDE</v>
      </c>
      <c r="J1274" s="42">
        <v>844</v>
      </c>
      <c r="K1274" s="42">
        <v>19874</v>
      </c>
      <c r="L1274" s="42">
        <v>1.4570000000000001</v>
      </c>
      <c r="M1274" s="42" t="str">
        <f t="shared" si="30"/>
        <v xml:space="preserve"> </v>
      </c>
      <c r="N1274" s="42" t="s">
        <v>102</v>
      </c>
      <c r="O1274" s="42">
        <v>0.26673000000000002</v>
      </c>
      <c r="P1274" s="42">
        <v>0.82899999999999996</v>
      </c>
    </row>
    <row r="1275" spans="1:16">
      <c r="A1275" s="41">
        <v>55</v>
      </c>
      <c r="B1275" s="41" t="s">
        <v>846</v>
      </c>
      <c r="C1275" s="41" t="s">
        <v>847</v>
      </c>
      <c r="D1275" s="41"/>
      <c r="E1275" s="41">
        <v>22.506</v>
      </c>
      <c r="F1275" s="41">
        <v>22</v>
      </c>
      <c r="G1275" s="41">
        <v>23.225000000000001</v>
      </c>
      <c r="H1275">
        <f t="shared" si="29"/>
        <v>1.2250000000000014</v>
      </c>
      <c r="I1275" t="str">
        <f t="shared" si="28"/>
        <v xml:space="preserve"> </v>
      </c>
      <c r="J1275" s="42">
        <v>568</v>
      </c>
      <c r="K1275" s="42">
        <v>16007</v>
      </c>
      <c r="L1275" s="42">
        <v>1.4570000000000001</v>
      </c>
      <c r="M1275" s="42" t="str">
        <f t="shared" si="30"/>
        <v xml:space="preserve"> </v>
      </c>
      <c r="N1275" s="42" t="s">
        <v>102</v>
      </c>
      <c r="O1275" s="42">
        <v>1.36212</v>
      </c>
      <c r="P1275" s="42">
        <v>0</v>
      </c>
    </row>
    <row r="1276" spans="1:16">
      <c r="A1276" s="41">
        <v>56</v>
      </c>
      <c r="B1276" s="41" t="s">
        <v>848</v>
      </c>
      <c r="C1276" s="41" t="s">
        <v>849</v>
      </c>
      <c r="D1276" s="41"/>
      <c r="E1276" s="41">
        <v>22.530999999999999</v>
      </c>
      <c r="F1276" s="41">
        <v>21.925000000000001</v>
      </c>
      <c r="G1276" s="41">
        <v>22.95</v>
      </c>
      <c r="H1276">
        <f t="shared" si="29"/>
        <v>1.0249999999999986</v>
      </c>
      <c r="I1276" t="str">
        <f t="shared" si="28"/>
        <v>OUTSIDE</v>
      </c>
      <c r="J1276" s="42">
        <v>2620</v>
      </c>
      <c r="K1276" s="42">
        <v>81746</v>
      </c>
      <c r="L1276" s="42">
        <v>1.4590000000000001</v>
      </c>
      <c r="M1276" s="42" t="str">
        <f t="shared" si="30"/>
        <v xml:space="preserve"> </v>
      </c>
      <c r="N1276" s="42" t="s">
        <v>102</v>
      </c>
      <c r="O1276" s="42">
        <v>1.3418600000000001</v>
      </c>
      <c r="P1276" s="42">
        <v>1.66</v>
      </c>
    </row>
    <row r="1277" spans="1:16">
      <c r="A1277" s="41">
        <v>57</v>
      </c>
      <c r="B1277" s="41" t="s">
        <v>850</v>
      </c>
      <c r="C1277" s="41" t="s">
        <v>851</v>
      </c>
      <c r="D1277" s="41"/>
      <c r="E1277" s="41">
        <v>22.501999999999999</v>
      </c>
      <c r="F1277" s="41">
        <v>21.992000000000001</v>
      </c>
      <c r="G1277" s="41">
        <v>23.957999999999998</v>
      </c>
      <c r="H1277">
        <f t="shared" si="29"/>
        <v>1.9659999999999975</v>
      </c>
      <c r="I1277" t="str">
        <f t="shared" si="28"/>
        <v xml:space="preserve"> </v>
      </c>
      <c r="J1277" s="42">
        <v>2275</v>
      </c>
      <c r="K1277" s="42">
        <v>80530</v>
      </c>
      <c r="L1277" s="42">
        <v>1.458</v>
      </c>
      <c r="M1277" s="42" t="str">
        <f t="shared" si="30"/>
        <v xml:space="preserve"> </v>
      </c>
      <c r="N1277" s="42" t="s">
        <v>102</v>
      </c>
      <c r="O1277" s="42">
        <v>0.83748</v>
      </c>
      <c r="P1277" s="42">
        <v>0.76400000000000001</v>
      </c>
    </row>
    <row r="1278" spans="1:16">
      <c r="A1278" s="41">
        <v>58</v>
      </c>
      <c r="B1278" s="41" t="s">
        <v>852</v>
      </c>
      <c r="C1278" s="41" t="s">
        <v>853</v>
      </c>
      <c r="D1278" s="41"/>
      <c r="E1278" s="41">
        <v>22.501999999999999</v>
      </c>
      <c r="F1278" s="41">
        <v>22.108000000000001</v>
      </c>
      <c r="G1278" s="41">
        <v>23.007999999999999</v>
      </c>
      <c r="H1278">
        <f t="shared" si="29"/>
        <v>0.89999999999999858</v>
      </c>
      <c r="I1278" t="str">
        <f t="shared" si="28"/>
        <v>OUTSIDE</v>
      </c>
      <c r="J1278" s="42">
        <v>1966</v>
      </c>
      <c r="K1278" s="42">
        <v>50260</v>
      </c>
      <c r="L1278" s="42">
        <v>1.456</v>
      </c>
      <c r="M1278" s="42" t="str">
        <f t="shared" si="30"/>
        <v xml:space="preserve"> </v>
      </c>
      <c r="N1278" s="42" t="s">
        <v>102</v>
      </c>
      <c r="O1278" s="42">
        <v>4.8976800000000003</v>
      </c>
      <c r="P1278" s="42">
        <v>0.89700000000000002</v>
      </c>
    </row>
    <row r="1279" spans="1:16">
      <c r="A1279" s="41">
        <v>59</v>
      </c>
      <c r="B1279" s="41" t="s">
        <v>854</v>
      </c>
      <c r="C1279" s="41" t="s">
        <v>855</v>
      </c>
      <c r="D1279" s="41"/>
      <c r="E1279" s="41">
        <v>22.475000000000001</v>
      </c>
      <c r="F1279" s="41">
        <v>22.007999999999999</v>
      </c>
      <c r="G1279" s="41">
        <v>23.141999999999999</v>
      </c>
      <c r="H1279">
        <f t="shared" si="29"/>
        <v>1.1340000000000003</v>
      </c>
      <c r="I1279" t="str">
        <f t="shared" si="28"/>
        <v xml:space="preserve"> </v>
      </c>
      <c r="J1279" s="42">
        <v>10335</v>
      </c>
      <c r="K1279" s="42">
        <v>293928</v>
      </c>
      <c r="L1279" s="42">
        <v>1.458</v>
      </c>
      <c r="M1279" s="42" t="str">
        <f t="shared" si="30"/>
        <v xml:space="preserve"> </v>
      </c>
      <c r="N1279" s="42" t="s">
        <v>102</v>
      </c>
      <c r="O1279" s="42">
        <v>0.90051000000000003</v>
      </c>
      <c r="P1279" s="42">
        <v>0</v>
      </c>
    </row>
    <row r="1280" spans="1:16">
      <c r="A1280" s="41">
        <v>60</v>
      </c>
      <c r="B1280" s="41" t="s">
        <v>856</v>
      </c>
      <c r="C1280" s="41" t="s">
        <v>857</v>
      </c>
      <c r="D1280" s="41"/>
      <c r="E1280" s="41">
        <v>22.475000000000001</v>
      </c>
      <c r="F1280" s="41">
        <v>21.992000000000001</v>
      </c>
      <c r="G1280" s="41">
        <v>23.074999999999999</v>
      </c>
      <c r="H1280">
        <f t="shared" si="29"/>
        <v>1.0829999999999984</v>
      </c>
      <c r="I1280" t="str">
        <f t="shared" si="28"/>
        <v xml:space="preserve"> </v>
      </c>
      <c r="J1280" s="42">
        <v>1659</v>
      </c>
      <c r="K1280" s="42">
        <v>54043</v>
      </c>
      <c r="L1280" s="42" t="s">
        <v>5</v>
      </c>
      <c r="M1280" s="42" t="str">
        <f t="shared" si="30"/>
        <v xml:space="preserve"> </v>
      </c>
      <c r="N1280" s="42" t="s">
        <v>102</v>
      </c>
      <c r="O1280" s="42">
        <v>1.8527899999999999</v>
      </c>
      <c r="P1280" s="42">
        <v>0.96499999999999997</v>
      </c>
    </row>
    <row r="1281" spans="1:16">
      <c r="A1281" s="41">
        <v>61</v>
      </c>
      <c r="B1281" s="41" t="s">
        <v>858</v>
      </c>
      <c r="C1281" s="41" t="s">
        <v>859</v>
      </c>
      <c r="D1281" s="41"/>
      <c r="E1281" s="41">
        <v>22.46</v>
      </c>
      <c r="F1281" s="41">
        <v>21.783000000000001</v>
      </c>
      <c r="G1281" s="41">
        <v>23</v>
      </c>
      <c r="H1281">
        <f t="shared" si="29"/>
        <v>1.2169999999999987</v>
      </c>
      <c r="I1281" t="str">
        <f t="shared" si="28"/>
        <v xml:space="preserve"> </v>
      </c>
      <c r="J1281" s="42">
        <v>3701</v>
      </c>
      <c r="K1281" s="42">
        <v>111193</v>
      </c>
      <c r="L1281" s="42">
        <v>1.458</v>
      </c>
      <c r="M1281" s="42" t="str">
        <f t="shared" si="30"/>
        <v xml:space="preserve"> </v>
      </c>
      <c r="N1281" s="42" t="s">
        <v>102</v>
      </c>
      <c r="O1281" s="42">
        <v>0.70848999999999995</v>
      </c>
      <c r="P1281" s="42">
        <v>0</v>
      </c>
    </row>
    <row r="1282" spans="1:16">
      <c r="A1282" s="41">
        <v>62</v>
      </c>
      <c r="B1282" s="41" t="s">
        <v>860</v>
      </c>
      <c r="C1282" s="41" t="s">
        <v>861</v>
      </c>
      <c r="D1282" s="41"/>
      <c r="E1282" s="41">
        <v>22.489000000000001</v>
      </c>
      <c r="F1282" s="41">
        <v>21.933</v>
      </c>
      <c r="G1282" s="41">
        <v>22.942</v>
      </c>
      <c r="H1282">
        <f t="shared" si="29"/>
        <v>1.0090000000000003</v>
      </c>
      <c r="I1282" t="str">
        <f t="shared" si="28"/>
        <v>OUTSIDE</v>
      </c>
      <c r="J1282" s="42">
        <v>1264</v>
      </c>
      <c r="K1282" s="42">
        <v>42519</v>
      </c>
      <c r="L1282" s="42">
        <v>1.458</v>
      </c>
      <c r="M1282" s="42" t="str">
        <f t="shared" si="30"/>
        <v xml:space="preserve"> </v>
      </c>
      <c r="N1282" s="42" t="s">
        <v>102</v>
      </c>
      <c r="O1282" s="42">
        <v>6.2140700000000004</v>
      </c>
      <c r="P1282" s="42">
        <v>1.181</v>
      </c>
    </row>
    <row r="1283" spans="1:16">
      <c r="A1283" s="41">
        <v>63</v>
      </c>
      <c r="B1283" s="41" t="s">
        <v>862</v>
      </c>
      <c r="C1283" s="41" t="s">
        <v>105</v>
      </c>
      <c r="D1283" s="41" t="s">
        <v>126</v>
      </c>
      <c r="E1283" s="41">
        <v>22.494</v>
      </c>
      <c r="F1283" s="41">
        <v>21.707999999999998</v>
      </c>
      <c r="G1283" s="41">
        <v>23.65</v>
      </c>
      <c r="H1283">
        <f t="shared" si="29"/>
        <v>1.9420000000000002</v>
      </c>
      <c r="I1283" t="str">
        <f t="shared" si="28"/>
        <v xml:space="preserve"> </v>
      </c>
      <c r="J1283" s="42">
        <v>11498</v>
      </c>
      <c r="K1283" s="42">
        <v>372929</v>
      </c>
      <c r="L1283" s="42">
        <v>1.4590000000000001</v>
      </c>
      <c r="M1283" s="42" t="str">
        <f t="shared" si="30"/>
        <v xml:space="preserve"> </v>
      </c>
      <c r="N1283" s="42" t="s">
        <v>102</v>
      </c>
      <c r="O1283" s="42">
        <v>2.6701999999999999</v>
      </c>
      <c r="P1283" s="42">
        <v>1</v>
      </c>
    </row>
    <row r="1284" spans="1:16">
      <c r="A1284" s="41">
        <v>64</v>
      </c>
      <c r="B1284" s="41" t="s">
        <v>863</v>
      </c>
      <c r="C1284" s="41" t="s">
        <v>100</v>
      </c>
      <c r="D1284" s="41" t="s">
        <v>122</v>
      </c>
      <c r="E1284" s="41">
        <v>22.495999999999999</v>
      </c>
      <c r="F1284" s="41">
        <v>21.824999999999999</v>
      </c>
      <c r="G1284" s="41">
        <v>23.074999999999999</v>
      </c>
      <c r="H1284">
        <f t="shared" si="29"/>
        <v>1.25</v>
      </c>
      <c r="I1284" t="str">
        <f t="shared" si="28"/>
        <v xml:space="preserve"> </v>
      </c>
      <c r="J1284" s="42">
        <v>5344</v>
      </c>
      <c r="K1284" s="42">
        <v>160249</v>
      </c>
      <c r="L1284" s="42">
        <v>1.46</v>
      </c>
      <c r="M1284" s="42" t="str">
        <f t="shared" si="30"/>
        <v xml:space="preserve"> </v>
      </c>
      <c r="N1284" s="42" t="s">
        <v>102</v>
      </c>
      <c r="O1284" s="42">
        <v>0.53093999999999997</v>
      </c>
      <c r="P1284" s="42">
        <v>1.026</v>
      </c>
    </row>
    <row r="1285" spans="1:16">
      <c r="A1285" s="41">
        <v>65</v>
      </c>
      <c r="B1285" s="41" t="s">
        <v>864</v>
      </c>
      <c r="C1285" s="41" t="s">
        <v>639</v>
      </c>
      <c r="D1285" s="41" t="s">
        <v>114</v>
      </c>
      <c r="E1285" s="41">
        <v>22.516999999999999</v>
      </c>
      <c r="F1285" s="41">
        <v>22.042000000000002</v>
      </c>
      <c r="G1285" s="41">
        <v>23.25</v>
      </c>
      <c r="H1285">
        <f t="shared" si="29"/>
        <v>1.2079999999999984</v>
      </c>
      <c r="I1285" t="str">
        <f t="shared" ref="I1285:I1316" si="31">IF(ISNUMBER(H1285),(IF(OR(H1285&gt;2.492, H1285&lt;1.028),"OUTSIDE", " ")), " ")</f>
        <v xml:space="preserve"> </v>
      </c>
      <c r="J1285" s="42">
        <v>1039</v>
      </c>
      <c r="K1285" s="42">
        <v>31864</v>
      </c>
      <c r="L1285" s="42">
        <v>1.4610000000000001</v>
      </c>
      <c r="M1285" s="42" t="str">
        <f t="shared" si="30"/>
        <v xml:space="preserve"> </v>
      </c>
      <c r="N1285" s="42" t="s">
        <v>102</v>
      </c>
      <c r="O1285" s="42">
        <v>7.1626200000000004</v>
      </c>
      <c r="P1285" s="42">
        <v>1.0089999999999999</v>
      </c>
    </row>
    <row r="1286" spans="1:16">
      <c r="A1286" s="41">
        <v>66</v>
      </c>
      <c r="B1286" s="41" t="s">
        <v>865</v>
      </c>
      <c r="C1286" s="41" t="s">
        <v>866</v>
      </c>
      <c r="D1286" s="41"/>
      <c r="E1286" s="41">
        <v>22.472000000000001</v>
      </c>
      <c r="F1286" s="41">
        <v>21.908000000000001</v>
      </c>
      <c r="G1286" s="41">
        <v>23.117000000000001</v>
      </c>
      <c r="H1286">
        <f t="shared" si="29"/>
        <v>1.2089999999999996</v>
      </c>
      <c r="I1286" t="str">
        <f t="shared" si="31"/>
        <v xml:space="preserve"> </v>
      </c>
      <c r="J1286" s="42">
        <v>13986</v>
      </c>
      <c r="K1286" s="42">
        <v>429855</v>
      </c>
      <c r="L1286" s="42">
        <v>1.4570000000000001</v>
      </c>
      <c r="M1286" s="42" t="str">
        <f t="shared" si="30"/>
        <v xml:space="preserve"> </v>
      </c>
      <c r="N1286" s="42" t="s">
        <v>102</v>
      </c>
      <c r="O1286" s="42">
        <v>1.9629099999999999</v>
      </c>
      <c r="P1286" s="42">
        <v>0.91600000000000004</v>
      </c>
    </row>
    <row r="1287" spans="1:16">
      <c r="A1287" s="41">
        <v>67</v>
      </c>
      <c r="B1287" s="41" t="s">
        <v>867</v>
      </c>
      <c r="C1287" s="41" t="s">
        <v>868</v>
      </c>
      <c r="D1287" s="41"/>
      <c r="E1287" s="41">
        <v>22.478999999999999</v>
      </c>
      <c r="F1287" s="41">
        <v>21.917000000000002</v>
      </c>
      <c r="G1287" s="41">
        <v>23.007999999999999</v>
      </c>
      <c r="H1287">
        <f t="shared" si="29"/>
        <v>1.0909999999999975</v>
      </c>
      <c r="I1287" t="str">
        <f t="shared" si="31"/>
        <v xml:space="preserve"> </v>
      </c>
      <c r="J1287" s="42">
        <v>4038</v>
      </c>
      <c r="K1287" s="42">
        <v>117801</v>
      </c>
      <c r="L1287" s="42">
        <v>1.4570000000000001</v>
      </c>
      <c r="M1287" s="42" t="str">
        <f t="shared" si="30"/>
        <v xml:space="preserve"> </v>
      </c>
      <c r="N1287" s="42" t="s">
        <v>102</v>
      </c>
      <c r="O1287" s="42">
        <v>0.74368000000000001</v>
      </c>
      <c r="P1287" s="42">
        <v>0</v>
      </c>
    </row>
    <row r="1288" spans="1:16">
      <c r="A1288" s="41">
        <v>68</v>
      </c>
      <c r="B1288" s="41" t="s">
        <v>869</v>
      </c>
      <c r="C1288" s="41" t="s">
        <v>870</v>
      </c>
      <c r="D1288" s="41"/>
      <c r="E1288" s="41">
        <v>22.478999999999999</v>
      </c>
      <c r="F1288" s="41">
        <v>21.975000000000001</v>
      </c>
      <c r="G1288" s="41">
        <v>22.975000000000001</v>
      </c>
      <c r="H1288">
        <f t="shared" si="29"/>
        <v>1</v>
      </c>
      <c r="I1288" t="str">
        <f t="shared" si="31"/>
        <v>OUTSIDE</v>
      </c>
      <c r="J1288" s="42">
        <v>1462</v>
      </c>
      <c r="K1288" s="42">
        <v>44631</v>
      </c>
      <c r="L1288" s="42">
        <v>1.456</v>
      </c>
      <c r="M1288" s="42" t="str">
        <f t="shared" ref="M1288:M1319" si="32">IF(ISNUMBER(L1288),(IF(OR(L1288&gt;1.466, L1288&lt;1.456),"OUTSIDE", " ")), " ")</f>
        <v xml:space="preserve"> </v>
      </c>
      <c r="N1288" s="42" t="s">
        <v>102</v>
      </c>
      <c r="O1288" s="42">
        <v>1.13449</v>
      </c>
      <c r="P1288" s="42">
        <v>0</v>
      </c>
    </row>
    <row r="1289" spans="1:16">
      <c r="A1289" s="41">
        <v>69</v>
      </c>
      <c r="B1289" s="41" t="s">
        <v>871</v>
      </c>
      <c r="C1289" s="41" t="s">
        <v>872</v>
      </c>
      <c r="D1289" s="41"/>
      <c r="E1289" s="41">
        <v>22.504000000000001</v>
      </c>
      <c r="F1289" s="41">
        <v>22.016999999999999</v>
      </c>
      <c r="G1289" s="41">
        <v>22.933</v>
      </c>
      <c r="H1289">
        <f t="shared" si="29"/>
        <v>0.91600000000000037</v>
      </c>
      <c r="I1289" t="str">
        <f t="shared" si="31"/>
        <v>OUTSIDE</v>
      </c>
      <c r="J1289" s="42">
        <v>2171</v>
      </c>
      <c r="K1289" s="42">
        <v>68085</v>
      </c>
      <c r="L1289" s="42">
        <v>1.458</v>
      </c>
      <c r="M1289" s="42" t="str">
        <f t="shared" si="32"/>
        <v xml:space="preserve"> </v>
      </c>
      <c r="N1289" s="42" t="s">
        <v>102</v>
      </c>
      <c r="O1289" s="42">
        <v>0.89076999999999995</v>
      </c>
      <c r="P1289" s="42">
        <v>0</v>
      </c>
    </row>
    <row r="1290" spans="1:16">
      <c r="A1290" s="41">
        <v>70</v>
      </c>
      <c r="B1290" s="41" t="s">
        <v>873</v>
      </c>
      <c r="C1290" s="41" t="s">
        <v>874</v>
      </c>
      <c r="D1290" s="41"/>
      <c r="E1290" s="41">
        <v>22.495999999999999</v>
      </c>
      <c r="F1290" s="41">
        <v>21.925000000000001</v>
      </c>
      <c r="G1290" s="41">
        <v>22.966999999999999</v>
      </c>
      <c r="H1290">
        <f t="shared" si="29"/>
        <v>1.041999999999998</v>
      </c>
      <c r="I1290" t="str">
        <f t="shared" si="31"/>
        <v xml:space="preserve"> </v>
      </c>
      <c r="J1290" s="42">
        <v>1739</v>
      </c>
      <c r="K1290" s="42">
        <v>53458</v>
      </c>
      <c r="L1290" s="42">
        <v>1.4570000000000001</v>
      </c>
      <c r="M1290" s="42" t="str">
        <f t="shared" si="32"/>
        <v xml:space="preserve"> </v>
      </c>
      <c r="N1290" s="42" t="s">
        <v>102</v>
      </c>
      <c r="O1290" s="42">
        <v>6.5821500000000004</v>
      </c>
      <c r="P1290" s="42">
        <v>0.94399999999999995</v>
      </c>
    </row>
    <row r="1291" spans="1:16">
      <c r="A1291" s="41">
        <v>71</v>
      </c>
      <c r="B1291" s="41" t="s">
        <v>875</v>
      </c>
      <c r="C1291" s="41" t="s">
        <v>876</v>
      </c>
      <c r="D1291" s="41"/>
      <c r="E1291" s="41">
        <v>22.501000000000001</v>
      </c>
      <c r="F1291" s="41">
        <v>22.042000000000002</v>
      </c>
      <c r="G1291" s="41">
        <v>23.4</v>
      </c>
      <c r="H1291">
        <f t="shared" si="29"/>
        <v>1.357999999999997</v>
      </c>
      <c r="I1291" t="str">
        <f t="shared" si="31"/>
        <v xml:space="preserve"> </v>
      </c>
      <c r="J1291" s="42">
        <v>13547</v>
      </c>
      <c r="K1291" s="42">
        <v>395019</v>
      </c>
      <c r="L1291" s="42">
        <v>1.456</v>
      </c>
      <c r="M1291" s="42" t="str">
        <f t="shared" si="32"/>
        <v xml:space="preserve"> </v>
      </c>
      <c r="N1291" s="42" t="s">
        <v>102</v>
      </c>
      <c r="O1291" s="42">
        <v>1.5012700000000001</v>
      </c>
      <c r="P1291" s="42">
        <v>0</v>
      </c>
    </row>
    <row r="1292" spans="1:16">
      <c r="A1292" s="41">
        <v>72</v>
      </c>
      <c r="B1292" s="41" t="s">
        <v>877</v>
      </c>
      <c r="C1292" s="41" t="s">
        <v>878</v>
      </c>
      <c r="D1292" s="41"/>
      <c r="E1292" s="41">
        <v>22.507999999999999</v>
      </c>
      <c r="F1292" s="41">
        <v>21.867000000000001</v>
      </c>
      <c r="G1292" s="41">
        <v>22.983000000000001</v>
      </c>
      <c r="H1292">
        <f t="shared" si="29"/>
        <v>1.1159999999999997</v>
      </c>
      <c r="I1292" t="str">
        <f t="shared" si="31"/>
        <v xml:space="preserve"> </v>
      </c>
      <c r="J1292" s="42">
        <v>2990</v>
      </c>
      <c r="K1292" s="42">
        <v>90097</v>
      </c>
      <c r="L1292" s="42">
        <v>1.4590000000000001</v>
      </c>
      <c r="M1292" s="42" t="str">
        <f t="shared" si="32"/>
        <v xml:space="preserve"> </v>
      </c>
      <c r="N1292" s="42" t="s">
        <v>102</v>
      </c>
      <c r="O1292" s="42">
        <v>2.3913700000000002</v>
      </c>
      <c r="P1292" s="42">
        <v>1.367</v>
      </c>
    </row>
    <row r="1293" spans="1:16">
      <c r="A1293" s="41">
        <v>73</v>
      </c>
      <c r="B1293" s="41" t="s">
        <v>879</v>
      </c>
      <c r="C1293" s="41" t="s">
        <v>880</v>
      </c>
      <c r="D1293" s="41"/>
      <c r="E1293" s="41">
        <v>22.495999999999999</v>
      </c>
      <c r="F1293" s="41">
        <v>21.917000000000002</v>
      </c>
      <c r="G1293" s="41">
        <v>23.9</v>
      </c>
      <c r="H1293">
        <f t="shared" si="29"/>
        <v>1.982999999999997</v>
      </c>
      <c r="I1293" t="str">
        <f t="shared" si="31"/>
        <v xml:space="preserve"> </v>
      </c>
      <c r="J1293" s="42">
        <v>4090</v>
      </c>
      <c r="K1293" s="42">
        <v>143515</v>
      </c>
      <c r="L1293" s="42">
        <v>1.4570000000000001</v>
      </c>
      <c r="M1293" s="42" t="str">
        <f t="shared" si="32"/>
        <v xml:space="preserve"> </v>
      </c>
      <c r="N1293" s="42" t="s">
        <v>102</v>
      </c>
      <c r="O1293" s="42">
        <v>1.15869</v>
      </c>
      <c r="P1293" s="42">
        <v>0.84699999999999998</v>
      </c>
    </row>
    <row r="1294" spans="1:16">
      <c r="A1294" s="41">
        <v>74</v>
      </c>
      <c r="B1294" s="41" t="s">
        <v>881</v>
      </c>
      <c r="C1294" s="41" t="s">
        <v>882</v>
      </c>
      <c r="D1294" s="41"/>
      <c r="E1294" s="41">
        <v>22.484000000000002</v>
      </c>
      <c r="F1294" s="41">
        <v>21.992000000000001</v>
      </c>
      <c r="G1294" s="41">
        <v>22.975000000000001</v>
      </c>
      <c r="H1294">
        <f t="shared" si="29"/>
        <v>0.98300000000000054</v>
      </c>
      <c r="I1294" t="str">
        <f t="shared" si="31"/>
        <v>OUTSIDE</v>
      </c>
      <c r="J1294" s="42">
        <v>2499</v>
      </c>
      <c r="K1294" s="42">
        <v>69537</v>
      </c>
      <c r="L1294" s="42">
        <v>1.4550000000000001</v>
      </c>
      <c r="M1294" s="42" t="str">
        <f t="shared" si="32"/>
        <v>OUTSIDE</v>
      </c>
      <c r="N1294" s="42" t="s">
        <v>102</v>
      </c>
      <c r="O1294" s="42">
        <v>1.8435900000000001</v>
      </c>
      <c r="P1294" s="42">
        <v>0.82499999999999996</v>
      </c>
    </row>
    <row r="1295" spans="1:16">
      <c r="A1295" s="41">
        <v>75</v>
      </c>
      <c r="B1295" s="41" t="s">
        <v>883</v>
      </c>
      <c r="C1295" s="41" t="s">
        <v>884</v>
      </c>
      <c r="D1295" s="41"/>
      <c r="E1295" s="41">
        <v>22.486999999999998</v>
      </c>
      <c r="F1295" s="41">
        <v>21.983000000000001</v>
      </c>
      <c r="G1295" s="41">
        <v>22.992000000000001</v>
      </c>
      <c r="H1295">
        <f t="shared" si="29"/>
        <v>1.0090000000000003</v>
      </c>
      <c r="I1295" t="str">
        <f t="shared" si="31"/>
        <v>OUTSIDE</v>
      </c>
      <c r="J1295" s="42">
        <v>4094</v>
      </c>
      <c r="K1295" s="42">
        <v>110640</v>
      </c>
      <c r="L1295" s="42">
        <v>1.4570000000000001</v>
      </c>
      <c r="M1295" s="42" t="str">
        <f t="shared" si="32"/>
        <v xml:space="preserve"> </v>
      </c>
      <c r="N1295" s="42" t="s">
        <v>102</v>
      </c>
      <c r="O1295" s="42">
        <v>2.5374300000000001</v>
      </c>
      <c r="P1295" s="42">
        <v>0</v>
      </c>
    </row>
    <row r="1296" spans="1:16">
      <c r="A1296" s="41">
        <v>76</v>
      </c>
      <c r="B1296" s="41" t="s">
        <v>885</v>
      </c>
      <c r="C1296" s="41" t="s">
        <v>886</v>
      </c>
      <c r="D1296" s="41"/>
      <c r="E1296" s="41">
        <v>22.512</v>
      </c>
      <c r="F1296" s="41">
        <v>21.925000000000001</v>
      </c>
      <c r="G1296" s="41">
        <v>22.975000000000001</v>
      </c>
      <c r="H1296">
        <f t="shared" si="29"/>
        <v>1.0500000000000007</v>
      </c>
      <c r="I1296" t="str">
        <f t="shared" si="31"/>
        <v xml:space="preserve"> </v>
      </c>
      <c r="J1296" s="42">
        <v>4102</v>
      </c>
      <c r="K1296" s="42">
        <v>152280</v>
      </c>
      <c r="L1296" s="42">
        <v>1.458</v>
      </c>
      <c r="M1296" s="42" t="str">
        <f t="shared" si="32"/>
        <v xml:space="preserve"> </v>
      </c>
      <c r="N1296" s="42" t="s">
        <v>102</v>
      </c>
      <c r="O1296" s="42">
        <v>0.83992</v>
      </c>
      <c r="P1296" s="42">
        <v>0.75</v>
      </c>
    </row>
    <row r="1297" spans="1:16">
      <c r="A1297" s="41">
        <v>77</v>
      </c>
      <c r="B1297" s="41" t="s">
        <v>887</v>
      </c>
      <c r="C1297" s="41" t="s">
        <v>888</v>
      </c>
      <c r="D1297" s="41"/>
      <c r="E1297" s="41">
        <v>22.484000000000002</v>
      </c>
      <c r="F1297" s="41">
        <v>22.05</v>
      </c>
      <c r="G1297" s="41">
        <v>22.95</v>
      </c>
      <c r="H1297">
        <f t="shared" si="29"/>
        <v>0.89999999999999858</v>
      </c>
      <c r="I1297" t="str">
        <f t="shared" si="31"/>
        <v>OUTSIDE</v>
      </c>
      <c r="J1297" s="42">
        <v>2028</v>
      </c>
      <c r="K1297" s="42">
        <v>50407</v>
      </c>
      <c r="L1297" s="42">
        <v>1.4570000000000001</v>
      </c>
      <c r="M1297" s="42" t="str">
        <f t="shared" si="32"/>
        <v xml:space="preserve"> </v>
      </c>
      <c r="N1297" s="42" t="s">
        <v>102</v>
      </c>
      <c r="O1297" s="42">
        <v>2.3822299999999998</v>
      </c>
      <c r="P1297" s="42">
        <v>1.006</v>
      </c>
    </row>
    <row r="1298" spans="1:16">
      <c r="A1298" s="41">
        <v>78</v>
      </c>
      <c r="B1298" s="41" t="s">
        <v>889</v>
      </c>
      <c r="C1298" s="41" t="s">
        <v>890</v>
      </c>
      <c r="D1298" s="41"/>
      <c r="E1298" s="41">
        <v>22.452999999999999</v>
      </c>
      <c r="F1298" s="41">
        <v>21.925000000000001</v>
      </c>
      <c r="G1298" s="41">
        <v>23.283000000000001</v>
      </c>
      <c r="H1298">
        <f t="shared" si="29"/>
        <v>1.3580000000000005</v>
      </c>
      <c r="I1298" t="str">
        <f t="shared" si="31"/>
        <v xml:space="preserve"> </v>
      </c>
      <c r="J1298" s="42">
        <v>4747</v>
      </c>
      <c r="K1298" s="42">
        <v>142966</v>
      </c>
      <c r="L1298" s="42">
        <v>1.4570000000000001</v>
      </c>
      <c r="M1298" s="42" t="str">
        <f t="shared" si="32"/>
        <v xml:space="preserve"> </v>
      </c>
      <c r="N1298" s="42" t="s">
        <v>102</v>
      </c>
      <c r="O1298" s="42">
        <v>1.5754900000000001</v>
      </c>
      <c r="P1298" s="42">
        <v>0</v>
      </c>
    </row>
    <row r="1299" spans="1:16">
      <c r="A1299" s="41">
        <v>79</v>
      </c>
      <c r="B1299" s="41" t="s">
        <v>891</v>
      </c>
      <c r="C1299" s="41" t="s">
        <v>1091</v>
      </c>
      <c r="D1299" s="41"/>
      <c r="E1299" s="41">
        <v>22.466999999999999</v>
      </c>
      <c r="F1299" s="41">
        <v>21.933</v>
      </c>
      <c r="G1299" s="41">
        <v>22.917000000000002</v>
      </c>
      <c r="H1299">
        <f t="shared" si="29"/>
        <v>0.98400000000000176</v>
      </c>
      <c r="I1299" t="str">
        <f t="shared" si="31"/>
        <v>OUTSIDE</v>
      </c>
      <c r="J1299" s="42">
        <v>2924</v>
      </c>
      <c r="K1299" s="42">
        <v>94551</v>
      </c>
      <c r="L1299" s="42">
        <v>1.458</v>
      </c>
      <c r="M1299" s="42" t="str">
        <f t="shared" si="32"/>
        <v xml:space="preserve"> </v>
      </c>
      <c r="N1299" s="42" t="s">
        <v>102</v>
      </c>
      <c r="O1299" s="42">
        <v>1.4953099999999999</v>
      </c>
      <c r="P1299" s="42">
        <v>0</v>
      </c>
    </row>
    <row r="1300" spans="1:16">
      <c r="A1300" s="41">
        <v>80</v>
      </c>
      <c r="B1300" s="41" t="s">
        <v>1092</v>
      </c>
      <c r="C1300" s="41" t="s">
        <v>1093</v>
      </c>
      <c r="D1300" s="41"/>
      <c r="E1300" s="41">
        <v>22.405000000000001</v>
      </c>
      <c r="F1300" s="41">
        <v>22.091999999999999</v>
      </c>
      <c r="G1300" s="41">
        <v>23.817</v>
      </c>
      <c r="H1300">
        <f t="shared" si="29"/>
        <v>1.7250000000000014</v>
      </c>
      <c r="I1300" t="str">
        <f t="shared" si="31"/>
        <v xml:space="preserve"> </v>
      </c>
      <c r="J1300" s="42">
        <v>2219</v>
      </c>
      <c r="K1300" s="42">
        <v>89739</v>
      </c>
      <c r="L1300" s="42">
        <v>1.4530000000000001</v>
      </c>
      <c r="M1300" s="42" t="str">
        <f t="shared" si="32"/>
        <v>OUTSIDE</v>
      </c>
      <c r="N1300" s="42" t="s">
        <v>102</v>
      </c>
      <c r="O1300" s="42">
        <v>0.64846000000000004</v>
      </c>
      <c r="P1300" s="42">
        <v>1.0349999999999999</v>
      </c>
    </row>
    <row r="1301" spans="1:16">
      <c r="A1301" s="41">
        <v>81</v>
      </c>
      <c r="B1301" s="41" t="s">
        <v>1094</v>
      </c>
      <c r="C1301" s="41" t="s">
        <v>1095</v>
      </c>
      <c r="D1301" s="41"/>
      <c r="E1301" s="41">
        <v>22.466999999999999</v>
      </c>
      <c r="F1301" s="41">
        <v>21.832999999999998</v>
      </c>
      <c r="G1301" s="41">
        <v>23.225000000000001</v>
      </c>
      <c r="H1301">
        <f t="shared" si="29"/>
        <v>1.392000000000003</v>
      </c>
      <c r="I1301" t="str">
        <f t="shared" si="31"/>
        <v xml:space="preserve"> </v>
      </c>
      <c r="J1301" s="42">
        <v>1248</v>
      </c>
      <c r="K1301" s="42">
        <v>38916</v>
      </c>
      <c r="L1301" s="42">
        <v>1.4570000000000001</v>
      </c>
      <c r="M1301" s="42" t="str">
        <f t="shared" si="32"/>
        <v xml:space="preserve"> </v>
      </c>
      <c r="N1301" s="42" t="s">
        <v>102</v>
      </c>
      <c r="O1301" s="42">
        <v>0.33249000000000001</v>
      </c>
      <c r="P1301" s="42">
        <v>0.67</v>
      </c>
    </row>
    <row r="1302" spans="1:16">
      <c r="A1302" s="41">
        <v>82</v>
      </c>
      <c r="B1302" s="41" t="s">
        <v>1096</v>
      </c>
      <c r="C1302" s="41" t="s">
        <v>1097</v>
      </c>
      <c r="D1302" s="41"/>
      <c r="E1302" s="41">
        <v>22.442</v>
      </c>
      <c r="F1302" s="41">
        <v>22.024999999999999</v>
      </c>
      <c r="G1302" s="41">
        <v>22.933</v>
      </c>
      <c r="H1302">
        <f t="shared" si="29"/>
        <v>0.90800000000000125</v>
      </c>
      <c r="I1302" t="str">
        <f t="shared" si="31"/>
        <v>OUTSIDE</v>
      </c>
      <c r="J1302" s="42">
        <v>881</v>
      </c>
      <c r="K1302" s="42">
        <v>19954</v>
      </c>
      <c r="L1302" s="42">
        <v>1.4550000000000001</v>
      </c>
      <c r="M1302" s="42" t="str">
        <f t="shared" si="32"/>
        <v>OUTSIDE</v>
      </c>
      <c r="N1302" s="42" t="s">
        <v>102</v>
      </c>
      <c r="O1302" s="42">
        <v>2.2428900000000001</v>
      </c>
      <c r="P1302" s="42">
        <v>0.93400000000000005</v>
      </c>
    </row>
    <row r="1303" spans="1:16">
      <c r="A1303" s="41">
        <v>83</v>
      </c>
      <c r="B1303" s="41" t="s">
        <v>1098</v>
      </c>
      <c r="C1303" s="41" t="s">
        <v>1099</v>
      </c>
      <c r="D1303" s="41"/>
      <c r="E1303" s="41">
        <v>22.451000000000001</v>
      </c>
      <c r="F1303" s="41">
        <v>21.867000000000001</v>
      </c>
      <c r="G1303" s="41">
        <v>23.082999999999998</v>
      </c>
      <c r="H1303">
        <f t="shared" si="29"/>
        <v>1.2159999999999975</v>
      </c>
      <c r="I1303" t="str">
        <f t="shared" si="31"/>
        <v xml:space="preserve"> </v>
      </c>
      <c r="J1303" s="42">
        <v>4652</v>
      </c>
      <c r="K1303" s="42">
        <v>134604</v>
      </c>
      <c r="L1303" s="42">
        <v>1.4570000000000001</v>
      </c>
      <c r="M1303" s="42" t="str">
        <f t="shared" si="32"/>
        <v xml:space="preserve"> </v>
      </c>
      <c r="N1303" s="42" t="s">
        <v>102</v>
      </c>
      <c r="O1303" s="42">
        <v>0.86270999999999998</v>
      </c>
      <c r="P1303" s="42">
        <v>1.7190000000000001</v>
      </c>
    </row>
    <row r="1304" spans="1:16">
      <c r="A1304" s="41">
        <v>84</v>
      </c>
      <c r="B1304" s="41" t="s">
        <v>1100</v>
      </c>
      <c r="C1304" s="41" t="s">
        <v>1101</v>
      </c>
      <c r="D1304" s="41"/>
      <c r="E1304" s="41">
        <v>22.457999999999998</v>
      </c>
      <c r="F1304" s="41">
        <v>21.933</v>
      </c>
      <c r="G1304" s="41">
        <v>23.95</v>
      </c>
      <c r="H1304">
        <f t="shared" si="29"/>
        <v>2.0169999999999995</v>
      </c>
      <c r="I1304" t="str">
        <f t="shared" si="31"/>
        <v xml:space="preserve"> </v>
      </c>
      <c r="J1304" s="42">
        <v>1471</v>
      </c>
      <c r="K1304" s="42">
        <v>51774</v>
      </c>
      <c r="L1304" s="42">
        <v>1.4550000000000001</v>
      </c>
      <c r="M1304" s="42" t="str">
        <f t="shared" si="32"/>
        <v>OUTSIDE</v>
      </c>
      <c r="N1304" s="42" t="s">
        <v>102</v>
      </c>
      <c r="O1304" s="42">
        <v>1.5845100000000001</v>
      </c>
      <c r="P1304" s="42">
        <v>0</v>
      </c>
    </row>
    <row r="1305" spans="1:16">
      <c r="A1305" s="41">
        <v>85</v>
      </c>
      <c r="B1305" s="41" t="s">
        <v>1102</v>
      </c>
      <c r="C1305" s="41" t="s">
        <v>1103</v>
      </c>
      <c r="D1305" s="41"/>
      <c r="E1305" s="41">
        <v>22.459</v>
      </c>
      <c r="F1305" s="41">
        <v>22.007999999999999</v>
      </c>
      <c r="G1305" s="41">
        <v>23</v>
      </c>
      <c r="H1305">
        <f t="shared" si="29"/>
        <v>0.99200000000000088</v>
      </c>
      <c r="I1305" t="str">
        <f t="shared" si="31"/>
        <v>OUTSIDE</v>
      </c>
      <c r="J1305" s="42">
        <v>3396</v>
      </c>
      <c r="K1305" s="42">
        <v>95092</v>
      </c>
      <c r="L1305" s="42">
        <v>1.4570000000000001</v>
      </c>
      <c r="M1305" s="42" t="str">
        <f t="shared" si="32"/>
        <v xml:space="preserve"> </v>
      </c>
      <c r="N1305" s="42" t="s">
        <v>102</v>
      </c>
      <c r="O1305" s="42">
        <v>1.5235700000000001</v>
      </c>
      <c r="P1305" s="42">
        <v>0.75800000000000001</v>
      </c>
    </row>
    <row r="1306" spans="1:16">
      <c r="A1306" s="41">
        <v>86</v>
      </c>
      <c r="B1306" s="41" t="s">
        <v>1104</v>
      </c>
      <c r="C1306" s="41" t="s">
        <v>1105</v>
      </c>
      <c r="D1306" s="41"/>
      <c r="E1306" s="41">
        <v>22.46</v>
      </c>
      <c r="F1306" s="41">
        <v>22.058</v>
      </c>
      <c r="G1306" s="41">
        <v>22.966999999999999</v>
      </c>
      <c r="H1306">
        <f t="shared" si="29"/>
        <v>0.90899999999999892</v>
      </c>
      <c r="I1306" t="str">
        <f t="shared" si="31"/>
        <v>OUTSIDE</v>
      </c>
      <c r="J1306" s="42">
        <v>3631</v>
      </c>
      <c r="K1306" s="42">
        <v>91435</v>
      </c>
      <c r="L1306" s="42">
        <v>1.4570000000000001</v>
      </c>
      <c r="M1306" s="42" t="str">
        <f t="shared" si="32"/>
        <v xml:space="preserve"> </v>
      </c>
      <c r="N1306" s="42" t="s">
        <v>102</v>
      </c>
      <c r="O1306" s="42">
        <v>0.96464000000000005</v>
      </c>
      <c r="P1306" s="42">
        <v>0</v>
      </c>
    </row>
    <row r="1307" spans="1:16">
      <c r="A1307" s="41">
        <v>87</v>
      </c>
      <c r="B1307" s="41" t="s">
        <v>1106</v>
      </c>
      <c r="C1307" s="41" t="s">
        <v>1107</v>
      </c>
      <c r="D1307" s="41"/>
      <c r="E1307" s="41">
        <v>22.457000000000001</v>
      </c>
      <c r="F1307" s="41">
        <v>21.925000000000001</v>
      </c>
      <c r="G1307" s="41">
        <v>22.875</v>
      </c>
      <c r="H1307">
        <f t="shared" si="29"/>
        <v>0.94999999999999929</v>
      </c>
      <c r="I1307" t="str">
        <f t="shared" si="31"/>
        <v>OUTSIDE</v>
      </c>
      <c r="J1307" s="42">
        <v>1596</v>
      </c>
      <c r="K1307" s="42">
        <v>57892</v>
      </c>
      <c r="L1307" s="42">
        <v>1.4570000000000001</v>
      </c>
      <c r="M1307" s="42" t="str">
        <f t="shared" si="32"/>
        <v xml:space="preserve"> </v>
      </c>
      <c r="N1307" s="42" t="s">
        <v>102</v>
      </c>
      <c r="O1307" s="42">
        <v>1.0605899999999999</v>
      </c>
      <c r="P1307" s="42">
        <v>0.98599999999999999</v>
      </c>
    </row>
    <row r="1308" spans="1:16">
      <c r="A1308" s="41">
        <v>88</v>
      </c>
      <c r="B1308" s="41" t="s">
        <v>1108</v>
      </c>
      <c r="C1308" s="41" t="s">
        <v>1109</v>
      </c>
      <c r="D1308" s="41"/>
      <c r="E1308" s="41">
        <v>22.454999999999998</v>
      </c>
      <c r="F1308" s="41">
        <v>21.774999999999999</v>
      </c>
      <c r="G1308" s="41">
        <v>23.074999999999999</v>
      </c>
      <c r="H1308">
        <f t="shared" si="29"/>
        <v>1.3000000000000007</v>
      </c>
      <c r="I1308" t="str">
        <f t="shared" si="31"/>
        <v xml:space="preserve"> </v>
      </c>
      <c r="J1308" s="42">
        <v>2119</v>
      </c>
      <c r="K1308" s="42">
        <v>63650</v>
      </c>
      <c r="L1308" s="42">
        <v>1.456</v>
      </c>
      <c r="M1308" s="42" t="str">
        <f t="shared" si="32"/>
        <v xml:space="preserve"> </v>
      </c>
      <c r="N1308" s="42" t="s">
        <v>102</v>
      </c>
      <c r="O1308" s="42">
        <v>2.8695599999999999</v>
      </c>
      <c r="P1308" s="42">
        <v>1.224</v>
      </c>
    </row>
    <row r="1309" spans="1:16">
      <c r="A1309" s="41">
        <v>89</v>
      </c>
      <c r="B1309" s="41" t="s">
        <v>1110</v>
      </c>
      <c r="C1309" s="41" t="s">
        <v>1111</v>
      </c>
      <c r="D1309" s="41"/>
      <c r="E1309" s="41">
        <v>22.466000000000001</v>
      </c>
      <c r="F1309" s="41">
        <v>21.841999999999999</v>
      </c>
      <c r="G1309" s="41">
        <v>23.766999999999999</v>
      </c>
      <c r="H1309">
        <f t="shared" si="29"/>
        <v>1.9250000000000007</v>
      </c>
      <c r="I1309" t="str">
        <f t="shared" si="31"/>
        <v xml:space="preserve"> </v>
      </c>
      <c r="J1309" s="42">
        <v>5303</v>
      </c>
      <c r="K1309" s="42">
        <v>172213</v>
      </c>
      <c r="L1309" s="42">
        <v>1.458</v>
      </c>
      <c r="M1309" s="42" t="str">
        <f t="shared" si="32"/>
        <v xml:space="preserve"> </v>
      </c>
      <c r="N1309" s="42" t="s">
        <v>102</v>
      </c>
      <c r="O1309" s="42">
        <v>1.8849400000000001</v>
      </c>
      <c r="P1309" s="42">
        <v>0</v>
      </c>
    </row>
    <row r="1310" spans="1:16">
      <c r="A1310" s="41">
        <v>90</v>
      </c>
      <c r="B1310" s="41" t="s">
        <v>1112</v>
      </c>
      <c r="C1310" s="41" t="s">
        <v>1113</v>
      </c>
      <c r="D1310" s="41"/>
      <c r="E1310" s="41">
        <v>22.434000000000001</v>
      </c>
      <c r="F1310" s="41">
        <v>22.05</v>
      </c>
      <c r="G1310" s="41">
        <v>22.957999999999998</v>
      </c>
      <c r="H1310">
        <f t="shared" si="29"/>
        <v>0.9079999999999977</v>
      </c>
      <c r="I1310" t="str">
        <f t="shared" si="31"/>
        <v>OUTSIDE</v>
      </c>
      <c r="J1310" s="42">
        <v>4109</v>
      </c>
      <c r="K1310" s="42">
        <v>113122</v>
      </c>
      <c r="L1310" s="42">
        <v>1.4570000000000001</v>
      </c>
      <c r="M1310" s="42" t="str">
        <f t="shared" si="32"/>
        <v xml:space="preserve"> </v>
      </c>
      <c r="N1310" s="42" t="s">
        <v>102</v>
      </c>
      <c r="O1310" s="42">
        <v>1.77217</v>
      </c>
      <c r="P1310" s="42">
        <v>0</v>
      </c>
    </row>
    <row r="1311" spans="1:16">
      <c r="A1311" s="41">
        <v>91</v>
      </c>
      <c r="B1311" s="41" t="s">
        <v>1114</v>
      </c>
      <c r="C1311" s="41" t="s">
        <v>1115</v>
      </c>
      <c r="D1311" s="41"/>
      <c r="E1311" s="41">
        <v>22.463000000000001</v>
      </c>
      <c r="F1311" s="41">
        <v>22.074999999999999</v>
      </c>
      <c r="G1311" s="41">
        <v>23</v>
      </c>
      <c r="H1311">
        <f t="shared" si="29"/>
        <v>0.92500000000000071</v>
      </c>
      <c r="I1311" t="str">
        <f t="shared" si="31"/>
        <v>OUTSIDE</v>
      </c>
      <c r="J1311" s="42">
        <v>3336</v>
      </c>
      <c r="K1311" s="42">
        <v>106354</v>
      </c>
      <c r="L1311" s="42">
        <v>1.4570000000000001</v>
      </c>
      <c r="M1311" s="42" t="str">
        <f t="shared" si="32"/>
        <v xml:space="preserve"> </v>
      </c>
      <c r="N1311" s="42" t="s">
        <v>102</v>
      </c>
      <c r="O1311" s="42">
        <v>3.5327500000000001</v>
      </c>
      <c r="P1311" s="42">
        <v>0</v>
      </c>
    </row>
    <row r="1312" spans="1:16">
      <c r="A1312" s="41">
        <v>92</v>
      </c>
      <c r="B1312" s="41" t="s">
        <v>1116</v>
      </c>
      <c r="C1312" s="41" t="s">
        <v>1117</v>
      </c>
      <c r="D1312" s="41"/>
      <c r="E1312" s="41">
        <v>22.443999999999999</v>
      </c>
      <c r="F1312" s="41">
        <v>22</v>
      </c>
      <c r="G1312" s="41">
        <v>23.841999999999999</v>
      </c>
      <c r="H1312">
        <f t="shared" si="29"/>
        <v>1.8419999999999987</v>
      </c>
      <c r="I1312" t="str">
        <f t="shared" si="31"/>
        <v xml:space="preserve"> </v>
      </c>
      <c r="J1312" s="42">
        <v>5994</v>
      </c>
      <c r="K1312" s="42">
        <v>212013</v>
      </c>
      <c r="L1312" s="42">
        <v>1.456</v>
      </c>
      <c r="M1312" s="42" t="str">
        <f t="shared" si="32"/>
        <v xml:space="preserve"> </v>
      </c>
      <c r="N1312" s="42" t="s">
        <v>102</v>
      </c>
      <c r="O1312" s="42">
        <v>2.06901</v>
      </c>
      <c r="P1312" s="42">
        <v>0</v>
      </c>
    </row>
    <row r="1313" spans="1:16">
      <c r="A1313" s="41">
        <v>93</v>
      </c>
      <c r="B1313" s="41" t="s">
        <v>1118</v>
      </c>
      <c r="C1313" s="41" t="s">
        <v>1119</v>
      </c>
      <c r="D1313" s="41"/>
      <c r="E1313" s="41">
        <v>22.440999999999999</v>
      </c>
      <c r="F1313" s="41">
        <v>22</v>
      </c>
      <c r="G1313" s="41">
        <v>23</v>
      </c>
      <c r="H1313">
        <f t="shared" si="29"/>
        <v>1</v>
      </c>
      <c r="I1313" t="str">
        <f t="shared" si="31"/>
        <v>OUTSIDE</v>
      </c>
      <c r="J1313" s="42">
        <v>4389</v>
      </c>
      <c r="K1313" s="42">
        <v>124169</v>
      </c>
      <c r="L1313" s="42">
        <v>1.456</v>
      </c>
      <c r="M1313" s="42" t="str">
        <f t="shared" si="32"/>
        <v xml:space="preserve"> </v>
      </c>
      <c r="N1313" s="42" t="s">
        <v>102</v>
      </c>
      <c r="O1313" s="42">
        <v>2.8109600000000001</v>
      </c>
      <c r="P1313" s="42">
        <v>1.4810000000000001</v>
      </c>
    </row>
    <row r="1314" spans="1:16">
      <c r="A1314" s="41">
        <v>94</v>
      </c>
      <c r="B1314" s="41" t="s">
        <v>1120</v>
      </c>
      <c r="C1314" s="41" t="s">
        <v>1121</v>
      </c>
      <c r="D1314" s="41"/>
      <c r="E1314" s="41">
        <v>22.452999999999999</v>
      </c>
      <c r="F1314" s="41">
        <v>21.957999999999998</v>
      </c>
      <c r="G1314" s="41">
        <v>23.85</v>
      </c>
      <c r="H1314">
        <f t="shared" si="29"/>
        <v>1.892000000000003</v>
      </c>
      <c r="I1314" t="str">
        <f t="shared" si="31"/>
        <v xml:space="preserve"> </v>
      </c>
      <c r="J1314" s="42">
        <v>5061</v>
      </c>
      <c r="K1314" s="42">
        <v>168696</v>
      </c>
      <c r="L1314" s="42">
        <v>1.4570000000000001</v>
      </c>
      <c r="M1314" s="42" t="str">
        <f t="shared" si="32"/>
        <v xml:space="preserve"> </v>
      </c>
      <c r="N1314" s="42" t="s">
        <v>102</v>
      </c>
      <c r="O1314" s="42">
        <v>0.48781000000000002</v>
      </c>
      <c r="P1314" s="42">
        <v>0.73199999999999998</v>
      </c>
    </row>
    <row r="1315" spans="1:16">
      <c r="A1315" s="41">
        <v>95</v>
      </c>
      <c r="B1315" s="41" t="s">
        <v>1122</v>
      </c>
      <c r="C1315" s="41" t="s">
        <v>1123</v>
      </c>
      <c r="D1315" s="41"/>
      <c r="E1315" s="41">
        <v>22.45</v>
      </c>
      <c r="F1315" s="41">
        <v>22.082999999999998</v>
      </c>
      <c r="G1315" s="41">
        <v>22.942</v>
      </c>
      <c r="H1315">
        <f t="shared" si="29"/>
        <v>0.85900000000000176</v>
      </c>
      <c r="I1315" t="str">
        <f t="shared" si="31"/>
        <v>OUTSIDE</v>
      </c>
      <c r="J1315" s="42">
        <v>1201</v>
      </c>
      <c r="K1315" s="42">
        <v>29275</v>
      </c>
      <c r="L1315" s="42">
        <v>1.4550000000000001</v>
      </c>
      <c r="M1315" s="42" t="str">
        <f t="shared" si="32"/>
        <v>OUTSIDE</v>
      </c>
      <c r="N1315" s="42" t="s">
        <v>102</v>
      </c>
      <c r="O1315" s="42">
        <v>1.36131</v>
      </c>
      <c r="P1315" s="42">
        <v>0.88700000000000001</v>
      </c>
    </row>
    <row r="1316" spans="1:16">
      <c r="A1316" s="41">
        <v>96</v>
      </c>
      <c r="B1316" s="41" t="s">
        <v>1124</v>
      </c>
      <c r="C1316" s="41" t="s">
        <v>1125</v>
      </c>
      <c r="D1316" s="41"/>
      <c r="E1316" s="41">
        <v>22.443999999999999</v>
      </c>
      <c r="F1316" s="41">
        <v>21.933</v>
      </c>
      <c r="G1316" s="41">
        <v>23.033000000000001</v>
      </c>
      <c r="H1316">
        <f t="shared" si="29"/>
        <v>1.1000000000000014</v>
      </c>
      <c r="I1316" t="str">
        <f t="shared" si="31"/>
        <v xml:space="preserve"> </v>
      </c>
      <c r="J1316" s="42">
        <v>2904</v>
      </c>
      <c r="K1316" s="42">
        <v>81697</v>
      </c>
      <c r="L1316" s="42">
        <v>1.4570000000000001</v>
      </c>
      <c r="M1316" s="42" t="str">
        <f t="shared" si="32"/>
        <v xml:space="preserve"> </v>
      </c>
      <c r="N1316" s="42" t="s">
        <v>102</v>
      </c>
      <c r="O1316" s="42">
        <v>1.58907</v>
      </c>
      <c r="P1316" s="42">
        <v>0</v>
      </c>
    </row>
    <row r="1317" spans="1:16">
      <c r="A1317" s="41">
        <v>97</v>
      </c>
      <c r="B1317" s="41" t="s">
        <v>1126</v>
      </c>
      <c r="C1317" s="41" t="s">
        <v>1127</v>
      </c>
      <c r="D1317" s="41"/>
      <c r="E1317" s="41">
        <v>22.425000000000001</v>
      </c>
      <c r="F1317" s="41">
        <v>22</v>
      </c>
      <c r="G1317" s="41">
        <v>23.158000000000001</v>
      </c>
      <c r="H1317">
        <f t="shared" si="29"/>
        <v>1.1580000000000013</v>
      </c>
      <c r="I1317" t="str">
        <f t="shared" ref="I1317:I1334" si="33">IF(ISNUMBER(H1317),(IF(OR(H1317&gt;2.492, H1317&lt;1.028),"OUTSIDE", " ")), " ")</f>
        <v xml:space="preserve"> </v>
      </c>
      <c r="J1317" s="42">
        <v>3010</v>
      </c>
      <c r="K1317" s="42">
        <v>95366</v>
      </c>
      <c r="L1317" s="42">
        <v>1.4570000000000001</v>
      </c>
      <c r="M1317" s="42" t="str">
        <f t="shared" si="32"/>
        <v xml:space="preserve"> </v>
      </c>
      <c r="N1317" s="42" t="s">
        <v>102</v>
      </c>
      <c r="O1317" s="42" t="s">
        <v>102</v>
      </c>
      <c r="P1317" s="42" t="s">
        <v>102</v>
      </c>
    </row>
    <row r="1318" spans="1:16">
      <c r="A1318" s="41">
        <v>98</v>
      </c>
      <c r="B1318" s="41" t="s">
        <v>1128</v>
      </c>
      <c r="C1318" s="41" t="s">
        <v>1129</v>
      </c>
      <c r="D1318" s="41"/>
      <c r="E1318" s="41" t="s">
        <v>102</v>
      </c>
      <c r="F1318" s="41" t="s">
        <v>102</v>
      </c>
      <c r="G1318" s="41" t="s">
        <v>102</v>
      </c>
      <c r="H1318" t="e">
        <f t="shared" si="29"/>
        <v>#VALUE!</v>
      </c>
      <c r="I1318" t="str">
        <f t="shared" si="33"/>
        <v xml:space="preserve"> </v>
      </c>
      <c r="J1318" s="42" t="s">
        <v>102</v>
      </c>
      <c r="K1318" s="42" t="s">
        <v>102</v>
      </c>
      <c r="L1318" s="42"/>
      <c r="M1318" s="42" t="str">
        <f t="shared" si="32"/>
        <v xml:space="preserve"> </v>
      </c>
      <c r="N1318" s="42" t="s">
        <v>102</v>
      </c>
      <c r="O1318" s="42">
        <v>3.6272700000000002</v>
      </c>
      <c r="P1318" s="42">
        <v>1.2729999999999999</v>
      </c>
    </row>
    <row r="1319" spans="1:16">
      <c r="A1319" s="41">
        <v>99</v>
      </c>
      <c r="B1319" s="41" t="s">
        <v>1130</v>
      </c>
      <c r="C1319" s="41" t="s">
        <v>1131</v>
      </c>
      <c r="D1319" s="41"/>
      <c r="E1319" s="41">
        <v>22.423999999999999</v>
      </c>
      <c r="F1319" s="41">
        <v>21.641999999999999</v>
      </c>
      <c r="G1319" s="41">
        <v>23.966999999999999</v>
      </c>
      <c r="H1319">
        <f t="shared" ref="H1319:H1382" si="34">G1319-F1319</f>
        <v>2.3249999999999993</v>
      </c>
      <c r="I1319" t="str">
        <f t="shared" si="33"/>
        <v xml:space="preserve"> </v>
      </c>
      <c r="J1319" s="42">
        <v>6269</v>
      </c>
      <c r="K1319" s="42">
        <v>217686</v>
      </c>
      <c r="L1319" s="42">
        <v>1.4570000000000001</v>
      </c>
      <c r="M1319" s="42" t="str">
        <f t="shared" si="32"/>
        <v xml:space="preserve"> </v>
      </c>
      <c r="N1319" s="42" t="s">
        <v>102</v>
      </c>
      <c r="O1319" s="42" t="s">
        <v>102</v>
      </c>
      <c r="P1319" s="42" t="s">
        <v>102</v>
      </c>
    </row>
    <row r="1320" spans="1:16">
      <c r="A1320" s="41">
        <v>100</v>
      </c>
      <c r="B1320" s="41" t="s">
        <v>1132</v>
      </c>
      <c r="C1320" s="41" t="s">
        <v>1133</v>
      </c>
      <c r="D1320" s="41"/>
      <c r="E1320" s="41" t="s">
        <v>102</v>
      </c>
      <c r="F1320" s="41" t="s">
        <v>102</v>
      </c>
      <c r="G1320" s="41" t="s">
        <v>102</v>
      </c>
      <c r="H1320" t="e">
        <f t="shared" si="34"/>
        <v>#VALUE!</v>
      </c>
      <c r="I1320" t="str">
        <f t="shared" si="33"/>
        <v xml:space="preserve"> </v>
      </c>
      <c r="J1320" s="42" t="s">
        <v>102</v>
      </c>
      <c r="K1320" s="42" t="s">
        <v>102</v>
      </c>
      <c r="L1320" s="42"/>
      <c r="M1320" s="42" t="str">
        <f t="shared" ref="M1320:M1343" si="35">IF(ISNUMBER(L1320),(IF(OR(L1320&gt;1.466, L1320&lt;1.456),"OUTSIDE", " ")), " ")</f>
        <v xml:space="preserve"> </v>
      </c>
      <c r="N1320" s="42" t="s">
        <v>102</v>
      </c>
      <c r="O1320" s="42" t="s">
        <v>102</v>
      </c>
      <c r="P1320" s="42" t="s">
        <v>102</v>
      </c>
    </row>
    <row r="1321" spans="1:16">
      <c r="A1321" s="41">
        <v>101</v>
      </c>
      <c r="B1321" s="41" t="s">
        <v>1134</v>
      </c>
      <c r="C1321" s="41" t="s">
        <v>1135</v>
      </c>
      <c r="D1321" s="41"/>
      <c r="E1321" s="41" t="s">
        <v>102</v>
      </c>
      <c r="F1321" s="41" t="s">
        <v>102</v>
      </c>
      <c r="G1321" s="41" t="s">
        <v>102</v>
      </c>
      <c r="H1321" t="e">
        <f t="shared" si="34"/>
        <v>#VALUE!</v>
      </c>
      <c r="I1321" t="str">
        <f t="shared" si="33"/>
        <v xml:space="preserve"> </v>
      </c>
      <c r="J1321" s="42" t="s">
        <v>102</v>
      </c>
      <c r="K1321" s="42" t="s">
        <v>102</v>
      </c>
      <c r="L1321" s="42"/>
      <c r="M1321" s="42" t="str">
        <f t="shared" si="35"/>
        <v xml:space="preserve"> </v>
      </c>
      <c r="N1321" s="42" t="s">
        <v>102</v>
      </c>
      <c r="O1321" s="42">
        <v>4.5116199999999997</v>
      </c>
      <c r="P1321" s="42">
        <v>1.601</v>
      </c>
    </row>
    <row r="1322" spans="1:16">
      <c r="A1322" s="41">
        <v>102</v>
      </c>
      <c r="B1322" s="41" t="s">
        <v>1136</v>
      </c>
      <c r="C1322" s="41" t="s">
        <v>1137</v>
      </c>
      <c r="D1322" s="41"/>
      <c r="E1322" s="41">
        <v>22.443999999999999</v>
      </c>
      <c r="F1322" s="41">
        <v>21.733000000000001</v>
      </c>
      <c r="G1322" s="41">
        <v>23.716999999999999</v>
      </c>
      <c r="H1322">
        <f t="shared" si="34"/>
        <v>1.9839999999999982</v>
      </c>
      <c r="I1322" t="str">
        <f t="shared" si="33"/>
        <v xml:space="preserve"> </v>
      </c>
      <c r="J1322" s="42">
        <v>7464</v>
      </c>
      <c r="K1322" s="42">
        <v>270759</v>
      </c>
      <c r="L1322" s="42">
        <v>1.458</v>
      </c>
      <c r="M1322" s="42" t="str">
        <f t="shared" si="35"/>
        <v xml:space="preserve"> </v>
      </c>
      <c r="N1322" s="42" t="s">
        <v>102</v>
      </c>
      <c r="O1322" s="42">
        <v>0.28012999999999999</v>
      </c>
      <c r="P1322" s="42">
        <v>0.622</v>
      </c>
    </row>
    <row r="1323" spans="1:16">
      <c r="A1323" s="41">
        <v>103</v>
      </c>
      <c r="B1323" s="41" t="s">
        <v>1138</v>
      </c>
      <c r="C1323" s="41" t="s">
        <v>1139</v>
      </c>
      <c r="D1323" s="41"/>
      <c r="E1323" s="41">
        <v>22.448</v>
      </c>
      <c r="F1323" s="41">
        <v>22.132999999999999</v>
      </c>
      <c r="G1323" s="41">
        <v>22.832999999999998</v>
      </c>
      <c r="H1323">
        <f t="shared" si="34"/>
        <v>0.69999999999999929</v>
      </c>
      <c r="I1323" t="str">
        <f t="shared" si="33"/>
        <v>OUTSIDE</v>
      </c>
      <c r="J1323" s="42">
        <v>783</v>
      </c>
      <c r="K1323" s="42">
        <v>16811</v>
      </c>
      <c r="L1323" s="42">
        <v>1.458</v>
      </c>
      <c r="M1323" s="42" t="str">
        <f t="shared" si="35"/>
        <v xml:space="preserve"> </v>
      </c>
      <c r="N1323" s="42" t="s">
        <v>102</v>
      </c>
      <c r="O1323" s="42">
        <v>1.0860799999999999</v>
      </c>
      <c r="P1323" s="42">
        <v>0.84</v>
      </c>
    </row>
    <row r="1324" spans="1:16">
      <c r="A1324" s="41">
        <v>104</v>
      </c>
      <c r="B1324" s="41" t="s">
        <v>1140</v>
      </c>
      <c r="C1324" s="41" t="s">
        <v>1141</v>
      </c>
      <c r="D1324" s="41"/>
      <c r="E1324" s="41">
        <v>22.448</v>
      </c>
      <c r="F1324" s="41">
        <v>21.891999999999999</v>
      </c>
      <c r="G1324" s="41">
        <v>22.957999999999998</v>
      </c>
      <c r="H1324">
        <f t="shared" si="34"/>
        <v>1.0659999999999989</v>
      </c>
      <c r="I1324" t="str">
        <f t="shared" si="33"/>
        <v xml:space="preserve"> </v>
      </c>
      <c r="J1324" s="42">
        <v>2417</v>
      </c>
      <c r="K1324" s="42">
        <v>65180</v>
      </c>
      <c r="L1324" s="42">
        <v>1.4570000000000001</v>
      </c>
      <c r="M1324" s="42" t="str">
        <f t="shared" si="35"/>
        <v xml:space="preserve"> </v>
      </c>
      <c r="N1324" s="42" t="s">
        <v>102</v>
      </c>
      <c r="O1324" s="42">
        <v>0.73512</v>
      </c>
      <c r="P1324" s="42">
        <v>0.79</v>
      </c>
    </row>
    <row r="1325" spans="1:16">
      <c r="A1325" s="41">
        <v>105</v>
      </c>
      <c r="B1325" s="41" t="s">
        <v>1142</v>
      </c>
      <c r="C1325" s="41" t="s">
        <v>1143</v>
      </c>
      <c r="D1325" s="41"/>
      <c r="E1325" s="41">
        <v>22.454000000000001</v>
      </c>
      <c r="F1325" s="41">
        <v>22.033000000000001</v>
      </c>
      <c r="G1325" s="41">
        <v>23</v>
      </c>
      <c r="H1325">
        <f t="shared" si="34"/>
        <v>0.96699999999999875</v>
      </c>
      <c r="I1325" t="str">
        <f t="shared" si="33"/>
        <v>OUTSIDE</v>
      </c>
      <c r="J1325" s="42">
        <v>1714</v>
      </c>
      <c r="K1325" s="42">
        <v>44117</v>
      </c>
      <c r="L1325" s="42">
        <v>1.4570000000000001</v>
      </c>
      <c r="M1325" s="42" t="str">
        <f t="shared" si="35"/>
        <v xml:space="preserve"> </v>
      </c>
      <c r="N1325" s="42" t="s">
        <v>102</v>
      </c>
      <c r="O1325" s="42">
        <v>4.8073100000000002</v>
      </c>
      <c r="P1325" s="42">
        <v>0</v>
      </c>
    </row>
    <row r="1326" spans="1:16">
      <c r="A1326" s="41">
        <v>106</v>
      </c>
      <c r="B1326" s="41" t="s">
        <v>1144</v>
      </c>
      <c r="C1326" s="41" t="s">
        <v>1145</v>
      </c>
      <c r="D1326" s="41"/>
      <c r="E1326" s="41">
        <v>22.446999999999999</v>
      </c>
      <c r="F1326" s="41">
        <v>22</v>
      </c>
      <c r="G1326" s="41">
        <v>22.992000000000001</v>
      </c>
      <c r="H1326">
        <f t="shared" si="34"/>
        <v>0.99200000000000088</v>
      </c>
      <c r="I1326" t="str">
        <f t="shared" si="33"/>
        <v>OUTSIDE</v>
      </c>
      <c r="J1326" s="42">
        <v>10046</v>
      </c>
      <c r="K1326" s="42">
        <v>288504</v>
      </c>
      <c r="L1326" s="42">
        <v>1.458</v>
      </c>
      <c r="M1326" s="42" t="str">
        <f t="shared" si="35"/>
        <v xml:space="preserve"> </v>
      </c>
      <c r="N1326" s="42" t="s">
        <v>102</v>
      </c>
      <c r="O1326" s="42">
        <v>0.19509000000000001</v>
      </c>
      <c r="P1326" s="42">
        <v>0.65200000000000002</v>
      </c>
    </row>
    <row r="1327" spans="1:16">
      <c r="A1327" s="41">
        <v>107</v>
      </c>
      <c r="B1327" s="41" t="s">
        <v>1146</v>
      </c>
      <c r="C1327" s="41" t="s">
        <v>1147</v>
      </c>
      <c r="D1327" s="41"/>
      <c r="E1327" s="41">
        <v>22.448</v>
      </c>
      <c r="F1327" s="41">
        <v>22.15</v>
      </c>
      <c r="G1327" s="41">
        <v>22.891999999999999</v>
      </c>
      <c r="H1327">
        <f t="shared" si="34"/>
        <v>0.74200000000000088</v>
      </c>
      <c r="I1327" t="str">
        <f t="shared" si="33"/>
        <v>OUTSIDE</v>
      </c>
      <c r="J1327" s="42">
        <v>527</v>
      </c>
      <c r="K1327" s="42">
        <v>11708</v>
      </c>
      <c r="L1327" s="42">
        <v>1.4570000000000001</v>
      </c>
      <c r="M1327" s="42" t="str">
        <f t="shared" si="35"/>
        <v xml:space="preserve"> </v>
      </c>
      <c r="N1327" s="42" t="s">
        <v>102</v>
      </c>
      <c r="O1327" s="42">
        <v>4.2140399999999998</v>
      </c>
      <c r="P1327" s="42">
        <v>0.89600000000000002</v>
      </c>
    </row>
    <row r="1328" spans="1:16">
      <c r="A1328" s="41">
        <v>108</v>
      </c>
      <c r="B1328" s="41" t="s">
        <v>948</v>
      </c>
      <c r="C1328" s="41" t="s">
        <v>949</v>
      </c>
      <c r="D1328" s="41"/>
      <c r="E1328" s="41">
        <v>22.439</v>
      </c>
      <c r="F1328" s="41">
        <v>21.992000000000001</v>
      </c>
      <c r="G1328" s="41">
        <v>23.274999999999999</v>
      </c>
      <c r="H1328">
        <f t="shared" si="34"/>
        <v>1.2829999999999977</v>
      </c>
      <c r="I1328" t="str">
        <f t="shared" si="33"/>
        <v xml:space="preserve"> </v>
      </c>
      <c r="J1328" s="42">
        <v>8861</v>
      </c>
      <c r="K1328" s="42">
        <v>252900</v>
      </c>
      <c r="L1328" s="42">
        <v>1.458</v>
      </c>
      <c r="M1328" s="42" t="str">
        <f t="shared" si="35"/>
        <v xml:space="preserve"> </v>
      </c>
      <c r="N1328" s="42" t="s">
        <v>102</v>
      </c>
      <c r="O1328" s="42">
        <v>0.54623999999999995</v>
      </c>
      <c r="P1328" s="42">
        <v>0.86499999999999999</v>
      </c>
    </row>
    <row r="1329" spans="1:16">
      <c r="A1329" s="41">
        <v>109</v>
      </c>
      <c r="B1329" s="41" t="s">
        <v>950</v>
      </c>
      <c r="C1329" s="41" t="s">
        <v>951</v>
      </c>
      <c r="D1329" s="41"/>
      <c r="E1329" s="41">
        <v>22.408999999999999</v>
      </c>
      <c r="F1329" s="41">
        <v>21.917000000000002</v>
      </c>
      <c r="G1329" s="41">
        <v>22.95</v>
      </c>
      <c r="H1329">
        <f t="shared" si="34"/>
        <v>1.0329999999999977</v>
      </c>
      <c r="I1329" t="str">
        <f t="shared" si="33"/>
        <v xml:space="preserve"> </v>
      </c>
      <c r="J1329" s="42">
        <v>1163</v>
      </c>
      <c r="K1329" s="42">
        <v>32782</v>
      </c>
      <c r="L1329" s="42">
        <v>1.456</v>
      </c>
      <c r="M1329" s="42" t="str">
        <f t="shared" si="35"/>
        <v xml:space="preserve"> </v>
      </c>
      <c r="N1329" s="42" t="s">
        <v>102</v>
      </c>
      <c r="O1329" s="42">
        <v>0.65929000000000004</v>
      </c>
      <c r="P1329" s="42">
        <v>0.89100000000000001</v>
      </c>
    </row>
    <row r="1330" spans="1:16">
      <c r="A1330" s="41">
        <v>110</v>
      </c>
      <c r="B1330" s="41" t="s">
        <v>952</v>
      </c>
      <c r="C1330" s="41" t="s">
        <v>953</v>
      </c>
      <c r="D1330" s="41"/>
      <c r="E1330" s="41">
        <v>22.419</v>
      </c>
      <c r="F1330" s="41">
        <v>21.957999999999998</v>
      </c>
      <c r="G1330" s="41">
        <v>23.1</v>
      </c>
      <c r="H1330">
        <f t="shared" si="34"/>
        <v>1.142000000000003</v>
      </c>
      <c r="I1330" t="str">
        <f t="shared" si="33"/>
        <v xml:space="preserve"> </v>
      </c>
      <c r="J1330" s="42">
        <v>1408</v>
      </c>
      <c r="K1330" s="42">
        <v>39566</v>
      </c>
      <c r="L1330" s="42">
        <v>1.458</v>
      </c>
      <c r="M1330" s="42" t="str">
        <f t="shared" si="35"/>
        <v xml:space="preserve"> </v>
      </c>
      <c r="N1330" s="42" t="s">
        <v>102</v>
      </c>
      <c r="O1330" s="42">
        <v>1.84785</v>
      </c>
      <c r="P1330" s="42">
        <v>1.4430000000000001</v>
      </c>
    </row>
    <row r="1331" spans="1:16">
      <c r="A1331" s="41">
        <v>111</v>
      </c>
      <c r="B1331" s="41" t="s">
        <v>954</v>
      </c>
      <c r="C1331" s="41" t="s">
        <v>955</v>
      </c>
      <c r="D1331" s="41"/>
      <c r="E1331" s="41">
        <v>22.4</v>
      </c>
      <c r="F1331" s="41">
        <v>21.917000000000002</v>
      </c>
      <c r="G1331" s="41">
        <v>23.725000000000001</v>
      </c>
      <c r="H1331">
        <f t="shared" si="34"/>
        <v>1.8079999999999998</v>
      </c>
      <c r="I1331" t="str">
        <f t="shared" si="33"/>
        <v xml:space="preserve"> </v>
      </c>
      <c r="J1331" s="42">
        <v>3333</v>
      </c>
      <c r="K1331" s="42">
        <v>110896</v>
      </c>
      <c r="L1331" s="42">
        <v>1.4570000000000001</v>
      </c>
      <c r="M1331" s="42" t="str">
        <f t="shared" si="35"/>
        <v xml:space="preserve"> </v>
      </c>
      <c r="N1331" s="42" t="s">
        <v>102</v>
      </c>
      <c r="O1331" s="42" t="s">
        <v>102</v>
      </c>
      <c r="P1331" s="42" t="s">
        <v>102</v>
      </c>
    </row>
    <row r="1332" spans="1:16">
      <c r="A1332" s="41">
        <v>112</v>
      </c>
      <c r="B1332" s="41" t="s">
        <v>956</v>
      </c>
      <c r="C1332" s="41" t="s">
        <v>957</v>
      </c>
      <c r="D1332" s="41"/>
      <c r="E1332" s="41" t="s">
        <v>102</v>
      </c>
      <c r="F1332" s="41" t="s">
        <v>102</v>
      </c>
      <c r="G1332" s="41" t="s">
        <v>102</v>
      </c>
      <c r="H1332" t="e">
        <f t="shared" si="34"/>
        <v>#VALUE!</v>
      </c>
      <c r="I1332" t="str">
        <f t="shared" si="33"/>
        <v xml:space="preserve"> </v>
      </c>
      <c r="J1332" s="42" t="s">
        <v>102</v>
      </c>
      <c r="K1332" s="42" t="s">
        <v>102</v>
      </c>
      <c r="L1332" s="42"/>
      <c r="M1332" s="42" t="str">
        <f t="shared" si="35"/>
        <v xml:space="preserve"> </v>
      </c>
      <c r="N1332" s="42" t="s">
        <v>102</v>
      </c>
      <c r="O1332" s="42" t="s">
        <v>102</v>
      </c>
      <c r="P1332" s="42" t="s">
        <v>102</v>
      </c>
    </row>
    <row r="1333" spans="1:16">
      <c r="A1333" s="41">
        <v>113</v>
      </c>
      <c r="B1333" s="41" t="s">
        <v>958</v>
      </c>
      <c r="C1333" s="41" t="s">
        <v>959</v>
      </c>
      <c r="D1333" s="41"/>
      <c r="E1333" s="41" t="s">
        <v>102</v>
      </c>
      <c r="F1333" s="41" t="s">
        <v>102</v>
      </c>
      <c r="G1333" s="41" t="s">
        <v>102</v>
      </c>
      <c r="H1333" t="e">
        <f t="shared" si="34"/>
        <v>#VALUE!</v>
      </c>
      <c r="I1333" t="str">
        <f t="shared" si="33"/>
        <v xml:space="preserve"> </v>
      </c>
      <c r="J1333" s="42" t="s">
        <v>102</v>
      </c>
      <c r="K1333" s="42" t="s">
        <v>102</v>
      </c>
      <c r="L1333" s="42"/>
      <c r="M1333" s="42" t="str">
        <f t="shared" si="35"/>
        <v xml:space="preserve"> </v>
      </c>
      <c r="N1333" s="42" t="s">
        <v>102</v>
      </c>
      <c r="O1333" s="42" t="s">
        <v>102</v>
      </c>
      <c r="P1333" s="42" t="s">
        <v>102</v>
      </c>
    </row>
    <row r="1334" spans="1:16">
      <c r="A1334" s="41">
        <v>114</v>
      </c>
      <c r="B1334" s="41" t="s">
        <v>960</v>
      </c>
      <c r="C1334" s="41" t="s">
        <v>760</v>
      </c>
      <c r="D1334" s="41"/>
      <c r="E1334" s="41" t="s">
        <v>102</v>
      </c>
      <c r="F1334" s="41" t="s">
        <v>102</v>
      </c>
      <c r="G1334" s="41" t="s">
        <v>102</v>
      </c>
      <c r="H1334" t="e">
        <f t="shared" si="34"/>
        <v>#VALUE!</v>
      </c>
      <c r="I1334" t="str">
        <f t="shared" si="33"/>
        <v xml:space="preserve"> </v>
      </c>
      <c r="J1334" s="42" t="s">
        <v>102</v>
      </c>
      <c r="K1334" s="42" t="s">
        <v>102</v>
      </c>
      <c r="L1334" s="42"/>
      <c r="M1334" s="42" t="str">
        <f t="shared" si="35"/>
        <v xml:space="preserve"> </v>
      </c>
      <c r="N1334" s="42" t="s">
        <v>102</v>
      </c>
      <c r="O1334" s="42">
        <v>12.883430000000001</v>
      </c>
      <c r="P1334" s="42">
        <v>1.3460000000000001</v>
      </c>
    </row>
    <row r="1335" spans="1:16">
      <c r="A1335" s="41">
        <v>1</v>
      </c>
      <c r="B1335" s="41" t="s">
        <v>967</v>
      </c>
      <c r="C1335" s="41" t="s">
        <v>129</v>
      </c>
      <c r="D1335" s="41" t="s">
        <v>424</v>
      </c>
      <c r="E1335" s="41">
        <v>22.510999999999999</v>
      </c>
      <c r="F1335" s="41">
        <v>21.516999999999999</v>
      </c>
      <c r="G1335" s="41">
        <v>23.917000000000002</v>
      </c>
      <c r="H1335">
        <f t="shared" si="34"/>
        <v>2.4000000000000021</v>
      </c>
      <c r="I1335" t="str">
        <f>IF(ISNUMBER(H1335),(IF(OR(H1335&gt;2.6, H1335&lt;0.992),"OUTSIDE", " ")), " ")</f>
        <v xml:space="preserve"> </v>
      </c>
      <c r="J1335" s="42">
        <v>20506</v>
      </c>
      <c r="K1335" s="42">
        <v>773181</v>
      </c>
      <c r="L1335" s="42">
        <v>1.4650000000000001</v>
      </c>
      <c r="M1335" s="42" t="str">
        <f t="shared" si="35"/>
        <v xml:space="preserve"> </v>
      </c>
      <c r="N1335" s="42" t="s">
        <v>102</v>
      </c>
      <c r="O1335" s="42">
        <v>0.60243000000000002</v>
      </c>
      <c r="P1335" s="42">
        <v>1.2130000000000001</v>
      </c>
    </row>
    <row r="1336" spans="1:16">
      <c r="A1336" s="41">
        <v>2</v>
      </c>
      <c r="B1336" s="41" t="s">
        <v>968</v>
      </c>
      <c r="C1336" s="41" t="s">
        <v>113</v>
      </c>
      <c r="D1336" s="41" t="s">
        <v>412</v>
      </c>
      <c r="E1336" s="41">
        <v>22.532</v>
      </c>
      <c r="F1336" s="41">
        <v>21.832999999999998</v>
      </c>
      <c r="G1336" s="41">
        <v>23.433</v>
      </c>
      <c r="H1336">
        <f t="shared" si="34"/>
        <v>1.6000000000000014</v>
      </c>
      <c r="I1336" t="str">
        <f t="shared" ref="I1336:I1367" si="36">IF(ISNUMBER(H1336),(IF(OR(H1336&gt;2.517, H1336&lt;0.992),"OUTSIDE", " ")), " ")</f>
        <v xml:space="preserve"> </v>
      </c>
      <c r="J1336" s="42">
        <v>1020</v>
      </c>
      <c r="K1336" s="42">
        <v>36154</v>
      </c>
      <c r="L1336" s="42">
        <v>1.466</v>
      </c>
      <c r="M1336" s="42" t="str">
        <f t="shared" si="35"/>
        <v xml:space="preserve"> </v>
      </c>
      <c r="N1336" s="42" t="s">
        <v>102</v>
      </c>
      <c r="O1336" s="42">
        <v>12.74391</v>
      </c>
      <c r="P1336" s="42">
        <v>1.3129999999999999</v>
      </c>
    </row>
    <row r="1337" spans="1:16">
      <c r="A1337" s="41">
        <v>3</v>
      </c>
      <c r="B1337" s="41" t="s">
        <v>969</v>
      </c>
      <c r="C1337" s="41" t="s">
        <v>129</v>
      </c>
      <c r="D1337" s="41" t="s">
        <v>424</v>
      </c>
      <c r="E1337" s="41">
        <v>22.521999999999998</v>
      </c>
      <c r="F1337" s="41">
        <v>21.516999999999999</v>
      </c>
      <c r="G1337" s="41">
        <v>23.957999999999998</v>
      </c>
      <c r="H1337">
        <f t="shared" si="34"/>
        <v>2.4409999999999989</v>
      </c>
      <c r="I1337" t="str">
        <f t="shared" si="36"/>
        <v xml:space="preserve"> </v>
      </c>
      <c r="J1337" s="42">
        <v>20722</v>
      </c>
      <c r="K1337" s="42">
        <v>764808</v>
      </c>
      <c r="L1337" s="42">
        <v>1.4650000000000001</v>
      </c>
      <c r="M1337" s="42" t="str">
        <f t="shared" si="35"/>
        <v xml:space="preserve"> </v>
      </c>
      <c r="N1337" s="42" t="s">
        <v>102</v>
      </c>
      <c r="O1337" s="42">
        <v>6.58765</v>
      </c>
      <c r="P1337" s="42">
        <v>1.272</v>
      </c>
    </row>
    <row r="1338" spans="1:16">
      <c r="A1338" s="41">
        <v>4</v>
      </c>
      <c r="B1338" s="41" t="s">
        <v>970</v>
      </c>
      <c r="C1338" s="41" t="s">
        <v>125</v>
      </c>
      <c r="D1338" s="41" t="s">
        <v>421</v>
      </c>
      <c r="E1338" s="41">
        <v>22.510999999999999</v>
      </c>
      <c r="F1338" s="41">
        <v>21.524999999999999</v>
      </c>
      <c r="G1338" s="41">
        <v>23.8</v>
      </c>
      <c r="H1338">
        <f t="shared" si="34"/>
        <v>2.2750000000000021</v>
      </c>
      <c r="I1338" t="str">
        <f t="shared" si="36"/>
        <v xml:space="preserve"> </v>
      </c>
      <c r="J1338" s="42">
        <v>10930</v>
      </c>
      <c r="K1338" s="42">
        <v>395349</v>
      </c>
      <c r="L1338" s="42">
        <v>1.4650000000000001</v>
      </c>
      <c r="M1338" s="42" t="str">
        <f t="shared" si="35"/>
        <v xml:space="preserve"> </v>
      </c>
      <c r="N1338" s="42" t="s">
        <v>102</v>
      </c>
      <c r="O1338" s="42">
        <v>3.2814100000000002</v>
      </c>
      <c r="P1338" s="42">
        <v>1.2969999999999999</v>
      </c>
    </row>
    <row r="1339" spans="1:16">
      <c r="A1339" s="41">
        <v>5</v>
      </c>
      <c r="B1339" s="41" t="s">
        <v>971</v>
      </c>
      <c r="C1339" s="41" t="s">
        <v>121</v>
      </c>
      <c r="D1339" s="41" t="s">
        <v>418</v>
      </c>
      <c r="E1339" s="41">
        <v>22.513000000000002</v>
      </c>
      <c r="F1339" s="41">
        <v>21.492000000000001</v>
      </c>
      <c r="G1339" s="41">
        <v>23.757999999999999</v>
      </c>
      <c r="H1339">
        <f t="shared" si="34"/>
        <v>2.2659999999999982</v>
      </c>
      <c r="I1339" t="str">
        <f t="shared" si="36"/>
        <v xml:space="preserve"> </v>
      </c>
      <c r="J1339" s="42">
        <v>5396</v>
      </c>
      <c r="K1339" s="42">
        <v>196929</v>
      </c>
      <c r="L1339" s="42">
        <v>1.4650000000000001</v>
      </c>
      <c r="M1339" s="42" t="str">
        <f t="shared" si="35"/>
        <v xml:space="preserve"> </v>
      </c>
      <c r="N1339" s="42" t="s">
        <v>102</v>
      </c>
      <c r="O1339" s="42">
        <v>1.6141000000000001</v>
      </c>
      <c r="P1339" s="42">
        <v>1.2370000000000001</v>
      </c>
    </row>
    <row r="1340" spans="1:16">
      <c r="A1340" s="41">
        <v>6</v>
      </c>
      <c r="B1340" s="41" t="s">
        <v>972</v>
      </c>
      <c r="C1340" s="41" t="s">
        <v>117</v>
      </c>
      <c r="D1340" s="41" t="s">
        <v>415</v>
      </c>
      <c r="E1340" s="41">
        <v>22.509</v>
      </c>
      <c r="F1340" s="41">
        <v>21.617000000000001</v>
      </c>
      <c r="G1340" s="41">
        <v>23.533000000000001</v>
      </c>
      <c r="H1340">
        <f t="shared" si="34"/>
        <v>1.9160000000000004</v>
      </c>
      <c r="I1340" t="str">
        <f t="shared" si="36"/>
        <v xml:space="preserve"> </v>
      </c>
      <c r="J1340" s="42">
        <v>2726</v>
      </c>
      <c r="K1340" s="42">
        <v>96868</v>
      </c>
      <c r="L1340" s="42">
        <v>1.4650000000000001</v>
      </c>
      <c r="M1340" s="42" t="str">
        <f t="shared" si="35"/>
        <v xml:space="preserve"> </v>
      </c>
      <c r="N1340" s="42" t="s">
        <v>102</v>
      </c>
      <c r="O1340" s="42">
        <v>0.59658999999999995</v>
      </c>
      <c r="P1340" s="42">
        <v>1.1619999999999999</v>
      </c>
    </row>
    <row r="1341" spans="1:16">
      <c r="A1341" s="41">
        <v>7</v>
      </c>
      <c r="B1341" s="41" t="s">
        <v>973</v>
      </c>
      <c r="C1341" s="41" t="s">
        <v>113</v>
      </c>
      <c r="D1341" s="41" t="s">
        <v>412</v>
      </c>
      <c r="E1341" s="41">
        <v>22.509</v>
      </c>
      <c r="F1341" s="41">
        <v>21.824999999999999</v>
      </c>
      <c r="G1341" s="41">
        <v>23.45</v>
      </c>
      <c r="H1341">
        <f t="shared" si="34"/>
        <v>1.625</v>
      </c>
      <c r="I1341" t="str">
        <f t="shared" si="36"/>
        <v xml:space="preserve"> </v>
      </c>
      <c r="J1341" s="42">
        <v>1042</v>
      </c>
      <c r="K1341" s="42">
        <v>35804</v>
      </c>
      <c r="L1341" s="42">
        <v>1.4650000000000001</v>
      </c>
      <c r="M1341" s="42" t="str">
        <f t="shared" si="35"/>
        <v xml:space="preserve"> </v>
      </c>
      <c r="N1341" s="42" t="s">
        <v>102</v>
      </c>
      <c r="O1341" s="42">
        <v>0.29042000000000001</v>
      </c>
      <c r="P1341" s="42">
        <v>1.113</v>
      </c>
    </row>
    <row r="1342" spans="1:16">
      <c r="A1342" s="41">
        <v>8</v>
      </c>
      <c r="B1342" s="41" t="s">
        <v>974</v>
      </c>
      <c r="C1342" s="41" t="s">
        <v>109</v>
      </c>
      <c r="D1342" s="41" t="s">
        <v>410</v>
      </c>
      <c r="E1342" s="41">
        <v>22.504999999999999</v>
      </c>
      <c r="F1342" s="41">
        <v>21.858000000000001</v>
      </c>
      <c r="G1342" s="41">
        <v>23.225000000000001</v>
      </c>
      <c r="H1342">
        <f t="shared" si="34"/>
        <v>1.3670000000000009</v>
      </c>
      <c r="I1342" t="str">
        <f t="shared" si="36"/>
        <v xml:space="preserve"> </v>
      </c>
      <c r="J1342" s="42">
        <v>523</v>
      </c>
      <c r="K1342" s="42">
        <v>17429</v>
      </c>
      <c r="L1342" s="42">
        <v>1.4650000000000001</v>
      </c>
      <c r="M1342" s="42" t="str">
        <f t="shared" si="35"/>
        <v xml:space="preserve"> </v>
      </c>
      <c r="N1342" s="42" t="s">
        <v>102</v>
      </c>
      <c r="O1342" s="42" t="s">
        <v>102</v>
      </c>
      <c r="P1342" s="42" t="s">
        <v>102</v>
      </c>
    </row>
    <row r="1343" spans="1:16">
      <c r="A1343" s="41">
        <v>9</v>
      </c>
      <c r="B1343" s="41" t="s">
        <v>975</v>
      </c>
      <c r="C1343" s="41" t="s">
        <v>976</v>
      </c>
      <c r="D1343" s="41" t="s">
        <v>977</v>
      </c>
      <c r="E1343" s="41" t="s">
        <v>102</v>
      </c>
      <c r="F1343" s="41" t="s">
        <v>102</v>
      </c>
      <c r="G1343" s="41" t="s">
        <v>102</v>
      </c>
      <c r="H1343" t="e">
        <f t="shared" si="34"/>
        <v>#VALUE!</v>
      </c>
      <c r="I1343" t="str">
        <f t="shared" si="36"/>
        <v xml:space="preserve"> </v>
      </c>
      <c r="J1343" s="42" t="s">
        <v>102</v>
      </c>
      <c r="K1343" s="42" t="s">
        <v>102</v>
      </c>
      <c r="L1343" s="42"/>
      <c r="M1343" s="42" t="str">
        <f t="shared" si="35"/>
        <v xml:space="preserve"> </v>
      </c>
      <c r="N1343" s="42" t="s">
        <v>102</v>
      </c>
      <c r="O1343" s="42">
        <v>1.10094</v>
      </c>
      <c r="P1343" s="42">
        <v>1.268</v>
      </c>
    </row>
    <row r="1344" spans="1:16">
      <c r="A1344" s="41">
        <v>10</v>
      </c>
      <c r="B1344" s="41" t="s">
        <v>978</v>
      </c>
      <c r="C1344" s="41" t="s">
        <v>979</v>
      </c>
      <c r="D1344" s="41"/>
      <c r="E1344" s="41">
        <v>22.67</v>
      </c>
      <c r="F1344" s="41">
        <v>21.858000000000001</v>
      </c>
      <c r="G1344" s="41">
        <v>23.341999999999999</v>
      </c>
      <c r="H1344">
        <f t="shared" si="34"/>
        <v>1.4839999999999982</v>
      </c>
      <c r="I1344" t="str">
        <f t="shared" si="36"/>
        <v xml:space="preserve"> </v>
      </c>
      <c r="J1344" s="42">
        <v>1483</v>
      </c>
      <c r="K1344" s="42">
        <v>66071</v>
      </c>
      <c r="L1344" s="42">
        <v>1.478</v>
      </c>
      <c r="M1344" s="42" t="str">
        <f t="shared" ref="M1344:M1375" si="37">IF(ISNUMBER(L1344),(IF(OR(L1344&gt;1.468, L1344&lt;1.458),"OUTSIDE", " ")), " ")</f>
        <v>OUTSIDE</v>
      </c>
      <c r="N1344" s="42" t="s">
        <v>102</v>
      </c>
      <c r="O1344" s="42">
        <v>5.14133</v>
      </c>
      <c r="P1344" s="42">
        <v>1.2869999999999999</v>
      </c>
    </row>
    <row r="1345" spans="1:16">
      <c r="A1345" s="41">
        <v>11</v>
      </c>
      <c r="B1345" s="41" t="s">
        <v>980</v>
      </c>
      <c r="C1345" s="41" t="s">
        <v>981</v>
      </c>
      <c r="D1345" s="41"/>
      <c r="E1345" s="41">
        <v>22.484999999999999</v>
      </c>
      <c r="F1345" s="41">
        <v>21.774999999999999</v>
      </c>
      <c r="G1345" s="41">
        <v>23.266999999999999</v>
      </c>
      <c r="H1345">
        <f t="shared" si="34"/>
        <v>1.4920000000000009</v>
      </c>
      <c r="I1345" t="str">
        <f t="shared" si="36"/>
        <v xml:space="preserve"> </v>
      </c>
      <c r="J1345" s="42">
        <v>7733</v>
      </c>
      <c r="K1345" s="42">
        <v>308550</v>
      </c>
      <c r="L1345" s="42">
        <v>1.464</v>
      </c>
      <c r="M1345" s="42" t="str">
        <f t="shared" si="37"/>
        <v xml:space="preserve"> </v>
      </c>
      <c r="N1345" s="42" t="s">
        <v>102</v>
      </c>
      <c r="O1345" s="42">
        <v>1.58789</v>
      </c>
      <c r="P1345" s="42">
        <v>1.3129999999999999</v>
      </c>
    </row>
    <row r="1346" spans="1:16">
      <c r="A1346" s="41">
        <v>12</v>
      </c>
      <c r="B1346" s="41" t="s">
        <v>982</v>
      </c>
      <c r="C1346" s="41" t="s">
        <v>983</v>
      </c>
      <c r="D1346" s="41"/>
      <c r="E1346" s="41">
        <v>22.545000000000002</v>
      </c>
      <c r="F1346" s="41">
        <v>21.766999999999999</v>
      </c>
      <c r="G1346" s="41">
        <v>23.332999999999998</v>
      </c>
      <c r="H1346">
        <f t="shared" si="34"/>
        <v>1.5659999999999989</v>
      </c>
      <c r="I1346" t="str">
        <f t="shared" si="36"/>
        <v xml:space="preserve"> </v>
      </c>
      <c r="J1346" s="42">
        <v>2110</v>
      </c>
      <c r="K1346" s="42">
        <v>95295</v>
      </c>
      <c r="L1346" s="42">
        <v>1.47</v>
      </c>
      <c r="M1346" s="42" t="str">
        <f t="shared" si="37"/>
        <v>OUTSIDE</v>
      </c>
      <c r="N1346" s="42" t="s">
        <v>102</v>
      </c>
      <c r="O1346" s="42">
        <v>2.28552</v>
      </c>
      <c r="P1346" s="42">
        <v>0</v>
      </c>
    </row>
    <row r="1347" spans="1:16">
      <c r="A1347" s="41">
        <v>13</v>
      </c>
      <c r="B1347" s="41" t="s">
        <v>984</v>
      </c>
      <c r="C1347" s="41" t="s">
        <v>985</v>
      </c>
      <c r="D1347" s="41"/>
      <c r="E1347" s="41">
        <v>22.542000000000002</v>
      </c>
      <c r="F1347" s="41">
        <v>21.85</v>
      </c>
      <c r="G1347" s="41">
        <v>23.65</v>
      </c>
      <c r="H1347">
        <f t="shared" si="34"/>
        <v>1.7999999999999972</v>
      </c>
      <c r="I1347" t="str">
        <f t="shared" si="36"/>
        <v xml:space="preserve"> </v>
      </c>
      <c r="J1347" s="42">
        <v>2397</v>
      </c>
      <c r="K1347" s="42">
        <v>137162</v>
      </c>
      <c r="L1347" s="42">
        <v>1.4690000000000001</v>
      </c>
      <c r="M1347" s="42" t="str">
        <f t="shared" si="37"/>
        <v>OUTSIDE</v>
      </c>
      <c r="N1347" s="42" t="s">
        <v>102</v>
      </c>
      <c r="O1347" s="42">
        <v>4.1701499999999996</v>
      </c>
      <c r="P1347" s="42">
        <v>1.4419999999999999</v>
      </c>
    </row>
    <row r="1348" spans="1:16">
      <c r="A1348" s="41">
        <v>14</v>
      </c>
      <c r="B1348" s="41" t="s">
        <v>986</v>
      </c>
      <c r="C1348" s="41" t="s">
        <v>987</v>
      </c>
      <c r="D1348" s="41"/>
      <c r="E1348" s="41">
        <v>22.529</v>
      </c>
      <c r="F1348" s="41">
        <v>21.9</v>
      </c>
      <c r="G1348" s="41">
        <v>23.675000000000001</v>
      </c>
      <c r="H1348">
        <f t="shared" si="34"/>
        <v>1.7750000000000021</v>
      </c>
      <c r="I1348" t="str">
        <f t="shared" si="36"/>
        <v xml:space="preserve"> </v>
      </c>
      <c r="J1348" s="42">
        <v>5615</v>
      </c>
      <c r="K1348" s="42">
        <v>250266</v>
      </c>
      <c r="L1348" s="42">
        <v>1.47</v>
      </c>
      <c r="M1348" s="42" t="str">
        <f t="shared" si="37"/>
        <v>OUTSIDE</v>
      </c>
      <c r="N1348" s="42" t="s">
        <v>102</v>
      </c>
      <c r="O1348" s="42">
        <v>11.335319999999999</v>
      </c>
      <c r="P1348" s="42">
        <v>1.327</v>
      </c>
    </row>
    <row r="1349" spans="1:16">
      <c r="A1349" s="41">
        <v>15</v>
      </c>
      <c r="B1349" s="41" t="s">
        <v>988</v>
      </c>
      <c r="C1349" s="41" t="s">
        <v>989</v>
      </c>
      <c r="D1349" s="41"/>
      <c r="E1349" s="41">
        <v>22.452999999999999</v>
      </c>
      <c r="F1349" s="41">
        <v>21.774999999999999</v>
      </c>
      <c r="G1349" s="41">
        <v>23.4</v>
      </c>
      <c r="H1349">
        <f t="shared" si="34"/>
        <v>1.625</v>
      </c>
      <c r="I1349" t="str">
        <f t="shared" si="36"/>
        <v xml:space="preserve"> </v>
      </c>
      <c r="J1349" s="42">
        <v>17754</v>
      </c>
      <c r="K1349" s="42">
        <v>680274</v>
      </c>
      <c r="L1349" s="42">
        <v>1.466</v>
      </c>
      <c r="M1349" s="42" t="str">
        <f t="shared" si="37"/>
        <v xml:space="preserve"> </v>
      </c>
      <c r="N1349" s="42" t="s">
        <v>102</v>
      </c>
      <c r="O1349" s="42">
        <v>1.39114</v>
      </c>
      <c r="P1349" s="42">
        <v>1.4410000000000001</v>
      </c>
    </row>
    <row r="1350" spans="1:16">
      <c r="A1350" s="41">
        <v>16</v>
      </c>
      <c r="B1350" s="41" t="s">
        <v>1193</v>
      </c>
      <c r="C1350" s="41" t="s">
        <v>1194</v>
      </c>
      <c r="D1350" s="41"/>
      <c r="E1350" s="41">
        <v>22.466999999999999</v>
      </c>
      <c r="F1350" s="41">
        <v>21.841999999999999</v>
      </c>
      <c r="G1350" s="41">
        <v>23.574999999999999</v>
      </c>
      <c r="H1350">
        <f t="shared" si="34"/>
        <v>1.7330000000000005</v>
      </c>
      <c r="I1350" t="str">
        <f t="shared" si="36"/>
        <v xml:space="preserve"> </v>
      </c>
      <c r="J1350" s="42">
        <v>1792</v>
      </c>
      <c r="K1350" s="42">
        <v>83488</v>
      </c>
      <c r="L1350" s="42">
        <v>1.4670000000000001</v>
      </c>
      <c r="M1350" s="42" t="str">
        <f t="shared" si="37"/>
        <v xml:space="preserve"> </v>
      </c>
      <c r="N1350" s="42" t="s">
        <v>102</v>
      </c>
      <c r="O1350" s="42">
        <v>2.62039</v>
      </c>
      <c r="P1350" s="42">
        <v>1.3480000000000001</v>
      </c>
    </row>
    <row r="1351" spans="1:16">
      <c r="A1351" s="41">
        <v>17</v>
      </c>
      <c r="B1351" s="41" t="s">
        <v>1195</v>
      </c>
      <c r="C1351" s="41" t="s">
        <v>1196</v>
      </c>
      <c r="D1351" s="41"/>
      <c r="E1351" s="41">
        <v>22.439</v>
      </c>
      <c r="F1351" s="41">
        <v>21.75</v>
      </c>
      <c r="G1351" s="41">
        <v>23.65</v>
      </c>
      <c r="H1351">
        <f t="shared" si="34"/>
        <v>1.8999999999999986</v>
      </c>
      <c r="I1351" t="str">
        <f t="shared" si="36"/>
        <v xml:space="preserve"> </v>
      </c>
      <c r="J1351" s="42">
        <v>4114</v>
      </c>
      <c r="K1351" s="42">
        <v>157259</v>
      </c>
      <c r="L1351" s="42">
        <v>1.464</v>
      </c>
      <c r="M1351" s="42" t="str">
        <f t="shared" si="37"/>
        <v xml:space="preserve"> </v>
      </c>
      <c r="N1351" s="42" t="s">
        <v>102</v>
      </c>
      <c r="O1351" s="42">
        <v>1.6305499999999999</v>
      </c>
      <c r="P1351" s="42">
        <v>0</v>
      </c>
    </row>
    <row r="1352" spans="1:16">
      <c r="A1352" s="41">
        <v>18</v>
      </c>
      <c r="B1352" s="41" t="s">
        <v>1197</v>
      </c>
      <c r="C1352" s="41" t="s">
        <v>1198</v>
      </c>
      <c r="D1352" s="41"/>
      <c r="E1352" s="41">
        <v>22.445</v>
      </c>
      <c r="F1352" s="41">
        <v>21.783000000000001</v>
      </c>
      <c r="G1352" s="41">
        <v>23.492000000000001</v>
      </c>
      <c r="H1352">
        <f t="shared" si="34"/>
        <v>1.7089999999999996</v>
      </c>
      <c r="I1352" t="str">
        <f t="shared" si="36"/>
        <v xml:space="preserve"> </v>
      </c>
      <c r="J1352" s="42">
        <v>1957</v>
      </c>
      <c r="K1352" s="42">
        <v>97855</v>
      </c>
      <c r="L1352" s="42">
        <v>1.468</v>
      </c>
      <c r="M1352" s="42" t="str">
        <f t="shared" si="37"/>
        <v xml:space="preserve"> </v>
      </c>
      <c r="N1352" s="42" t="s">
        <v>102</v>
      </c>
      <c r="O1352" s="42">
        <v>0.44107000000000002</v>
      </c>
      <c r="P1352" s="42">
        <v>1.407</v>
      </c>
    </row>
    <row r="1353" spans="1:16">
      <c r="A1353" s="41">
        <v>19</v>
      </c>
      <c r="B1353" s="41" t="s">
        <v>1199</v>
      </c>
      <c r="C1353" s="41" t="s">
        <v>1200</v>
      </c>
      <c r="D1353" s="41"/>
      <c r="E1353" s="41">
        <v>22.460999999999999</v>
      </c>
      <c r="F1353" s="41">
        <v>21.975000000000001</v>
      </c>
      <c r="G1353" s="41">
        <v>23.675000000000001</v>
      </c>
      <c r="H1353">
        <f t="shared" si="34"/>
        <v>1.6999999999999993</v>
      </c>
      <c r="I1353" t="str">
        <f t="shared" si="36"/>
        <v xml:space="preserve"> </v>
      </c>
      <c r="J1353" s="42">
        <v>713</v>
      </c>
      <c r="K1353" s="42">
        <v>26470</v>
      </c>
      <c r="L1353" s="42">
        <v>1.4670000000000001</v>
      </c>
      <c r="M1353" s="42" t="str">
        <f t="shared" si="37"/>
        <v xml:space="preserve"> </v>
      </c>
      <c r="N1353" s="42" t="s">
        <v>102</v>
      </c>
      <c r="O1353" s="42">
        <v>1.8922000000000001</v>
      </c>
      <c r="P1353" s="42">
        <v>1.55</v>
      </c>
    </row>
    <row r="1354" spans="1:16">
      <c r="A1354" s="41">
        <v>20</v>
      </c>
      <c r="B1354" s="41" t="s">
        <v>1201</v>
      </c>
      <c r="C1354" s="41" t="s">
        <v>1202</v>
      </c>
      <c r="D1354" s="41"/>
      <c r="E1354" s="41">
        <v>22.404</v>
      </c>
      <c r="F1354" s="41">
        <v>21.533000000000001</v>
      </c>
      <c r="G1354" s="41">
        <v>23.55</v>
      </c>
      <c r="H1354">
        <f t="shared" si="34"/>
        <v>2.0169999999999995</v>
      </c>
      <c r="I1354" t="str">
        <f t="shared" si="36"/>
        <v xml:space="preserve"> </v>
      </c>
      <c r="J1354" s="42">
        <v>2693</v>
      </c>
      <c r="K1354" s="42">
        <v>113558</v>
      </c>
      <c r="L1354" s="42">
        <v>1.466</v>
      </c>
      <c r="M1354" s="42" t="str">
        <f t="shared" si="37"/>
        <v xml:space="preserve"> </v>
      </c>
      <c r="N1354" s="42" t="s">
        <v>102</v>
      </c>
      <c r="O1354" s="42">
        <v>0.80311999999999995</v>
      </c>
      <c r="P1354" s="42">
        <v>1.389</v>
      </c>
    </row>
    <row r="1355" spans="1:16">
      <c r="A1355" s="41">
        <v>21</v>
      </c>
      <c r="B1355" s="41" t="s">
        <v>1203</v>
      </c>
      <c r="C1355" s="41" t="s">
        <v>1204</v>
      </c>
      <c r="D1355" s="41"/>
      <c r="E1355" s="41">
        <v>22.416</v>
      </c>
      <c r="F1355" s="41">
        <v>21.858000000000001</v>
      </c>
      <c r="G1355" s="41">
        <v>23.483000000000001</v>
      </c>
      <c r="H1355">
        <f t="shared" si="34"/>
        <v>1.625</v>
      </c>
      <c r="I1355" t="str">
        <f t="shared" si="36"/>
        <v xml:space="preserve"> </v>
      </c>
      <c r="J1355" s="42">
        <v>1063</v>
      </c>
      <c r="K1355" s="42">
        <v>48198</v>
      </c>
      <c r="L1355" s="42">
        <v>1.4670000000000001</v>
      </c>
      <c r="M1355" s="42" t="str">
        <f t="shared" si="37"/>
        <v xml:space="preserve"> </v>
      </c>
      <c r="N1355" s="42" t="s">
        <v>102</v>
      </c>
      <c r="O1355" s="42">
        <v>3.6457299999999999</v>
      </c>
      <c r="P1355" s="42">
        <v>1.153</v>
      </c>
    </row>
    <row r="1356" spans="1:16">
      <c r="A1356" s="41">
        <v>22</v>
      </c>
      <c r="B1356" s="41" t="s">
        <v>1205</v>
      </c>
      <c r="C1356" s="41" t="s">
        <v>1206</v>
      </c>
      <c r="D1356" s="41"/>
      <c r="E1356" s="41">
        <v>22.414000000000001</v>
      </c>
      <c r="F1356" s="41">
        <v>21.85</v>
      </c>
      <c r="G1356" s="41">
        <v>23.292000000000002</v>
      </c>
      <c r="H1356">
        <f t="shared" si="34"/>
        <v>1.4420000000000002</v>
      </c>
      <c r="I1356" t="str">
        <f t="shared" si="36"/>
        <v xml:space="preserve"> </v>
      </c>
      <c r="J1356" s="42">
        <v>5999</v>
      </c>
      <c r="K1356" s="42">
        <v>218794</v>
      </c>
      <c r="L1356" s="42">
        <v>1.4690000000000001</v>
      </c>
      <c r="M1356" s="42" t="str">
        <f t="shared" si="37"/>
        <v>OUTSIDE</v>
      </c>
      <c r="N1356" s="42" t="s">
        <v>102</v>
      </c>
      <c r="O1356" s="42">
        <v>1.7093</v>
      </c>
      <c r="P1356" s="42">
        <v>1.236</v>
      </c>
    </row>
    <row r="1357" spans="1:16">
      <c r="A1357" s="41">
        <v>23</v>
      </c>
      <c r="B1357" s="41" t="s">
        <v>1207</v>
      </c>
      <c r="C1357" s="41" t="s">
        <v>1208</v>
      </c>
      <c r="D1357" s="41"/>
      <c r="E1357" s="41">
        <v>22.417999999999999</v>
      </c>
      <c r="F1357" s="41">
        <v>21.808</v>
      </c>
      <c r="G1357" s="41">
        <v>23.341999999999999</v>
      </c>
      <c r="H1357">
        <f t="shared" si="34"/>
        <v>1.5339999999999989</v>
      </c>
      <c r="I1357" t="str">
        <f t="shared" si="36"/>
        <v xml:space="preserve"> </v>
      </c>
      <c r="J1357" s="42">
        <v>2616</v>
      </c>
      <c r="K1357" s="42">
        <v>102581</v>
      </c>
      <c r="L1357" s="42">
        <v>1.468</v>
      </c>
      <c r="M1357" s="42" t="str">
        <f t="shared" si="37"/>
        <v xml:space="preserve"> </v>
      </c>
      <c r="N1357" s="42" t="s">
        <v>102</v>
      </c>
      <c r="O1357" s="42">
        <v>2.66344</v>
      </c>
      <c r="P1357" s="42">
        <v>1.3340000000000001</v>
      </c>
    </row>
    <row r="1358" spans="1:16">
      <c r="A1358" s="41">
        <v>24</v>
      </c>
      <c r="B1358" s="41" t="s">
        <v>1209</v>
      </c>
      <c r="C1358" s="41" t="s">
        <v>1210</v>
      </c>
      <c r="D1358" s="41"/>
      <c r="E1358" s="41">
        <v>22.379000000000001</v>
      </c>
      <c r="F1358" s="41">
        <v>21.658000000000001</v>
      </c>
      <c r="G1358" s="41">
        <v>23.457999999999998</v>
      </c>
      <c r="H1358">
        <f t="shared" si="34"/>
        <v>1.7999999999999972</v>
      </c>
      <c r="I1358" t="str">
        <f t="shared" si="36"/>
        <v xml:space="preserve"> </v>
      </c>
      <c r="J1358" s="42">
        <v>4224</v>
      </c>
      <c r="K1358" s="42">
        <v>159843</v>
      </c>
      <c r="L1358" s="42">
        <v>1.466</v>
      </c>
      <c r="M1358" s="42" t="str">
        <f t="shared" si="37"/>
        <v xml:space="preserve"> </v>
      </c>
      <c r="N1358" s="42" t="s">
        <v>102</v>
      </c>
      <c r="O1358" s="42">
        <v>2.1547900000000002</v>
      </c>
      <c r="P1358" s="42">
        <v>1.296</v>
      </c>
    </row>
    <row r="1359" spans="1:16">
      <c r="A1359" s="41">
        <v>25</v>
      </c>
      <c r="B1359" s="41" t="s">
        <v>1211</v>
      </c>
      <c r="C1359" s="41" t="s">
        <v>1212</v>
      </c>
      <c r="D1359" s="41"/>
      <c r="E1359" s="41">
        <v>22.352</v>
      </c>
      <c r="F1359" s="41">
        <v>21.683</v>
      </c>
      <c r="G1359" s="41">
        <v>23.35</v>
      </c>
      <c r="H1359">
        <f t="shared" si="34"/>
        <v>1.6670000000000016</v>
      </c>
      <c r="I1359" t="str">
        <f t="shared" si="36"/>
        <v xml:space="preserve"> </v>
      </c>
      <c r="J1359" s="42">
        <v>3326</v>
      </c>
      <c r="K1359" s="42">
        <v>129317</v>
      </c>
      <c r="L1359" s="42">
        <v>1.4630000000000001</v>
      </c>
      <c r="M1359" s="42" t="str">
        <f t="shared" si="37"/>
        <v xml:space="preserve"> </v>
      </c>
      <c r="N1359" s="42" t="s">
        <v>102</v>
      </c>
      <c r="O1359" s="42">
        <v>1.62937</v>
      </c>
      <c r="P1359" s="42">
        <v>1.341</v>
      </c>
    </row>
    <row r="1360" spans="1:16">
      <c r="A1360" s="41">
        <v>26</v>
      </c>
      <c r="B1360" s="41" t="s">
        <v>1213</v>
      </c>
      <c r="C1360" s="41" t="s">
        <v>1214</v>
      </c>
      <c r="D1360" s="41"/>
      <c r="E1360" s="41">
        <v>22.335000000000001</v>
      </c>
      <c r="F1360" s="41">
        <v>21.625</v>
      </c>
      <c r="G1360" s="41">
        <v>23.341999999999999</v>
      </c>
      <c r="H1360">
        <f t="shared" si="34"/>
        <v>1.7169999999999987</v>
      </c>
      <c r="I1360" t="str">
        <f t="shared" si="36"/>
        <v xml:space="preserve"> </v>
      </c>
      <c r="J1360" s="42">
        <v>2545</v>
      </c>
      <c r="K1360" s="42">
        <v>97784</v>
      </c>
      <c r="L1360" s="42">
        <v>1.4630000000000001</v>
      </c>
      <c r="M1360" s="42" t="str">
        <f t="shared" si="37"/>
        <v xml:space="preserve"> </v>
      </c>
      <c r="N1360" s="42" t="s">
        <v>102</v>
      </c>
      <c r="O1360" s="42">
        <v>8.4154099999999996</v>
      </c>
      <c r="P1360" s="42">
        <v>1.2809999999999999</v>
      </c>
    </row>
    <row r="1361" spans="1:16">
      <c r="A1361" s="41">
        <v>27</v>
      </c>
      <c r="B1361" s="41" t="s">
        <v>1215</v>
      </c>
      <c r="C1361" s="41" t="s">
        <v>1216</v>
      </c>
      <c r="D1361" s="41"/>
      <c r="E1361" s="41">
        <v>22.34</v>
      </c>
      <c r="F1361" s="41">
        <v>21.6</v>
      </c>
      <c r="G1361" s="41">
        <v>23.425000000000001</v>
      </c>
      <c r="H1361">
        <f t="shared" si="34"/>
        <v>1.8249999999999993</v>
      </c>
      <c r="I1361" t="str">
        <f t="shared" si="36"/>
        <v xml:space="preserve"> </v>
      </c>
      <c r="J1361" s="42">
        <v>13888</v>
      </c>
      <c r="K1361" s="42">
        <v>505039</v>
      </c>
      <c r="L1361" s="42">
        <v>1.464</v>
      </c>
      <c r="M1361" s="42" t="str">
        <f t="shared" si="37"/>
        <v xml:space="preserve"> </v>
      </c>
      <c r="N1361" s="42" t="s">
        <v>102</v>
      </c>
      <c r="O1361" s="42">
        <v>2.8812799999999998</v>
      </c>
      <c r="P1361" s="42">
        <v>0</v>
      </c>
    </row>
    <row r="1362" spans="1:16">
      <c r="A1362" s="41">
        <v>28</v>
      </c>
      <c r="B1362" s="41" t="s">
        <v>1217</v>
      </c>
      <c r="C1362" s="41" t="s">
        <v>1218</v>
      </c>
      <c r="D1362" s="41"/>
      <c r="E1362" s="41">
        <v>22.378</v>
      </c>
      <c r="F1362" s="41">
        <v>21.725000000000001</v>
      </c>
      <c r="G1362" s="41">
        <v>23.692</v>
      </c>
      <c r="H1362">
        <f t="shared" si="34"/>
        <v>1.9669999999999987</v>
      </c>
      <c r="I1362" t="str">
        <f t="shared" si="36"/>
        <v xml:space="preserve"> </v>
      </c>
      <c r="J1362" s="42">
        <v>3913</v>
      </c>
      <c r="K1362" s="42">
        <v>172916</v>
      </c>
      <c r="L1362" s="42">
        <v>1.4670000000000001</v>
      </c>
      <c r="M1362" s="42" t="str">
        <f t="shared" si="37"/>
        <v xml:space="preserve"> </v>
      </c>
      <c r="N1362" s="42" t="s">
        <v>102</v>
      </c>
      <c r="O1362" s="42">
        <v>2.6141299999999998</v>
      </c>
      <c r="P1362" s="42">
        <v>0</v>
      </c>
    </row>
    <row r="1363" spans="1:16">
      <c r="A1363" s="41">
        <v>29</v>
      </c>
      <c r="B1363" s="41" t="s">
        <v>1219</v>
      </c>
      <c r="C1363" s="41" t="s">
        <v>1220</v>
      </c>
      <c r="D1363" s="41"/>
      <c r="E1363" s="41">
        <v>22.344999999999999</v>
      </c>
      <c r="F1363" s="41">
        <v>21.667000000000002</v>
      </c>
      <c r="G1363" s="41">
        <v>23.2</v>
      </c>
      <c r="H1363">
        <f t="shared" si="34"/>
        <v>1.5329999999999977</v>
      </c>
      <c r="I1363" t="str">
        <f t="shared" si="36"/>
        <v xml:space="preserve"> </v>
      </c>
      <c r="J1363" s="42">
        <v>3934</v>
      </c>
      <c r="K1363" s="42">
        <v>156883</v>
      </c>
      <c r="L1363" s="42">
        <v>1.4630000000000001</v>
      </c>
      <c r="M1363" s="42" t="str">
        <f t="shared" si="37"/>
        <v xml:space="preserve"> </v>
      </c>
      <c r="N1363" s="42" t="s">
        <v>102</v>
      </c>
      <c r="O1363" s="42">
        <v>1.9866900000000001</v>
      </c>
      <c r="P1363" s="42">
        <v>0</v>
      </c>
    </row>
    <row r="1364" spans="1:16">
      <c r="A1364" s="41">
        <v>30</v>
      </c>
      <c r="B1364" s="41" t="s">
        <v>1221</v>
      </c>
      <c r="C1364" s="41" t="s">
        <v>1222</v>
      </c>
      <c r="D1364" s="41"/>
      <c r="E1364" s="41">
        <v>22.332999999999998</v>
      </c>
      <c r="F1364" s="41">
        <v>21.692</v>
      </c>
      <c r="G1364" s="41">
        <v>22.992000000000001</v>
      </c>
      <c r="H1364">
        <f t="shared" si="34"/>
        <v>1.3000000000000007</v>
      </c>
      <c r="I1364" t="str">
        <f t="shared" si="36"/>
        <v xml:space="preserve"> </v>
      </c>
      <c r="J1364" s="42">
        <v>3321</v>
      </c>
      <c r="K1364" s="42">
        <v>119229</v>
      </c>
      <c r="L1364" s="42">
        <v>1.464</v>
      </c>
      <c r="M1364" s="42" t="str">
        <f t="shared" si="37"/>
        <v xml:space="preserve"> </v>
      </c>
      <c r="N1364" s="42" t="s">
        <v>102</v>
      </c>
      <c r="O1364" s="42">
        <v>0.85204000000000002</v>
      </c>
      <c r="P1364" s="42">
        <v>1.0209999999999999</v>
      </c>
    </row>
    <row r="1365" spans="1:16">
      <c r="A1365" s="41">
        <v>31</v>
      </c>
      <c r="B1365" s="41" t="s">
        <v>1223</v>
      </c>
      <c r="C1365" s="41" t="s">
        <v>1224</v>
      </c>
      <c r="D1365" s="41"/>
      <c r="E1365" s="41">
        <v>22.346</v>
      </c>
      <c r="F1365" s="41">
        <v>21.707999999999998</v>
      </c>
      <c r="G1365" s="41">
        <v>23.007999999999999</v>
      </c>
      <c r="H1365">
        <f t="shared" si="34"/>
        <v>1.3000000000000007</v>
      </c>
      <c r="I1365" t="str">
        <f t="shared" si="36"/>
        <v xml:space="preserve"> </v>
      </c>
      <c r="J1365" s="42">
        <v>1582</v>
      </c>
      <c r="K1365" s="42">
        <v>51134</v>
      </c>
      <c r="L1365" s="42">
        <v>1.4650000000000001</v>
      </c>
      <c r="M1365" s="42" t="str">
        <f t="shared" si="37"/>
        <v xml:space="preserve"> </v>
      </c>
      <c r="N1365" s="42" t="s">
        <v>102</v>
      </c>
      <c r="O1365" s="42">
        <v>1.8511599999999999</v>
      </c>
      <c r="P1365" s="42">
        <v>0</v>
      </c>
    </row>
    <row r="1366" spans="1:16">
      <c r="A1366" s="41">
        <v>32</v>
      </c>
      <c r="B1366" s="41" t="s">
        <v>1225</v>
      </c>
      <c r="C1366" s="41" t="s">
        <v>1226</v>
      </c>
      <c r="D1366" s="41"/>
      <c r="E1366" s="41">
        <v>22.373999999999999</v>
      </c>
      <c r="F1366" s="41">
        <v>21.667000000000002</v>
      </c>
      <c r="G1366" s="41">
        <v>23.341999999999999</v>
      </c>
      <c r="H1366">
        <f t="shared" si="34"/>
        <v>1.6749999999999972</v>
      </c>
      <c r="I1366" t="str">
        <f t="shared" si="36"/>
        <v xml:space="preserve"> </v>
      </c>
      <c r="J1366" s="42">
        <v>2550</v>
      </c>
      <c r="K1366" s="42">
        <v>111095</v>
      </c>
      <c r="L1366" s="42">
        <v>1.4670000000000001</v>
      </c>
      <c r="M1366" s="42" t="str">
        <f t="shared" si="37"/>
        <v xml:space="preserve"> </v>
      </c>
      <c r="N1366" s="42" t="s">
        <v>102</v>
      </c>
      <c r="O1366" s="42">
        <v>1.5097100000000001</v>
      </c>
      <c r="P1366" s="42">
        <v>1.1879999999999999</v>
      </c>
    </row>
    <row r="1367" spans="1:16">
      <c r="A1367" s="41">
        <v>33</v>
      </c>
      <c r="B1367" s="41" t="s">
        <v>1227</v>
      </c>
      <c r="C1367" s="41" t="s">
        <v>1228</v>
      </c>
      <c r="D1367" s="41"/>
      <c r="E1367" s="41">
        <v>22.341999999999999</v>
      </c>
      <c r="F1367" s="41">
        <v>21.667000000000002</v>
      </c>
      <c r="G1367" s="41">
        <v>23.158000000000001</v>
      </c>
      <c r="H1367">
        <f t="shared" si="34"/>
        <v>1.4909999999999997</v>
      </c>
      <c r="I1367" t="str">
        <f t="shared" si="36"/>
        <v xml:space="preserve"> </v>
      </c>
      <c r="J1367" s="42">
        <v>2551</v>
      </c>
      <c r="K1367" s="42">
        <v>90603</v>
      </c>
      <c r="L1367" s="42">
        <v>1.466</v>
      </c>
      <c r="M1367" s="42" t="str">
        <f t="shared" si="37"/>
        <v xml:space="preserve"> </v>
      </c>
      <c r="N1367" s="42" t="s">
        <v>102</v>
      </c>
      <c r="O1367" s="42">
        <v>1.15543</v>
      </c>
      <c r="P1367" s="42">
        <v>1.34</v>
      </c>
    </row>
    <row r="1368" spans="1:16">
      <c r="A1368" s="41">
        <v>34</v>
      </c>
      <c r="B1368" s="41" t="s">
        <v>1229</v>
      </c>
      <c r="C1368" s="41" t="s">
        <v>1230</v>
      </c>
      <c r="D1368" s="41"/>
      <c r="E1368" s="41">
        <v>22.399000000000001</v>
      </c>
      <c r="F1368" s="41">
        <v>21.774999999999999</v>
      </c>
      <c r="G1368" s="41">
        <v>23.391999999999999</v>
      </c>
      <c r="H1368">
        <f t="shared" si="34"/>
        <v>1.6170000000000009</v>
      </c>
      <c r="I1368" t="str">
        <f t="shared" ref="I1368:I1399" si="38">IF(ISNUMBER(H1368),(IF(OR(H1368&gt;2.517, H1368&lt;0.992),"OUTSIDE", " ")), " ")</f>
        <v xml:space="preserve"> </v>
      </c>
      <c r="J1368" s="42">
        <v>1567</v>
      </c>
      <c r="K1368" s="42">
        <v>69342</v>
      </c>
      <c r="L1368" s="42">
        <v>1.47</v>
      </c>
      <c r="M1368" s="42" t="str">
        <f t="shared" si="37"/>
        <v>OUTSIDE</v>
      </c>
      <c r="N1368" s="42" t="s">
        <v>102</v>
      </c>
      <c r="O1368" s="42">
        <v>0.66405999999999998</v>
      </c>
      <c r="P1368" s="42">
        <v>1.105</v>
      </c>
    </row>
    <row r="1369" spans="1:16">
      <c r="A1369" s="41">
        <v>35</v>
      </c>
      <c r="B1369" s="41" t="s">
        <v>1231</v>
      </c>
      <c r="C1369" s="41" t="s">
        <v>1232</v>
      </c>
      <c r="D1369" s="41"/>
      <c r="E1369" s="41">
        <v>22.414999999999999</v>
      </c>
      <c r="F1369" s="41">
        <v>21.817</v>
      </c>
      <c r="G1369" s="41">
        <v>23.074999999999999</v>
      </c>
      <c r="H1369">
        <f t="shared" si="34"/>
        <v>1.2579999999999991</v>
      </c>
      <c r="I1369" t="str">
        <f t="shared" si="38"/>
        <v xml:space="preserve"> </v>
      </c>
      <c r="J1369" s="42">
        <v>938</v>
      </c>
      <c r="K1369" s="42">
        <v>39853</v>
      </c>
      <c r="L1369" s="42">
        <v>1.4670000000000001</v>
      </c>
      <c r="M1369" s="42" t="str">
        <f t="shared" si="37"/>
        <v xml:space="preserve"> </v>
      </c>
      <c r="N1369" s="42" t="s">
        <v>102</v>
      </c>
      <c r="O1369" s="42">
        <v>2.73251</v>
      </c>
      <c r="P1369" s="42">
        <v>1.323</v>
      </c>
    </row>
    <row r="1370" spans="1:16">
      <c r="A1370" s="41">
        <v>36</v>
      </c>
      <c r="B1370" s="41" t="s">
        <v>1233</v>
      </c>
      <c r="C1370" s="41" t="s">
        <v>1234</v>
      </c>
      <c r="D1370" s="41"/>
      <c r="E1370" s="41">
        <v>22.35</v>
      </c>
      <c r="F1370" s="41">
        <v>21.625</v>
      </c>
      <c r="G1370" s="41">
        <v>23.382999999999999</v>
      </c>
      <c r="H1370">
        <f t="shared" si="34"/>
        <v>1.7579999999999991</v>
      </c>
      <c r="I1370" t="str">
        <f t="shared" si="38"/>
        <v xml:space="preserve"> </v>
      </c>
      <c r="J1370" s="42">
        <v>4269</v>
      </c>
      <c r="K1370" s="42">
        <v>163988</v>
      </c>
      <c r="L1370" s="42">
        <v>1.464</v>
      </c>
      <c r="M1370" s="42" t="str">
        <f t="shared" si="37"/>
        <v xml:space="preserve"> </v>
      </c>
      <c r="N1370" s="42" t="s">
        <v>102</v>
      </c>
      <c r="O1370" s="42">
        <v>2.8024800000000001</v>
      </c>
      <c r="P1370" s="42">
        <v>1.4119999999999999</v>
      </c>
    </row>
    <row r="1371" spans="1:16">
      <c r="A1371" s="41">
        <v>37</v>
      </c>
      <c r="B1371" s="41" t="s">
        <v>1235</v>
      </c>
      <c r="C1371" s="41" t="s">
        <v>1236</v>
      </c>
      <c r="D1371" s="41"/>
      <c r="E1371" s="41">
        <v>22.359000000000002</v>
      </c>
      <c r="F1371" s="41">
        <v>21.65</v>
      </c>
      <c r="G1371" s="41">
        <v>23.5</v>
      </c>
      <c r="H1371">
        <f t="shared" si="34"/>
        <v>1.8500000000000014</v>
      </c>
      <c r="I1371" t="str">
        <f t="shared" si="38"/>
        <v xml:space="preserve"> </v>
      </c>
      <c r="J1371" s="42">
        <v>4229</v>
      </c>
      <c r="K1371" s="42">
        <v>168187</v>
      </c>
      <c r="L1371" s="42">
        <v>1.464</v>
      </c>
      <c r="M1371" s="42" t="str">
        <f t="shared" si="37"/>
        <v xml:space="preserve"> </v>
      </c>
      <c r="N1371" s="42" t="s">
        <v>102</v>
      </c>
      <c r="O1371" s="42">
        <v>1.66886</v>
      </c>
      <c r="P1371" s="42">
        <v>1.2789999999999999</v>
      </c>
    </row>
    <row r="1372" spans="1:16">
      <c r="A1372" s="41">
        <v>38</v>
      </c>
      <c r="B1372" s="41" t="s">
        <v>1237</v>
      </c>
      <c r="C1372" s="41" t="s">
        <v>1238</v>
      </c>
      <c r="D1372" s="41"/>
      <c r="E1372" s="41">
        <v>22.343</v>
      </c>
      <c r="F1372" s="41">
        <v>21.625</v>
      </c>
      <c r="G1372" s="41">
        <v>23.375</v>
      </c>
      <c r="H1372">
        <f t="shared" si="34"/>
        <v>1.75</v>
      </c>
      <c r="I1372" t="str">
        <f t="shared" si="38"/>
        <v xml:space="preserve"> </v>
      </c>
      <c r="J1372" s="42">
        <v>2829</v>
      </c>
      <c r="K1372" s="42">
        <v>100154</v>
      </c>
      <c r="L1372" s="42">
        <v>1.4630000000000001</v>
      </c>
      <c r="M1372" s="42" t="str">
        <f t="shared" si="37"/>
        <v xml:space="preserve"> </v>
      </c>
      <c r="N1372" s="42" t="s">
        <v>102</v>
      </c>
      <c r="O1372" s="42">
        <v>3.0505300000000002</v>
      </c>
      <c r="P1372" s="42">
        <v>1.3080000000000001</v>
      </c>
    </row>
    <row r="1373" spans="1:16">
      <c r="A1373" s="41">
        <v>39</v>
      </c>
      <c r="B1373" s="41" t="s">
        <v>1239</v>
      </c>
      <c r="C1373" s="41" t="s">
        <v>1240</v>
      </c>
      <c r="D1373" s="41"/>
      <c r="E1373" s="41">
        <v>22.35</v>
      </c>
      <c r="F1373" s="41">
        <v>21.683</v>
      </c>
      <c r="G1373" s="41">
        <v>23.233000000000001</v>
      </c>
      <c r="H1373">
        <f t="shared" si="34"/>
        <v>1.5500000000000007</v>
      </c>
      <c r="I1373" t="str">
        <f t="shared" si="38"/>
        <v xml:space="preserve"> </v>
      </c>
      <c r="J1373" s="42">
        <v>4912</v>
      </c>
      <c r="K1373" s="42">
        <v>183074</v>
      </c>
      <c r="L1373" s="42">
        <v>1.464</v>
      </c>
      <c r="M1373" s="42" t="str">
        <f t="shared" si="37"/>
        <v xml:space="preserve"> </v>
      </c>
      <c r="N1373" s="42" t="s">
        <v>102</v>
      </c>
      <c r="O1373" s="42">
        <v>2.1652499999999999</v>
      </c>
      <c r="P1373" s="42">
        <v>1.4059999999999999</v>
      </c>
    </row>
    <row r="1374" spans="1:16">
      <c r="A1374" s="41">
        <v>40</v>
      </c>
      <c r="B1374" s="41" t="s">
        <v>1241</v>
      </c>
      <c r="C1374" s="41" t="s">
        <v>1242</v>
      </c>
      <c r="D1374" s="41"/>
      <c r="E1374" s="41">
        <v>22.433</v>
      </c>
      <c r="F1374" s="41">
        <v>21.75</v>
      </c>
      <c r="G1374" s="41">
        <v>23.507999999999999</v>
      </c>
      <c r="H1374">
        <f t="shared" si="34"/>
        <v>1.7579999999999991</v>
      </c>
      <c r="I1374" t="str">
        <f t="shared" si="38"/>
        <v xml:space="preserve"> </v>
      </c>
      <c r="J1374" s="42">
        <v>2868</v>
      </c>
      <c r="K1374" s="42">
        <v>129944</v>
      </c>
      <c r="L1374" s="42">
        <v>1.47</v>
      </c>
      <c r="M1374" s="42" t="str">
        <f t="shared" si="37"/>
        <v>OUTSIDE</v>
      </c>
      <c r="N1374" s="42" t="s">
        <v>102</v>
      </c>
      <c r="O1374" s="42">
        <v>1.8557699999999999</v>
      </c>
      <c r="P1374" s="42">
        <v>0</v>
      </c>
    </row>
    <row r="1375" spans="1:16">
      <c r="A1375" s="41">
        <v>41</v>
      </c>
      <c r="B1375" s="41" t="s">
        <v>1243</v>
      </c>
      <c r="C1375" s="41" t="s">
        <v>1244</v>
      </c>
      <c r="D1375" s="41"/>
      <c r="E1375" s="41">
        <v>22.43</v>
      </c>
      <c r="F1375" s="41">
        <v>21.783000000000001</v>
      </c>
      <c r="G1375" s="41">
        <v>23.7</v>
      </c>
      <c r="H1375">
        <f t="shared" si="34"/>
        <v>1.916999999999998</v>
      </c>
      <c r="I1375" t="str">
        <f t="shared" si="38"/>
        <v xml:space="preserve"> </v>
      </c>
      <c r="J1375" s="42">
        <v>1786</v>
      </c>
      <c r="K1375" s="42">
        <v>111372</v>
      </c>
      <c r="L1375" s="42">
        <v>1.468</v>
      </c>
      <c r="M1375" s="42" t="str">
        <f t="shared" si="37"/>
        <v xml:space="preserve"> </v>
      </c>
      <c r="N1375" s="42" t="s">
        <v>102</v>
      </c>
      <c r="O1375" s="42" t="s">
        <v>102</v>
      </c>
      <c r="P1375" s="42" t="s">
        <v>102</v>
      </c>
    </row>
    <row r="1376" spans="1:16">
      <c r="A1376" s="41">
        <v>42</v>
      </c>
      <c r="B1376" s="41" t="s">
        <v>1245</v>
      </c>
      <c r="C1376" s="41" t="s">
        <v>976</v>
      </c>
      <c r="D1376" s="41" t="s">
        <v>977</v>
      </c>
      <c r="E1376" s="41" t="s">
        <v>102</v>
      </c>
      <c r="F1376" s="41" t="s">
        <v>102</v>
      </c>
      <c r="G1376" s="41" t="s">
        <v>102</v>
      </c>
      <c r="H1376" t="e">
        <f t="shared" si="34"/>
        <v>#VALUE!</v>
      </c>
      <c r="I1376" t="str">
        <f t="shared" si="38"/>
        <v xml:space="preserve"> </v>
      </c>
      <c r="J1376" s="42" t="s">
        <v>102</v>
      </c>
      <c r="K1376" s="42" t="s">
        <v>102</v>
      </c>
      <c r="L1376" s="42"/>
      <c r="M1376" s="42" t="str">
        <f t="shared" ref="M1376:M1407" si="39">IF(ISNUMBER(L1376),(IF(OR(L1376&gt;1.468, L1376&lt;1.458),"OUTSIDE", " ")), " ")</f>
        <v xml:space="preserve"> </v>
      </c>
      <c r="N1376" s="42" t="s">
        <v>102</v>
      </c>
      <c r="O1376" s="42">
        <v>10.71566</v>
      </c>
      <c r="P1376" s="42">
        <v>1.1930000000000001</v>
      </c>
    </row>
    <row r="1377" spans="1:16">
      <c r="A1377" s="41">
        <v>43</v>
      </c>
      <c r="B1377" s="41" t="s">
        <v>1246</v>
      </c>
      <c r="C1377" s="41" t="s">
        <v>129</v>
      </c>
      <c r="D1377" s="41" t="s">
        <v>424</v>
      </c>
      <c r="E1377" s="41">
        <v>22.347000000000001</v>
      </c>
      <c r="F1377" s="41">
        <v>21.367000000000001</v>
      </c>
      <c r="G1377" s="41">
        <v>23.417000000000002</v>
      </c>
      <c r="H1377">
        <f t="shared" si="34"/>
        <v>2.0500000000000007</v>
      </c>
      <c r="I1377" t="str">
        <f t="shared" si="38"/>
        <v xml:space="preserve"> </v>
      </c>
      <c r="J1377" s="42">
        <v>19735</v>
      </c>
      <c r="K1377" s="42">
        <v>643086</v>
      </c>
      <c r="L1377" s="42">
        <v>1.4630000000000001</v>
      </c>
      <c r="M1377" s="42" t="str">
        <f t="shared" si="39"/>
        <v xml:space="preserve"> </v>
      </c>
      <c r="N1377" s="42" t="s">
        <v>102</v>
      </c>
      <c r="O1377" s="42">
        <v>5.0452500000000002</v>
      </c>
      <c r="P1377" s="42">
        <v>1.1060000000000001</v>
      </c>
    </row>
    <row r="1378" spans="1:16">
      <c r="A1378" s="41">
        <v>44</v>
      </c>
      <c r="B1378" s="41" t="s">
        <v>1247</v>
      </c>
      <c r="C1378" s="41" t="s">
        <v>125</v>
      </c>
      <c r="D1378" s="41" t="s">
        <v>421</v>
      </c>
      <c r="E1378" s="41">
        <v>22.363</v>
      </c>
      <c r="F1378" s="41">
        <v>21.641999999999999</v>
      </c>
      <c r="G1378" s="41">
        <v>23.391999999999999</v>
      </c>
      <c r="H1378">
        <f t="shared" si="34"/>
        <v>1.75</v>
      </c>
      <c r="I1378" t="str">
        <f t="shared" si="38"/>
        <v xml:space="preserve"> </v>
      </c>
      <c r="J1378" s="42">
        <v>9642</v>
      </c>
      <c r="K1378" s="42">
        <v>302784</v>
      </c>
      <c r="L1378" s="42">
        <v>1.464</v>
      </c>
      <c r="M1378" s="42" t="str">
        <f t="shared" si="39"/>
        <v xml:space="preserve"> </v>
      </c>
      <c r="N1378" s="42" t="s">
        <v>102</v>
      </c>
      <c r="O1378" s="42">
        <v>2.4752800000000001</v>
      </c>
      <c r="P1378" s="42">
        <v>1.0720000000000001</v>
      </c>
    </row>
    <row r="1379" spans="1:16">
      <c r="A1379" s="41">
        <v>45</v>
      </c>
      <c r="B1379" s="41" t="s">
        <v>1047</v>
      </c>
      <c r="C1379" s="41" t="s">
        <v>121</v>
      </c>
      <c r="D1379" s="41" t="s">
        <v>418</v>
      </c>
      <c r="E1379" s="41">
        <v>22.376999999999999</v>
      </c>
      <c r="F1379" s="41">
        <v>21.766999999999999</v>
      </c>
      <c r="G1379" s="41">
        <v>23.35</v>
      </c>
      <c r="H1379">
        <f t="shared" si="34"/>
        <v>1.583000000000002</v>
      </c>
      <c r="I1379" t="str">
        <f t="shared" si="38"/>
        <v xml:space="preserve"> </v>
      </c>
      <c r="J1379" s="42">
        <v>4808</v>
      </c>
      <c r="K1379" s="42">
        <v>148551</v>
      </c>
      <c r="L1379" s="42">
        <v>1.464</v>
      </c>
      <c r="M1379" s="42" t="str">
        <f t="shared" si="39"/>
        <v xml:space="preserve"> </v>
      </c>
      <c r="N1379" s="42" t="s">
        <v>102</v>
      </c>
      <c r="O1379" s="42">
        <v>1.2769900000000001</v>
      </c>
      <c r="P1379" s="42">
        <v>1.0940000000000001</v>
      </c>
    </row>
    <row r="1380" spans="1:16">
      <c r="A1380" s="41">
        <v>46</v>
      </c>
      <c r="B1380" s="41" t="s">
        <v>1048</v>
      </c>
      <c r="C1380" s="41" t="s">
        <v>117</v>
      </c>
      <c r="D1380" s="41" t="s">
        <v>415</v>
      </c>
      <c r="E1380" s="41">
        <v>22.385000000000002</v>
      </c>
      <c r="F1380" s="41">
        <v>21.574999999999999</v>
      </c>
      <c r="G1380" s="41">
        <v>23.067</v>
      </c>
      <c r="H1380">
        <f t="shared" si="34"/>
        <v>1.4920000000000009</v>
      </c>
      <c r="I1380" t="str">
        <f t="shared" si="38"/>
        <v xml:space="preserve"> </v>
      </c>
      <c r="J1380" s="42">
        <v>2468</v>
      </c>
      <c r="K1380" s="42">
        <v>76637</v>
      </c>
      <c r="L1380" s="42">
        <v>1.464</v>
      </c>
      <c r="M1380" s="42" t="str">
        <f t="shared" si="39"/>
        <v xml:space="preserve"> </v>
      </c>
      <c r="N1380" s="42" t="s">
        <v>102</v>
      </c>
      <c r="O1380" s="42">
        <v>0.54803999999999997</v>
      </c>
      <c r="P1380" s="42">
        <v>0</v>
      </c>
    </row>
    <row r="1381" spans="1:16">
      <c r="A1381" s="41">
        <v>47</v>
      </c>
      <c r="B1381" s="41" t="s">
        <v>1049</v>
      </c>
      <c r="C1381" s="41" t="s">
        <v>113</v>
      </c>
      <c r="D1381" s="41" t="s">
        <v>412</v>
      </c>
      <c r="E1381" s="41">
        <v>22.381</v>
      </c>
      <c r="F1381" s="41">
        <v>21.942</v>
      </c>
      <c r="G1381" s="41">
        <v>23.033000000000001</v>
      </c>
      <c r="H1381">
        <f t="shared" si="34"/>
        <v>1.0910000000000011</v>
      </c>
      <c r="I1381" t="str">
        <f t="shared" si="38"/>
        <v xml:space="preserve"> </v>
      </c>
      <c r="J1381" s="42">
        <v>1016</v>
      </c>
      <c r="K1381" s="42">
        <v>32890</v>
      </c>
      <c r="L1381" s="42">
        <v>1.4650000000000001</v>
      </c>
      <c r="M1381" s="42" t="str">
        <f t="shared" si="39"/>
        <v xml:space="preserve"> </v>
      </c>
      <c r="N1381" s="42" t="s">
        <v>102</v>
      </c>
      <c r="O1381" s="42">
        <v>0.18479000000000001</v>
      </c>
      <c r="P1381" s="42">
        <v>0.85299999999999998</v>
      </c>
    </row>
    <row r="1382" spans="1:16">
      <c r="A1382" s="41">
        <v>48</v>
      </c>
      <c r="B1382" s="41" t="s">
        <v>1050</v>
      </c>
      <c r="C1382" s="41" t="s">
        <v>109</v>
      </c>
      <c r="D1382" s="41" t="s">
        <v>410</v>
      </c>
      <c r="E1382" s="41">
        <v>22.388999999999999</v>
      </c>
      <c r="F1382" s="41">
        <v>22.007999999999999</v>
      </c>
      <c r="G1382" s="41">
        <v>23</v>
      </c>
      <c r="H1382">
        <f t="shared" si="34"/>
        <v>0.99200000000000088</v>
      </c>
      <c r="I1382" t="str">
        <f t="shared" si="38"/>
        <v xml:space="preserve"> </v>
      </c>
      <c r="J1382" s="42">
        <v>415</v>
      </c>
      <c r="K1382" s="42">
        <v>11090</v>
      </c>
      <c r="L1382" s="42">
        <v>1.4650000000000001</v>
      </c>
      <c r="M1382" s="42" t="str">
        <f t="shared" si="39"/>
        <v xml:space="preserve"> </v>
      </c>
      <c r="N1382" s="42" t="s">
        <v>102</v>
      </c>
      <c r="O1382" s="42">
        <v>1.6469400000000001</v>
      </c>
      <c r="P1382" s="42">
        <v>1.2789999999999999</v>
      </c>
    </row>
    <row r="1383" spans="1:16">
      <c r="A1383" s="41">
        <v>49</v>
      </c>
      <c r="B1383" s="41" t="s">
        <v>1051</v>
      </c>
      <c r="C1383" s="41" t="s">
        <v>1052</v>
      </c>
      <c r="D1383" s="41"/>
      <c r="E1383" s="41">
        <v>22.39</v>
      </c>
      <c r="F1383" s="41">
        <v>21.908000000000001</v>
      </c>
      <c r="G1383" s="41">
        <v>23.475000000000001</v>
      </c>
      <c r="H1383">
        <f t="shared" ref="H1383:H1446" si="40">G1383-F1383</f>
        <v>1.5670000000000002</v>
      </c>
      <c r="I1383" t="str">
        <f t="shared" si="38"/>
        <v xml:space="preserve"> </v>
      </c>
      <c r="J1383" s="42">
        <v>2565</v>
      </c>
      <c r="K1383" s="42">
        <v>98839</v>
      </c>
      <c r="L1383" s="42">
        <v>1.468</v>
      </c>
      <c r="M1383" s="42" t="str">
        <f t="shared" si="39"/>
        <v xml:space="preserve"> </v>
      </c>
      <c r="N1383" s="42" t="s">
        <v>102</v>
      </c>
      <c r="O1383" s="42">
        <v>1.0751599999999999</v>
      </c>
      <c r="P1383" s="42">
        <v>1.3460000000000001</v>
      </c>
    </row>
    <row r="1384" spans="1:16">
      <c r="A1384" s="41">
        <v>50</v>
      </c>
      <c r="B1384" s="41" t="s">
        <v>1053</v>
      </c>
      <c r="C1384" s="41" t="s">
        <v>1054</v>
      </c>
      <c r="D1384" s="41"/>
      <c r="E1384" s="41">
        <v>22.388000000000002</v>
      </c>
      <c r="F1384" s="41">
        <v>21.867000000000001</v>
      </c>
      <c r="G1384" s="41">
        <v>23.332999999999998</v>
      </c>
      <c r="H1384">
        <f t="shared" si="40"/>
        <v>1.4659999999999975</v>
      </c>
      <c r="I1384" t="str">
        <f t="shared" si="38"/>
        <v xml:space="preserve"> </v>
      </c>
      <c r="J1384" s="42">
        <v>1553</v>
      </c>
      <c r="K1384" s="42">
        <v>64524</v>
      </c>
      <c r="L1384" s="42">
        <v>1.466</v>
      </c>
      <c r="M1384" s="42" t="str">
        <f t="shared" si="39"/>
        <v xml:space="preserve"> </v>
      </c>
      <c r="N1384" s="42" t="s">
        <v>102</v>
      </c>
      <c r="O1384" s="42">
        <v>0.20483999999999999</v>
      </c>
      <c r="P1384" s="42">
        <v>0.75800000000000001</v>
      </c>
    </row>
    <row r="1385" spans="1:16">
      <c r="A1385" s="41">
        <v>51</v>
      </c>
      <c r="B1385" s="41" t="s">
        <v>1055</v>
      </c>
      <c r="C1385" s="41" t="s">
        <v>1056</v>
      </c>
      <c r="D1385" s="41"/>
      <c r="E1385" s="41">
        <v>22.35</v>
      </c>
      <c r="F1385" s="41">
        <v>21.9</v>
      </c>
      <c r="G1385" s="41">
        <v>22.817</v>
      </c>
      <c r="H1385">
        <f t="shared" si="40"/>
        <v>0.91700000000000159</v>
      </c>
      <c r="I1385" t="str">
        <f t="shared" si="38"/>
        <v>OUTSIDE</v>
      </c>
      <c r="J1385" s="42">
        <v>482</v>
      </c>
      <c r="K1385" s="42">
        <v>12293</v>
      </c>
      <c r="L1385" s="42">
        <v>1.4630000000000001</v>
      </c>
      <c r="M1385" s="42" t="str">
        <f t="shared" si="39"/>
        <v xml:space="preserve"> </v>
      </c>
      <c r="N1385" s="42" t="s">
        <v>102</v>
      </c>
      <c r="O1385" s="42">
        <v>0.88463000000000003</v>
      </c>
      <c r="P1385" s="42">
        <v>1.385</v>
      </c>
    </row>
    <row r="1386" spans="1:16">
      <c r="A1386" s="41">
        <v>52</v>
      </c>
      <c r="B1386" s="41" t="s">
        <v>1057</v>
      </c>
      <c r="C1386" s="41" t="s">
        <v>1058</v>
      </c>
      <c r="D1386" s="41"/>
      <c r="E1386" s="41">
        <v>22.367999999999999</v>
      </c>
      <c r="F1386" s="41">
        <v>21.917000000000002</v>
      </c>
      <c r="G1386" s="41">
        <v>23.475000000000001</v>
      </c>
      <c r="H1386">
        <f t="shared" si="40"/>
        <v>1.5579999999999998</v>
      </c>
      <c r="I1386" t="str">
        <f t="shared" si="38"/>
        <v xml:space="preserve"> </v>
      </c>
      <c r="J1386" s="42">
        <v>1283</v>
      </c>
      <c r="K1386" s="42">
        <v>53090</v>
      </c>
      <c r="L1386" s="42">
        <v>1.4650000000000001</v>
      </c>
      <c r="M1386" s="42" t="str">
        <f t="shared" si="39"/>
        <v xml:space="preserve"> </v>
      </c>
      <c r="N1386" s="42" t="s">
        <v>102</v>
      </c>
      <c r="O1386" s="42">
        <v>0.57745000000000002</v>
      </c>
      <c r="P1386" s="42">
        <v>1.004</v>
      </c>
    </row>
    <row r="1387" spans="1:16">
      <c r="A1387" s="41">
        <v>53</v>
      </c>
      <c r="B1387" s="41" t="s">
        <v>1059</v>
      </c>
      <c r="C1387" s="41" t="s">
        <v>1060</v>
      </c>
      <c r="D1387" s="41"/>
      <c r="E1387" s="41">
        <v>22.372</v>
      </c>
      <c r="F1387" s="41">
        <v>21.983000000000001</v>
      </c>
      <c r="G1387" s="41">
        <v>23.257999999999999</v>
      </c>
      <c r="H1387">
        <f t="shared" si="40"/>
        <v>1.2749999999999986</v>
      </c>
      <c r="I1387" t="str">
        <f t="shared" si="38"/>
        <v xml:space="preserve"> </v>
      </c>
      <c r="J1387" s="42">
        <v>1128</v>
      </c>
      <c r="K1387" s="42">
        <v>34655</v>
      </c>
      <c r="L1387" s="42">
        <v>1.468</v>
      </c>
      <c r="M1387" s="42" t="str">
        <f t="shared" si="39"/>
        <v xml:space="preserve"> </v>
      </c>
      <c r="N1387" s="42" t="s">
        <v>102</v>
      </c>
      <c r="O1387" s="42">
        <v>2.0098699999999998</v>
      </c>
      <c r="P1387" s="42">
        <v>0</v>
      </c>
    </row>
    <row r="1388" spans="1:16">
      <c r="A1388" s="41">
        <v>54</v>
      </c>
      <c r="B1388" s="41" t="s">
        <v>1061</v>
      </c>
      <c r="C1388" s="41" t="s">
        <v>1062</v>
      </c>
      <c r="D1388" s="41"/>
      <c r="E1388" s="41">
        <v>23.05</v>
      </c>
      <c r="F1388" s="41">
        <v>21.867000000000001</v>
      </c>
      <c r="G1388" s="41">
        <v>23.058</v>
      </c>
      <c r="H1388">
        <f t="shared" si="40"/>
        <v>1.1909999999999989</v>
      </c>
      <c r="I1388" t="str">
        <f t="shared" si="38"/>
        <v xml:space="preserve"> </v>
      </c>
      <c r="J1388" s="42">
        <v>3349</v>
      </c>
      <c r="K1388" s="42">
        <v>120620</v>
      </c>
      <c r="L1388" s="42">
        <v>1.5089999999999999</v>
      </c>
      <c r="M1388" s="42" t="str">
        <f t="shared" si="39"/>
        <v>OUTSIDE</v>
      </c>
      <c r="N1388" s="42" t="s">
        <v>102</v>
      </c>
      <c r="O1388" s="42">
        <v>1.9982500000000001</v>
      </c>
      <c r="P1388" s="42">
        <v>1.429</v>
      </c>
    </row>
    <row r="1389" spans="1:16">
      <c r="A1389" s="41">
        <v>55</v>
      </c>
      <c r="B1389" s="41" t="s">
        <v>1063</v>
      </c>
      <c r="C1389" s="41" t="s">
        <v>1064</v>
      </c>
      <c r="D1389" s="41"/>
      <c r="E1389" s="41">
        <v>22.343</v>
      </c>
      <c r="F1389" s="41">
        <v>21.707999999999998</v>
      </c>
      <c r="G1389" s="41">
        <v>23.582999999999998</v>
      </c>
      <c r="H1389">
        <f t="shared" si="40"/>
        <v>1.875</v>
      </c>
      <c r="I1389" t="str">
        <f t="shared" si="38"/>
        <v xml:space="preserve"> </v>
      </c>
      <c r="J1389" s="42">
        <v>2837</v>
      </c>
      <c r="K1389" s="42">
        <v>119922</v>
      </c>
      <c r="L1389" s="42">
        <v>1.4630000000000001</v>
      </c>
      <c r="M1389" s="42" t="str">
        <f t="shared" si="39"/>
        <v xml:space="preserve"> </v>
      </c>
      <c r="N1389" s="42" t="s">
        <v>102</v>
      </c>
      <c r="O1389" s="42">
        <v>2.2874699999999999</v>
      </c>
      <c r="P1389" s="42">
        <v>1.3640000000000001</v>
      </c>
    </row>
    <row r="1390" spans="1:16">
      <c r="A1390" s="41">
        <v>56</v>
      </c>
      <c r="B1390" s="41" t="s">
        <v>1065</v>
      </c>
      <c r="C1390" s="41" t="s">
        <v>1066</v>
      </c>
      <c r="D1390" s="41"/>
      <c r="E1390" s="41">
        <v>22.352</v>
      </c>
      <c r="F1390" s="41">
        <v>21.733000000000001</v>
      </c>
      <c r="G1390" s="41">
        <v>23.457999999999998</v>
      </c>
      <c r="H1390">
        <f t="shared" si="40"/>
        <v>1.7249999999999979</v>
      </c>
      <c r="I1390" t="str">
        <f t="shared" si="38"/>
        <v xml:space="preserve"> </v>
      </c>
      <c r="J1390" s="42">
        <v>3514</v>
      </c>
      <c r="K1390" s="42">
        <v>137279</v>
      </c>
      <c r="L1390" s="42">
        <v>1.464</v>
      </c>
      <c r="M1390" s="42" t="str">
        <f t="shared" si="39"/>
        <v xml:space="preserve"> </v>
      </c>
      <c r="N1390" s="42" t="s">
        <v>102</v>
      </c>
      <c r="O1390" s="42">
        <v>3.1284399999999999</v>
      </c>
      <c r="P1390" s="42">
        <v>1.3580000000000001</v>
      </c>
    </row>
    <row r="1391" spans="1:16">
      <c r="A1391" s="41">
        <v>57</v>
      </c>
      <c r="B1391" s="41" t="s">
        <v>1067</v>
      </c>
      <c r="C1391" s="41" t="s">
        <v>1068</v>
      </c>
      <c r="D1391" s="41"/>
      <c r="E1391" s="41">
        <v>22.309000000000001</v>
      </c>
      <c r="F1391" s="41">
        <v>21.567</v>
      </c>
      <c r="G1391" s="41">
        <v>23.367000000000001</v>
      </c>
      <c r="H1391">
        <f t="shared" si="40"/>
        <v>1.8000000000000007</v>
      </c>
      <c r="I1391" t="str">
        <f t="shared" si="38"/>
        <v xml:space="preserve"> </v>
      </c>
      <c r="J1391" s="42">
        <v>5037</v>
      </c>
      <c r="K1391" s="42">
        <v>187749</v>
      </c>
      <c r="L1391" s="42">
        <v>1.462</v>
      </c>
      <c r="M1391" s="42" t="str">
        <f t="shared" si="39"/>
        <v xml:space="preserve"> </v>
      </c>
      <c r="N1391" s="42" t="s">
        <v>102</v>
      </c>
      <c r="O1391" s="42">
        <v>4.7389999999999999</v>
      </c>
      <c r="P1391" s="42">
        <v>1.353</v>
      </c>
    </row>
    <row r="1392" spans="1:16">
      <c r="A1392" s="41">
        <v>58</v>
      </c>
      <c r="B1392" s="41" t="s">
        <v>1069</v>
      </c>
      <c r="C1392" s="41" t="s">
        <v>1070</v>
      </c>
      <c r="D1392" s="41"/>
      <c r="E1392" s="41">
        <v>22.282</v>
      </c>
      <c r="F1392" s="41">
        <v>21.591999999999999</v>
      </c>
      <c r="G1392" s="41">
        <v>23.35</v>
      </c>
      <c r="H1392">
        <f t="shared" si="40"/>
        <v>1.7580000000000027</v>
      </c>
      <c r="I1392" t="str">
        <f t="shared" si="38"/>
        <v xml:space="preserve"> </v>
      </c>
      <c r="J1392" s="42">
        <v>7434</v>
      </c>
      <c r="K1392" s="42">
        <v>284405</v>
      </c>
      <c r="L1392" s="42">
        <v>1.462</v>
      </c>
      <c r="M1392" s="42" t="str">
        <f t="shared" si="39"/>
        <v xml:space="preserve"> </v>
      </c>
      <c r="N1392" s="42" t="s">
        <v>102</v>
      </c>
      <c r="O1392" s="42">
        <v>2.2623700000000002</v>
      </c>
      <c r="P1392" s="42">
        <v>1.3240000000000001</v>
      </c>
    </row>
    <row r="1393" spans="1:16">
      <c r="A1393" s="41">
        <v>59</v>
      </c>
      <c r="B1393" s="41" t="s">
        <v>1071</v>
      </c>
      <c r="C1393" s="41" t="s">
        <v>1072</v>
      </c>
      <c r="D1393" s="41"/>
      <c r="E1393" s="41">
        <v>22.334</v>
      </c>
      <c r="F1393" s="41">
        <v>21.707999999999998</v>
      </c>
      <c r="G1393" s="41">
        <v>23.317</v>
      </c>
      <c r="H1393">
        <f t="shared" si="40"/>
        <v>1.6090000000000018</v>
      </c>
      <c r="I1393" t="str">
        <f t="shared" si="38"/>
        <v xml:space="preserve"> </v>
      </c>
      <c r="J1393" s="42">
        <v>3306</v>
      </c>
      <c r="K1393" s="42">
        <v>135773</v>
      </c>
      <c r="L1393" s="42">
        <v>1.466</v>
      </c>
      <c r="M1393" s="42" t="str">
        <f t="shared" si="39"/>
        <v xml:space="preserve"> </v>
      </c>
      <c r="N1393" s="42" t="s">
        <v>102</v>
      </c>
      <c r="O1393" s="42">
        <v>1.88374</v>
      </c>
      <c r="P1393" s="42">
        <v>1.5920000000000001</v>
      </c>
    </row>
    <row r="1394" spans="1:16">
      <c r="A1394" s="41">
        <v>60</v>
      </c>
      <c r="B1394" s="41" t="s">
        <v>1073</v>
      </c>
      <c r="C1394" s="41" t="s">
        <v>1074</v>
      </c>
      <c r="D1394" s="41"/>
      <c r="E1394" s="41">
        <v>22.629000000000001</v>
      </c>
      <c r="F1394" s="41">
        <v>21.725000000000001</v>
      </c>
      <c r="G1394" s="41">
        <v>23.716999999999999</v>
      </c>
      <c r="H1394">
        <f t="shared" si="40"/>
        <v>1.9919999999999973</v>
      </c>
      <c r="I1394" t="str">
        <f t="shared" si="38"/>
        <v xml:space="preserve"> </v>
      </c>
      <c r="J1394" s="42">
        <v>2166</v>
      </c>
      <c r="K1394" s="42">
        <v>113050</v>
      </c>
      <c r="L1394" s="42">
        <v>1.4830000000000001</v>
      </c>
      <c r="M1394" s="42" t="str">
        <f t="shared" si="39"/>
        <v>OUTSIDE</v>
      </c>
      <c r="N1394" s="42" t="s">
        <v>102</v>
      </c>
      <c r="O1394" s="42">
        <v>0.88066999999999995</v>
      </c>
      <c r="P1394" s="42">
        <v>1.329</v>
      </c>
    </row>
    <row r="1395" spans="1:16">
      <c r="A1395" s="41">
        <v>61</v>
      </c>
      <c r="B1395" s="41" t="s">
        <v>1075</v>
      </c>
      <c r="C1395" s="41" t="s">
        <v>1076</v>
      </c>
      <c r="D1395" s="41"/>
      <c r="E1395" s="41">
        <v>22.317</v>
      </c>
      <c r="F1395" s="41">
        <v>21.808</v>
      </c>
      <c r="G1395" s="41">
        <v>23.341999999999999</v>
      </c>
      <c r="H1395">
        <f t="shared" si="40"/>
        <v>1.5339999999999989</v>
      </c>
      <c r="I1395" t="str">
        <f t="shared" si="38"/>
        <v xml:space="preserve"> </v>
      </c>
      <c r="J1395" s="42">
        <v>1270</v>
      </c>
      <c r="K1395" s="42">
        <v>52852</v>
      </c>
      <c r="L1395" s="42">
        <v>1.4630000000000001</v>
      </c>
      <c r="M1395" s="42" t="str">
        <f t="shared" si="39"/>
        <v xml:space="preserve"> </v>
      </c>
      <c r="N1395" s="42" t="s">
        <v>102</v>
      </c>
      <c r="O1395" s="42">
        <v>1.62029</v>
      </c>
      <c r="P1395" s="42">
        <v>1.2410000000000001</v>
      </c>
    </row>
    <row r="1396" spans="1:16">
      <c r="A1396" s="41">
        <v>62</v>
      </c>
      <c r="B1396" s="41" t="s">
        <v>1077</v>
      </c>
      <c r="C1396" s="41" t="s">
        <v>1078</v>
      </c>
      <c r="D1396" s="41"/>
      <c r="E1396" s="41">
        <v>22.32</v>
      </c>
      <c r="F1396" s="41">
        <v>21.716999999999999</v>
      </c>
      <c r="G1396" s="41">
        <v>23.25</v>
      </c>
      <c r="H1396">
        <f t="shared" si="40"/>
        <v>1.5330000000000013</v>
      </c>
      <c r="I1396" t="str">
        <f t="shared" si="38"/>
        <v xml:space="preserve"> </v>
      </c>
      <c r="J1396" s="42">
        <v>2593</v>
      </c>
      <c r="K1396" s="42">
        <v>97239</v>
      </c>
      <c r="L1396" s="42">
        <v>1.464</v>
      </c>
      <c r="M1396" s="42" t="str">
        <f t="shared" si="39"/>
        <v xml:space="preserve"> </v>
      </c>
      <c r="N1396" s="42" t="s">
        <v>102</v>
      </c>
      <c r="O1396" s="42" t="s">
        <v>102</v>
      </c>
      <c r="P1396" s="42" t="s">
        <v>102</v>
      </c>
    </row>
    <row r="1397" spans="1:16">
      <c r="A1397" s="41">
        <v>63</v>
      </c>
      <c r="B1397" s="41" t="s">
        <v>1079</v>
      </c>
      <c r="C1397" s="41" t="s">
        <v>1080</v>
      </c>
      <c r="D1397" s="41"/>
      <c r="E1397" s="41" t="s">
        <v>102</v>
      </c>
      <c r="F1397" s="41" t="s">
        <v>102</v>
      </c>
      <c r="G1397" s="41" t="s">
        <v>102</v>
      </c>
      <c r="H1397" t="e">
        <f t="shared" si="40"/>
        <v>#VALUE!</v>
      </c>
      <c r="I1397" t="str">
        <f t="shared" si="38"/>
        <v xml:space="preserve"> </v>
      </c>
      <c r="J1397" s="42" t="s">
        <v>102</v>
      </c>
      <c r="K1397" s="42" t="s">
        <v>102</v>
      </c>
      <c r="L1397" s="42"/>
      <c r="M1397" s="42" t="str">
        <f t="shared" si="39"/>
        <v xml:space="preserve"> </v>
      </c>
      <c r="N1397" s="42" t="s">
        <v>102</v>
      </c>
      <c r="O1397" s="42" t="s">
        <v>102</v>
      </c>
      <c r="P1397" s="42" t="s">
        <v>102</v>
      </c>
    </row>
    <row r="1398" spans="1:16">
      <c r="A1398" s="41">
        <v>64</v>
      </c>
      <c r="B1398" s="41" t="s">
        <v>1081</v>
      </c>
      <c r="C1398" s="41" t="s">
        <v>133</v>
      </c>
      <c r="D1398" s="41"/>
      <c r="E1398" s="41" t="s">
        <v>102</v>
      </c>
      <c r="F1398" s="41" t="s">
        <v>102</v>
      </c>
      <c r="G1398" s="41" t="s">
        <v>102</v>
      </c>
      <c r="H1398" t="e">
        <f t="shared" si="40"/>
        <v>#VALUE!</v>
      </c>
      <c r="I1398" t="str">
        <f t="shared" si="38"/>
        <v xml:space="preserve"> </v>
      </c>
      <c r="J1398" s="42" t="s">
        <v>102</v>
      </c>
      <c r="K1398" s="42" t="s">
        <v>102</v>
      </c>
      <c r="L1398" s="42"/>
      <c r="M1398" s="42" t="str">
        <f t="shared" si="39"/>
        <v xml:space="preserve"> </v>
      </c>
      <c r="N1398" s="42" t="s">
        <v>102</v>
      </c>
      <c r="O1398" s="42">
        <v>0.45002999999999999</v>
      </c>
      <c r="P1398" s="42">
        <v>0</v>
      </c>
    </row>
    <row r="1399" spans="1:16">
      <c r="A1399" s="41">
        <v>65</v>
      </c>
      <c r="B1399" s="41" t="s">
        <v>1082</v>
      </c>
      <c r="C1399" s="41" t="s">
        <v>1080</v>
      </c>
      <c r="D1399" s="41"/>
      <c r="E1399" s="41">
        <v>23.173999999999999</v>
      </c>
      <c r="F1399" s="41">
        <v>22.091999999999999</v>
      </c>
      <c r="G1399" s="41">
        <v>23.65</v>
      </c>
      <c r="H1399">
        <f t="shared" si="40"/>
        <v>1.5579999999999998</v>
      </c>
      <c r="I1399" t="str">
        <f t="shared" si="38"/>
        <v xml:space="preserve"> </v>
      </c>
      <c r="J1399" s="42">
        <v>440</v>
      </c>
      <c r="K1399" s="42">
        <v>27008</v>
      </c>
      <c r="L1399" s="42">
        <v>1.51</v>
      </c>
      <c r="M1399" s="42" t="str">
        <f t="shared" si="39"/>
        <v>OUTSIDE</v>
      </c>
      <c r="N1399" s="42" t="s">
        <v>102</v>
      </c>
      <c r="O1399" s="42">
        <v>1.4297899999999999</v>
      </c>
      <c r="P1399" s="42">
        <v>0</v>
      </c>
    </row>
    <row r="1400" spans="1:16">
      <c r="A1400" s="41">
        <v>66</v>
      </c>
      <c r="B1400" s="41" t="s">
        <v>1083</v>
      </c>
      <c r="C1400" s="41" t="s">
        <v>1084</v>
      </c>
      <c r="D1400" s="41"/>
      <c r="E1400" s="41">
        <v>22.468</v>
      </c>
      <c r="F1400" s="41">
        <v>22.016999999999999</v>
      </c>
      <c r="G1400" s="41">
        <v>23.65</v>
      </c>
      <c r="H1400">
        <f t="shared" si="40"/>
        <v>1.6329999999999991</v>
      </c>
      <c r="I1400" t="str">
        <f t="shared" ref="I1400:I1431" si="41">IF(ISNUMBER(H1400),(IF(OR(H1400&gt;2.517, H1400&lt;0.992),"OUTSIDE", " ")), " ")</f>
        <v xml:space="preserve"> </v>
      </c>
      <c r="J1400" s="42">
        <v>1753</v>
      </c>
      <c r="K1400" s="42">
        <v>85807</v>
      </c>
      <c r="L1400" s="42">
        <v>1.464</v>
      </c>
      <c r="M1400" s="42" t="str">
        <f t="shared" si="39"/>
        <v xml:space="preserve"> </v>
      </c>
      <c r="N1400" s="42" t="s">
        <v>102</v>
      </c>
      <c r="O1400" s="42">
        <v>1.25437</v>
      </c>
      <c r="P1400" s="42">
        <v>1.153</v>
      </c>
    </row>
    <row r="1401" spans="1:16">
      <c r="A1401" s="41">
        <v>67</v>
      </c>
      <c r="B1401" s="41" t="s">
        <v>1085</v>
      </c>
      <c r="C1401" s="41" t="s">
        <v>1086</v>
      </c>
      <c r="D1401" s="41"/>
      <c r="E1401" s="41">
        <v>22.483000000000001</v>
      </c>
      <c r="F1401" s="41">
        <v>22.007999999999999</v>
      </c>
      <c r="G1401" s="41">
        <v>23.35</v>
      </c>
      <c r="H1401">
        <f t="shared" si="40"/>
        <v>1.3420000000000023</v>
      </c>
      <c r="I1401" t="str">
        <f t="shared" si="41"/>
        <v xml:space="preserve"> </v>
      </c>
      <c r="J1401" s="42">
        <v>2028</v>
      </c>
      <c r="K1401" s="42">
        <v>75279</v>
      </c>
      <c r="L1401" s="42">
        <v>1.4650000000000001</v>
      </c>
      <c r="M1401" s="42" t="str">
        <f t="shared" si="39"/>
        <v xml:space="preserve"> </v>
      </c>
      <c r="N1401" s="42" t="s">
        <v>102</v>
      </c>
      <c r="O1401" s="42">
        <v>4.8615000000000004</v>
      </c>
      <c r="P1401" s="42">
        <v>1.4630000000000001</v>
      </c>
    </row>
    <row r="1402" spans="1:16">
      <c r="A1402" s="41">
        <v>68</v>
      </c>
      <c r="B1402" s="41" t="s">
        <v>1087</v>
      </c>
      <c r="C1402" s="41" t="s">
        <v>1088</v>
      </c>
      <c r="D1402" s="41"/>
      <c r="E1402" s="41">
        <v>22.5</v>
      </c>
      <c r="F1402" s="41">
        <v>21.925000000000001</v>
      </c>
      <c r="G1402" s="41">
        <v>23.733000000000001</v>
      </c>
      <c r="H1402">
        <f t="shared" si="40"/>
        <v>1.8079999999999998</v>
      </c>
      <c r="I1402" t="str">
        <f t="shared" si="41"/>
        <v xml:space="preserve"> </v>
      </c>
      <c r="J1402" s="42">
        <v>6209</v>
      </c>
      <c r="K1402" s="42">
        <v>291756</v>
      </c>
      <c r="L1402" s="42">
        <v>1.468</v>
      </c>
      <c r="M1402" s="42" t="str">
        <f t="shared" si="39"/>
        <v xml:space="preserve"> </v>
      </c>
      <c r="N1402" s="42" t="s">
        <v>102</v>
      </c>
      <c r="O1402" s="42">
        <v>1.65873</v>
      </c>
      <c r="P1402" s="42">
        <v>0</v>
      </c>
    </row>
    <row r="1403" spans="1:16">
      <c r="A1403" s="41">
        <v>69</v>
      </c>
      <c r="B1403" s="41" t="s">
        <v>1089</v>
      </c>
      <c r="C1403" s="41" t="s">
        <v>1090</v>
      </c>
      <c r="D1403" s="41"/>
      <c r="E1403" s="41">
        <v>22.584</v>
      </c>
      <c r="F1403" s="41">
        <v>21.908000000000001</v>
      </c>
      <c r="G1403" s="41">
        <v>23.707999999999998</v>
      </c>
      <c r="H1403">
        <f t="shared" si="40"/>
        <v>1.7999999999999972</v>
      </c>
      <c r="I1403" t="str">
        <f t="shared" si="41"/>
        <v xml:space="preserve"> </v>
      </c>
      <c r="J1403" s="42">
        <v>1837</v>
      </c>
      <c r="K1403" s="42">
        <v>99547</v>
      </c>
      <c r="L1403" s="42">
        <v>1.4750000000000001</v>
      </c>
      <c r="M1403" s="42" t="str">
        <f t="shared" si="39"/>
        <v>OUTSIDE</v>
      </c>
      <c r="N1403" s="42" t="s">
        <v>102</v>
      </c>
      <c r="O1403" s="42">
        <v>2.18323</v>
      </c>
      <c r="P1403" s="42">
        <v>1.74</v>
      </c>
    </row>
    <row r="1404" spans="1:16">
      <c r="A1404" s="41">
        <v>70</v>
      </c>
      <c r="B1404" s="41" t="s">
        <v>1313</v>
      </c>
      <c r="C1404" s="41" t="s">
        <v>1314</v>
      </c>
      <c r="D1404" s="41"/>
      <c r="E1404" s="41">
        <v>22.468</v>
      </c>
      <c r="F1404" s="41">
        <v>21.841999999999999</v>
      </c>
      <c r="G1404" s="41">
        <v>23.725000000000001</v>
      </c>
      <c r="H1404">
        <f t="shared" si="40"/>
        <v>1.8830000000000027</v>
      </c>
      <c r="I1404" t="str">
        <f t="shared" si="41"/>
        <v xml:space="preserve"> </v>
      </c>
      <c r="J1404" s="42">
        <v>2478</v>
      </c>
      <c r="K1404" s="42">
        <v>131024</v>
      </c>
      <c r="L1404" s="42">
        <v>1.468</v>
      </c>
      <c r="M1404" s="42" t="str">
        <f t="shared" si="39"/>
        <v xml:space="preserve"> </v>
      </c>
      <c r="N1404" s="42" t="s">
        <v>102</v>
      </c>
      <c r="O1404" s="42">
        <v>3.0011299999999999</v>
      </c>
      <c r="P1404" s="42">
        <v>1.659</v>
      </c>
    </row>
    <row r="1405" spans="1:16">
      <c r="A1405" s="41">
        <v>71</v>
      </c>
      <c r="B1405" s="41" t="s">
        <v>1315</v>
      </c>
      <c r="C1405" s="41" t="s">
        <v>1316</v>
      </c>
      <c r="D1405" s="41"/>
      <c r="E1405" s="41">
        <v>22.46</v>
      </c>
      <c r="F1405" s="41">
        <v>21.817</v>
      </c>
      <c r="G1405" s="41">
        <v>23.725000000000001</v>
      </c>
      <c r="H1405">
        <f t="shared" si="40"/>
        <v>1.9080000000000013</v>
      </c>
      <c r="I1405" t="str">
        <f t="shared" si="41"/>
        <v xml:space="preserve"> </v>
      </c>
      <c r="J1405" s="42">
        <v>3319</v>
      </c>
      <c r="K1405" s="42">
        <v>180109</v>
      </c>
      <c r="L1405" s="42">
        <v>1.468</v>
      </c>
      <c r="M1405" s="42" t="str">
        <f t="shared" si="39"/>
        <v xml:space="preserve"> </v>
      </c>
      <c r="N1405" s="42" t="s">
        <v>102</v>
      </c>
      <c r="O1405" s="42">
        <v>4.0154100000000001</v>
      </c>
      <c r="P1405" s="42">
        <v>1.534</v>
      </c>
    </row>
    <row r="1406" spans="1:16">
      <c r="A1406" s="41">
        <v>72</v>
      </c>
      <c r="B1406" s="41" t="s">
        <v>1317</v>
      </c>
      <c r="C1406" s="41" t="s">
        <v>1318</v>
      </c>
      <c r="D1406" s="41"/>
      <c r="E1406" s="41">
        <v>22.384</v>
      </c>
      <c r="F1406" s="41">
        <v>21.733000000000001</v>
      </c>
      <c r="G1406" s="41">
        <v>23.542000000000002</v>
      </c>
      <c r="H1406">
        <f t="shared" si="40"/>
        <v>1.8090000000000011</v>
      </c>
      <c r="I1406" t="str">
        <f t="shared" si="41"/>
        <v xml:space="preserve"> </v>
      </c>
      <c r="J1406" s="42">
        <v>5554</v>
      </c>
      <c r="K1406" s="42">
        <v>240979</v>
      </c>
      <c r="L1406" s="42">
        <v>1.464</v>
      </c>
      <c r="M1406" s="42" t="str">
        <f t="shared" si="39"/>
        <v xml:space="preserve"> </v>
      </c>
      <c r="N1406" s="42" t="s">
        <v>102</v>
      </c>
      <c r="O1406" s="42">
        <v>3.6607799999999999</v>
      </c>
      <c r="P1406" s="42">
        <v>1.3959999999999999</v>
      </c>
    </row>
    <row r="1407" spans="1:16">
      <c r="A1407" s="41">
        <v>73</v>
      </c>
      <c r="B1407" s="41" t="s">
        <v>1319</v>
      </c>
      <c r="C1407" s="41" t="s">
        <v>1320</v>
      </c>
      <c r="D1407" s="41"/>
      <c r="E1407" s="41">
        <v>22.385000000000002</v>
      </c>
      <c r="F1407" s="41">
        <v>21.757999999999999</v>
      </c>
      <c r="G1407" s="41">
        <v>23.492000000000001</v>
      </c>
      <c r="H1407">
        <f t="shared" si="40"/>
        <v>1.7340000000000018</v>
      </c>
      <c r="I1407" t="str">
        <f t="shared" si="41"/>
        <v xml:space="preserve"> </v>
      </c>
      <c r="J1407" s="42">
        <v>5331</v>
      </c>
      <c r="K1407" s="42">
        <v>219696</v>
      </c>
      <c r="L1407" s="42">
        <v>1.4670000000000001</v>
      </c>
      <c r="M1407" s="42" t="str">
        <f t="shared" si="39"/>
        <v xml:space="preserve"> </v>
      </c>
      <c r="N1407" s="42" t="s">
        <v>102</v>
      </c>
      <c r="O1407" s="42">
        <v>1.3736299999999999</v>
      </c>
      <c r="P1407" s="42">
        <v>0</v>
      </c>
    </row>
    <row r="1408" spans="1:16">
      <c r="A1408" s="41">
        <v>74</v>
      </c>
      <c r="B1408" s="41" t="s">
        <v>1321</v>
      </c>
      <c r="C1408" s="41" t="s">
        <v>1322</v>
      </c>
      <c r="D1408" s="41"/>
      <c r="E1408" s="41">
        <v>22.359000000000002</v>
      </c>
      <c r="F1408" s="41">
        <v>21.667000000000002</v>
      </c>
      <c r="G1408" s="41">
        <v>23.141999999999999</v>
      </c>
      <c r="H1408">
        <f t="shared" si="40"/>
        <v>1.4749999999999979</v>
      </c>
      <c r="I1408" t="str">
        <f t="shared" si="41"/>
        <v xml:space="preserve"> </v>
      </c>
      <c r="J1408" s="42">
        <v>1887</v>
      </c>
      <c r="K1408" s="42">
        <v>82436</v>
      </c>
      <c r="L1408" s="42">
        <v>1.4650000000000001</v>
      </c>
      <c r="M1408" s="42" t="str">
        <f t="shared" ref="M1408:M1439" si="42">IF(ISNUMBER(L1408),(IF(OR(L1408&gt;1.468, L1408&lt;1.458),"OUTSIDE", " ")), " ")</f>
        <v xml:space="preserve"> </v>
      </c>
      <c r="N1408" s="42" t="s">
        <v>102</v>
      </c>
      <c r="O1408" s="42">
        <v>2.9874200000000002</v>
      </c>
      <c r="P1408" s="42">
        <v>1.117</v>
      </c>
    </row>
    <row r="1409" spans="1:16">
      <c r="A1409" s="41">
        <v>75</v>
      </c>
      <c r="B1409" s="41" t="s">
        <v>1323</v>
      </c>
      <c r="C1409" s="41" t="s">
        <v>1324</v>
      </c>
      <c r="D1409" s="41"/>
      <c r="E1409" s="41">
        <v>22.335000000000001</v>
      </c>
      <c r="F1409" s="41">
        <v>21.75</v>
      </c>
      <c r="G1409" s="41">
        <v>23.25</v>
      </c>
      <c r="H1409">
        <f t="shared" si="40"/>
        <v>1.5</v>
      </c>
      <c r="I1409" t="str">
        <f t="shared" si="41"/>
        <v xml:space="preserve"> </v>
      </c>
      <c r="J1409" s="42">
        <v>5256</v>
      </c>
      <c r="K1409" s="42">
        <v>179286</v>
      </c>
      <c r="L1409" s="42">
        <v>1.464</v>
      </c>
      <c r="M1409" s="42" t="str">
        <f t="shared" si="42"/>
        <v xml:space="preserve"> </v>
      </c>
      <c r="N1409" s="42" t="s">
        <v>102</v>
      </c>
      <c r="O1409" s="42">
        <v>0.36781999999999998</v>
      </c>
      <c r="P1409" s="42">
        <v>1.0389999999999999</v>
      </c>
    </row>
    <row r="1410" spans="1:16">
      <c r="A1410" s="41">
        <v>76</v>
      </c>
      <c r="B1410" s="41" t="s">
        <v>1325</v>
      </c>
      <c r="C1410" s="41" t="s">
        <v>1326</v>
      </c>
      <c r="D1410" s="41"/>
      <c r="E1410" s="41">
        <v>22.355</v>
      </c>
      <c r="F1410" s="41">
        <v>21.832999999999998</v>
      </c>
      <c r="G1410" s="41">
        <v>23.125</v>
      </c>
      <c r="H1410">
        <f t="shared" si="40"/>
        <v>1.2920000000000016</v>
      </c>
      <c r="I1410" t="str">
        <f t="shared" si="41"/>
        <v xml:space="preserve"> </v>
      </c>
      <c r="J1410" s="42">
        <v>703</v>
      </c>
      <c r="K1410" s="42">
        <v>22074</v>
      </c>
      <c r="L1410" s="42">
        <v>1.4730000000000001</v>
      </c>
      <c r="M1410" s="42" t="str">
        <f t="shared" si="42"/>
        <v>OUTSIDE</v>
      </c>
      <c r="N1410" s="42" t="s">
        <v>102</v>
      </c>
      <c r="O1410" s="42">
        <v>0.25716</v>
      </c>
      <c r="P1410" s="42">
        <v>1.121</v>
      </c>
    </row>
    <row r="1411" spans="1:16">
      <c r="A1411" s="41">
        <v>77</v>
      </c>
      <c r="B1411" s="41" t="s">
        <v>1327</v>
      </c>
      <c r="C1411" s="41" t="s">
        <v>1328</v>
      </c>
      <c r="D1411" s="41"/>
      <c r="E1411" s="41">
        <v>22.495999999999999</v>
      </c>
      <c r="F1411" s="41">
        <v>21.891999999999999</v>
      </c>
      <c r="G1411" s="41">
        <v>23.2</v>
      </c>
      <c r="H1411">
        <f t="shared" si="40"/>
        <v>1.3079999999999998</v>
      </c>
      <c r="I1411" t="str">
        <f t="shared" si="41"/>
        <v xml:space="preserve"> </v>
      </c>
      <c r="J1411" s="42">
        <v>402</v>
      </c>
      <c r="K1411" s="42">
        <v>15433</v>
      </c>
      <c r="L1411" s="42">
        <v>1.474</v>
      </c>
      <c r="M1411" s="42" t="str">
        <f t="shared" si="42"/>
        <v>OUTSIDE</v>
      </c>
      <c r="N1411" s="42" t="s">
        <v>102</v>
      </c>
      <c r="O1411" s="42" t="s">
        <v>102</v>
      </c>
      <c r="P1411" s="42" t="s">
        <v>102</v>
      </c>
    </row>
    <row r="1412" spans="1:16">
      <c r="A1412" s="41">
        <v>78</v>
      </c>
      <c r="B1412" s="41" t="s">
        <v>1329</v>
      </c>
      <c r="C1412" s="41" t="s">
        <v>1330</v>
      </c>
      <c r="D1412" s="41"/>
      <c r="E1412" s="41" t="s">
        <v>102</v>
      </c>
      <c r="F1412" s="41" t="s">
        <v>102</v>
      </c>
      <c r="G1412" s="41" t="s">
        <v>102</v>
      </c>
      <c r="H1412" t="e">
        <f t="shared" si="40"/>
        <v>#VALUE!</v>
      </c>
      <c r="I1412" t="str">
        <f t="shared" si="41"/>
        <v xml:space="preserve"> </v>
      </c>
      <c r="J1412" s="42" t="s">
        <v>102</v>
      </c>
      <c r="K1412" s="42" t="s">
        <v>102</v>
      </c>
      <c r="L1412" s="42"/>
      <c r="M1412" s="42" t="str">
        <f t="shared" si="42"/>
        <v xml:space="preserve"> </v>
      </c>
      <c r="N1412" s="42" t="s">
        <v>102</v>
      </c>
      <c r="O1412" s="42" t="s">
        <v>102</v>
      </c>
      <c r="P1412" s="42" t="s">
        <v>102</v>
      </c>
    </row>
    <row r="1413" spans="1:16">
      <c r="A1413" s="41">
        <v>79</v>
      </c>
      <c r="B1413" s="41" t="s">
        <v>1331</v>
      </c>
      <c r="C1413" s="41" t="s">
        <v>976</v>
      </c>
      <c r="D1413" s="41" t="s">
        <v>977</v>
      </c>
      <c r="E1413" s="41" t="s">
        <v>102</v>
      </c>
      <c r="F1413" s="41" t="s">
        <v>102</v>
      </c>
      <c r="G1413" s="41" t="s">
        <v>102</v>
      </c>
      <c r="H1413" t="e">
        <f t="shared" si="40"/>
        <v>#VALUE!</v>
      </c>
      <c r="I1413" t="str">
        <f t="shared" si="41"/>
        <v xml:space="preserve"> </v>
      </c>
      <c r="J1413" s="42" t="s">
        <v>102</v>
      </c>
      <c r="K1413" s="42" t="s">
        <v>102</v>
      </c>
      <c r="L1413" s="42"/>
      <c r="M1413" s="42" t="str">
        <f t="shared" si="42"/>
        <v xml:space="preserve"> </v>
      </c>
      <c r="N1413" s="42" t="s">
        <v>102</v>
      </c>
      <c r="O1413" s="42">
        <v>13.096880000000001</v>
      </c>
      <c r="P1413" s="42">
        <v>1.8160000000000001</v>
      </c>
    </row>
    <row r="1414" spans="1:16">
      <c r="A1414" s="41">
        <v>80</v>
      </c>
      <c r="B1414" s="41" t="s">
        <v>1332</v>
      </c>
      <c r="C1414" s="41" t="s">
        <v>129</v>
      </c>
      <c r="D1414" s="41" t="s">
        <v>424</v>
      </c>
      <c r="E1414" s="41">
        <v>22.346</v>
      </c>
      <c r="F1414" s="41">
        <v>21.658000000000001</v>
      </c>
      <c r="G1414" s="41">
        <v>24.257999999999999</v>
      </c>
      <c r="H1414">
        <f t="shared" si="40"/>
        <v>2.5999999999999979</v>
      </c>
      <c r="I1414" t="str">
        <f t="shared" si="41"/>
        <v>OUTSIDE</v>
      </c>
      <c r="J1414" s="42">
        <v>19620</v>
      </c>
      <c r="K1414" s="42">
        <v>785991</v>
      </c>
      <c r="L1414" s="42">
        <v>1.464</v>
      </c>
      <c r="M1414" s="42" t="str">
        <f t="shared" si="42"/>
        <v xml:space="preserve"> </v>
      </c>
      <c r="N1414" s="42" t="s">
        <v>102</v>
      </c>
      <c r="O1414" s="42">
        <v>6.3565899999999997</v>
      </c>
      <c r="P1414" s="42">
        <v>1.835</v>
      </c>
    </row>
    <row r="1415" spans="1:16">
      <c r="A1415" s="41">
        <v>81</v>
      </c>
      <c r="B1415" s="41" t="s">
        <v>1333</v>
      </c>
      <c r="C1415" s="41" t="s">
        <v>125</v>
      </c>
      <c r="D1415" s="41" t="s">
        <v>421</v>
      </c>
      <c r="E1415" s="41">
        <v>22.384</v>
      </c>
      <c r="F1415" s="41">
        <v>21.675000000000001</v>
      </c>
      <c r="G1415" s="41">
        <v>24.192</v>
      </c>
      <c r="H1415">
        <f t="shared" si="40"/>
        <v>2.5169999999999995</v>
      </c>
      <c r="I1415" t="str">
        <f t="shared" si="41"/>
        <v xml:space="preserve"> </v>
      </c>
      <c r="J1415" s="42">
        <v>9468</v>
      </c>
      <c r="K1415" s="42">
        <v>381482</v>
      </c>
      <c r="L1415" s="42">
        <v>1.4650000000000001</v>
      </c>
      <c r="M1415" s="42" t="str">
        <f t="shared" si="42"/>
        <v xml:space="preserve"> </v>
      </c>
      <c r="N1415" s="42" t="s">
        <v>102</v>
      </c>
      <c r="O1415" s="42">
        <v>3.2664300000000002</v>
      </c>
      <c r="P1415" s="42">
        <v>0</v>
      </c>
    </row>
    <row r="1416" spans="1:16">
      <c r="A1416" s="41">
        <v>82</v>
      </c>
      <c r="B1416" s="41" t="s">
        <v>1334</v>
      </c>
      <c r="C1416" s="41" t="s">
        <v>121</v>
      </c>
      <c r="D1416" s="41" t="s">
        <v>418</v>
      </c>
      <c r="E1416" s="41">
        <v>22.404</v>
      </c>
      <c r="F1416" s="41">
        <v>21.692</v>
      </c>
      <c r="G1416" s="41">
        <v>24.242000000000001</v>
      </c>
      <c r="H1416">
        <f t="shared" si="40"/>
        <v>2.5500000000000007</v>
      </c>
      <c r="I1416" t="str">
        <f t="shared" si="41"/>
        <v>OUTSIDE</v>
      </c>
      <c r="J1416" s="42">
        <v>4833</v>
      </c>
      <c r="K1416" s="42">
        <v>196031</v>
      </c>
      <c r="L1416" s="42">
        <v>1.466</v>
      </c>
      <c r="M1416" s="42" t="str">
        <f t="shared" si="42"/>
        <v xml:space="preserve"> </v>
      </c>
      <c r="N1416" s="42" t="s">
        <v>102</v>
      </c>
      <c r="O1416" s="42">
        <v>1.6274</v>
      </c>
      <c r="P1416" s="42">
        <v>1.7569999999999999</v>
      </c>
    </row>
    <row r="1417" spans="1:16">
      <c r="A1417" s="41">
        <v>83</v>
      </c>
      <c r="B1417" s="41" t="s">
        <v>1335</v>
      </c>
      <c r="C1417" s="41" t="s">
        <v>117</v>
      </c>
      <c r="D1417" s="41" t="s">
        <v>415</v>
      </c>
      <c r="E1417" s="41">
        <v>22.42</v>
      </c>
      <c r="F1417" s="41">
        <v>21.7</v>
      </c>
      <c r="G1417" s="41">
        <v>24.024999999999999</v>
      </c>
      <c r="H1417">
        <f t="shared" si="40"/>
        <v>2.3249999999999993</v>
      </c>
      <c r="I1417" t="str">
        <f t="shared" si="41"/>
        <v xml:space="preserve"> </v>
      </c>
      <c r="J1417" s="42">
        <v>2447</v>
      </c>
      <c r="K1417" s="42">
        <v>97666</v>
      </c>
      <c r="L1417" s="42">
        <v>1.466</v>
      </c>
      <c r="M1417" s="42" t="str">
        <f t="shared" si="42"/>
        <v xml:space="preserve"> </v>
      </c>
      <c r="N1417" s="42" t="s">
        <v>102</v>
      </c>
      <c r="O1417" s="42">
        <v>0.56276999999999999</v>
      </c>
      <c r="P1417" s="42">
        <v>1.526</v>
      </c>
    </row>
    <row r="1418" spans="1:16">
      <c r="A1418" s="41">
        <v>84</v>
      </c>
      <c r="B1418" s="41" t="s">
        <v>1336</v>
      </c>
      <c r="C1418" s="41" t="s">
        <v>113</v>
      </c>
      <c r="D1418" s="41" t="s">
        <v>412</v>
      </c>
      <c r="E1418" s="41">
        <v>22.433</v>
      </c>
      <c r="F1418" s="41">
        <v>21.742000000000001</v>
      </c>
      <c r="G1418" s="41">
        <v>23.733000000000001</v>
      </c>
      <c r="H1418">
        <f t="shared" si="40"/>
        <v>1.9909999999999997</v>
      </c>
      <c r="I1418" t="str">
        <f t="shared" si="41"/>
        <v xml:space="preserve"> </v>
      </c>
      <c r="J1418" s="42">
        <v>903</v>
      </c>
      <c r="K1418" s="42">
        <v>33774</v>
      </c>
      <c r="L1418" s="42">
        <v>1.466</v>
      </c>
      <c r="M1418" s="42" t="str">
        <f t="shared" si="42"/>
        <v xml:space="preserve"> </v>
      </c>
      <c r="N1418" s="42" t="s">
        <v>102</v>
      </c>
      <c r="O1418" s="42">
        <v>0.27871000000000001</v>
      </c>
      <c r="P1418" s="42">
        <v>1.52</v>
      </c>
    </row>
    <row r="1419" spans="1:16">
      <c r="A1419" s="41">
        <v>85</v>
      </c>
      <c r="B1419" s="41" t="s">
        <v>1337</v>
      </c>
      <c r="C1419" s="41" t="s">
        <v>109</v>
      </c>
      <c r="D1419" s="41" t="s">
        <v>410</v>
      </c>
      <c r="E1419" s="41">
        <v>22.443000000000001</v>
      </c>
      <c r="F1419" s="41">
        <v>21.867000000000001</v>
      </c>
      <c r="G1419" s="41">
        <v>23.808</v>
      </c>
      <c r="H1419">
        <f t="shared" si="40"/>
        <v>1.9409999999999989</v>
      </c>
      <c r="I1419" t="str">
        <f t="shared" si="41"/>
        <v xml:space="preserve"> </v>
      </c>
      <c r="J1419" s="42">
        <v>447</v>
      </c>
      <c r="K1419" s="42">
        <v>16727</v>
      </c>
      <c r="L1419" s="42">
        <v>1.4670000000000001</v>
      </c>
      <c r="M1419" s="42" t="str">
        <f t="shared" si="42"/>
        <v xml:space="preserve"> </v>
      </c>
      <c r="N1419" s="42" t="s">
        <v>102</v>
      </c>
      <c r="O1419" s="42">
        <v>2.41147</v>
      </c>
      <c r="P1419" s="42">
        <v>1.226</v>
      </c>
    </row>
    <row r="1420" spans="1:16">
      <c r="A1420" s="41">
        <v>86</v>
      </c>
      <c r="B1420" s="41" t="s">
        <v>1338</v>
      </c>
      <c r="C1420" s="41" t="s">
        <v>1339</v>
      </c>
      <c r="D1420" s="41"/>
      <c r="E1420" s="41">
        <v>22.39</v>
      </c>
      <c r="F1420" s="41">
        <v>21.683</v>
      </c>
      <c r="G1420" s="41">
        <v>23.292000000000002</v>
      </c>
      <c r="H1420">
        <f t="shared" si="40"/>
        <v>1.6090000000000018</v>
      </c>
      <c r="I1420" t="str">
        <f t="shared" si="41"/>
        <v xml:space="preserve"> </v>
      </c>
      <c r="J1420" s="42">
        <v>3986</v>
      </c>
      <c r="K1420" s="42">
        <v>144721</v>
      </c>
      <c r="L1420" s="42">
        <v>1.464</v>
      </c>
      <c r="M1420" s="42" t="str">
        <f t="shared" si="42"/>
        <v xml:space="preserve"> </v>
      </c>
      <c r="N1420" s="42" t="s">
        <v>102</v>
      </c>
      <c r="O1420" s="42">
        <v>1.4074</v>
      </c>
      <c r="P1420" s="42">
        <v>1.1519999999999999</v>
      </c>
    </row>
    <row r="1421" spans="1:16">
      <c r="A1421" s="41">
        <v>87</v>
      </c>
      <c r="B1421" s="41" t="s">
        <v>1340</v>
      </c>
      <c r="C1421" s="41" t="s">
        <v>1341</v>
      </c>
      <c r="D1421" s="41"/>
      <c r="E1421" s="41">
        <v>22.407</v>
      </c>
      <c r="F1421" s="41">
        <v>21.867000000000001</v>
      </c>
      <c r="G1421" s="41">
        <v>23.25</v>
      </c>
      <c r="H1421">
        <f t="shared" si="40"/>
        <v>1.3829999999999991</v>
      </c>
      <c r="I1421" t="str">
        <f t="shared" si="41"/>
        <v xml:space="preserve"> </v>
      </c>
      <c r="J1421" s="42">
        <v>2328</v>
      </c>
      <c r="K1421" s="42">
        <v>84463</v>
      </c>
      <c r="L1421" s="42">
        <v>1.4670000000000001</v>
      </c>
      <c r="M1421" s="42" t="str">
        <f t="shared" si="42"/>
        <v xml:space="preserve"> </v>
      </c>
      <c r="N1421" s="42" t="s">
        <v>102</v>
      </c>
      <c r="O1421" s="42">
        <v>1.42377</v>
      </c>
      <c r="P1421" s="42">
        <v>1.304</v>
      </c>
    </row>
    <row r="1422" spans="1:16">
      <c r="A1422" s="41">
        <v>88</v>
      </c>
      <c r="B1422" s="41" t="s">
        <v>1342</v>
      </c>
      <c r="C1422" s="41" t="s">
        <v>1343</v>
      </c>
      <c r="D1422" s="41"/>
      <c r="E1422" s="41">
        <v>22.452999999999999</v>
      </c>
      <c r="F1422" s="41">
        <v>21.792000000000002</v>
      </c>
      <c r="G1422" s="41">
        <v>23.5</v>
      </c>
      <c r="H1422">
        <f t="shared" si="40"/>
        <v>1.7079999999999984</v>
      </c>
      <c r="I1422" t="str">
        <f t="shared" si="41"/>
        <v xml:space="preserve"> </v>
      </c>
      <c r="J1422" s="42">
        <v>2139</v>
      </c>
      <c r="K1422" s="42">
        <v>85446</v>
      </c>
      <c r="L1422" s="42">
        <v>1.4710000000000001</v>
      </c>
      <c r="M1422" s="42" t="str">
        <f t="shared" si="42"/>
        <v>OUTSIDE</v>
      </c>
      <c r="N1422" s="42" t="s">
        <v>102</v>
      </c>
      <c r="O1422" s="42">
        <v>2.1730100000000001</v>
      </c>
      <c r="P1422" s="42">
        <v>0</v>
      </c>
    </row>
    <row r="1423" spans="1:16">
      <c r="A1423" s="41">
        <v>89</v>
      </c>
      <c r="B1423" s="41" t="s">
        <v>1344</v>
      </c>
      <c r="C1423" s="41" t="s">
        <v>1345</v>
      </c>
      <c r="D1423" s="41"/>
      <c r="E1423" s="41">
        <v>22.416</v>
      </c>
      <c r="F1423" s="41">
        <v>21.774999999999999</v>
      </c>
      <c r="G1423" s="41">
        <v>23.567</v>
      </c>
      <c r="H1423">
        <f t="shared" si="40"/>
        <v>1.7920000000000016</v>
      </c>
      <c r="I1423" t="str">
        <f t="shared" si="41"/>
        <v xml:space="preserve"> </v>
      </c>
      <c r="J1423" s="42">
        <v>2083</v>
      </c>
      <c r="K1423" s="42">
        <v>130410</v>
      </c>
      <c r="L1423" s="42">
        <v>1.468</v>
      </c>
      <c r="M1423" s="42" t="str">
        <f t="shared" si="42"/>
        <v xml:space="preserve"> </v>
      </c>
      <c r="N1423" s="42" t="s">
        <v>102</v>
      </c>
      <c r="O1423" s="42">
        <v>1.86385</v>
      </c>
      <c r="P1423" s="42">
        <v>0</v>
      </c>
    </row>
    <row r="1424" spans="1:16">
      <c r="A1424" s="41">
        <v>90</v>
      </c>
      <c r="B1424" s="41" t="s">
        <v>1346</v>
      </c>
      <c r="C1424" s="41" t="s">
        <v>1347</v>
      </c>
      <c r="D1424" s="41"/>
      <c r="E1424" s="41">
        <v>22.422999999999998</v>
      </c>
      <c r="F1424" s="41">
        <v>21.766999999999999</v>
      </c>
      <c r="G1424" s="41">
        <v>23.457999999999998</v>
      </c>
      <c r="H1424">
        <f t="shared" si="40"/>
        <v>1.6909999999999989</v>
      </c>
      <c r="I1424" t="str">
        <f t="shared" si="41"/>
        <v xml:space="preserve"> </v>
      </c>
      <c r="J1424" s="42">
        <v>2260</v>
      </c>
      <c r="K1424" s="42">
        <v>111856</v>
      </c>
      <c r="L1424" s="42">
        <v>1.4710000000000001</v>
      </c>
      <c r="M1424" s="42" t="str">
        <f t="shared" si="42"/>
        <v>OUTSIDE</v>
      </c>
      <c r="N1424" s="42" t="s">
        <v>102</v>
      </c>
      <c r="O1424" s="42">
        <v>4.4140199999999998</v>
      </c>
      <c r="P1424" s="42">
        <v>0</v>
      </c>
    </row>
    <row r="1425" spans="1:16">
      <c r="A1425" s="41">
        <v>91</v>
      </c>
      <c r="B1425" s="41" t="s">
        <v>1348</v>
      </c>
      <c r="C1425" s="41" t="s">
        <v>1349</v>
      </c>
      <c r="D1425" s="41"/>
      <c r="E1425" s="41">
        <v>22.361000000000001</v>
      </c>
      <c r="F1425" s="41">
        <v>21.692</v>
      </c>
      <c r="G1425" s="41">
        <v>23.475000000000001</v>
      </c>
      <c r="H1425">
        <f t="shared" si="40"/>
        <v>1.7830000000000013</v>
      </c>
      <c r="I1425" t="str">
        <f t="shared" si="41"/>
        <v xml:space="preserve"> </v>
      </c>
      <c r="J1425" s="42">
        <v>5967</v>
      </c>
      <c r="K1425" s="42">
        <v>264901</v>
      </c>
      <c r="L1425" s="42">
        <v>1.464</v>
      </c>
      <c r="M1425" s="42" t="str">
        <f t="shared" si="42"/>
        <v xml:space="preserve"> </v>
      </c>
      <c r="N1425" s="42" t="s">
        <v>102</v>
      </c>
      <c r="O1425" s="42">
        <v>4.1763300000000001</v>
      </c>
      <c r="P1425" s="42">
        <v>1.3580000000000001</v>
      </c>
    </row>
    <row r="1426" spans="1:16">
      <c r="A1426" s="41">
        <v>92</v>
      </c>
      <c r="B1426" s="41" t="s">
        <v>1350</v>
      </c>
      <c r="C1426" s="41" t="s">
        <v>1351</v>
      </c>
      <c r="D1426" s="41"/>
      <c r="E1426" s="41">
        <v>22.419</v>
      </c>
      <c r="F1426" s="41">
        <v>21.808</v>
      </c>
      <c r="G1426" s="41">
        <v>23.35</v>
      </c>
      <c r="H1426">
        <f t="shared" si="40"/>
        <v>1.5420000000000016</v>
      </c>
      <c r="I1426" t="str">
        <f t="shared" si="41"/>
        <v xml:space="preserve"> </v>
      </c>
      <c r="J1426" s="42">
        <v>5724</v>
      </c>
      <c r="K1426" s="42">
        <v>250637</v>
      </c>
      <c r="L1426" s="42">
        <v>1.47</v>
      </c>
      <c r="M1426" s="42" t="str">
        <f t="shared" si="42"/>
        <v>OUTSIDE</v>
      </c>
      <c r="N1426" s="42" t="s">
        <v>102</v>
      </c>
      <c r="O1426" s="42">
        <v>1.2423500000000001</v>
      </c>
      <c r="P1426" s="42">
        <v>0</v>
      </c>
    </row>
    <row r="1427" spans="1:16">
      <c r="A1427" s="41">
        <v>93</v>
      </c>
      <c r="B1427" s="41" t="s">
        <v>1352</v>
      </c>
      <c r="C1427" s="41" t="s">
        <v>1353</v>
      </c>
      <c r="D1427" s="41"/>
      <c r="E1427" s="41">
        <v>22.369</v>
      </c>
      <c r="F1427" s="41">
        <v>21.757999999999999</v>
      </c>
      <c r="G1427" s="41">
        <v>23.225000000000001</v>
      </c>
      <c r="H1427">
        <f t="shared" si="40"/>
        <v>1.4670000000000023</v>
      </c>
      <c r="I1427" t="str">
        <f t="shared" si="41"/>
        <v xml:space="preserve"> </v>
      </c>
      <c r="J1427" s="42">
        <v>1614</v>
      </c>
      <c r="K1427" s="42">
        <v>74558</v>
      </c>
      <c r="L1427" s="42">
        <v>1.468</v>
      </c>
      <c r="M1427" s="42" t="str">
        <f t="shared" si="42"/>
        <v xml:space="preserve"> </v>
      </c>
      <c r="N1427" s="42" t="s">
        <v>102</v>
      </c>
      <c r="O1427" s="42">
        <v>2.5586500000000001</v>
      </c>
      <c r="P1427" s="42">
        <v>1.24</v>
      </c>
    </row>
    <row r="1428" spans="1:16">
      <c r="A1428" s="41">
        <v>94</v>
      </c>
      <c r="B1428" s="41" t="s">
        <v>1354</v>
      </c>
      <c r="C1428" s="41" t="s">
        <v>1355</v>
      </c>
      <c r="D1428" s="41"/>
      <c r="E1428" s="41">
        <v>22.327999999999999</v>
      </c>
      <c r="F1428" s="41">
        <v>21.783000000000001</v>
      </c>
      <c r="G1428" s="41">
        <v>23.367000000000001</v>
      </c>
      <c r="H1428">
        <f t="shared" si="40"/>
        <v>1.5839999999999996</v>
      </c>
      <c r="I1428" t="str">
        <f t="shared" si="41"/>
        <v xml:space="preserve"> </v>
      </c>
      <c r="J1428" s="42">
        <v>4129</v>
      </c>
      <c r="K1428" s="42">
        <v>153554</v>
      </c>
      <c r="L1428" s="42">
        <v>1.466</v>
      </c>
      <c r="M1428" s="42" t="str">
        <f t="shared" si="42"/>
        <v xml:space="preserve"> </v>
      </c>
      <c r="N1428" s="42" t="s">
        <v>102</v>
      </c>
      <c r="O1428" s="42">
        <v>1.54722</v>
      </c>
      <c r="P1428" s="42">
        <v>0</v>
      </c>
    </row>
    <row r="1429" spans="1:16">
      <c r="A1429" s="41">
        <v>95</v>
      </c>
      <c r="B1429" s="41" t="s">
        <v>1356</v>
      </c>
      <c r="C1429" s="41" t="s">
        <v>1357</v>
      </c>
      <c r="D1429" s="41"/>
      <c r="E1429" s="41">
        <v>22.324999999999999</v>
      </c>
      <c r="F1429" s="41">
        <v>21.725000000000001</v>
      </c>
      <c r="G1429" s="41">
        <v>23.183</v>
      </c>
      <c r="H1429">
        <f t="shared" si="40"/>
        <v>1.4579999999999984</v>
      </c>
      <c r="I1429" t="str">
        <f t="shared" si="41"/>
        <v xml:space="preserve"> </v>
      </c>
      <c r="J1429" s="42">
        <v>2197</v>
      </c>
      <c r="K1429" s="42">
        <v>92854</v>
      </c>
      <c r="L1429" s="42">
        <v>1.468</v>
      </c>
      <c r="M1429" s="42" t="str">
        <f t="shared" si="42"/>
        <v xml:space="preserve"> </v>
      </c>
      <c r="N1429" s="42" t="s">
        <v>102</v>
      </c>
      <c r="O1429" s="42" t="s">
        <v>102</v>
      </c>
      <c r="P1429" s="42" t="s">
        <v>102</v>
      </c>
    </row>
    <row r="1430" spans="1:16">
      <c r="A1430" s="41">
        <v>96</v>
      </c>
      <c r="B1430" s="41" t="s">
        <v>1358</v>
      </c>
      <c r="C1430" s="41" t="s">
        <v>1359</v>
      </c>
      <c r="D1430" s="41"/>
      <c r="E1430" s="41" t="s">
        <v>102</v>
      </c>
      <c r="F1430" s="41" t="s">
        <v>102</v>
      </c>
      <c r="G1430" s="41" t="s">
        <v>102</v>
      </c>
      <c r="H1430" t="e">
        <f t="shared" si="40"/>
        <v>#VALUE!</v>
      </c>
      <c r="I1430" t="str">
        <f t="shared" si="41"/>
        <v xml:space="preserve"> </v>
      </c>
      <c r="J1430" s="42" t="s">
        <v>102</v>
      </c>
      <c r="K1430" s="42" t="s">
        <v>102</v>
      </c>
      <c r="L1430" s="42"/>
      <c r="M1430" s="42" t="str">
        <f t="shared" si="42"/>
        <v xml:space="preserve"> </v>
      </c>
      <c r="N1430" s="42" t="s">
        <v>102</v>
      </c>
      <c r="O1430" s="42" t="s">
        <v>102</v>
      </c>
      <c r="P1430" s="42" t="s">
        <v>102</v>
      </c>
    </row>
    <row r="1431" spans="1:16">
      <c r="A1431" s="41">
        <v>97</v>
      </c>
      <c r="B1431" s="41" t="s">
        <v>1360</v>
      </c>
      <c r="C1431" s="41" t="s">
        <v>1361</v>
      </c>
      <c r="D1431" s="41"/>
      <c r="E1431" s="41" t="s">
        <v>102</v>
      </c>
      <c r="F1431" s="41" t="s">
        <v>102</v>
      </c>
      <c r="G1431" s="41" t="s">
        <v>102</v>
      </c>
      <c r="H1431" t="e">
        <f t="shared" si="40"/>
        <v>#VALUE!</v>
      </c>
      <c r="I1431" t="str">
        <f t="shared" si="41"/>
        <v xml:space="preserve"> </v>
      </c>
      <c r="J1431" s="42" t="s">
        <v>102</v>
      </c>
      <c r="K1431" s="42" t="s">
        <v>102</v>
      </c>
      <c r="L1431" s="42"/>
      <c r="M1431" s="42" t="str">
        <f t="shared" si="42"/>
        <v xml:space="preserve"> </v>
      </c>
      <c r="N1431" s="42" t="s">
        <v>102</v>
      </c>
      <c r="O1431" s="42">
        <v>4.1156300000000003</v>
      </c>
      <c r="P1431" s="42">
        <v>1.302</v>
      </c>
    </row>
    <row r="1432" spans="1:16">
      <c r="A1432" s="41">
        <v>98</v>
      </c>
      <c r="B1432" s="41" t="s">
        <v>1362</v>
      </c>
      <c r="C1432" s="41" t="s">
        <v>1363</v>
      </c>
      <c r="D1432" s="41"/>
      <c r="E1432" s="41">
        <v>22.31</v>
      </c>
      <c r="F1432" s="41">
        <v>21.617000000000001</v>
      </c>
      <c r="G1432" s="41">
        <v>23.292000000000002</v>
      </c>
      <c r="H1432">
        <f t="shared" si="40"/>
        <v>1.6750000000000007</v>
      </c>
      <c r="I1432" t="str">
        <f t="shared" ref="I1432:I1463" si="43">IF(ISNUMBER(H1432),(IF(OR(H1432&gt;2.517, H1432&lt;0.992),"OUTSIDE", " ")), " ")</f>
        <v xml:space="preserve"> </v>
      </c>
      <c r="J1432" s="42">
        <v>6220</v>
      </c>
      <c r="K1432" s="42">
        <v>246994</v>
      </c>
      <c r="L1432" s="42">
        <v>1.466</v>
      </c>
      <c r="M1432" s="42" t="str">
        <f t="shared" si="42"/>
        <v xml:space="preserve"> </v>
      </c>
      <c r="N1432" s="42" t="s">
        <v>102</v>
      </c>
      <c r="O1432" s="42">
        <v>1.1311100000000001</v>
      </c>
      <c r="P1432" s="42">
        <v>1.0669999999999999</v>
      </c>
    </row>
    <row r="1433" spans="1:16">
      <c r="A1433" s="41">
        <v>99</v>
      </c>
      <c r="B1433" s="41" t="s">
        <v>1364</v>
      </c>
      <c r="C1433" s="41" t="s">
        <v>1365</v>
      </c>
      <c r="D1433" s="41"/>
      <c r="E1433" s="41">
        <v>22.288</v>
      </c>
      <c r="F1433" s="41">
        <v>21.625</v>
      </c>
      <c r="G1433" s="41">
        <v>22.992000000000001</v>
      </c>
      <c r="H1433">
        <f t="shared" si="40"/>
        <v>1.3670000000000009</v>
      </c>
      <c r="I1433" t="str">
        <f t="shared" si="43"/>
        <v xml:space="preserve"> </v>
      </c>
      <c r="J1433" s="42">
        <v>1957</v>
      </c>
      <c r="K1433" s="42">
        <v>67882</v>
      </c>
      <c r="L1433" s="42">
        <v>1.4630000000000001</v>
      </c>
      <c r="M1433" s="42" t="str">
        <f t="shared" si="42"/>
        <v xml:space="preserve"> </v>
      </c>
      <c r="N1433" s="42" t="s">
        <v>102</v>
      </c>
      <c r="O1433" s="42">
        <v>1.61985</v>
      </c>
      <c r="P1433" s="42">
        <v>1.0329999999999999</v>
      </c>
    </row>
    <row r="1434" spans="1:16">
      <c r="A1434" s="41">
        <v>100</v>
      </c>
      <c r="B1434" s="41" t="s">
        <v>1366</v>
      </c>
      <c r="C1434" s="41" t="s">
        <v>1148</v>
      </c>
      <c r="D1434" s="41"/>
      <c r="E1434" s="41">
        <v>22.298999999999999</v>
      </c>
      <c r="F1434" s="41">
        <v>21.832999999999998</v>
      </c>
      <c r="G1434" s="41">
        <v>23.141999999999999</v>
      </c>
      <c r="H1434">
        <f t="shared" si="40"/>
        <v>1.3090000000000011</v>
      </c>
      <c r="I1434" t="str">
        <f t="shared" si="43"/>
        <v xml:space="preserve"> </v>
      </c>
      <c r="J1434" s="42">
        <v>2991</v>
      </c>
      <c r="K1434" s="42">
        <v>97213</v>
      </c>
      <c r="L1434" s="42">
        <v>1.464</v>
      </c>
      <c r="M1434" s="42" t="str">
        <f t="shared" si="42"/>
        <v xml:space="preserve"> </v>
      </c>
      <c r="N1434" s="42" t="s">
        <v>102</v>
      </c>
      <c r="O1434" s="42">
        <v>4.9610700000000003</v>
      </c>
      <c r="P1434" s="42">
        <v>1.202</v>
      </c>
    </row>
    <row r="1435" spans="1:16">
      <c r="A1435" s="41">
        <v>101</v>
      </c>
      <c r="B1435" s="41" t="s">
        <v>1149</v>
      </c>
      <c r="C1435" s="41" t="s">
        <v>1150</v>
      </c>
      <c r="D1435" s="41"/>
      <c r="E1435" s="41">
        <v>22.277000000000001</v>
      </c>
      <c r="F1435" s="41">
        <v>21.683</v>
      </c>
      <c r="G1435" s="41">
        <v>23.225000000000001</v>
      </c>
      <c r="H1435">
        <f t="shared" si="40"/>
        <v>1.5420000000000016</v>
      </c>
      <c r="I1435" t="str">
        <f t="shared" si="43"/>
        <v xml:space="preserve"> </v>
      </c>
      <c r="J1435" s="42">
        <v>7981</v>
      </c>
      <c r="K1435" s="42">
        <v>297732</v>
      </c>
      <c r="L1435" s="42">
        <v>1.466</v>
      </c>
      <c r="M1435" s="42" t="str">
        <f t="shared" si="42"/>
        <v xml:space="preserve"> </v>
      </c>
      <c r="N1435" s="42" t="s">
        <v>102</v>
      </c>
      <c r="O1435" s="42">
        <v>1.0271699999999999</v>
      </c>
      <c r="P1435" s="42">
        <v>1.159</v>
      </c>
    </row>
    <row r="1436" spans="1:16">
      <c r="A1436" s="41">
        <v>102</v>
      </c>
      <c r="B1436" s="41" t="s">
        <v>1151</v>
      </c>
      <c r="C1436" s="41" t="s">
        <v>1152</v>
      </c>
      <c r="D1436" s="41"/>
      <c r="E1436" s="41">
        <v>22.234000000000002</v>
      </c>
      <c r="F1436" s="41">
        <v>21.667000000000002</v>
      </c>
      <c r="G1436" s="41">
        <v>23.067</v>
      </c>
      <c r="H1436">
        <f t="shared" si="40"/>
        <v>1.3999999999999986</v>
      </c>
      <c r="I1436" t="str">
        <f t="shared" si="43"/>
        <v xml:space="preserve"> </v>
      </c>
      <c r="J1436" s="42">
        <v>1701</v>
      </c>
      <c r="K1436" s="42">
        <v>61644</v>
      </c>
      <c r="L1436" s="42">
        <v>1.464</v>
      </c>
      <c r="M1436" s="42" t="str">
        <f t="shared" si="42"/>
        <v xml:space="preserve"> </v>
      </c>
      <c r="N1436" s="42" t="s">
        <v>102</v>
      </c>
      <c r="O1436" s="42">
        <v>6.6398000000000001</v>
      </c>
      <c r="P1436" s="42">
        <v>1.2689999999999999</v>
      </c>
    </row>
    <row r="1437" spans="1:16">
      <c r="A1437" s="41">
        <v>103</v>
      </c>
      <c r="B1437" s="41" t="s">
        <v>1153</v>
      </c>
      <c r="C1437" s="41" t="s">
        <v>1154</v>
      </c>
      <c r="D1437" s="41"/>
      <c r="E1437" s="41">
        <v>22.268999999999998</v>
      </c>
      <c r="F1437" s="41">
        <v>21.65</v>
      </c>
      <c r="G1437" s="41">
        <v>23.183</v>
      </c>
      <c r="H1437">
        <f t="shared" si="40"/>
        <v>1.5330000000000013</v>
      </c>
      <c r="I1437" t="str">
        <f t="shared" si="43"/>
        <v xml:space="preserve"> </v>
      </c>
      <c r="J1437" s="42">
        <v>9994</v>
      </c>
      <c r="K1437" s="42">
        <v>398478</v>
      </c>
      <c r="L1437" s="42">
        <v>1.4670000000000001</v>
      </c>
      <c r="M1437" s="42" t="str">
        <f t="shared" si="42"/>
        <v xml:space="preserve"> </v>
      </c>
      <c r="N1437" s="42" t="s">
        <v>102</v>
      </c>
      <c r="O1437" s="42">
        <v>2.5683099999999999</v>
      </c>
      <c r="P1437" s="42">
        <v>0</v>
      </c>
    </row>
    <row r="1438" spans="1:16">
      <c r="A1438" s="41">
        <v>104</v>
      </c>
      <c r="B1438" s="41" t="s">
        <v>1155</v>
      </c>
      <c r="C1438" s="41" t="s">
        <v>1156</v>
      </c>
      <c r="D1438" s="41"/>
      <c r="E1438" s="41">
        <v>22.271000000000001</v>
      </c>
      <c r="F1438" s="41">
        <v>21.617000000000001</v>
      </c>
      <c r="G1438" s="41">
        <v>23.317</v>
      </c>
      <c r="H1438">
        <f t="shared" si="40"/>
        <v>1.6999999999999993</v>
      </c>
      <c r="I1438" t="str">
        <f t="shared" si="43"/>
        <v xml:space="preserve"> </v>
      </c>
      <c r="J1438" s="42">
        <v>3542</v>
      </c>
      <c r="K1438" s="42">
        <v>154134</v>
      </c>
      <c r="L1438" s="42">
        <v>1.464</v>
      </c>
      <c r="M1438" s="42" t="str">
        <f t="shared" si="42"/>
        <v xml:space="preserve"> </v>
      </c>
      <c r="N1438" s="42" t="s">
        <v>102</v>
      </c>
      <c r="O1438" s="42">
        <v>6.0313100000000004</v>
      </c>
      <c r="P1438" s="42">
        <v>1.23</v>
      </c>
    </row>
    <row r="1439" spans="1:16">
      <c r="A1439" s="41">
        <v>105</v>
      </c>
      <c r="B1439" s="41" t="s">
        <v>1157</v>
      </c>
      <c r="C1439" s="41" t="s">
        <v>1158</v>
      </c>
      <c r="D1439" s="41"/>
      <c r="E1439" s="41">
        <v>22.263999999999999</v>
      </c>
      <c r="F1439" s="41">
        <v>21.617000000000001</v>
      </c>
      <c r="G1439" s="41">
        <v>23.233000000000001</v>
      </c>
      <c r="H1439">
        <f t="shared" si="40"/>
        <v>1.6159999999999997</v>
      </c>
      <c r="I1439" t="str">
        <f t="shared" si="43"/>
        <v xml:space="preserve"> </v>
      </c>
      <c r="J1439" s="42">
        <v>9765</v>
      </c>
      <c r="K1439" s="42">
        <v>361961</v>
      </c>
      <c r="L1439" s="42">
        <v>1.464</v>
      </c>
      <c r="M1439" s="42" t="str">
        <f t="shared" si="42"/>
        <v xml:space="preserve"> </v>
      </c>
      <c r="N1439" s="42" t="s">
        <v>102</v>
      </c>
      <c r="O1439" s="42">
        <v>2.1330399999999998</v>
      </c>
      <c r="P1439" s="42">
        <v>1.208</v>
      </c>
    </row>
    <row r="1440" spans="1:16">
      <c r="A1440" s="41">
        <v>106</v>
      </c>
      <c r="B1440" s="41" t="s">
        <v>1159</v>
      </c>
      <c r="C1440" s="41" t="s">
        <v>1160</v>
      </c>
      <c r="D1440" s="41"/>
      <c r="E1440" s="41">
        <v>22.292999999999999</v>
      </c>
      <c r="F1440" s="41">
        <v>21.632999999999999</v>
      </c>
      <c r="G1440" s="41">
        <v>23.141999999999999</v>
      </c>
      <c r="H1440">
        <f t="shared" si="40"/>
        <v>1.5090000000000003</v>
      </c>
      <c r="I1440" t="str">
        <f t="shared" si="43"/>
        <v xml:space="preserve"> </v>
      </c>
      <c r="J1440" s="42">
        <v>3372</v>
      </c>
      <c r="K1440" s="42">
        <v>128012</v>
      </c>
      <c r="L1440" s="42">
        <v>1.466</v>
      </c>
      <c r="M1440" s="42" t="str">
        <f t="shared" ref="M1440:M1455" si="44">IF(ISNUMBER(L1440),(IF(OR(L1440&gt;1.468, L1440&lt;1.458),"OUTSIDE", " ")), " ")</f>
        <v xml:space="preserve"> </v>
      </c>
      <c r="N1440" s="42" t="s">
        <v>102</v>
      </c>
      <c r="O1440" s="42">
        <v>1.2615499999999999</v>
      </c>
      <c r="P1440" s="42">
        <v>1.323</v>
      </c>
    </row>
    <row r="1441" spans="1:16">
      <c r="A1441" s="41">
        <v>107</v>
      </c>
      <c r="B1441" s="41" t="s">
        <v>1161</v>
      </c>
      <c r="C1441" s="41" t="s">
        <v>1162</v>
      </c>
      <c r="D1441" s="41"/>
      <c r="E1441" s="41">
        <v>22.32</v>
      </c>
      <c r="F1441" s="41">
        <v>21.783000000000001</v>
      </c>
      <c r="G1441" s="41">
        <v>23.292000000000002</v>
      </c>
      <c r="H1441">
        <f t="shared" si="40"/>
        <v>1.5090000000000003</v>
      </c>
      <c r="I1441" t="str">
        <f t="shared" si="43"/>
        <v xml:space="preserve"> </v>
      </c>
      <c r="J1441" s="42">
        <v>1801</v>
      </c>
      <c r="K1441" s="42">
        <v>75710</v>
      </c>
      <c r="L1441" s="42">
        <v>1.4670000000000001</v>
      </c>
      <c r="M1441" s="42" t="str">
        <f t="shared" si="44"/>
        <v xml:space="preserve"> </v>
      </c>
      <c r="N1441" s="42" t="s">
        <v>102</v>
      </c>
      <c r="O1441" s="42" t="s">
        <v>102</v>
      </c>
      <c r="P1441" s="42" t="s">
        <v>102</v>
      </c>
    </row>
    <row r="1442" spans="1:16">
      <c r="A1442" s="41">
        <v>108</v>
      </c>
      <c r="B1442" s="41" t="s">
        <v>1163</v>
      </c>
      <c r="C1442" s="41" t="s">
        <v>1164</v>
      </c>
      <c r="D1442" s="41"/>
      <c r="E1442" s="41" t="s">
        <v>102</v>
      </c>
      <c r="F1442" s="41" t="s">
        <v>102</v>
      </c>
      <c r="G1442" s="41" t="s">
        <v>102</v>
      </c>
      <c r="H1442" t="e">
        <f t="shared" si="40"/>
        <v>#VALUE!</v>
      </c>
      <c r="I1442" t="str">
        <f t="shared" si="43"/>
        <v xml:space="preserve"> </v>
      </c>
      <c r="J1442" s="42" t="s">
        <v>102</v>
      </c>
      <c r="K1442" s="42" t="s">
        <v>102</v>
      </c>
      <c r="L1442" s="42"/>
      <c r="M1442" s="42" t="str">
        <f t="shared" si="44"/>
        <v xml:space="preserve"> </v>
      </c>
      <c r="N1442" s="42" t="s">
        <v>102</v>
      </c>
      <c r="O1442" s="42" t="s">
        <v>102</v>
      </c>
      <c r="P1442" s="42" t="s">
        <v>102</v>
      </c>
    </row>
    <row r="1443" spans="1:16">
      <c r="A1443" s="41">
        <v>109</v>
      </c>
      <c r="B1443" s="41" t="s">
        <v>1165</v>
      </c>
      <c r="C1443" s="41" t="s">
        <v>1166</v>
      </c>
      <c r="D1443" s="41"/>
      <c r="E1443" s="41" t="s">
        <v>102</v>
      </c>
      <c r="F1443" s="41" t="s">
        <v>102</v>
      </c>
      <c r="G1443" s="41" t="s">
        <v>102</v>
      </c>
      <c r="H1443" t="e">
        <f t="shared" si="40"/>
        <v>#VALUE!</v>
      </c>
      <c r="I1443" t="str">
        <f t="shared" si="43"/>
        <v xml:space="preserve"> </v>
      </c>
      <c r="J1443" s="42" t="s">
        <v>102</v>
      </c>
      <c r="K1443" s="42" t="s">
        <v>102</v>
      </c>
      <c r="L1443" s="42"/>
      <c r="M1443" s="42" t="str">
        <f t="shared" si="44"/>
        <v xml:space="preserve"> </v>
      </c>
      <c r="N1443" s="42" t="s">
        <v>102</v>
      </c>
      <c r="O1443" s="42">
        <v>3.69963</v>
      </c>
      <c r="P1443" s="42">
        <v>1.41</v>
      </c>
    </row>
    <row r="1444" spans="1:16">
      <c r="A1444" s="41">
        <v>110</v>
      </c>
      <c r="B1444" s="41" t="s">
        <v>1167</v>
      </c>
      <c r="C1444" s="41" t="s">
        <v>1168</v>
      </c>
      <c r="D1444" s="41"/>
      <c r="E1444" s="41">
        <v>22.321999999999999</v>
      </c>
      <c r="F1444" s="41">
        <v>21.617000000000001</v>
      </c>
      <c r="G1444" s="41">
        <v>23.425000000000001</v>
      </c>
      <c r="H1444">
        <f t="shared" si="40"/>
        <v>1.8079999999999998</v>
      </c>
      <c r="I1444" t="str">
        <f t="shared" si="43"/>
        <v xml:space="preserve"> </v>
      </c>
      <c r="J1444" s="42">
        <v>5411</v>
      </c>
      <c r="K1444" s="42">
        <v>222029</v>
      </c>
      <c r="L1444" s="42">
        <v>1.4690000000000001</v>
      </c>
      <c r="M1444" s="42" t="str">
        <f t="shared" si="44"/>
        <v>OUTSIDE</v>
      </c>
      <c r="N1444" s="42" t="s">
        <v>102</v>
      </c>
      <c r="O1444" s="42">
        <v>3.5472899999999998</v>
      </c>
      <c r="P1444" s="42">
        <v>1.4410000000000001</v>
      </c>
    </row>
    <row r="1445" spans="1:16">
      <c r="A1445" s="41">
        <v>111</v>
      </c>
      <c r="B1445" s="41" t="s">
        <v>1169</v>
      </c>
      <c r="C1445" s="41" t="s">
        <v>1170</v>
      </c>
      <c r="D1445" s="41"/>
      <c r="E1445" s="41">
        <v>22.382999999999999</v>
      </c>
      <c r="F1445" s="41">
        <v>21.524999999999999</v>
      </c>
      <c r="G1445" s="41">
        <v>23.358000000000001</v>
      </c>
      <c r="H1445">
        <f t="shared" si="40"/>
        <v>1.833000000000002</v>
      </c>
      <c r="I1445" t="str">
        <f t="shared" si="43"/>
        <v xml:space="preserve"> </v>
      </c>
      <c r="J1445" s="42">
        <v>4488</v>
      </c>
      <c r="K1445" s="42">
        <v>212886</v>
      </c>
      <c r="L1445" s="42">
        <v>1.47</v>
      </c>
      <c r="M1445" s="42" t="str">
        <f t="shared" si="44"/>
        <v>OUTSIDE</v>
      </c>
      <c r="N1445" s="42" t="s">
        <v>102</v>
      </c>
      <c r="O1445" s="42">
        <v>1.7743100000000001</v>
      </c>
      <c r="P1445" s="42">
        <v>1.571</v>
      </c>
    </row>
    <row r="1446" spans="1:16">
      <c r="A1446" s="41">
        <v>112</v>
      </c>
      <c r="B1446" s="41" t="s">
        <v>1171</v>
      </c>
      <c r="C1446" s="41" t="s">
        <v>1172</v>
      </c>
      <c r="D1446" s="41"/>
      <c r="E1446" s="41">
        <v>22.312000000000001</v>
      </c>
      <c r="F1446" s="41">
        <v>21.667000000000002</v>
      </c>
      <c r="G1446" s="41">
        <v>23.466999999999999</v>
      </c>
      <c r="H1446">
        <f t="shared" si="40"/>
        <v>1.7999999999999972</v>
      </c>
      <c r="I1446" t="str">
        <f t="shared" si="43"/>
        <v xml:space="preserve"> </v>
      </c>
      <c r="J1446" s="42">
        <v>2687</v>
      </c>
      <c r="K1446" s="42">
        <v>106483</v>
      </c>
      <c r="L1446" s="42">
        <v>1.4650000000000001</v>
      </c>
      <c r="M1446" s="42" t="str">
        <f t="shared" si="44"/>
        <v xml:space="preserve"> </v>
      </c>
      <c r="N1446" s="42" t="s">
        <v>102</v>
      </c>
      <c r="O1446" s="42">
        <v>3.21183</v>
      </c>
      <c r="P1446" s="42">
        <v>1.4139999999999999</v>
      </c>
    </row>
    <row r="1447" spans="1:16">
      <c r="A1447" s="41">
        <v>113</v>
      </c>
      <c r="B1447" s="41" t="s">
        <v>1173</v>
      </c>
      <c r="C1447" s="41" t="s">
        <v>1174</v>
      </c>
      <c r="D1447" s="41"/>
      <c r="E1447" s="41">
        <v>22.298999999999999</v>
      </c>
      <c r="F1447" s="41">
        <v>21.591999999999999</v>
      </c>
      <c r="G1447" s="41">
        <v>23.558</v>
      </c>
      <c r="H1447">
        <f t="shared" ref="H1447:H1479" si="45">G1447-F1447</f>
        <v>1.9660000000000011</v>
      </c>
      <c r="I1447" t="str">
        <f t="shared" si="43"/>
        <v xml:space="preserve"> </v>
      </c>
      <c r="J1447" s="42">
        <v>4945</v>
      </c>
      <c r="K1447" s="42">
        <v>192754</v>
      </c>
      <c r="L1447" s="42">
        <v>1.464</v>
      </c>
      <c r="M1447" s="42" t="str">
        <f t="shared" si="44"/>
        <v xml:space="preserve"> </v>
      </c>
      <c r="N1447" s="42" t="s">
        <v>102</v>
      </c>
      <c r="O1447" s="42">
        <v>2.1148199999999999</v>
      </c>
      <c r="P1447" s="42">
        <v>1.5349999999999999</v>
      </c>
    </row>
    <row r="1448" spans="1:16">
      <c r="A1448" s="41">
        <v>114</v>
      </c>
      <c r="B1448" s="41" t="s">
        <v>1175</v>
      </c>
      <c r="C1448" s="41" t="s">
        <v>1176</v>
      </c>
      <c r="D1448" s="41"/>
      <c r="E1448" s="41">
        <v>22.33</v>
      </c>
      <c r="F1448" s="41">
        <v>21.591999999999999</v>
      </c>
      <c r="G1448" s="41">
        <v>23.492000000000001</v>
      </c>
      <c r="H1448">
        <f t="shared" si="45"/>
        <v>1.9000000000000021</v>
      </c>
      <c r="I1448" t="str">
        <f t="shared" si="43"/>
        <v xml:space="preserve"> </v>
      </c>
      <c r="J1448" s="42">
        <v>2561</v>
      </c>
      <c r="K1448" s="42">
        <v>126918</v>
      </c>
      <c r="L1448" s="42">
        <v>1.468</v>
      </c>
      <c r="M1448" s="42" t="str">
        <f t="shared" si="44"/>
        <v xml:space="preserve"> </v>
      </c>
      <c r="N1448" s="42" t="s">
        <v>102</v>
      </c>
      <c r="O1448" s="42">
        <v>4.8353900000000003</v>
      </c>
      <c r="P1448" s="42">
        <v>0</v>
      </c>
    </row>
    <row r="1449" spans="1:16">
      <c r="A1449" s="41">
        <v>115</v>
      </c>
      <c r="B1449" s="41" t="s">
        <v>1177</v>
      </c>
      <c r="C1449" s="41" t="s">
        <v>1178</v>
      </c>
      <c r="D1449" s="41"/>
      <c r="E1449" s="41">
        <v>22.72</v>
      </c>
      <c r="F1449" s="41">
        <v>21.632999999999999</v>
      </c>
      <c r="G1449" s="41">
        <v>23.582999999999998</v>
      </c>
      <c r="H1449">
        <f t="shared" si="45"/>
        <v>1.9499999999999993</v>
      </c>
      <c r="I1449" t="str">
        <f t="shared" si="43"/>
        <v xml:space="preserve"> </v>
      </c>
      <c r="J1449" s="42">
        <v>5307</v>
      </c>
      <c r="K1449" s="42">
        <v>290190</v>
      </c>
      <c r="L1449" s="42">
        <v>1.492</v>
      </c>
      <c r="M1449" s="42" t="str">
        <f t="shared" si="44"/>
        <v>OUTSIDE</v>
      </c>
      <c r="N1449" s="42" t="s">
        <v>102</v>
      </c>
      <c r="O1449" s="42">
        <v>3.1222699999999999</v>
      </c>
      <c r="P1449" s="42">
        <v>1.4870000000000001</v>
      </c>
    </row>
    <row r="1450" spans="1:16">
      <c r="A1450" s="41">
        <v>116</v>
      </c>
      <c r="B1450" s="41" t="s">
        <v>1179</v>
      </c>
      <c r="C1450" s="41" t="s">
        <v>1180</v>
      </c>
      <c r="D1450" s="41"/>
      <c r="E1450" s="41">
        <v>22.29</v>
      </c>
      <c r="F1450" s="41">
        <v>21.567</v>
      </c>
      <c r="G1450" s="41">
        <v>23.55</v>
      </c>
      <c r="H1450">
        <f t="shared" si="45"/>
        <v>1.9830000000000005</v>
      </c>
      <c r="I1450" t="str">
        <f t="shared" si="43"/>
        <v xml:space="preserve"> </v>
      </c>
      <c r="J1450" s="42">
        <v>4767</v>
      </c>
      <c r="K1450" s="42">
        <v>187379</v>
      </c>
      <c r="L1450" s="42">
        <v>1.4630000000000001</v>
      </c>
      <c r="M1450" s="42" t="str">
        <f t="shared" si="44"/>
        <v xml:space="preserve"> </v>
      </c>
      <c r="N1450" s="42" t="s">
        <v>102</v>
      </c>
      <c r="O1450" s="42">
        <v>1.37026</v>
      </c>
      <c r="P1450" s="42">
        <v>0</v>
      </c>
    </row>
    <row r="1451" spans="1:16">
      <c r="A1451" s="41">
        <v>117</v>
      </c>
      <c r="B1451" s="41" t="s">
        <v>1181</v>
      </c>
      <c r="C1451" s="41" t="s">
        <v>1182</v>
      </c>
      <c r="D1451" s="41"/>
      <c r="E1451" s="41">
        <v>22.300999999999998</v>
      </c>
      <c r="F1451" s="41">
        <v>21.742000000000001</v>
      </c>
      <c r="G1451" s="41">
        <v>23.4</v>
      </c>
      <c r="H1451">
        <f t="shared" si="45"/>
        <v>1.6579999999999977</v>
      </c>
      <c r="I1451" t="str">
        <f t="shared" si="43"/>
        <v xml:space="preserve"> </v>
      </c>
      <c r="J1451" s="42">
        <v>1795</v>
      </c>
      <c r="K1451" s="42">
        <v>82234</v>
      </c>
      <c r="L1451" s="42">
        <v>1.4650000000000001</v>
      </c>
      <c r="M1451" s="42" t="str">
        <f t="shared" si="44"/>
        <v xml:space="preserve"> </v>
      </c>
      <c r="N1451" s="42" t="s">
        <v>102</v>
      </c>
      <c r="O1451" s="42">
        <v>3.2799499999999999</v>
      </c>
      <c r="P1451" s="42">
        <v>0</v>
      </c>
    </row>
    <row r="1452" spans="1:16">
      <c r="A1452" s="41">
        <v>118</v>
      </c>
      <c r="B1452" s="41" t="s">
        <v>1183</v>
      </c>
      <c r="C1452" s="41" t="s">
        <v>1184</v>
      </c>
      <c r="D1452" s="41"/>
      <c r="E1452" s="41">
        <v>22.29</v>
      </c>
      <c r="F1452" s="41">
        <v>21.725000000000001</v>
      </c>
      <c r="G1452" s="41">
        <v>23.216999999999999</v>
      </c>
      <c r="H1452">
        <f t="shared" si="45"/>
        <v>1.4919999999999973</v>
      </c>
      <c r="I1452" t="str">
        <f t="shared" si="43"/>
        <v xml:space="preserve"> </v>
      </c>
      <c r="J1452" s="42">
        <v>3762</v>
      </c>
      <c r="K1452" s="42">
        <v>196841</v>
      </c>
      <c r="L1452" s="42">
        <v>1.464</v>
      </c>
      <c r="M1452" s="42" t="str">
        <f t="shared" si="44"/>
        <v xml:space="preserve"> </v>
      </c>
      <c r="N1452" s="42" t="s">
        <v>102</v>
      </c>
      <c r="O1452" s="42">
        <v>0.82657999999999998</v>
      </c>
      <c r="P1452" s="42">
        <v>1.3360000000000001</v>
      </c>
    </row>
    <row r="1453" spans="1:16">
      <c r="A1453" s="41">
        <v>119</v>
      </c>
      <c r="B1453" s="41" t="s">
        <v>1185</v>
      </c>
      <c r="C1453" s="41" t="s">
        <v>1186</v>
      </c>
      <c r="D1453" s="41"/>
      <c r="E1453" s="41">
        <v>22.297000000000001</v>
      </c>
      <c r="F1453" s="41">
        <v>21.817</v>
      </c>
      <c r="G1453" s="41">
        <v>23.4</v>
      </c>
      <c r="H1453">
        <f t="shared" si="45"/>
        <v>1.5829999999999984</v>
      </c>
      <c r="I1453" t="str">
        <f t="shared" si="43"/>
        <v xml:space="preserve"> </v>
      </c>
      <c r="J1453" s="42">
        <v>1225</v>
      </c>
      <c r="K1453" s="42">
        <v>49606</v>
      </c>
      <c r="L1453" s="42">
        <v>1.466</v>
      </c>
      <c r="M1453" s="42" t="str">
        <f t="shared" si="44"/>
        <v xml:space="preserve"> </v>
      </c>
      <c r="N1453" s="42" t="s">
        <v>102</v>
      </c>
      <c r="O1453" s="42" t="s">
        <v>102</v>
      </c>
      <c r="P1453" s="42" t="s">
        <v>102</v>
      </c>
    </row>
    <row r="1454" spans="1:16">
      <c r="A1454" s="41">
        <v>120</v>
      </c>
      <c r="B1454" s="41" t="s">
        <v>1187</v>
      </c>
      <c r="C1454" s="41" t="s">
        <v>1188</v>
      </c>
      <c r="D1454" s="41"/>
      <c r="E1454" s="41" t="s">
        <v>102</v>
      </c>
      <c r="F1454" s="41" t="s">
        <v>102</v>
      </c>
      <c r="G1454" s="41" t="s">
        <v>102</v>
      </c>
      <c r="H1454" t="e">
        <f t="shared" si="45"/>
        <v>#VALUE!</v>
      </c>
      <c r="I1454" t="str">
        <f t="shared" si="43"/>
        <v xml:space="preserve"> </v>
      </c>
      <c r="J1454" s="42" t="s">
        <v>102</v>
      </c>
      <c r="K1454" s="42" t="s">
        <v>102</v>
      </c>
      <c r="L1454" s="42"/>
      <c r="M1454" s="42" t="str">
        <f t="shared" si="44"/>
        <v xml:space="preserve"> </v>
      </c>
      <c r="N1454" s="42" t="s">
        <v>102</v>
      </c>
      <c r="O1454" s="42" t="s">
        <v>102</v>
      </c>
      <c r="P1454" s="42" t="s">
        <v>102</v>
      </c>
    </row>
    <row r="1455" spans="1:16">
      <c r="A1455" s="41">
        <v>121</v>
      </c>
      <c r="B1455" s="41" t="s">
        <v>1189</v>
      </c>
      <c r="C1455" s="41" t="s">
        <v>1190</v>
      </c>
      <c r="D1455" s="41"/>
      <c r="E1455" s="41" t="s">
        <v>102</v>
      </c>
      <c r="F1455" s="41" t="s">
        <v>102</v>
      </c>
      <c r="G1455" s="41" t="s">
        <v>102</v>
      </c>
      <c r="H1455" t="e">
        <f t="shared" si="45"/>
        <v>#VALUE!</v>
      </c>
      <c r="I1455" t="str">
        <f t="shared" si="43"/>
        <v xml:space="preserve"> </v>
      </c>
      <c r="J1455" s="42" t="s">
        <v>102</v>
      </c>
      <c r="K1455" s="42" t="s">
        <v>102</v>
      </c>
      <c r="L1455" s="42"/>
      <c r="M1455" s="42" t="str">
        <f t="shared" si="44"/>
        <v xml:space="preserve"> </v>
      </c>
      <c r="N1455" s="42" t="s">
        <v>102</v>
      </c>
      <c r="O1455" s="42">
        <v>5.3591600000000001</v>
      </c>
      <c r="P1455" s="42">
        <v>1.294</v>
      </c>
    </row>
    <row r="1456" spans="1:16">
      <c r="A1456" s="41">
        <v>122</v>
      </c>
      <c r="B1456" s="41" t="s">
        <v>1191</v>
      </c>
      <c r="C1456" s="41" t="s">
        <v>125</v>
      </c>
      <c r="D1456" s="41" t="s">
        <v>421</v>
      </c>
      <c r="E1456" s="41">
        <v>22.297999999999998</v>
      </c>
      <c r="F1456" s="41">
        <v>21.558</v>
      </c>
      <c r="G1456" s="41">
        <v>23.858000000000001</v>
      </c>
      <c r="H1456">
        <f t="shared" si="45"/>
        <v>2.3000000000000007</v>
      </c>
      <c r="I1456" t="str">
        <f t="shared" si="43"/>
        <v xml:space="preserve"> </v>
      </c>
      <c r="J1456" s="42">
        <v>9222</v>
      </c>
      <c r="K1456" s="42">
        <v>321623</v>
      </c>
      <c r="L1456" s="42">
        <v>1.4650000000000001</v>
      </c>
      <c r="M1456" s="42" t="str">
        <f>IF(ISNUMBER(L1456),(IF(OR(L1456&gt;1.469, L1456&lt;1.459),"OUTSIDE", " ")), " ")</f>
        <v xml:space="preserve"> </v>
      </c>
      <c r="N1456" s="42" t="s">
        <v>102</v>
      </c>
      <c r="O1456" s="42">
        <v>2.69895</v>
      </c>
      <c r="P1456" s="42">
        <v>1.26</v>
      </c>
    </row>
    <row r="1457" spans="1:16">
      <c r="A1457" s="41">
        <v>123</v>
      </c>
      <c r="B1457" s="41" t="s">
        <v>1192</v>
      </c>
      <c r="C1457" s="41" t="s">
        <v>121</v>
      </c>
      <c r="D1457" s="41" t="s">
        <v>418</v>
      </c>
      <c r="E1457" s="41">
        <v>22.297999999999998</v>
      </c>
      <c r="F1457" s="41">
        <v>21.632999999999999</v>
      </c>
      <c r="G1457" s="41">
        <v>23.716999999999999</v>
      </c>
      <c r="H1457">
        <f t="shared" si="45"/>
        <v>2.0839999999999996</v>
      </c>
      <c r="I1457" t="str">
        <f t="shared" si="43"/>
        <v xml:space="preserve"> </v>
      </c>
      <c r="J1457" s="42">
        <v>4716</v>
      </c>
      <c r="K1457" s="42">
        <v>161974</v>
      </c>
      <c r="L1457" s="42">
        <v>1.4650000000000001</v>
      </c>
      <c r="M1457" s="42" t="str">
        <f t="shared" ref="M1457:M1479" si="46">IF(ISNUMBER(L1457),(IF(OR(L1457&gt;1.468, L1457&lt;1.458),"OUTSIDE", " ")), " ")</f>
        <v xml:space="preserve"> </v>
      </c>
      <c r="N1457" s="42" t="s">
        <v>102</v>
      </c>
      <c r="O1457" s="42">
        <v>0.48381000000000002</v>
      </c>
      <c r="P1457" s="42">
        <v>1.131</v>
      </c>
    </row>
    <row r="1458" spans="1:16">
      <c r="A1458" s="41">
        <v>124</v>
      </c>
      <c r="B1458" s="41" t="s">
        <v>1436</v>
      </c>
      <c r="C1458" s="41" t="s">
        <v>113</v>
      </c>
      <c r="D1458" s="41" t="s">
        <v>412</v>
      </c>
      <c r="E1458" s="41">
        <v>22.3</v>
      </c>
      <c r="F1458" s="41">
        <v>21.774999999999999</v>
      </c>
      <c r="G1458" s="41">
        <v>23.324999999999999</v>
      </c>
      <c r="H1458">
        <f t="shared" si="45"/>
        <v>1.5500000000000007</v>
      </c>
      <c r="I1458" t="str">
        <f t="shared" si="43"/>
        <v xml:space="preserve"> </v>
      </c>
      <c r="J1458" s="42">
        <v>888</v>
      </c>
      <c r="K1458" s="42">
        <v>29035</v>
      </c>
      <c r="L1458" s="42">
        <v>1.4650000000000001</v>
      </c>
      <c r="M1458" s="42" t="str">
        <f t="shared" si="46"/>
        <v xml:space="preserve"> </v>
      </c>
      <c r="N1458" s="42" t="s">
        <v>102</v>
      </c>
      <c r="O1458" s="42">
        <v>20.971609999999998</v>
      </c>
      <c r="P1458" s="42">
        <v>1.621</v>
      </c>
    </row>
    <row r="1459" spans="1:16">
      <c r="A1459" s="41">
        <v>1</v>
      </c>
      <c r="B1459" s="41" t="s">
        <v>1437</v>
      </c>
      <c r="C1459" s="41" t="s">
        <v>129</v>
      </c>
      <c r="D1459" s="41" t="s">
        <v>424</v>
      </c>
      <c r="E1459" s="41">
        <v>22.359000000000002</v>
      </c>
      <c r="F1459" s="41">
        <v>21.442</v>
      </c>
      <c r="G1459" s="41">
        <v>23.975000000000001</v>
      </c>
      <c r="H1459">
        <f t="shared" si="45"/>
        <v>2.5330000000000013</v>
      </c>
      <c r="I1459" t="str">
        <f t="shared" si="43"/>
        <v>OUTSIDE</v>
      </c>
      <c r="J1459" s="42">
        <v>19206</v>
      </c>
      <c r="K1459" s="42">
        <v>722859</v>
      </c>
      <c r="L1459" s="42">
        <v>1.4670000000000001</v>
      </c>
      <c r="M1459" s="42" t="str">
        <f t="shared" si="46"/>
        <v xml:space="preserve"> </v>
      </c>
      <c r="N1459" s="42" t="s">
        <v>102</v>
      </c>
      <c r="O1459" s="42">
        <v>9.4462899999999994</v>
      </c>
      <c r="P1459" s="42">
        <v>1.3919999999999999</v>
      </c>
    </row>
    <row r="1460" spans="1:16">
      <c r="A1460" s="41">
        <v>2</v>
      </c>
      <c r="B1460" s="41" t="s">
        <v>1438</v>
      </c>
      <c r="C1460" s="41" t="s">
        <v>125</v>
      </c>
      <c r="D1460" s="41" t="s">
        <v>421</v>
      </c>
      <c r="E1460" s="41">
        <v>22.361999999999998</v>
      </c>
      <c r="F1460" s="41">
        <v>21.425000000000001</v>
      </c>
      <c r="G1460" s="41">
        <v>23.7</v>
      </c>
      <c r="H1460">
        <f t="shared" si="45"/>
        <v>2.2749999999999986</v>
      </c>
      <c r="I1460" t="str">
        <f t="shared" si="43"/>
        <v xml:space="preserve"> </v>
      </c>
      <c r="J1460" s="42">
        <v>8958</v>
      </c>
      <c r="K1460" s="42">
        <v>325599</v>
      </c>
      <c r="L1460" s="42">
        <v>1.4670000000000001</v>
      </c>
      <c r="M1460" s="42" t="str">
        <f t="shared" si="46"/>
        <v xml:space="preserve"> </v>
      </c>
      <c r="N1460" s="42" t="s">
        <v>102</v>
      </c>
      <c r="O1460" s="42">
        <v>5.1090799999999996</v>
      </c>
      <c r="P1460" s="42">
        <v>1.6339999999999999</v>
      </c>
    </row>
    <row r="1461" spans="1:16">
      <c r="A1461" s="41">
        <v>3</v>
      </c>
      <c r="B1461" s="41" t="s">
        <v>1439</v>
      </c>
      <c r="C1461" s="41" t="s">
        <v>121</v>
      </c>
      <c r="D1461" s="41" t="s">
        <v>418</v>
      </c>
      <c r="E1461" s="41">
        <v>22.370999999999999</v>
      </c>
      <c r="F1461" s="41">
        <v>21.45</v>
      </c>
      <c r="G1461" s="41">
        <v>23.667000000000002</v>
      </c>
      <c r="H1461">
        <f t="shared" si="45"/>
        <v>2.2170000000000023</v>
      </c>
      <c r="I1461" t="str">
        <f t="shared" si="43"/>
        <v xml:space="preserve"> </v>
      </c>
      <c r="J1461" s="42">
        <v>4685</v>
      </c>
      <c r="K1461" s="42">
        <v>176102</v>
      </c>
      <c r="L1461" s="42">
        <v>1.4670000000000001</v>
      </c>
      <c r="M1461" s="42" t="str">
        <f t="shared" si="46"/>
        <v xml:space="preserve"> </v>
      </c>
      <c r="N1461" s="42" t="s">
        <v>102</v>
      </c>
      <c r="O1461" s="42">
        <v>2.3294199999999998</v>
      </c>
      <c r="P1461" s="42">
        <v>1.2869999999999999</v>
      </c>
    </row>
    <row r="1462" spans="1:16">
      <c r="A1462" s="41">
        <v>4</v>
      </c>
      <c r="B1462" s="41" t="s">
        <v>1440</v>
      </c>
      <c r="C1462" s="41" t="s">
        <v>117</v>
      </c>
      <c r="D1462" s="41" t="s">
        <v>415</v>
      </c>
      <c r="E1462" s="41">
        <v>22.364999999999998</v>
      </c>
      <c r="F1462" s="41">
        <v>21.533000000000001</v>
      </c>
      <c r="G1462" s="41">
        <v>23.574999999999999</v>
      </c>
      <c r="H1462">
        <f t="shared" si="45"/>
        <v>2.041999999999998</v>
      </c>
      <c r="I1462" t="str">
        <f t="shared" si="43"/>
        <v xml:space="preserve"> </v>
      </c>
      <c r="J1462" s="42">
        <v>2286</v>
      </c>
      <c r="K1462" s="42">
        <v>80292</v>
      </c>
      <c r="L1462" s="42">
        <v>1.4670000000000001</v>
      </c>
      <c r="M1462" s="42" t="str">
        <f t="shared" si="46"/>
        <v xml:space="preserve"> </v>
      </c>
      <c r="N1462" s="42" t="s">
        <v>102</v>
      </c>
      <c r="O1462" s="42">
        <v>0.83452000000000004</v>
      </c>
      <c r="P1462" s="42">
        <v>1.212</v>
      </c>
    </row>
    <row r="1463" spans="1:16">
      <c r="A1463" s="41">
        <v>5</v>
      </c>
      <c r="B1463" s="41" t="s">
        <v>1441</v>
      </c>
      <c r="C1463" s="41" t="s">
        <v>113</v>
      </c>
      <c r="D1463" s="41" t="s">
        <v>412</v>
      </c>
      <c r="E1463" s="41">
        <v>22.373999999999999</v>
      </c>
      <c r="F1463" s="41">
        <v>21.658000000000001</v>
      </c>
      <c r="G1463" s="41">
        <v>23.283000000000001</v>
      </c>
      <c r="H1463">
        <f t="shared" si="45"/>
        <v>1.625</v>
      </c>
      <c r="I1463" t="str">
        <f t="shared" si="43"/>
        <v xml:space="preserve"> </v>
      </c>
      <c r="J1463" s="42">
        <v>840</v>
      </c>
      <c r="K1463" s="42">
        <v>28765</v>
      </c>
      <c r="L1463" s="42">
        <v>1.468</v>
      </c>
      <c r="M1463" s="42" t="str">
        <f t="shared" si="46"/>
        <v xml:space="preserve"> </v>
      </c>
      <c r="N1463" s="42" t="s">
        <v>102</v>
      </c>
      <c r="O1463" s="42">
        <v>0.39083000000000001</v>
      </c>
      <c r="P1463" s="42">
        <v>1.121</v>
      </c>
    </row>
    <row r="1464" spans="1:16">
      <c r="A1464" s="41">
        <v>6</v>
      </c>
      <c r="B1464" s="41" t="s">
        <v>1442</v>
      </c>
      <c r="C1464" s="41" t="s">
        <v>109</v>
      </c>
      <c r="D1464" s="41" t="s">
        <v>410</v>
      </c>
      <c r="E1464" s="41">
        <v>22.379000000000001</v>
      </c>
      <c r="F1464" s="41">
        <v>21.757999999999999</v>
      </c>
      <c r="G1464" s="41">
        <v>23.175000000000001</v>
      </c>
      <c r="H1464">
        <f t="shared" si="45"/>
        <v>1.4170000000000016</v>
      </c>
      <c r="I1464" t="str">
        <f t="shared" ref="I1464:I1479" si="47">IF(ISNUMBER(H1464),(IF(OR(H1464&gt;2.517, H1464&lt;0.992),"OUTSIDE", " ")), " ")</f>
        <v xml:space="preserve"> </v>
      </c>
      <c r="J1464" s="42">
        <v>410</v>
      </c>
      <c r="K1464" s="42">
        <v>13471</v>
      </c>
      <c r="L1464" s="42">
        <v>1.4690000000000001</v>
      </c>
      <c r="M1464" s="42" t="str">
        <f t="shared" si="46"/>
        <v>OUTSIDE</v>
      </c>
      <c r="N1464" s="42" t="s">
        <v>102</v>
      </c>
      <c r="O1464" s="42" t="s">
        <v>102</v>
      </c>
      <c r="P1464" s="42" t="s">
        <v>102</v>
      </c>
    </row>
    <row r="1465" spans="1:16">
      <c r="A1465" s="41">
        <v>7</v>
      </c>
      <c r="B1465" s="41" t="s">
        <v>1443</v>
      </c>
      <c r="C1465" s="41" t="s">
        <v>976</v>
      </c>
      <c r="D1465" s="41" t="s">
        <v>977</v>
      </c>
      <c r="E1465" s="41" t="s">
        <v>102</v>
      </c>
      <c r="F1465" s="41" t="s">
        <v>102</v>
      </c>
      <c r="G1465" s="41" t="s">
        <v>102</v>
      </c>
      <c r="H1465" t="e">
        <f t="shared" si="45"/>
        <v>#VALUE!</v>
      </c>
      <c r="I1465" t="str">
        <f t="shared" si="47"/>
        <v xml:space="preserve"> </v>
      </c>
      <c r="J1465" s="42" t="s">
        <v>102</v>
      </c>
      <c r="K1465" s="42" t="s">
        <v>102</v>
      </c>
      <c r="L1465" s="42"/>
      <c r="M1465" s="42" t="str">
        <f t="shared" si="46"/>
        <v xml:space="preserve"> </v>
      </c>
      <c r="N1465" s="42" t="s">
        <v>102</v>
      </c>
      <c r="O1465" s="42">
        <v>2.65225</v>
      </c>
      <c r="P1465" s="42">
        <v>1.2549999999999999</v>
      </c>
    </row>
    <row r="1466" spans="1:16">
      <c r="A1466" s="41">
        <v>8</v>
      </c>
      <c r="B1466" s="41" t="s">
        <v>1444</v>
      </c>
      <c r="C1466" s="41" t="s">
        <v>1445</v>
      </c>
      <c r="D1466" s="41"/>
      <c r="E1466" s="41">
        <v>22.332000000000001</v>
      </c>
      <c r="F1466" s="41">
        <v>21.591999999999999</v>
      </c>
      <c r="G1466" s="41">
        <v>23.225000000000001</v>
      </c>
      <c r="H1466">
        <f t="shared" si="45"/>
        <v>1.6330000000000027</v>
      </c>
      <c r="I1466" t="str">
        <f t="shared" si="47"/>
        <v xml:space="preserve"> </v>
      </c>
      <c r="J1466" s="42">
        <v>2434</v>
      </c>
      <c r="K1466" s="42">
        <v>91419</v>
      </c>
      <c r="L1466" s="42">
        <v>1.4670000000000001</v>
      </c>
      <c r="M1466" s="42" t="str">
        <f t="shared" si="46"/>
        <v xml:space="preserve"> </v>
      </c>
      <c r="N1466" s="42" t="s">
        <v>102</v>
      </c>
      <c r="O1466" s="42">
        <v>5.0306899999999999</v>
      </c>
      <c r="P1466" s="42">
        <v>1.4039999999999999</v>
      </c>
    </row>
    <row r="1467" spans="1:16">
      <c r="A1467" s="41">
        <v>9</v>
      </c>
      <c r="B1467" s="41" t="s">
        <v>1446</v>
      </c>
      <c r="C1467" s="41" t="s">
        <v>144</v>
      </c>
      <c r="D1467" s="41"/>
      <c r="E1467" s="41">
        <v>22.332000000000001</v>
      </c>
      <c r="F1467" s="41">
        <v>21.625</v>
      </c>
      <c r="G1467" s="41">
        <v>23.5</v>
      </c>
      <c r="H1467">
        <f t="shared" si="45"/>
        <v>1.875</v>
      </c>
      <c r="I1467" t="str">
        <f t="shared" si="47"/>
        <v xml:space="preserve"> </v>
      </c>
      <c r="J1467" s="42">
        <v>4563</v>
      </c>
      <c r="K1467" s="42">
        <v>173400</v>
      </c>
      <c r="L1467" s="42">
        <v>1.466</v>
      </c>
      <c r="M1467" s="42" t="str">
        <f t="shared" si="46"/>
        <v xml:space="preserve"> </v>
      </c>
      <c r="N1467" s="42" t="s">
        <v>102</v>
      </c>
      <c r="O1467" s="42">
        <v>1.9366000000000001</v>
      </c>
      <c r="P1467" s="42">
        <v>1.2989999999999999</v>
      </c>
    </row>
    <row r="1468" spans="1:16">
      <c r="A1468" s="41">
        <v>10</v>
      </c>
      <c r="B1468" s="41" t="s">
        <v>1447</v>
      </c>
      <c r="C1468" s="41" t="s">
        <v>1448</v>
      </c>
      <c r="D1468" s="41"/>
      <c r="E1468" s="41">
        <v>22.353999999999999</v>
      </c>
      <c r="F1468" s="41">
        <v>21.675000000000001</v>
      </c>
      <c r="G1468" s="41">
        <v>23.266999999999999</v>
      </c>
      <c r="H1468">
        <f t="shared" si="45"/>
        <v>1.5919999999999987</v>
      </c>
      <c r="I1468" t="str">
        <f t="shared" si="47"/>
        <v xml:space="preserve"> </v>
      </c>
      <c r="J1468" s="42">
        <v>1683</v>
      </c>
      <c r="K1468" s="42">
        <v>66752</v>
      </c>
      <c r="L1468" s="42">
        <v>1.47</v>
      </c>
      <c r="M1468" s="42" t="str">
        <f t="shared" si="46"/>
        <v>OUTSIDE</v>
      </c>
      <c r="N1468" s="42" t="s">
        <v>102</v>
      </c>
      <c r="O1468" s="42">
        <v>1.57786</v>
      </c>
      <c r="P1468" s="42">
        <v>1.3180000000000001</v>
      </c>
    </row>
    <row r="1469" spans="1:16">
      <c r="A1469" s="41">
        <v>11</v>
      </c>
      <c r="B1469" s="41" t="s">
        <v>1449</v>
      </c>
      <c r="C1469" s="41" t="s">
        <v>1450</v>
      </c>
      <c r="D1469" s="41"/>
      <c r="E1469" s="41">
        <v>22.367000000000001</v>
      </c>
      <c r="F1469" s="41">
        <v>21.707999999999998</v>
      </c>
      <c r="G1469" s="41">
        <v>23.257999999999999</v>
      </c>
      <c r="H1469">
        <f t="shared" si="45"/>
        <v>1.5500000000000007</v>
      </c>
      <c r="I1469" t="str">
        <f t="shared" si="47"/>
        <v xml:space="preserve"> </v>
      </c>
      <c r="J1469" s="42">
        <v>1328</v>
      </c>
      <c r="K1469" s="42">
        <v>54387</v>
      </c>
      <c r="L1469" s="42">
        <v>1.4710000000000001</v>
      </c>
      <c r="M1469" s="42" t="str">
        <f t="shared" si="46"/>
        <v>OUTSIDE</v>
      </c>
      <c r="N1469" s="42" t="s">
        <v>102</v>
      </c>
      <c r="O1469" s="42">
        <v>3.2544300000000002</v>
      </c>
      <c r="P1469" s="42">
        <v>1.2769999999999999</v>
      </c>
    </row>
    <row r="1470" spans="1:16">
      <c r="A1470" s="41">
        <v>12</v>
      </c>
      <c r="B1470" s="41" t="s">
        <v>1451</v>
      </c>
      <c r="C1470" s="41" t="s">
        <v>1452</v>
      </c>
      <c r="D1470" s="41"/>
      <c r="E1470" s="41">
        <v>22.341000000000001</v>
      </c>
      <c r="F1470" s="41">
        <v>21.683</v>
      </c>
      <c r="G1470" s="41">
        <v>23.367000000000001</v>
      </c>
      <c r="H1470">
        <f t="shared" si="45"/>
        <v>1.6840000000000011</v>
      </c>
      <c r="I1470" t="str">
        <f t="shared" si="47"/>
        <v xml:space="preserve"> </v>
      </c>
      <c r="J1470" s="42">
        <v>2983</v>
      </c>
      <c r="K1470" s="42">
        <v>112175</v>
      </c>
      <c r="L1470" s="42">
        <v>1.4690000000000001</v>
      </c>
      <c r="M1470" s="42" t="str">
        <f t="shared" si="46"/>
        <v>OUTSIDE</v>
      </c>
      <c r="N1470" s="42" t="s">
        <v>102</v>
      </c>
      <c r="O1470" s="42">
        <v>4.8934699999999998</v>
      </c>
      <c r="P1470" s="42">
        <v>1.423</v>
      </c>
    </row>
    <row r="1471" spans="1:16">
      <c r="A1471" s="41">
        <v>13</v>
      </c>
      <c r="B1471" s="41" t="s">
        <v>1453</v>
      </c>
      <c r="C1471" s="41" t="s">
        <v>1454</v>
      </c>
      <c r="D1471" s="41"/>
      <c r="E1471" s="41">
        <v>22.398</v>
      </c>
      <c r="F1471" s="41">
        <v>21.683</v>
      </c>
      <c r="G1471" s="41">
        <v>23.542000000000002</v>
      </c>
      <c r="H1471">
        <f t="shared" si="45"/>
        <v>1.8590000000000018</v>
      </c>
      <c r="I1471" t="str">
        <f t="shared" si="47"/>
        <v xml:space="preserve"> </v>
      </c>
      <c r="J1471" s="42">
        <v>3892</v>
      </c>
      <c r="K1471" s="42">
        <v>168670</v>
      </c>
      <c r="L1471" s="42">
        <v>1.472</v>
      </c>
      <c r="M1471" s="42" t="str">
        <f t="shared" si="46"/>
        <v>OUTSIDE</v>
      </c>
      <c r="N1471" s="42" t="s">
        <v>102</v>
      </c>
      <c r="O1471" s="42">
        <v>1.3835299999999999</v>
      </c>
      <c r="P1471" s="42">
        <v>1.347</v>
      </c>
    </row>
    <row r="1472" spans="1:16">
      <c r="A1472" s="41">
        <v>14</v>
      </c>
      <c r="B1472" s="41" t="s">
        <v>1455</v>
      </c>
      <c r="C1472" s="41" t="s">
        <v>1456</v>
      </c>
      <c r="D1472" s="41"/>
      <c r="E1472" s="41">
        <v>22.405000000000001</v>
      </c>
      <c r="F1472" s="41">
        <v>21.882999999999999</v>
      </c>
      <c r="G1472" s="41">
        <v>23.324999999999999</v>
      </c>
      <c r="H1472">
        <f t="shared" si="45"/>
        <v>1.4420000000000002</v>
      </c>
      <c r="I1472" t="str">
        <f t="shared" si="47"/>
        <v xml:space="preserve"> </v>
      </c>
      <c r="J1472" s="42">
        <v>945</v>
      </c>
      <c r="K1472" s="42">
        <v>47688</v>
      </c>
      <c r="L1472" s="42">
        <v>1.474</v>
      </c>
      <c r="M1472" s="42" t="str">
        <f t="shared" si="46"/>
        <v>OUTSIDE</v>
      </c>
      <c r="N1472" s="42" t="s">
        <v>102</v>
      </c>
      <c r="O1472" s="42">
        <v>4.9261200000000001</v>
      </c>
      <c r="P1472" s="42">
        <v>1.099</v>
      </c>
    </row>
    <row r="1473" spans="1:16">
      <c r="A1473" s="41">
        <v>15</v>
      </c>
      <c r="B1473" s="41" t="s">
        <v>1457</v>
      </c>
      <c r="C1473" s="41" t="s">
        <v>1458</v>
      </c>
      <c r="D1473" s="41"/>
      <c r="E1473" s="41">
        <v>22.245000000000001</v>
      </c>
      <c r="F1473" s="41">
        <v>21.667000000000002</v>
      </c>
      <c r="G1473" s="41">
        <v>23.141999999999999</v>
      </c>
      <c r="H1473">
        <f t="shared" si="45"/>
        <v>1.4749999999999979</v>
      </c>
      <c r="I1473" t="str">
        <f t="shared" si="47"/>
        <v xml:space="preserve"> </v>
      </c>
      <c r="J1473" s="42">
        <v>4925</v>
      </c>
      <c r="K1473" s="42">
        <v>169796</v>
      </c>
      <c r="L1473" s="42">
        <v>1.4650000000000001</v>
      </c>
      <c r="M1473" s="42" t="str">
        <f t="shared" si="46"/>
        <v xml:space="preserve"> </v>
      </c>
      <c r="N1473" s="42" t="s">
        <v>102</v>
      </c>
      <c r="O1473" s="42">
        <v>7.0838299999999998</v>
      </c>
      <c r="P1473" s="42">
        <v>0</v>
      </c>
    </row>
    <row r="1474" spans="1:16">
      <c r="A1474">
        <v>16</v>
      </c>
      <c r="B1474" t="s">
        <v>1459</v>
      </c>
      <c r="C1474" t="s">
        <v>129</v>
      </c>
      <c r="D1474" t="s">
        <v>424</v>
      </c>
      <c r="E1474">
        <v>22.268000000000001</v>
      </c>
      <c r="F1474">
        <v>21.45</v>
      </c>
      <c r="G1474">
        <v>24.058</v>
      </c>
      <c r="H1474">
        <f t="shared" si="45"/>
        <v>2.6080000000000005</v>
      </c>
      <c r="I1474" t="str">
        <f t="shared" si="47"/>
        <v>OUTSIDE</v>
      </c>
      <c r="J1474" s="42">
        <v>19816</v>
      </c>
      <c r="K1474" s="42">
        <v>753834</v>
      </c>
      <c r="L1474" s="42">
        <v>1.4650000000000001</v>
      </c>
      <c r="M1474" s="42" t="str">
        <f t="shared" si="46"/>
        <v xml:space="preserve"> </v>
      </c>
      <c r="N1474" s="42" t="s">
        <v>102</v>
      </c>
      <c r="O1474" s="42">
        <v>27.567519999999998</v>
      </c>
      <c r="P1474" s="42">
        <v>1.5780000000000001</v>
      </c>
    </row>
    <row r="1475" spans="1:16">
      <c r="A1475">
        <v>17</v>
      </c>
      <c r="B1475" t="s">
        <v>1460</v>
      </c>
      <c r="C1475" t="s">
        <v>125</v>
      </c>
      <c r="D1475" t="s">
        <v>421</v>
      </c>
      <c r="E1475">
        <v>22.266999999999999</v>
      </c>
      <c r="F1475">
        <v>21.433</v>
      </c>
      <c r="G1475">
        <v>23.882999999999999</v>
      </c>
      <c r="H1475">
        <f t="shared" si="45"/>
        <v>2.4499999999999993</v>
      </c>
      <c r="I1475" t="str">
        <f t="shared" si="47"/>
        <v xml:space="preserve"> </v>
      </c>
      <c r="J1475" s="42">
        <v>9103</v>
      </c>
      <c r="K1475" s="42">
        <v>343818</v>
      </c>
      <c r="L1475" s="42">
        <v>1.4650000000000001</v>
      </c>
      <c r="M1475" s="42" t="str">
        <f t="shared" si="46"/>
        <v xml:space="preserve"> </v>
      </c>
      <c r="N1475" s="42" t="s">
        <v>102</v>
      </c>
      <c r="O1475" s="42">
        <v>12.57333</v>
      </c>
      <c r="P1475" s="42">
        <v>1.5740000000000001</v>
      </c>
    </row>
    <row r="1476" spans="1:16">
      <c r="A1476">
        <v>18</v>
      </c>
      <c r="B1476" t="s">
        <v>1461</v>
      </c>
      <c r="C1476" t="s">
        <v>121</v>
      </c>
      <c r="D1476" t="s">
        <v>418</v>
      </c>
      <c r="E1476">
        <v>22.277999999999999</v>
      </c>
      <c r="F1476">
        <v>21.433</v>
      </c>
      <c r="G1476">
        <v>23.75</v>
      </c>
      <c r="H1476">
        <f t="shared" si="45"/>
        <v>2.3170000000000002</v>
      </c>
      <c r="I1476" t="str">
        <f t="shared" si="47"/>
        <v xml:space="preserve"> </v>
      </c>
      <c r="J1476" s="42">
        <v>4659</v>
      </c>
      <c r="K1476" s="42">
        <v>169055</v>
      </c>
      <c r="L1476" s="42">
        <v>1.4650000000000001</v>
      </c>
      <c r="M1476" s="42" t="str">
        <f t="shared" si="46"/>
        <v xml:space="preserve"> </v>
      </c>
      <c r="N1476" s="42" t="s">
        <v>102</v>
      </c>
      <c r="O1476" s="42">
        <v>6.1823100000000002</v>
      </c>
      <c r="P1476" s="42">
        <v>1.3520000000000001</v>
      </c>
    </row>
    <row r="1477" spans="1:16">
      <c r="A1477">
        <v>19</v>
      </c>
      <c r="B1477" t="s">
        <v>1462</v>
      </c>
      <c r="C1477" t="s">
        <v>117</v>
      </c>
      <c r="D1477" t="s">
        <v>415</v>
      </c>
      <c r="E1477">
        <v>22.297999999999998</v>
      </c>
      <c r="F1477">
        <v>21.5</v>
      </c>
      <c r="G1477">
        <v>23.391999999999999</v>
      </c>
      <c r="H1477">
        <f t="shared" si="45"/>
        <v>1.8919999999999995</v>
      </c>
      <c r="I1477" t="str">
        <f t="shared" si="47"/>
        <v xml:space="preserve"> </v>
      </c>
      <c r="J1477" s="42">
        <v>2304</v>
      </c>
      <c r="K1477" s="42">
        <v>80064</v>
      </c>
      <c r="L1477" s="42">
        <v>1.466</v>
      </c>
      <c r="M1477" s="42" t="str">
        <f t="shared" si="46"/>
        <v xml:space="preserve"> </v>
      </c>
      <c r="N1477" s="42" t="s">
        <v>102</v>
      </c>
      <c r="O1477" s="42">
        <v>2.9279099999999998</v>
      </c>
      <c r="P1477" s="42">
        <v>1.2410000000000001</v>
      </c>
    </row>
    <row r="1478" spans="1:16">
      <c r="A1478">
        <v>20</v>
      </c>
      <c r="B1478" t="s">
        <v>1463</v>
      </c>
      <c r="C1478" t="s">
        <v>113</v>
      </c>
      <c r="D1478" t="s">
        <v>412</v>
      </c>
      <c r="E1478">
        <v>22.305</v>
      </c>
      <c r="F1478">
        <v>21.5</v>
      </c>
      <c r="G1478">
        <v>23.192</v>
      </c>
      <c r="H1478">
        <f t="shared" si="45"/>
        <v>1.6920000000000002</v>
      </c>
      <c r="I1478" t="str">
        <f t="shared" si="47"/>
        <v xml:space="preserve"> </v>
      </c>
      <c r="J1478" s="42">
        <v>857</v>
      </c>
      <c r="K1478" s="42">
        <v>29473</v>
      </c>
      <c r="L1478" s="42">
        <v>1.466</v>
      </c>
      <c r="M1478" s="42" t="str">
        <f t="shared" si="46"/>
        <v xml:space="preserve"> </v>
      </c>
      <c r="N1478" s="42" t="s">
        <v>102</v>
      </c>
      <c r="O1478" s="42">
        <v>1.07782</v>
      </c>
      <c r="P1478" s="42">
        <v>1.2110000000000001</v>
      </c>
    </row>
    <row r="1479" spans="1:16">
      <c r="A1479">
        <v>21</v>
      </c>
      <c r="B1479" t="s">
        <v>1464</v>
      </c>
      <c r="C1479" t="s">
        <v>109</v>
      </c>
      <c r="D1479" t="s">
        <v>410</v>
      </c>
      <c r="E1479">
        <v>22.311</v>
      </c>
      <c r="F1479">
        <v>21.725000000000001</v>
      </c>
      <c r="G1479">
        <v>23.108000000000001</v>
      </c>
      <c r="H1479">
        <f t="shared" si="45"/>
        <v>1.3829999999999991</v>
      </c>
      <c r="I1479" t="str">
        <f t="shared" si="47"/>
        <v xml:space="preserve"> </v>
      </c>
      <c r="J1479" s="42">
        <v>431</v>
      </c>
      <c r="K1479" s="42">
        <v>14244</v>
      </c>
      <c r="L1479" s="42">
        <v>1.4670000000000001</v>
      </c>
      <c r="M1479" s="42" t="str">
        <f t="shared" si="46"/>
        <v xml:space="preserve"> </v>
      </c>
      <c r="N1479" s="42" t="s">
        <v>102</v>
      </c>
      <c r="O1479" s="42">
        <v>0.52090999999999998</v>
      </c>
      <c r="P1479" s="42">
        <v>1.115</v>
      </c>
    </row>
  </sheetData>
  <sortState ref="A868:AL917">
    <sortCondition ref="A868:A917"/>
  </sortState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4"/>
  <sheetViews>
    <sheetView tabSelected="1" topLeftCell="E697" workbookViewId="0">
      <selection activeCell="O666" sqref="O666:O697"/>
    </sheetView>
  </sheetViews>
  <sheetFormatPr baseColWidth="10" defaultRowHeight="15" x14ac:dyDescent="0"/>
  <cols>
    <col min="1" max="4" width="10.83203125" style="42"/>
    <col min="5" max="5" width="19.6640625" style="42" bestFit="1" customWidth="1"/>
    <col min="6" max="9" width="10.83203125" style="42"/>
    <col min="10" max="13" width="10.83203125" style="18"/>
    <col min="14" max="14" width="17" style="18" bestFit="1" customWidth="1"/>
    <col min="15" max="15" width="10.83203125" style="9"/>
    <col min="16" max="16" width="11.5" style="9" bestFit="1" customWidth="1"/>
    <col min="17" max="17" width="11" style="42" bestFit="1" customWidth="1"/>
    <col min="18" max="29" width="10.83203125" style="42"/>
  </cols>
  <sheetData>
    <row r="1" spans="1:29" s="32" customFormat="1" ht="18">
      <c r="A1" s="45" t="s">
        <v>1262</v>
      </c>
      <c r="B1" s="42"/>
      <c r="C1" s="42"/>
      <c r="D1" s="42"/>
      <c r="E1" s="29"/>
      <c r="F1" s="29"/>
      <c r="G1" s="29"/>
      <c r="H1" s="28"/>
      <c r="I1" s="28"/>
      <c r="J1" s="27"/>
      <c r="K1" s="27"/>
      <c r="L1" s="27"/>
      <c r="M1" s="27"/>
      <c r="N1" s="27"/>
      <c r="O1" s="10"/>
      <c r="P1" s="10"/>
      <c r="Q1" s="28"/>
      <c r="R1" s="28"/>
      <c r="S1" s="26"/>
      <c r="T1" s="26"/>
      <c r="U1" s="26"/>
      <c r="V1" s="26"/>
      <c r="W1" s="26"/>
      <c r="X1" s="26"/>
      <c r="Y1" s="28"/>
      <c r="Z1" s="28"/>
      <c r="AA1" s="28"/>
      <c r="AB1" s="28"/>
      <c r="AC1" s="28"/>
    </row>
    <row r="2" spans="1:29" s="32" customFormat="1">
      <c r="A2" s="42"/>
      <c r="B2" s="42"/>
      <c r="C2" s="42"/>
      <c r="D2" s="42"/>
      <c r="E2" s="29"/>
      <c r="F2" s="29"/>
      <c r="G2" s="29"/>
      <c r="H2" s="28"/>
      <c r="I2" s="28"/>
      <c r="J2" s="27"/>
      <c r="K2" s="27"/>
      <c r="L2" s="27"/>
      <c r="M2" s="27"/>
      <c r="N2" s="27"/>
      <c r="O2" s="10"/>
      <c r="P2" s="10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s="32" customFormat="1">
      <c r="A3" s="42" t="s">
        <v>1819</v>
      </c>
      <c r="B3" s="42" t="s">
        <v>1820</v>
      </c>
      <c r="C3" s="25" t="s">
        <v>1257</v>
      </c>
      <c r="D3" s="42"/>
      <c r="E3" s="29" t="s">
        <v>87</v>
      </c>
      <c r="F3" s="29" t="s">
        <v>88</v>
      </c>
      <c r="G3" s="29" t="s">
        <v>89</v>
      </c>
      <c r="H3" s="42" t="s">
        <v>90</v>
      </c>
      <c r="I3" s="28" t="s">
        <v>94</v>
      </c>
      <c r="J3" s="27" t="s">
        <v>1545</v>
      </c>
      <c r="K3" s="27" t="s">
        <v>1259</v>
      </c>
      <c r="L3" s="27" t="s">
        <v>1822</v>
      </c>
      <c r="M3" s="27" t="s">
        <v>1260</v>
      </c>
      <c r="N3" s="27" t="s">
        <v>1261</v>
      </c>
      <c r="O3" s="10"/>
      <c r="P3" s="10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 s="32" customFormat="1">
      <c r="A4" s="42">
        <v>1</v>
      </c>
      <c r="B4" s="42"/>
      <c r="C4" s="42"/>
      <c r="D4" s="42"/>
      <c r="E4" s="29" t="s">
        <v>132</v>
      </c>
      <c r="F4" s="29" t="s">
        <v>133</v>
      </c>
      <c r="G4" s="29"/>
      <c r="H4" s="42" t="s">
        <v>102</v>
      </c>
      <c r="I4" s="42"/>
      <c r="J4" s="27"/>
      <c r="K4" s="27"/>
      <c r="L4" s="27"/>
      <c r="M4" s="27"/>
      <c r="N4" s="27"/>
      <c r="O4" s="10"/>
      <c r="P4" s="10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 s="32" customFormat="1">
      <c r="A5" s="42">
        <v>2</v>
      </c>
      <c r="B5" s="42"/>
      <c r="C5" s="42"/>
      <c r="D5" s="42"/>
      <c r="E5" s="29" t="s">
        <v>134</v>
      </c>
      <c r="F5" s="29" t="s">
        <v>135</v>
      </c>
      <c r="G5" s="29" t="s">
        <v>136</v>
      </c>
      <c r="H5" s="42">
        <v>25.518000000000001</v>
      </c>
      <c r="I5" s="42">
        <v>2125616</v>
      </c>
      <c r="J5" s="27">
        <f t="shared" ref="J5:J55" si="0">(I5-14522)/139592</f>
        <v>15.123316522436816</v>
      </c>
      <c r="K5" s="27">
        <f t="shared" ref="K5:K36" si="1">(I5+5352.5)/46779</f>
        <v>45.553955834883176</v>
      </c>
      <c r="L5" s="27">
        <f t="shared" ref="L5:L36" si="2">(I5+23276)/52207</f>
        <v>41.160993736472122</v>
      </c>
      <c r="M5" s="27"/>
      <c r="N5" s="27"/>
      <c r="O5" s="10"/>
      <c r="P5" s="10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spans="1:29" s="32" customFormat="1">
      <c r="A6" s="42">
        <v>3</v>
      </c>
      <c r="B6" s="42"/>
      <c r="C6" s="42"/>
      <c r="D6" s="42"/>
      <c r="E6" s="29" t="s">
        <v>137</v>
      </c>
      <c r="F6" s="29" t="s">
        <v>138</v>
      </c>
      <c r="G6" s="29" t="s">
        <v>139</v>
      </c>
      <c r="H6" s="42">
        <v>25.701000000000001</v>
      </c>
      <c r="I6" s="42">
        <v>1420330</v>
      </c>
      <c r="J6" s="27">
        <f t="shared" si="0"/>
        <v>10.07083500487134</v>
      </c>
      <c r="K6" s="27">
        <f t="shared" si="1"/>
        <v>30.476976848585903</v>
      </c>
      <c r="L6" s="27">
        <f t="shared" si="2"/>
        <v>27.651579290133508</v>
      </c>
      <c r="M6" s="27"/>
      <c r="N6" s="27"/>
      <c r="O6" s="10"/>
      <c r="P6" s="10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spans="1:29" s="32" customFormat="1">
      <c r="A7" s="42">
        <v>4</v>
      </c>
      <c r="B7" s="42"/>
      <c r="C7" s="42"/>
      <c r="D7" s="42"/>
      <c r="E7" s="29" t="s">
        <v>140</v>
      </c>
      <c r="F7" s="29" t="s">
        <v>141</v>
      </c>
      <c r="G7" s="29" t="s">
        <v>142</v>
      </c>
      <c r="H7" s="42">
        <v>25.577000000000002</v>
      </c>
      <c r="I7" s="42">
        <v>1473928</v>
      </c>
      <c r="J7" s="27">
        <f t="shared" si="0"/>
        <v>10.454796836494928</v>
      </c>
      <c r="K7" s="27">
        <f t="shared" si="1"/>
        <v>31.622747386647855</v>
      </c>
      <c r="L7" s="27">
        <f t="shared" si="2"/>
        <v>28.678223226770356</v>
      </c>
      <c r="M7" s="27"/>
      <c r="N7" s="27"/>
      <c r="O7" s="10"/>
      <c r="P7" s="10"/>
      <c r="Q7" s="42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spans="1:29" s="32" customFormat="1">
      <c r="A8" s="42">
        <v>5</v>
      </c>
      <c r="B8" s="42"/>
      <c r="C8" s="42"/>
      <c r="D8" s="42"/>
      <c r="E8" s="29" t="s">
        <v>0</v>
      </c>
      <c r="F8" s="29" t="s">
        <v>125</v>
      </c>
      <c r="G8" s="29" t="s">
        <v>1</v>
      </c>
      <c r="H8" s="42">
        <v>25.619</v>
      </c>
      <c r="I8" s="42">
        <v>346335</v>
      </c>
      <c r="J8" s="27">
        <f t="shared" si="0"/>
        <v>2.3770201730758211</v>
      </c>
      <c r="K8" s="27">
        <f t="shared" si="1"/>
        <v>7.5180636610444855</v>
      </c>
      <c r="L8" s="27">
        <f t="shared" si="2"/>
        <v>7.0797211101959503</v>
      </c>
      <c r="M8" s="27"/>
      <c r="N8" s="27"/>
      <c r="O8" s="10"/>
      <c r="P8" s="10"/>
      <c r="Q8" s="42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spans="1:29" s="32" customFormat="1">
      <c r="A9" s="42">
        <v>6</v>
      </c>
      <c r="B9" s="42"/>
      <c r="C9" s="42"/>
      <c r="D9" s="42"/>
      <c r="E9" s="29" t="s">
        <v>2</v>
      </c>
      <c r="F9" s="29" t="s">
        <v>129</v>
      </c>
      <c r="G9" s="24" t="s">
        <v>130</v>
      </c>
      <c r="H9" s="42">
        <v>25.561</v>
      </c>
      <c r="I9" s="42">
        <v>1422922</v>
      </c>
      <c r="J9" s="27">
        <f t="shared" si="0"/>
        <v>10.089403404206545</v>
      </c>
      <c r="K9" s="27">
        <f t="shared" si="1"/>
        <v>30.5323863271981</v>
      </c>
      <c r="L9" s="27">
        <f t="shared" si="2"/>
        <v>27.701227804700519</v>
      </c>
      <c r="M9" s="27"/>
      <c r="N9" s="27"/>
      <c r="O9" s="10"/>
      <c r="P9" s="10"/>
      <c r="Q9" s="42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 s="32" customFormat="1">
      <c r="A10" s="42">
        <v>7</v>
      </c>
      <c r="B10" s="42"/>
      <c r="C10" s="42"/>
      <c r="D10" s="42"/>
      <c r="E10" s="29" t="s">
        <v>3</v>
      </c>
      <c r="F10" s="29" t="s">
        <v>121</v>
      </c>
      <c r="G10" s="24" t="s">
        <v>126</v>
      </c>
      <c r="H10" s="42">
        <v>25.591999999999999</v>
      </c>
      <c r="I10" s="42">
        <v>594932</v>
      </c>
      <c r="J10" s="27">
        <f t="shared" si="0"/>
        <v>4.1579030316923609</v>
      </c>
      <c r="K10" s="27">
        <f t="shared" si="1"/>
        <v>12.832349986104877</v>
      </c>
      <c r="L10" s="27">
        <f t="shared" si="2"/>
        <v>11.841477196544524</v>
      </c>
      <c r="M10" s="27"/>
      <c r="N10" s="27"/>
      <c r="O10" s="10"/>
      <c r="P10" s="10"/>
      <c r="Q10" s="42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spans="1:29" s="32" customFormat="1">
      <c r="A11" s="42">
        <v>8</v>
      </c>
      <c r="B11" s="42"/>
      <c r="C11" s="42"/>
      <c r="D11" s="42"/>
      <c r="E11" s="29" t="s">
        <v>4</v>
      </c>
      <c r="F11" s="29" t="s">
        <v>117</v>
      </c>
      <c r="G11" s="24" t="s">
        <v>122</v>
      </c>
      <c r="H11" s="42">
        <v>25.55</v>
      </c>
      <c r="I11" s="42">
        <v>356509</v>
      </c>
      <c r="J11" s="27">
        <f t="shared" si="0"/>
        <v>2.4499040059602271</v>
      </c>
      <c r="K11" s="27">
        <f t="shared" si="1"/>
        <v>7.7355544154428273</v>
      </c>
      <c r="L11" s="27">
        <f t="shared" si="2"/>
        <v>7.2745991916792772</v>
      </c>
      <c r="M11" s="27"/>
      <c r="N11" s="27"/>
      <c r="O11" s="10"/>
      <c r="P11" s="10"/>
      <c r="Q11" s="42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spans="1:29" s="32" customFormat="1">
      <c r="A12" s="42">
        <v>9</v>
      </c>
      <c r="B12" s="42"/>
      <c r="C12" s="42"/>
      <c r="D12" s="42"/>
      <c r="E12" s="29" t="s">
        <v>6</v>
      </c>
      <c r="F12" s="29" t="s">
        <v>113</v>
      </c>
      <c r="G12" s="24" t="s">
        <v>118</v>
      </c>
      <c r="H12" s="42">
        <v>25.658000000000001</v>
      </c>
      <c r="I12" s="42">
        <v>86185</v>
      </c>
      <c r="J12" s="27">
        <f t="shared" si="0"/>
        <v>0.51337469195942464</v>
      </c>
      <c r="K12" s="27">
        <f t="shared" si="1"/>
        <v>1.9568075418457</v>
      </c>
      <c r="L12" s="27">
        <f t="shared" si="2"/>
        <v>2.0966728599613078</v>
      </c>
      <c r="M12" s="27"/>
      <c r="N12" s="27"/>
      <c r="O12" s="10"/>
      <c r="P12" s="10"/>
      <c r="Q12" s="42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 s="32" customFormat="1">
      <c r="A13" s="42">
        <v>10</v>
      </c>
      <c r="B13" s="42"/>
      <c r="C13" s="42"/>
      <c r="D13" s="42"/>
      <c r="E13" s="29" t="s">
        <v>7</v>
      </c>
      <c r="F13" s="29" t="s">
        <v>109</v>
      </c>
      <c r="G13" s="24" t="s">
        <v>114</v>
      </c>
      <c r="H13" s="42">
        <v>25.617999999999999</v>
      </c>
      <c r="I13" s="42">
        <v>65135</v>
      </c>
      <c r="J13" s="27">
        <f t="shared" si="0"/>
        <v>0.3625780847039945</v>
      </c>
      <c r="K13" s="27">
        <f t="shared" si="1"/>
        <v>1.5068192992582141</v>
      </c>
      <c r="L13" s="27">
        <f t="shared" si="2"/>
        <v>1.6934702242994235</v>
      </c>
      <c r="M13" s="27"/>
      <c r="N13" s="27"/>
      <c r="O13" s="10"/>
      <c r="P13" s="10"/>
      <c r="Q13" s="42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spans="1:29" s="32" customFormat="1">
      <c r="A14" s="42">
        <v>11</v>
      </c>
      <c r="B14" s="42"/>
      <c r="C14" s="42"/>
      <c r="D14" s="42"/>
      <c r="E14" s="29" t="s">
        <v>8</v>
      </c>
      <c r="F14" s="29" t="s">
        <v>105</v>
      </c>
      <c r="G14" s="24" t="s">
        <v>110</v>
      </c>
      <c r="H14" s="42">
        <v>25.62</v>
      </c>
      <c r="I14" s="42">
        <v>33362</v>
      </c>
      <c r="J14" s="27">
        <f t="shared" si="0"/>
        <v>0.13496475442718781</v>
      </c>
      <c r="K14" s="27">
        <f t="shared" si="1"/>
        <v>0.82760426687188693</v>
      </c>
      <c r="L14" s="27">
        <f t="shared" si="2"/>
        <v>1.0848736759438389</v>
      </c>
      <c r="M14" s="27"/>
      <c r="N14" s="27"/>
      <c r="O14" s="10"/>
      <c r="P14" s="10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 s="32" customFormat="1">
      <c r="A15" s="42">
        <v>12</v>
      </c>
      <c r="B15" s="42"/>
      <c r="C15" s="42"/>
      <c r="D15" s="42"/>
      <c r="E15" s="29" t="s">
        <v>9</v>
      </c>
      <c r="F15" s="29" t="s">
        <v>100</v>
      </c>
      <c r="G15" s="24" t="s">
        <v>106</v>
      </c>
      <c r="H15" s="42">
        <v>25.677</v>
      </c>
      <c r="I15" s="42">
        <v>12585</v>
      </c>
      <c r="J15" s="27">
        <f t="shared" si="0"/>
        <v>-1.387615336122414E-2</v>
      </c>
      <c r="K15" s="27">
        <f t="shared" si="1"/>
        <v>0.38345197631415806</v>
      </c>
      <c r="L15" s="27">
        <f t="shared" si="2"/>
        <v>0.68690022410787821</v>
      </c>
      <c r="M15" s="27"/>
      <c r="N15" s="27"/>
      <c r="O15" s="10"/>
      <c r="P15" s="10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spans="1:29" s="32" customFormat="1">
      <c r="A16" s="42">
        <v>13</v>
      </c>
      <c r="B16" s="42"/>
      <c r="C16" s="42"/>
      <c r="D16" s="42"/>
      <c r="E16" s="29" t="s">
        <v>10</v>
      </c>
      <c r="F16" s="29" t="s">
        <v>11</v>
      </c>
      <c r="G16" s="29"/>
      <c r="H16" s="42">
        <v>25.667999999999999</v>
      </c>
      <c r="I16" s="42">
        <v>63868</v>
      </c>
      <c r="J16" s="27">
        <f t="shared" si="0"/>
        <v>0.35350163333142298</v>
      </c>
      <c r="K16" s="27">
        <f t="shared" si="1"/>
        <v>1.4797344962483165</v>
      </c>
      <c r="L16" s="27">
        <f t="shared" si="2"/>
        <v>1.6692014480816748</v>
      </c>
      <c r="M16" s="27"/>
      <c r="N16" s="27"/>
      <c r="O16" s="10"/>
      <c r="P16" s="10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spans="1:29" s="32" customFormat="1">
      <c r="A17" s="42">
        <v>14</v>
      </c>
      <c r="B17" s="42"/>
      <c r="C17" s="42"/>
      <c r="D17" s="42"/>
      <c r="E17" s="29" t="s">
        <v>12</v>
      </c>
      <c r="F17" s="29" t="s">
        <v>11</v>
      </c>
      <c r="G17" s="29"/>
      <c r="H17" s="42">
        <v>25.690999999999999</v>
      </c>
      <c r="I17" s="42">
        <v>112849</v>
      </c>
      <c r="J17" s="27">
        <f t="shared" si="0"/>
        <v>0.70438850363917704</v>
      </c>
      <c r="K17" s="27">
        <f t="shared" si="1"/>
        <v>2.5268069005322902</v>
      </c>
      <c r="L17" s="27">
        <f t="shared" si="2"/>
        <v>2.607408968146034</v>
      </c>
      <c r="M17" s="27"/>
      <c r="N17" s="27"/>
      <c r="O17" s="10"/>
      <c r="P17" s="10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spans="1:29" s="32" customFormat="1">
      <c r="A18" s="42">
        <v>15</v>
      </c>
      <c r="B18" s="42"/>
      <c r="C18" s="42"/>
      <c r="D18" s="42"/>
      <c r="E18" s="29" t="s">
        <v>13</v>
      </c>
      <c r="F18" s="29" t="s">
        <v>129</v>
      </c>
      <c r="G18" s="23" t="s">
        <v>421</v>
      </c>
      <c r="H18" s="42">
        <v>25.701000000000001</v>
      </c>
      <c r="I18" s="22">
        <v>1521290</v>
      </c>
      <c r="J18" s="27">
        <f t="shared" si="0"/>
        <v>10.79408562095249</v>
      </c>
      <c r="K18" s="27">
        <f t="shared" si="1"/>
        <v>32.635210243912866</v>
      </c>
      <c r="L18" s="27">
        <f t="shared" si="2"/>
        <v>29.585419579749843</v>
      </c>
      <c r="M18" s="27"/>
      <c r="N18" s="27"/>
      <c r="O18" s="10"/>
      <c r="P18" s="7"/>
      <c r="Q18" s="21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spans="1:29" s="32" customFormat="1">
      <c r="A19" s="42">
        <v>16</v>
      </c>
      <c r="B19" s="42"/>
      <c r="C19" s="42"/>
      <c r="D19" s="42"/>
      <c r="E19" s="29" t="s">
        <v>14</v>
      </c>
      <c r="F19" s="29" t="s">
        <v>125</v>
      </c>
      <c r="G19" s="23" t="s">
        <v>424</v>
      </c>
      <c r="H19" s="42">
        <v>25.696000000000002</v>
      </c>
      <c r="I19" s="22">
        <v>2751517</v>
      </c>
      <c r="J19" s="27">
        <f t="shared" si="0"/>
        <v>19.607104991690068</v>
      </c>
      <c r="K19" s="27">
        <f t="shared" si="1"/>
        <v>58.933912653113573</v>
      </c>
      <c r="L19" s="27">
        <f t="shared" si="2"/>
        <v>53.149826651598445</v>
      </c>
      <c r="M19" s="27"/>
      <c r="N19" s="27"/>
      <c r="O19" s="10"/>
      <c r="P19" s="7" t="s">
        <v>1829</v>
      </c>
      <c r="Q19" s="21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spans="1:29" s="32" customFormat="1">
      <c r="A20" s="42">
        <v>17</v>
      </c>
      <c r="B20" s="42"/>
      <c r="C20" s="42"/>
      <c r="D20" s="42"/>
      <c r="E20" s="29" t="s">
        <v>15</v>
      </c>
      <c r="F20" s="29" t="s">
        <v>121</v>
      </c>
      <c r="G20" s="23" t="s">
        <v>122</v>
      </c>
      <c r="H20" s="42">
        <v>25.757000000000001</v>
      </c>
      <c r="I20" s="22">
        <v>714793</v>
      </c>
      <c r="J20" s="27">
        <f t="shared" si="0"/>
        <v>5.0165553899936963</v>
      </c>
      <c r="K20" s="27">
        <f t="shared" si="1"/>
        <v>15.394632206759443</v>
      </c>
      <c r="L20" s="27">
        <f t="shared" si="2"/>
        <v>14.137357059398164</v>
      </c>
      <c r="M20" s="27"/>
      <c r="N20" s="27"/>
      <c r="O20" s="10"/>
      <c r="P20" s="7" t="s">
        <v>1826</v>
      </c>
      <c r="Q20" s="21" t="s">
        <v>94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 s="32" customFormat="1">
      <c r="A21" s="42">
        <v>18</v>
      </c>
      <c r="B21" s="42"/>
      <c r="C21" s="42"/>
      <c r="D21" s="42"/>
      <c r="E21" s="29" t="s">
        <v>16</v>
      </c>
      <c r="F21" s="29" t="s">
        <v>117</v>
      </c>
      <c r="G21" s="23" t="s">
        <v>118</v>
      </c>
      <c r="H21" s="42">
        <v>25.811</v>
      </c>
      <c r="I21" s="22">
        <v>364572</v>
      </c>
      <c r="J21" s="27">
        <f t="shared" si="0"/>
        <v>2.5076651957132214</v>
      </c>
      <c r="K21" s="27">
        <f t="shared" si="1"/>
        <v>7.907918082900447</v>
      </c>
      <c r="L21" s="27">
        <f t="shared" si="2"/>
        <v>7.429042082479361</v>
      </c>
      <c r="M21" s="27"/>
      <c r="N21" s="27"/>
      <c r="O21" s="10"/>
      <c r="P21" s="44">
        <v>0.1</v>
      </c>
      <c r="Q21" s="42">
        <v>13110</v>
      </c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 s="32" customFormat="1">
      <c r="A22" s="42">
        <v>19</v>
      </c>
      <c r="B22" s="42"/>
      <c r="C22" s="42"/>
      <c r="D22" s="42"/>
      <c r="E22" s="29" t="s">
        <v>17</v>
      </c>
      <c r="F22" s="29" t="s">
        <v>113</v>
      </c>
      <c r="G22" s="23" t="s">
        <v>114</v>
      </c>
      <c r="H22" s="42">
        <v>25.939</v>
      </c>
      <c r="I22" s="22">
        <v>141361</v>
      </c>
      <c r="J22" s="27">
        <f t="shared" si="0"/>
        <v>0.90864089632643708</v>
      </c>
      <c r="K22" s="27">
        <f t="shared" si="1"/>
        <v>3.1363111652664659</v>
      </c>
      <c r="L22" s="27">
        <f t="shared" si="2"/>
        <v>3.1535426283831671</v>
      </c>
      <c r="M22" s="27"/>
      <c r="N22" s="27"/>
      <c r="O22" s="10"/>
      <c r="P22" s="44">
        <v>0.25</v>
      </c>
      <c r="Q22" s="42">
        <v>33595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1:29" s="32" customFormat="1">
      <c r="A23" s="42">
        <v>20</v>
      </c>
      <c r="B23" s="42"/>
      <c r="C23" s="42"/>
      <c r="D23" s="42"/>
      <c r="E23" s="29" t="s">
        <v>18</v>
      </c>
      <c r="F23" s="29" t="s">
        <v>109</v>
      </c>
      <c r="G23" s="23" t="s">
        <v>110</v>
      </c>
      <c r="H23" s="42">
        <v>25.956</v>
      </c>
      <c r="I23" s="22">
        <v>68873</v>
      </c>
      <c r="J23" s="27">
        <f t="shared" si="0"/>
        <v>0.38935612356008942</v>
      </c>
      <c r="K23" s="27">
        <f t="shared" si="1"/>
        <v>1.5867269501271939</v>
      </c>
      <c r="L23" s="27">
        <f t="shared" si="2"/>
        <v>1.7650698182236098</v>
      </c>
      <c r="M23" s="27"/>
      <c r="N23" s="27"/>
      <c r="O23" s="10"/>
      <c r="P23" s="44">
        <v>0.5</v>
      </c>
      <c r="Q23" s="42">
        <v>68873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 s="32" customFormat="1">
      <c r="A24" s="42">
        <v>21</v>
      </c>
      <c r="B24" s="42"/>
      <c r="C24" s="42"/>
      <c r="D24" s="42"/>
      <c r="E24" s="29" t="s">
        <v>19</v>
      </c>
      <c r="F24" s="29" t="s">
        <v>105</v>
      </c>
      <c r="G24" s="23" t="s">
        <v>106</v>
      </c>
      <c r="H24" s="42">
        <v>25.968</v>
      </c>
      <c r="I24" s="22">
        <v>33595</v>
      </c>
      <c r="J24" s="27">
        <f t="shared" si="0"/>
        <v>0.13663390452174909</v>
      </c>
      <c r="K24" s="27">
        <f t="shared" si="1"/>
        <v>0.83258513435515935</v>
      </c>
      <c r="L24" s="27">
        <f t="shared" si="2"/>
        <v>1.0893366789894074</v>
      </c>
      <c r="M24" s="27"/>
      <c r="N24" s="27"/>
      <c r="O24" s="10"/>
      <c r="P24" s="44">
        <v>1</v>
      </c>
      <c r="Q24" s="42">
        <v>141361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 s="32" customFormat="1">
      <c r="A25" s="42">
        <v>22</v>
      </c>
      <c r="B25" s="42"/>
      <c r="C25" s="42"/>
      <c r="D25" s="42"/>
      <c r="E25" s="29" t="s">
        <v>20</v>
      </c>
      <c r="F25" s="29" t="s">
        <v>100</v>
      </c>
      <c r="G25" s="20" t="s">
        <v>101</v>
      </c>
      <c r="H25" s="42">
        <v>25.975999999999999</v>
      </c>
      <c r="I25" s="22">
        <v>13110</v>
      </c>
      <c r="J25" s="27">
        <f t="shared" si="0"/>
        <v>-1.0115192847727663E-2</v>
      </c>
      <c r="K25" s="27">
        <f t="shared" si="1"/>
        <v>0.39467496098676758</v>
      </c>
      <c r="L25" s="27">
        <f t="shared" si="2"/>
        <v>0.69695634685003927</v>
      </c>
      <c r="M25" s="27"/>
      <c r="N25" s="27"/>
      <c r="O25" s="10"/>
      <c r="P25" s="44">
        <v>2.5</v>
      </c>
      <c r="Q25" s="42">
        <v>364572</v>
      </c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 s="32" customFormat="1">
      <c r="A26" s="42">
        <v>23</v>
      </c>
      <c r="B26" s="42"/>
      <c r="C26" s="42"/>
      <c r="D26" s="42"/>
      <c r="E26" s="29" t="s">
        <v>21</v>
      </c>
      <c r="F26" s="29" t="s">
        <v>125</v>
      </c>
      <c r="G26" s="29" t="s">
        <v>22</v>
      </c>
      <c r="H26" s="42">
        <v>25.771999999999998</v>
      </c>
      <c r="I26" s="42">
        <v>1435850</v>
      </c>
      <c r="J26" s="27">
        <f t="shared" si="0"/>
        <v>10.182016161384606</v>
      </c>
      <c r="K26" s="27">
        <f t="shared" si="1"/>
        <v>30.808749652621902</v>
      </c>
      <c r="L26" s="27">
        <f t="shared" si="2"/>
        <v>27.948857432911296</v>
      </c>
      <c r="M26" s="27"/>
      <c r="N26" s="27"/>
      <c r="O26" s="10"/>
      <c r="P26" s="44">
        <v>5</v>
      </c>
      <c r="Q26" s="42">
        <v>714793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s="32" customFormat="1">
      <c r="A27" s="42">
        <v>24</v>
      </c>
      <c r="B27" s="42"/>
      <c r="C27" s="42"/>
      <c r="D27" s="42"/>
      <c r="E27" s="29" t="s">
        <v>23</v>
      </c>
      <c r="F27" s="29" t="s">
        <v>138</v>
      </c>
      <c r="G27" s="29" t="s">
        <v>24</v>
      </c>
      <c r="H27" s="42">
        <v>25.681000000000001</v>
      </c>
      <c r="I27" s="42">
        <v>1411944</v>
      </c>
      <c r="J27" s="27">
        <f t="shared" si="0"/>
        <v>10.010759928935755</v>
      </c>
      <c r="K27" s="27">
        <f t="shared" si="1"/>
        <v>30.297708373415421</v>
      </c>
      <c r="L27" s="27">
        <f t="shared" si="2"/>
        <v>27.490949489532056</v>
      </c>
      <c r="M27" s="27"/>
      <c r="N27" s="27"/>
      <c r="O27" s="10"/>
      <c r="P27" s="44">
        <v>10</v>
      </c>
      <c r="Q27" s="42">
        <v>1521290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s="32" customFormat="1">
      <c r="A28" s="42">
        <v>25</v>
      </c>
      <c r="B28" s="42"/>
      <c r="C28" s="42"/>
      <c r="D28" s="42"/>
      <c r="E28" s="29" t="s">
        <v>25</v>
      </c>
      <c r="F28" s="29" t="s">
        <v>135</v>
      </c>
      <c r="G28" s="29" t="s">
        <v>136</v>
      </c>
      <c r="H28" s="42">
        <v>25.844999999999999</v>
      </c>
      <c r="I28" s="42">
        <v>1326234</v>
      </c>
      <c r="J28" s="27">
        <f t="shared" si="0"/>
        <v>9.3967562611037874</v>
      </c>
      <c r="K28" s="27">
        <f t="shared" si="1"/>
        <v>28.465475961435686</v>
      </c>
      <c r="L28" s="27">
        <f t="shared" si="2"/>
        <v>25.849215622426112</v>
      </c>
      <c r="M28" s="27"/>
      <c r="N28" s="27"/>
      <c r="O28" s="10"/>
      <c r="P28" s="44">
        <v>20</v>
      </c>
      <c r="Q28" s="42">
        <v>2751517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 s="32" customFormat="1">
      <c r="A29" s="42">
        <v>26</v>
      </c>
      <c r="B29" s="42"/>
      <c r="C29" s="42"/>
      <c r="D29" s="42"/>
      <c r="E29" s="29" t="s">
        <v>26</v>
      </c>
      <c r="F29" s="29" t="s">
        <v>141</v>
      </c>
      <c r="G29" s="29" t="s">
        <v>27</v>
      </c>
      <c r="H29" s="42">
        <v>25.974</v>
      </c>
      <c r="I29" s="42">
        <v>1458258</v>
      </c>
      <c r="J29" s="27">
        <f t="shared" si="0"/>
        <v>10.342541119834948</v>
      </c>
      <c r="K29" s="27">
        <f t="shared" si="1"/>
        <v>31.287768015562538</v>
      </c>
      <c r="L29" s="27">
        <f t="shared" si="2"/>
        <v>28.378071906066236</v>
      </c>
      <c r="M29" s="27"/>
      <c r="N29" s="27"/>
      <c r="O29" s="10"/>
      <c r="P29" s="10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 s="32" customFormat="1">
      <c r="A30" s="42">
        <v>27</v>
      </c>
      <c r="B30" s="19">
        <v>1</v>
      </c>
      <c r="C30" s="19" t="s">
        <v>1263</v>
      </c>
      <c r="D30" s="19" t="s">
        <v>1264</v>
      </c>
      <c r="E30" s="29" t="s">
        <v>28</v>
      </c>
      <c r="F30" s="29" t="s">
        <v>29</v>
      </c>
      <c r="G30" s="29"/>
      <c r="H30" s="42">
        <v>26.007000000000001</v>
      </c>
      <c r="I30" s="29">
        <v>191941</v>
      </c>
      <c r="J30" s="27">
        <f t="shared" si="0"/>
        <v>1.2709825777981547</v>
      </c>
      <c r="K30" s="27">
        <f t="shared" si="1"/>
        <v>4.2175655742961586</v>
      </c>
      <c r="L30" s="27">
        <f t="shared" si="2"/>
        <v>4.1223782251422225</v>
      </c>
      <c r="M30" s="18">
        <f>1/(70-26)</f>
        <v>2.2727272727272728E-2</v>
      </c>
      <c r="N30" s="27">
        <f t="shared" ref="N30:N73" si="3">J30+M30*(K30-J30)</f>
        <v>1.3379503731731093</v>
      </c>
      <c r="O30" s="10"/>
      <c r="P30" s="10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29" s="32" customFormat="1">
      <c r="A31" s="42">
        <v>28</v>
      </c>
      <c r="B31" s="19">
        <v>1</v>
      </c>
      <c r="C31" s="19" t="s">
        <v>1265</v>
      </c>
      <c r="D31" s="19" t="s">
        <v>1266</v>
      </c>
      <c r="E31" s="29" t="s">
        <v>30</v>
      </c>
      <c r="F31" s="29" t="s">
        <v>31</v>
      </c>
      <c r="G31" s="29"/>
      <c r="H31" s="42">
        <v>26.111000000000001</v>
      </c>
      <c r="I31" s="29">
        <v>80561</v>
      </c>
      <c r="J31" s="27">
        <f t="shared" si="0"/>
        <v>0.47308585019198807</v>
      </c>
      <c r="K31" s="27">
        <f t="shared" si="1"/>
        <v>1.8365826546099746</v>
      </c>
      <c r="L31" s="27">
        <f t="shared" si="2"/>
        <v>1.9889478422433773</v>
      </c>
      <c r="M31" s="18">
        <f>$M$30+M30</f>
        <v>4.5454545454545456E-2</v>
      </c>
      <c r="N31" s="27">
        <f t="shared" si="3"/>
        <v>0.5350629776655329</v>
      </c>
      <c r="O31" s="10"/>
      <c r="P31" s="10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spans="1:29" s="32" customFormat="1">
      <c r="A32" s="42">
        <v>29</v>
      </c>
      <c r="B32" s="19">
        <v>1</v>
      </c>
      <c r="C32" s="19" t="s">
        <v>1267</v>
      </c>
      <c r="D32" s="19" t="s">
        <v>1266</v>
      </c>
      <c r="E32" s="29" t="s">
        <v>32</v>
      </c>
      <c r="F32" s="29" t="s">
        <v>33</v>
      </c>
      <c r="G32" s="29"/>
      <c r="H32" s="42">
        <v>26.204999999999998</v>
      </c>
      <c r="I32" s="29">
        <v>29641</v>
      </c>
      <c r="J32" s="27">
        <f t="shared" si="0"/>
        <v>0.10830849905438707</v>
      </c>
      <c r="K32" s="27">
        <f t="shared" si="1"/>
        <v>0.74806002693516327</v>
      </c>
      <c r="L32" s="27">
        <f t="shared" si="2"/>
        <v>1.0135997088513036</v>
      </c>
      <c r="M32" s="18">
        <f t="shared" ref="M32:M73" si="4">$M$30+M31</f>
        <v>6.8181818181818177E-2</v>
      </c>
      <c r="N32" s="27">
        <f t="shared" si="3"/>
        <v>0.15192792140989453</v>
      </c>
      <c r="O32" s="10"/>
      <c r="P32" s="10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s="32" customFormat="1">
      <c r="A33" s="42">
        <v>30</v>
      </c>
      <c r="B33" s="19">
        <v>1</v>
      </c>
      <c r="C33" s="19" t="s">
        <v>1268</v>
      </c>
      <c r="D33" s="19" t="s">
        <v>1264</v>
      </c>
      <c r="E33" s="29" t="s">
        <v>34</v>
      </c>
      <c r="F33" s="29" t="s">
        <v>35</v>
      </c>
      <c r="G33" s="29"/>
      <c r="H33" s="42">
        <v>25.908000000000001</v>
      </c>
      <c r="I33" s="29">
        <v>59749</v>
      </c>
      <c r="J33" s="27">
        <f t="shared" si="0"/>
        <v>0.32399421170267639</v>
      </c>
      <c r="K33" s="27">
        <f t="shared" si="1"/>
        <v>1.3916821650740716</v>
      </c>
      <c r="L33" s="27">
        <f t="shared" si="2"/>
        <v>1.5903039822246059</v>
      </c>
      <c r="M33" s="18">
        <f t="shared" si="4"/>
        <v>9.0909090909090912E-2</v>
      </c>
      <c r="N33" s="27">
        <f t="shared" si="3"/>
        <v>0.42105675291825778</v>
      </c>
      <c r="O33" s="10"/>
      <c r="P33" s="10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 s="32" customFormat="1">
      <c r="A34" s="42">
        <v>31</v>
      </c>
      <c r="B34" s="19">
        <v>1</v>
      </c>
      <c r="C34" s="19" t="s">
        <v>1269</v>
      </c>
      <c r="D34" s="19" t="s">
        <v>1270</v>
      </c>
      <c r="E34" s="29" t="s">
        <v>36</v>
      </c>
      <c r="F34" s="29" t="s">
        <v>37</v>
      </c>
      <c r="G34" s="29"/>
      <c r="H34" s="42">
        <v>25.716000000000001</v>
      </c>
      <c r="I34" s="29">
        <v>219178</v>
      </c>
      <c r="J34" s="27">
        <f t="shared" si="0"/>
        <v>1.4661012092383519</v>
      </c>
      <c r="K34" s="27">
        <f t="shared" si="1"/>
        <v>4.7998140191111398</v>
      </c>
      <c r="L34" s="27">
        <f t="shared" si="2"/>
        <v>4.6440898730055356</v>
      </c>
      <c r="M34" s="18">
        <f t="shared" si="4"/>
        <v>0.11363636363636365</v>
      </c>
      <c r="N34" s="27">
        <f t="shared" si="3"/>
        <v>1.8449322103602595</v>
      </c>
      <c r="O34" s="10"/>
      <c r="P34" s="10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 s="32" customFormat="1">
      <c r="A35" s="42">
        <v>32</v>
      </c>
      <c r="B35" s="19">
        <v>1</v>
      </c>
      <c r="C35" s="19" t="s">
        <v>1271</v>
      </c>
      <c r="D35" s="19" t="s">
        <v>1264</v>
      </c>
      <c r="E35" s="29" t="s">
        <v>38</v>
      </c>
      <c r="F35" s="29" t="s">
        <v>39</v>
      </c>
      <c r="G35" s="29"/>
      <c r="H35" s="42">
        <v>25.765000000000001</v>
      </c>
      <c r="I35" s="29">
        <v>182954</v>
      </c>
      <c r="J35" s="27">
        <f t="shared" si="0"/>
        <v>1.2066020975414065</v>
      </c>
      <c r="K35" s="27">
        <f t="shared" si="1"/>
        <v>4.0254494538147458</v>
      </c>
      <c r="L35" s="27">
        <f t="shared" si="2"/>
        <v>3.9502365583159347</v>
      </c>
      <c r="M35" s="18">
        <f t="shared" si="4"/>
        <v>0.13636363636363638</v>
      </c>
      <c r="N35" s="27">
        <f t="shared" si="3"/>
        <v>1.590990373396862</v>
      </c>
      <c r="O35" s="10"/>
      <c r="P35" s="10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 s="32" customFormat="1">
      <c r="A36" s="42">
        <v>33</v>
      </c>
      <c r="B36" s="19">
        <v>1</v>
      </c>
      <c r="C36" s="19" t="s">
        <v>1272</v>
      </c>
      <c r="D36" s="19" t="s">
        <v>1266</v>
      </c>
      <c r="E36" s="29" t="s">
        <v>208</v>
      </c>
      <c r="F36" s="29" t="s">
        <v>209</v>
      </c>
      <c r="G36" s="29"/>
      <c r="H36" s="42">
        <v>25.901</v>
      </c>
      <c r="I36" s="29">
        <v>131746</v>
      </c>
      <c r="J36" s="27">
        <f t="shared" si="0"/>
        <v>0.83976159092211589</v>
      </c>
      <c r="K36" s="27">
        <f t="shared" si="1"/>
        <v>2.9307702174052461</v>
      </c>
      <c r="L36" s="27">
        <f t="shared" si="2"/>
        <v>2.969371923305304</v>
      </c>
      <c r="M36" s="18">
        <f t="shared" si="4"/>
        <v>0.15909090909090912</v>
      </c>
      <c r="N36" s="27">
        <f t="shared" si="3"/>
        <v>1.1724220542262502</v>
      </c>
      <c r="O36" s="10"/>
      <c r="P36" s="10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s="32" customFormat="1">
      <c r="A37" s="42">
        <v>34</v>
      </c>
      <c r="B37" s="42">
        <v>1</v>
      </c>
      <c r="C37" s="19" t="s">
        <v>1273</v>
      </c>
      <c r="D37" s="19" t="s">
        <v>1270</v>
      </c>
      <c r="E37" s="29" t="s">
        <v>210</v>
      </c>
      <c r="F37" s="29" t="s">
        <v>211</v>
      </c>
      <c r="G37" s="29"/>
      <c r="H37" s="42">
        <v>25.943999999999999</v>
      </c>
      <c r="I37" s="29">
        <v>179626</v>
      </c>
      <c r="J37" s="27">
        <f t="shared" si="0"/>
        <v>1.1827611897529944</v>
      </c>
      <c r="K37" s="27">
        <f t="shared" ref="K37:K68" si="5">(I37+5352.5)/46779</f>
        <v>3.9543064195472328</v>
      </c>
      <c r="L37" s="27">
        <f t="shared" ref="L37:L68" si="6">(I37+23276)/52207</f>
        <v>3.8864903173903884</v>
      </c>
      <c r="M37" s="18">
        <f t="shared" si="4"/>
        <v>0.18181818181818185</v>
      </c>
      <c r="N37" s="27">
        <f t="shared" si="3"/>
        <v>1.6866785042610379</v>
      </c>
      <c r="O37" s="10"/>
      <c r="P37" s="10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 s="32" customFormat="1">
      <c r="A38" s="42">
        <v>35</v>
      </c>
      <c r="B38" s="19">
        <v>1</v>
      </c>
      <c r="C38" s="19" t="s">
        <v>1274</v>
      </c>
      <c r="D38" s="19" t="s">
        <v>1264</v>
      </c>
      <c r="E38" s="29" t="s">
        <v>212</v>
      </c>
      <c r="F38" s="29" t="s">
        <v>213</v>
      </c>
      <c r="G38" s="29"/>
      <c r="H38" s="42">
        <v>26.215</v>
      </c>
      <c r="I38" s="29">
        <v>255489</v>
      </c>
      <c r="J38" s="27">
        <f t="shared" si="0"/>
        <v>1.7262235658203908</v>
      </c>
      <c r="K38" s="27">
        <f t="shared" si="5"/>
        <v>5.5760383932961375</v>
      </c>
      <c r="L38" s="27">
        <f t="shared" si="6"/>
        <v>5.3396096308924088</v>
      </c>
      <c r="M38" s="18">
        <f t="shared" si="4"/>
        <v>0.20454545454545459</v>
      </c>
      <c r="N38" s="27">
        <f t="shared" si="3"/>
        <v>2.5136856896222484</v>
      </c>
      <c r="O38" s="10"/>
      <c r="P38" s="10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 s="32" customFormat="1">
      <c r="A39" s="42">
        <v>36</v>
      </c>
      <c r="B39" s="19">
        <v>1</v>
      </c>
      <c r="C39" s="19" t="s">
        <v>1275</v>
      </c>
      <c r="D39" s="19" t="s">
        <v>1270</v>
      </c>
      <c r="E39" s="29" t="s">
        <v>214</v>
      </c>
      <c r="F39" s="29" t="s">
        <v>215</v>
      </c>
      <c r="G39" s="29"/>
      <c r="H39" s="42">
        <v>26.381</v>
      </c>
      <c r="I39" s="29">
        <v>141426</v>
      </c>
      <c r="J39" s="27">
        <f t="shared" si="0"/>
        <v>0.90910653905667949</v>
      </c>
      <c r="K39" s="27">
        <f t="shared" si="5"/>
        <v>3.1377006776545029</v>
      </c>
      <c r="L39" s="27">
        <f t="shared" si="6"/>
        <v>3.1547876721512442</v>
      </c>
      <c r="M39" s="18">
        <f t="shared" si="4"/>
        <v>0.22727272727272732</v>
      </c>
      <c r="N39" s="27">
        <f t="shared" si="3"/>
        <v>1.4156052069198213</v>
      </c>
      <c r="O39" s="10"/>
      <c r="P39" s="10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 s="32" customFormat="1">
      <c r="A40" s="42">
        <v>37</v>
      </c>
      <c r="B40" s="19">
        <v>1</v>
      </c>
      <c r="C40" s="19" t="s">
        <v>1276</v>
      </c>
      <c r="D40" s="19" t="s">
        <v>1266</v>
      </c>
      <c r="E40" s="29" t="s">
        <v>216</v>
      </c>
      <c r="F40" s="29" t="s">
        <v>217</v>
      </c>
      <c r="G40" s="29"/>
      <c r="H40" s="42">
        <v>26.391999999999999</v>
      </c>
      <c r="I40" s="29">
        <v>468973</v>
      </c>
      <c r="J40" s="27">
        <f t="shared" si="0"/>
        <v>3.2555662215599748</v>
      </c>
      <c r="K40" s="27">
        <f t="shared" si="5"/>
        <v>10.139710126338741</v>
      </c>
      <c r="L40" s="27">
        <f t="shared" si="6"/>
        <v>9.4287930737257462</v>
      </c>
      <c r="M40" s="18">
        <f t="shared" si="4"/>
        <v>0.25000000000000006</v>
      </c>
      <c r="N40" s="27">
        <f t="shared" si="3"/>
        <v>4.9766021977546666</v>
      </c>
      <c r="O40" s="10"/>
      <c r="P40" s="10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 s="32" customFormat="1">
      <c r="A41" s="42">
        <v>38</v>
      </c>
      <c r="B41" s="19">
        <v>1</v>
      </c>
      <c r="C41" s="19" t="s">
        <v>1277</v>
      </c>
      <c r="D41" s="19" t="s">
        <v>1270</v>
      </c>
      <c r="E41" s="29" t="s">
        <v>218</v>
      </c>
      <c r="F41" s="29" t="s">
        <v>219</v>
      </c>
      <c r="G41" s="29"/>
      <c r="H41" s="42">
        <v>26.152000000000001</v>
      </c>
      <c r="I41" s="29">
        <v>313046</v>
      </c>
      <c r="J41" s="27">
        <f t="shared" si="0"/>
        <v>2.1385466215828988</v>
      </c>
      <c r="K41" s="27">
        <f t="shared" si="5"/>
        <v>6.8064409243463944</v>
      </c>
      <c r="L41" s="27">
        <f t="shared" si="6"/>
        <v>6.4420863102649069</v>
      </c>
      <c r="M41" s="18">
        <f t="shared" si="4"/>
        <v>0.27272727272727276</v>
      </c>
      <c r="N41" s="27">
        <f t="shared" si="3"/>
        <v>3.4116087041547614</v>
      </c>
      <c r="O41" s="10"/>
      <c r="P41" s="10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 s="32" customFormat="1">
      <c r="A42" s="42">
        <v>39</v>
      </c>
      <c r="B42" s="19">
        <v>1</v>
      </c>
      <c r="C42" s="19" t="s">
        <v>1278</v>
      </c>
      <c r="D42" s="19" t="s">
        <v>1270</v>
      </c>
      <c r="E42" s="29" t="s">
        <v>220</v>
      </c>
      <c r="F42" s="29" t="s">
        <v>221</v>
      </c>
      <c r="G42" s="29"/>
      <c r="H42" s="42">
        <v>26.062000000000001</v>
      </c>
      <c r="I42" s="29">
        <v>127817</v>
      </c>
      <c r="J42" s="27">
        <f t="shared" si="0"/>
        <v>0.81161527881253936</v>
      </c>
      <c r="K42" s="27">
        <f t="shared" si="5"/>
        <v>2.8467795378268028</v>
      </c>
      <c r="L42" s="27">
        <f t="shared" si="6"/>
        <v>2.8941138161549218</v>
      </c>
      <c r="M42" s="18">
        <f t="shared" si="4"/>
        <v>0.29545454545454547</v>
      </c>
      <c r="N42" s="27">
        <f t="shared" si="3"/>
        <v>1.4129138098849354</v>
      </c>
      <c r="O42" s="10"/>
      <c r="P42" s="10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 s="32" customFormat="1">
      <c r="A43" s="42">
        <v>40</v>
      </c>
      <c r="B43" s="19">
        <v>1</v>
      </c>
      <c r="C43" s="19" t="s">
        <v>1279</v>
      </c>
      <c r="D43" s="19" t="s">
        <v>1264</v>
      </c>
      <c r="E43" s="29" t="s">
        <v>222</v>
      </c>
      <c r="F43" s="29" t="s">
        <v>223</v>
      </c>
      <c r="G43" s="29"/>
      <c r="H43" s="42">
        <v>25.988</v>
      </c>
      <c r="I43" s="29">
        <v>40213</v>
      </c>
      <c r="J43" s="27">
        <f t="shared" si="0"/>
        <v>0.18404349819473895</v>
      </c>
      <c r="K43" s="27">
        <f t="shared" si="5"/>
        <v>0.97405887257102541</v>
      </c>
      <c r="L43" s="27">
        <f t="shared" si="6"/>
        <v>1.2161012890991629</v>
      </c>
      <c r="M43" s="18">
        <f t="shared" si="4"/>
        <v>0.31818181818181818</v>
      </c>
      <c r="N43" s="27">
        <f t="shared" si="3"/>
        <v>0.43541202640537557</v>
      </c>
      <c r="O43" s="10"/>
      <c r="P43" s="10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 s="32" customFormat="1">
      <c r="A44" s="42">
        <v>41</v>
      </c>
      <c r="B44" s="19">
        <v>1</v>
      </c>
      <c r="C44" s="19" t="s">
        <v>1280</v>
      </c>
      <c r="D44" s="19" t="s">
        <v>1264</v>
      </c>
      <c r="E44" s="29" t="s">
        <v>224</v>
      </c>
      <c r="F44" s="29" t="s">
        <v>225</v>
      </c>
      <c r="G44" s="29"/>
      <c r="H44" s="42">
        <v>25.952000000000002</v>
      </c>
      <c r="I44" s="29">
        <v>280645</v>
      </c>
      <c r="J44" s="27">
        <f t="shared" si="0"/>
        <v>1.9064344661585191</v>
      </c>
      <c r="K44" s="27">
        <f t="shared" si="5"/>
        <v>6.1138010645802607</v>
      </c>
      <c r="L44" s="27">
        <f t="shared" si="6"/>
        <v>5.8214607236577471</v>
      </c>
      <c r="M44" s="18">
        <f t="shared" si="4"/>
        <v>0.34090909090909088</v>
      </c>
      <c r="N44" s="27">
        <f t="shared" si="3"/>
        <v>3.3407639883477493</v>
      </c>
      <c r="O44" s="10"/>
      <c r="P44" s="10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 s="32" customFormat="1">
      <c r="A45" s="42">
        <v>42</v>
      </c>
      <c r="B45" s="19">
        <v>1</v>
      </c>
      <c r="C45" s="19" t="s">
        <v>1281</v>
      </c>
      <c r="D45" s="19" t="s">
        <v>1270</v>
      </c>
      <c r="E45" s="29" t="s">
        <v>226</v>
      </c>
      <c r="F45" s="29" t="s">
        <v>227</v>
      </c>
      <c r="G45" s="29"/>
      <c r="H45" s="42">
        <v>25.978999999999999</v>
      </c>
      <c r="I45" s="29">
        <v>227162</v>
      </c>
      <c r="J45" s="27">
        <f t="shared" si="0"/>
        <v>1.5232964639807438</v>
      </c>
      <c r="K45" s="27">
        <f t="shared" si="5"/>
        <v>4.9704888945894528</v>
      </c>
      <c r="L45" s="27">
        <f t="shared" si="6"/>
        <v>4.7970195567644183</v>
      </c>
      <c r="M45" s="18">
        <f t="shared" si="4"/>
        <v>0.36363636363636359</v>
      </c>
      <c r="N45" s="27">
        <f t="shared" si="3"/>
        <v>2.7768209842020921</v>
      </c>
      <c r="O45" s="10"/>
      <c r="P45" s="10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 s="32" customFormat="1">
      <c r="A46" s="42">
        <v>43</v>
      </c>
      <c r="B46" s="42">
        <v>1</v>
      </c>
      <c r="C46" s="19" t="s">
        <v>1282</v>
      </c>
      <c r="D46" s="19" t="s">
        <v>1264</v>
      </c>
      <c r="E46" s="29" t="s">
        <v>228</v>
      </c>
      <c r="F46" s="29" t="s">
        <v>229</v>
      </c>
      <c r="G46" s="29"/>
      <c r="H46" s="42">
        <v>26.135000000000002</v>
      </c>
      <c r="I46" s="29">
        <v>378347</v>
      </c>
      <c r="J46" s="27">
        <f t="shared" si="0"/>
        <v>2.6063456358530575</v>
      </c>
      <c r="K46" s="27">
        <f t="shared" si="5"/>
        <v>8.2023878235960588</v>
      </c>
      <c r="L46" s="27">
        <f t="shared" si="6"/>
        <v>7.6928955887141575</v>
      </c>
      <c r="M46" s="18">
        <f t="shared" si="4"/>
        <v>0.3863636363636363</v>
      </c>
      <c r="N46" s="27">
        <f t="shared" si="3"/>
        <v>4.768452844753762</v>
      </c>
      <c r="O46" s="10"/>
      <c r="P46" s="10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 s="32" customFormat="1">
      <c r="A47" s="42">
        <v>44</v>
      </c>
      <c r="B47" s="19">
        <v>1</v>
      </c>
      <c r="C47" s="19" t="s">
        <v>1283</v>
      </c>
      <c r="D47" s="19" t="s">
        <v>1266</v>
      </c>
      <c r="E47" s="29" t="s">
        <v>230</v>
      </c>
      <c r="F47" s="29" t="s">
        <v>231</v>
      </c>
      <c r="G47" s="29"/>
      <c r="H47" s="42">
        <v>26.302</v>
      </c>
      <c r="I47" s="29">
        <v>218409</v>
      </c>
      <c r="J47" s="27">
        <f t="shared" si="0"/>
        <v>1.4605922975528685</v>
      </c>
      <c r="K47" s="27">
        <f t="shared" si="5"/>
        <v>4.7833750187049748</v>
      </c>
      <c r="L47" s="27">
        <f t="shared" si="6"/>
        <v>4.6293600475032086</v>
      </c>
      <c r="M47" s="18">
        <f t="shared" si="4"/>
        <v>0.40909090909090901</v>
      </c>
      <c r="N47" s="27">
        <f t="shared" si="3"/>
        <v>2.8199125016605482</v>
      </c>
      <c r="O47" s="10"/>
      <c r="P47" s="10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 s="32" customFormat="1">
      <c r="A48" s="42">
        <v>45</v>
      </c>
      <c r="B48" s="19">
        <v>1</v>
      </c>
      <c r="C48" s="19" t="s">
        <v>1284</v>
      </c>
      <c r="D48" s="19" t="s">
        <v>1266</v>
      </c>
      <c r="E48" s="29" t="s">
        <v>232</v>
      </c>
      <c r="F48" s="29" t="s">
        <v>233</v>
      </c>
      <c r="G48" s="29"/>
      <c r="H48" s="42">
        <v>26.408000000000001</v>
      </c>
      <c r="I48" s="29">
        <v>119452</v>
      </c>
      <c r="J48" s="27">
        <f t="shared" si="0"/>
        <v>0.75169064129749552</v>
      </c>
      <c r="K48" s="27">
        <f t="shared" si="5"/>
        <v>2.6679599820432247</v>
      </c>
      <c r="L48" s="27">
        <f t="shared" si="6"/>
        <v>2.7338862604631564</v>
      </c>
      <c r="M48" s="18">
        <f t="shared" si="4"/>
        <v>0.43181818181818171</v>
      </c>
      <c r="N48" s="27">
        <f t="shared" si="3"/>
        <v>1.5791705838922421</v>
      </c>
      <c r="O48" s="10"/>
      <c r="P48" s="10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 s="32" customFormat="1">
      <c r="A49" s="42">
        <v>46</v>
      </c>
      <c r="B49" s="19">
        <v>1</v>
      </c>
      <c r="C49" s="19" t="s">
        <v>1285</v>
      </c>
      <c r="D49" s="19" t="s">
        <v>1270</v>
      </c>
      <c r="E49" s="29" t="s">
        <v>234</v>
      </c>
      <c r="F49" s="29" t="s">
        <v>235</v>
      </c>
      <c r="G49" s="29"/>
      <c r="H49" s="42">
        <v>26.533999999999999</v>
      </c>
      <c r="I49" s="29">
        <v>107933</v>
      </c>
      <c r="J49" s="27">
        <f t="shared" si="0"/>
        <v>0.66917158576422719</v>
      </c>
      <c r="K49" s="27">
        <f t="shared" si="5"/>
        <v>2.421717009769341</v>
      </c>
      <c r="L49" s="27">
        <f t="shared" si="6"/>
        <v>2.5132453502403891</v>
      </c>
      <c r="M49" s="18">
        <f t="shared" si="4"/>
        <v>0.45454545454545442</v>
      </c>
      <c r="N49" s="27">
        <f t="shared" si="3"/>
        <v>1.4657831421301877</v>
      </c>
      <c r="O49" s="10"/>
      <c r="P49" s="10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 s="32" customFormat="1">
      <c r="A50" s="42">
        <v>47</v>
      </c>
      <c r="B50" s="19">
        <v>1</v>
      </c>
      <c r="C50" s="19" t="s">
        <v>1286</v>
      </c>
      <c r="D50" s="19" t="s">
        <v>1270</v>
      </c>
      <c r="E50" s="29" t="s">
        <v>236</v>
      </c>
      <c r="F50" s="29" t="s">
        <v>237</v>
      </c>
      <c r="G50" s="29"/>
      <c r="H50" s="42">
        <v>26.565999999999999</v>
      </c>
      <c r="I50" s="29">
        <v>185872</v>
      </c>
      <c r="J50" s="27">
        <f t="shared" si="0"/>
        <v>1.2275058742621354</v>
      </c>
      <c r="K50" s="27">
        <f t="shared" si="5"/>
        <v>4.0878278714807923</v>
      </c>
      <c r="L50" s="27">
        <f t="shared" si="6"/>
        <v>4.0061294462428414</v>
      </c>
      <c r="M50" s="18">
        <f t="shared" si="4"/>
        <v>0.47727272727272713</v>
      </c>
      <c r="N50" s="27">
        <f t="shared" si="3"/>
        <v>2.5926595547528577</v>
      </c>
      <c r="O50" s="10"/>
      <c r="P50" s="10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 s="32" customFormat="1">
      <c r="A51" s="42">
        <v>48</v>
      </c>
      <c r="B51" s="19">
        <v>1</v>
      </c>
      <c r="C51" s="19" t="s">
        <v>1287</v>
      </c>
      <c r="D51" s="19" t="s">
        <v>1266</v>
      </c>
      <c r="E51" s="29" t="s">
        <v>238</v>
      </c>
      <c r="F51" s="29" t="s">
        <v>239</v>
      </c>
      <c r="G51" s="29"/>
      <c r="H51" s="42">
        <v>26.526</v>
      </c>
      <c r="I51" s="29">
        <v>130466</v>
      </c>
      <c r="J51" s="27">
        <f t="shared" si="0"/>
        <v>0.83059201100349589</v>
      </c>
      <c r="K51" s="27">
        <f t="shared" si="5"/>
        <v>2.9034075119177407</v>
      </c>
      <c r="L51" s="27">
        <f t="shared" si="6"/>
        <v>2.9448541383339397</v>
      </c>
      <c r="M51" s="18">
        <f t="shared" si="4"/>
        <v>0.49999999999999983</v>
      </c>
      <c r="N51" s="27">
        <f t="shared" si="3"/>
        <v>1.8669997614606177</v>
      </c>
      <c r="O51" s="10"/>
      <c r="P51" s="10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 s="32" customFormat="1">
      <c r="A52" s="42">
        <v>49</v>
      </c>
      <c r="B52" s="19">
        <v>1</v>
      </c>
      <c r="C52" s="19" t="s">
        <v>1288</v>
      </c>
      <c r="D52" s="19" t="s">
        <v>1266</v>
      </c>
      <c r="E52" s="29" t="s">
        <v>240</v>
      </c>
      <c r="F52" s="29" t="s">
        <v>241</v>
      </c>
      <c r="G52" s="29"/>
      <c r="H52" s="42">
        <v>26.471</v>
      </c>
      <c r="I52" s="29">
        <v>41910</v>
      </c>
      <c r="J52" s="27">
        <f t="shared" si="0"/>
        <v>0.19620035532122185</v>
      </c>
      <c r="K52" s="27">
        <f t="shared" si="5"/>
        <v>1.0103358344556319</v>
      </c>
      <c r="L52" s="27">
        <f t="shared" si="6"/>
        <v>1.2486065087057292</v>
      </c>
      <c r="M52" s="18">
        <f t="shared" si="4"/>
        <v>0.5227272727272726</v>
      </c>
      <c r="N52" s="27">
        <f t="shared" si="3"/>
        <v>0.62177117395966341</v>
      </c>
      <c r="O52" s="10"/>
      <c r="P52" s="10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 s="32" customFormat="1">
      <c r="A53" s="42">
        <v>50</v>
      </c>
      <c r="B53" s="19">
        <v>1</v>
      </c>
      <c r="C53" s="19" t="s">
        <v>1289</v>
      </c>
      <c r="D53" s="19" t="s">
        <v>1270</v>
      </c>
      <c r="E53" s="29" t="s">
        <v>242</v>
      </c>
      <c r="F53" s="29" t="s">
        <v>243</v>
      </c>
      <c r="G53" s="29"/>
      <c r="H53" s="42">
        <v>26.690999999999999</v>
      </c>
      <c r="I53" s="29">
        <v>64090</v>
      </c>
      <c r="J53" s="27">
        <f t="shared" si="0"/>
        <v>0.35509198234855865</v>
      </c>
      <c r="K53" s="27">
        <f t="shared" si="5"/>
        <v>1.4844802154813057</v>
      </c>
      <c r="L53" s="27">
        <f t="shared" si="6"/>
        <v>1.6734537514126457</v>
      </c>
      <c r="M53" s="18">
        <f t="shared" si="4"/>
        <v>0.5454545454545453</v>
      </c>
      <c r="N53" s="27">
        <f t="shared" si="3"/>
        <v>0.97112192769369321</v>
      </c>
      <c r="O53" s="10"/>
      <c r="P53" s="10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 s="32" customFormat="1">
      <c r="A54" s="42">
        <v>51</v>
      </c>
      <c r="B54" s="19">
        <v>1</v>
      </c>
      <c r="C54" s="19" t="s">
        <v>1290</v>
      </c>
      <c r="D54" s="19" t="s">
        <v>1264</v>
      </c>
      <c r="E54" s="29" t="s">
        <v>244</v>
      </c>
      <c r="F54" s="29" t="s">
        <v>245</v>
      </c>
      <c r="G54" s="29"/>
      <c r="H54" s="42">
        <v>26.702999999999999</v>
      </c>
      <c r="I54" s="29">
        <v>95519</v>
      </c>
      <c r="J54" s="27">
        <f t="shared" si="0"/>
        <v>0.58024098802223623</v>
      </c>
      <c r="K54" s="27">
        <f t="shared" si="5"/>
        <v>2.156341520767866</v>
      </c>
      <c r="L54" s="27">
        <f t="shared" si="6"/>
        <v>2.2754611450571764</v>
      </c>
      <c r="M54" s="18">
        <f t="shared" si="4"/>
        <v>0.56818181818181801</v>
      </c>
      <c r="N54" s="27">
        <f t="shared" si="3"/>
        <v>1.4757526543549799</v>
      </c>
      <c r="O54" s="10"/>
      <c r="P54" s="10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 s="32" customFormat="1">
      <c r="A55" s="42">
        <v>52</v>
      </c>
      <c r="B55" s="42">
        <v>1</v>
      </c>
      <c r="C55" s="19" t="s">
        <v>1291</v>
      </c>
      <c r="D55" s="19" t="s">
        <v>1264</v>
      </c>
      <c r="E55" s="29" t="s">
        <v>246</v>
      </c>
      <c r="F55" s="29" t="s">
        <v>247</v>
      </c>
      <c r="G55" s="29"/>
      <c r="H55" s="42">
        <v>26.689</v>
      </c>
      <c r="I55" s="29">
        <v>93876</v>
      </c>
      <c r="J55" s="27">
        <f t="shared" si="0"/>
        <v>0.56847097254857015</v>
      </c>
      <c r="K55" s="27">
        <f t="shared" si="5"/>
        <v>2.1212189230210137</v>
      </c>
      <c r="L55" s="27">
        <f t="shared" si="6"/>
        <v>2.2439902695040894</v>
      </c>
      <c r="M55" s="18">
        <f t="shared" si="4"/>
        <v>0.59090909090909072</v>
      </c>
      <c r="N55" s="27">
        <f t="shared" si="3"/>
        <v>1.4860038523731955</v>
      </c>
      <c r="O55" s="10"/>
      <c r="P55" s="10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 s="32" customFormat="1">
      <c r="A56" s="42">
        <v>53</v>
      </c>
      <c r="B56" s="19">
        <v>1</v>
      </c>
      <c r="C56" s="19" t="s">
        <v>1292</v>
      </c>
      <c r="D56" s="19" t="s">
        <v>1270</v>
      </c>
      <c r="E56" s="29" t="s">
        <v>248</v>
      </c>
      <c r="F56" s="29" t="s">
        <v>249</v>
      </c>
      <c r="G56" s="29"/>
      <c r="H56" s="42">
        <v>26.524000000000001</v>
      </c>
      <c r="I56" s="29">
        <v>177980</v>
      </c>
      <c r="J56" s="27">
        <f t="shared" ref="J56:J68" si="7">(I56-14522)/139592</f>
        <v>1.170969683076394</v>
      </c>
      <c r="K56" s="27">
        <f t="shared" si="5"/>
        <v>3.9191196904593943</v>
      </c>
      <c r="L56" s="27">
        <f t="shared" si="6"/>
        <v>3.8549619782787747</v>
      </c>
      <c r="M56" s="18">
        <f t="shared" si="4"/>
        <v>0.61363636363636342</v>
      </c>
      <c r="N56" s="27">
        <f t="shared" si="3"/>
        <v>2.857334460334144</v>
      </c>
      <c r="O56" s="10"/>
      <c r="P56" s="10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 s="32" customFormat="1">
      <c r="A57" s="42">
        <v>54</v>
      </c>
      <c r="B57" s="19">
        <v>1</v>
      </c>
      <c r="C57" s="19" t="s">
        <v>1293</v>
      </c>
      <c r="D57" s="19" t="s">
        <v>1270</v>
      </c>
      <c r="E57" s="29" t="s">
        <v>250</v>
      </c>
      <c r="F57" s="29" t="s">
        <v>251</v>
      </c>
      <c r="G57" s="29"/>
      <c r="H57" s="42">
        <v>26.492000000000001</v>
      </c>
      <c r="I57" s="29">
        <v>150633</v>
      </c>
      <c r="J57" s="27">
        <f t="shared" si="7"/>
        <v>0.97506304086194051</v>
      </c>
      <c r="K57" s="27">
        <f t="shared" si="5"/>
        <v>3.3345197631415808</v>
      </c>
      <c r="L57" s="27">
        <f t="shared" si="6"/>
        <v>3.3311433332694849</v>
      </c>
      <c r="M57" s="18">
        <f t="shared" si="4"/>
        <v>0.63636363636363613</v>
      </c>
      <c r="N57" s="27">
        <f t="shared" si="3"/>
        <v>2.476535500494438</v>
      </c>
      <c r="O57" s="10"/>
      <c r="P57" s="10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 s="32" customFormat="1">
      <c r="A58" s="42">
        <v>55</v>
      </c>
      <c r="B58" s="19">
        <v>1</v>
      </c>
      <c r="C58" s="19" t="s">
        <v>1294</v>
      </c>
      <c r="D58" s="19" t="s">
        <v>1270</v>
      </c>
      <c r="E58" s="29" t="s">
        <v>252</v>
      </c>
      <c r="F58" s="29" t="s">
        <v>253</v>
      </c>
      <c r="G58" s="29"/>
      <c r="H58" s="42">
        <v>26.443999999999999</v>
      </c>
      <c r="I58" s="29">
        <v>113766</v>
      </c>
      <c r="J58" s="27">
        <f t="shared" si="7"/>
        <v>0.71095764800275085</v>
      </c>
      <c r="K58" s="27">
        <f t="shared" si="5"/>
        <v>2.5464097137604482</v>
      </c>
      <c r="L58" s="27">
        <f t="shared" si="6"/>
        <v>2.6249736625356754</v>
      </c>
      <c r="M58" s="18">
        <f t="shared" si="4"/>
        <v>0.65909090909090884</v>
      </c>
      <c r="N58" s="27">
        <f t="shared" si="3"/>
        <v>1.9206874186157783</v>
      </c>
      <c r="O58" s="10"/>
      <c r="P58" s="10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 s="32" customFormat="1">
      <c r="A59" s="42">
        <v>56</v>
      </c>
      <c r="B59" s="19">
        <v>1</v>
      </c>
      <c r="C59" s="19" t="s">
        <v>1295</v>
      </c>
      <c r="D59" s="19" t="s">
        <v>1266</v>
      </c>
      <c r="E59" s="29" t="s">
        <v>254</v>
      </c>
      <c r="F59" s="29" t="s">
        <v>255</v>
      </c>
      <c r="G59" s="29"/>
      <c r="H59" s="42">
        <v>26.422000000000001</v>
      </c>
      <c r="I59" s="29">
        <v>80168</v>
      </c>
      <c r="J59" s="27">
        <f t="shared" si="7"/>
        <v>0.47027050260759928</v>
      </c>
      <c r="K59" s="27">
        <f t="shared" si="5"/>
        <v>1.828181448940764</v>
      </c>
      <c r="L59" s="27">
        <f t="shared" si="6"/>
        <v>1.9814201160763882</v>
      </c>
      <c r="M59" s="18">
        <f t="shared" si="4"/>
        <v>0.68181818181818155</v>
      </c>
      <c r="N59" s="27">
        <f t="shared" si="3"/>
        <v>1.3961188751074838</v>
      </c>
      <c r="O59" s="10"/>
      <c r="P59" s="10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 s="32" customFormat="1">
      <c r="A60" s="42">
        <v>57</v>
      </c>
      <c r="B60" s="19">
        <v>1</v>
      </c>
      <c r="C60" s="19" t="s">
        <v>1296</v>
      </c>
      <c r="D60" s="19" t="s">
        <v>1264</v>
      </c>
      <c r="E60" s="29" t="s">
        <v>256</v>
      </c>
      <c r="F60" s="29" t="s">
        <v>257</v>
      </c>
      <c r="G60" s="29"/>
      <c r="H60" s="42">
        <v>26.312999999999999</v>
      </c>
      <c r="I60" s="29">
        <v>43236</v>
      </c>
      <c r="J60" s="27">
        <f t="shared" si="7"/>
        <v>0.20569946701816724</v>
      </c>
      <c r="K60" s="27">
        <f t="shared" si="5"/>
        <v>1.0386818871715942</v>
      </c>
      <c r="L60" s="27">
        <f t="shared" si="6"/>
        <v>1.2740054015745015</v>
      </c>
      <c r="M60" s="18">
        <f t="shared" si="4"/>
        <v>0.70454545454545425</v>
      </c>
      <c r="N60" s="27">
        <f t="shared" si="3"/>
        <v>0.79257344485353598</v>
      </c>
      <c r="O60" s="10"/>
      <c r="P60" s="10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 s="32" customFormat="1">
      <c r="A61" s="42">
        <v>58</v>
      </c>
      <c r="B61" s="19">
        <v>1</v>
      </c>
      <c r="C61" s="19" t="s">
        <v>1297</v>
      </c>
      <c r="D61" s="19" t="s">
        <v>1266</v>
      </c>
      <c r="E61" s="29" t="s">
        <v>258</v>
      </c>
      <c r="F61" s="29" t="s">
        <v>259</v>
      </c>
      <c r="G61" s="29"/>
      <c r="H61" s="42">
        <v>26.315999999999999</v>
      </c>
      <c r="I61" s="29">
        <v>107664</v>
      </c>
      <c r="J61" s="27">
        <f t="shared" si="7"/>
        <v>0.66724454123445465</v>
      </c>
      <c r="K61" s="27">
        <f t="shared" si="5"/>
        <v>2.4159665661942324</v>
      </c>
      <c r="L61" s="27">
        <f t="shared" si="6"/>
        <v>2.5080927844925012</v>
      </c>
      <c r="M61" s="18">
        <f t="shared" si="4"/>
        <v>0.72727272727272696</v>
      </c>
      <c r="N61" s="27">
        <f t="shared" si="3"/>
        <v>1.9390423775688377</v>
      </c>
      <c r="O61" s="10"/>
      <c r="P61" s="10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 s="32" customFormat="1">
      <c r="A62" s="42">
        <v>59</v>
      </c>
      <c r="B62" s="19">
        <v>1</v>
      </c>
      <c r="C62" s="19" t="s">
        <v>1298</v>
      </c>
      <c r="D62" s="19" t="s">
        <v>1270</v>
      </c>
      <c r="E62" s="29" t="s">
        <v>260</v>
      </c>
      <c r="F62" s="29" t="s">
        <v>261</v>
      </c>
      <c r="G62" s="29"/>
      <c r="H62" s="42">
        <v>26.550999999999998</v>
      </c>
      <c r="I62" s="29">
        <v>191746</v>
      </c>
      <c r="J62" s="27">
        <f t="shared" si="7"/>
        <v>1.2695856496074274</v>
      </c>
      <c r="K62" s="27">
        <f t="shared" si="5"/>
        <v>4.2133970371320464</v>
      </c>
      <c r="L62" s="27">
        <f t="shared" si="6"/>
        <v>4.1186430938379912</v>
      </c>
      <c r="M62" s="18">
        <f t="shared" si="4"/>
        <v>0.74999999999999967</v>
      </c>
      <c r="N62" s="27">
        <f t="shared" si="3"/>
        <v>3.4774441902508908</v>
      </c>
      <c r="O62" s="10"/>
      <c r="P62" s="10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 s="32" customFormat="1">
      <c r="A63" s="42">
        <v>60</v>
      </c>
      <c r="B63" s="19">
        <v>1</v>
      </c>
      <c r="C63" s="19" t="s">
        <v>1299</v>
      </c>
      <c r="D63" s="19" t="s">
        <v>1266</v>
      </c>
      <c r="E63" s="29" t="s">
        <v>262</v>
      </c>
      <c r="F63" s="29" t="s">
        <v>40</v>
      </c>
      <c r="G63" s="29"/>
      <c r="H63" s="42">
        <v>26.477</v>
      </c>
      <c r="I63" s="29">
        <v>79541</v>
      </c>
      <c r="J63" s="27">
        <f t="shared" si="7"/>
        <v>0.46577884119433777</v>
      </c>
      <c r="K63" s="27">
        <f t="shared" si="5"/>
        <v>1.8147779986746189</v>
      </c>
      <c r="L63" s="27">
        <f t="shared" si="6"/>
        <v>1.9694102323443217</v>
      </c>
      <c r="M63" s="18">
        <f t="shared" si="4"/>
        <v>0.77272727272727237</v>
      </c>
      <c r="N63" s="27">
        <f t="shared" si="3"/>
        <v>1.5081872810654635</v>
      </c>
      <c r="O63" s="10"/>
      <c r="P63" s="10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 s="32" customFormat="1">
      <c r="A64" s="42">
        <v>61</v>
      </c>
      <c r="B64" s="19">
        <v>1</v>
      </c>
      <c r="C64" s="19" t="s">
        <v>1300</v>
      </c>
      <c r="D64" s="19" t="s">
        <v>1270</v>
      </c>
      <c r="E64" s="29" t="s">
        <v>41</v>
      </c>
      <c r="F64" s="29" t="s">
        <v>42</v>
      </c>
      <c r="G64" s="29"/>
      <c r="H64" s="42">
        <v>26.581</v>
      </c>
      <c r="I64" s="29">
        <v>157530</v>
      </c>
      <c r="J64" s="27">
        <f t="shared" si="7"/>
        <v>1.024471316407817</v>
      </c>
      <c r="K64" s="27">
        <f t="shared" si="5"/>
        <v>3.4819577160691764</v>
      </c>
      <c r="L64" s="27">
        <f t="shared" si="6"/>
        <v>3.4632520543222172</v>
      </c>
      <c r="M64" s="18">
        <f t="shared" si="4"/>
        <v>0.79545454545454508</v>
      </c>
      <c r="N64" s="27">
        <f t="shared" si="3"/>
        <v>2.9792900434111704</v>
      </c>
      <c r="O64" s="10"/>
      <c r="P64" s="10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 s="32" customFormat="1">
      <c r="A65" s="42">
        <v>62</v>
      </c>
      <c r="B65" s="42">
        <v>1</v>
      </c>
      <c r="C65" s="19" t="s">
        <v>1301</v>
      </c>
      <c r="D65" s="19" t="s">
        <v>1266</v>
      </c>
      <c r="E65" s="29" t="s">
        <v>43</v>
      </c>
      <c r="F65" s="29" t="s">
        <v>44</v>
      </c>
      <c r="G65" s="29"/>
      <c r="H65" s="42">
        <v>26.608000000000001</v>
      </c>
      <c r="I65" s="29">
        <v>183023</v>
      </c>
      <c r="J65" s="27">
        <f t="shared" si="7"/>
        <v>1.2070963952088944</v>
      </c>
      <c r="K65" s="27">
        <f t="shared" si="5"/>
        <v>4.0269244746574318</v>
      </c>
      <c r="L65" s="27">
        <f t="shared" si="6"/>
        <v>3.9515582201620472</v>
      </c>
      <c r="M65" s="18">
        <f t="shared" si="4"/>
        <v>0.81818181818181779</v>
      </c>
      <c r="N65" s="27">
        <f t="shared" si="3"/>
        <v>3.5142284602122422</v>
      </c>
      <c r="O65" s="10"/>
      <c r="P65" s="10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 s="32" customFormat="1">
      <c r="A66" s="42">
        <v>63</v>
      </c>
      <c r="B66" s="19">
        <v>1</v>
      </c>
      <c r="C66" s="19" t="s">
        <v>1302</v>
      </c>
      <c r="D66" s="19" t="s">
        <v>1264</v>
      </c>
      <c r="E66" s="29" t="s">
        <v>45</v>
      </c>
      <c r="F66" s="29" t="s">
        <v>46</v>
      </c>
      <c r="G66" s="29"/>
      <c r="H66" s="42">
        <v>26.57</v>
      </c>
      <c r="I66" s="29">
        <v>2774</v>
      </c>
      <c r="J66" s="27">
        <f t="shared" si="7"/>
        <v>-8.4159550690583992E-2</v>
      </c>
      <c r="K66" s="27">
        <f t="shared" si="5"/>
        <v>0.17372111417516406</v>
      </c>
      <c r="L66" s="27">
        <f t="shared" si="6"/>
        <v>0.49897523320627502</v>
      </c>
      <c r="M66" s="18">
        <f t="shared" si="4"/>
        <v>0.8409090909090905</v>
      </c>
      <c r="N66" s="27">
        <f t="shared" si="3"/>
        <v>0.13269464476470405</v>
      </c>
      <c r="O66" s="10"/>
      <c r="P66" s="10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 s="32" customFormat="1">
      <c r="A67" s="42">
        <v>64</v>
      </c>
      <c r="B67" s="19"/>
      <c r="C67" s="19" t="s">
        <v>1303</v>
      </c>
      <c r="D67" s="19" t="s">
        <v>1264</v>
      </c>
      <c r="E67" s="29" t="s">
        <v>47</v>
      </c>
      <c r="F67" s="29" t="s">
        <v>48</v>
      </c>
      <c r="G67" s="29"/>
      <c r="H67" s="42">
        <v>26.504000000000001</v>
      </c>
      <c r="I67" s="29">
        <v>121934</v>
      </c>
      <c r="J67" s="27">
        <f t="shared" si="7"/>
        <v>0.76947102985844462</v>
      </c>
      <c r="K67" s="27">
        <f t="shared" si="5"/>
        <v>2.7210179781525898</v>
      </c>
      <c r="L67" s="27">
        <f t="shared" si="6"/>
        <v>2.7814277778841916</v>
      </c>
      <c r="M67" s="18">
        <f t="shared" si="4"/>
        <v>0.8636363636363632</v>
      </c>
      <c r="N67" s="27">
        <f t="shared" si="3"/>
        <v>2.4548979397488422</v>
      </c>
      <c r="O67" s="10"/>
      <c r="P67" s="10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 s="32" customFormat="1">
      <c r="A68" s="42">
        <v>65</v>
      </c>
      <c r="B68" s="19"/>
      <c r="C68" s="19" t="s">
        <v>1304</v>
      </c>
      <c r="D68" s="19" t="s">
        <v>1266</v>
      </c>
      <c r="E68" s="29" t="s">
        <v>49</v>
      </c>
      <c r="F68" s="29" t="s">
        <v>50</v>
      </c>
      <c r="G68" s="29"/>
      <c r="H68" s="42">
        <v>26.594000000000001</v>
      </c>
      <c r="I68" s="29">
        <v>194959</v>
      </c>
      <c r="J68" s="27">
        <f t="shared" si="7"/>
        <v>1.2926027279500258</v>
      </c>
      <c r="K68" s="27">
        <f t="shared" si="5"/>
        <v>4.2820817033284166</v>
      </c>
      <c r="L68" s="27">
        <f t="shared" si="6"/>
        <v>4.1801865650200165</v>
      </c>
      <c r="M68" s="18">
        <f t="shared" si="4"/>
        <v>0.88636363636363591</v>
      </c>
      <c r="N68" s="27">
        <f t="shared" si="3"/>
        <v>3.9423681833990525</v>
      </c>
      <c r="O68" s="10"/>
      <c r="P68" s="10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 s="32" customFormat="1">
      <c r="A69" s="42">
        <v>66</v>
      </c>
      <c r="B69" s="19"/>
      <c r="C69" s="19" t="s">
        <v>1305</v>
      </c>
      <c r="D69" s="19" t="s">
        <v>1270</v>
      </c>
      <c r="E69" s="29" t="s">
        <v>51</v>
      </c>
      <c r="F69" s="29" t="s">
        <v>52</v>
      </c>
      <c r="G69" s="29"/>
      <c r="H69" s="42">
        <v>26.696999999999999</v>
      </c>
      <c r="I69" s="29">
        <v>136604</v>
      </c>
      <c r="J69" s="27">
        <f t="shared" ref="J69:J100" si="8">(I69-14522)/139592</f>
        <v>0.87456301220700328</v>
      </c>
      <c r="K69" s="27">
        <f t="shared" ref="K69:K100" si="9">(I69+5352.5)/46779</f>
        <v>3.0346202355757925</v>
      </c>
      <c r="L69" s="27">
        <f t="shared" ref="L69:L100" si="10">(I69+23276)/52207</f>
        <v>3.0624245790794338</v>
      </c>
      <c r="M69" s="18">
        <f t="shared" si="4"/>
        <v>0.90909090909090862</v>
      </c>
      <c r="N69" s="27">
        <f t="shared" si="3"/>
        <v>2.8382513970877197</v>
      </c>
      <c r="O69" s="10"/>
      <c r="P69" s="10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 s="32" customFormat="1">
      <c r="A70" s="42">
        <v>67</v>
      </c>
      <c r="B70" s="19"/>
      <c r="C70" s="19" t="s">
        <v>1306</v>
      </c>
      <c r="D70" s="19" t="s">
        <v>1266</v>
      </c>
      <c r="E70" s="29" t="s">
        <v>53</v>
      </c>
      <c r="F70" s="29" t="s">
        <v>54</v>
      </c>
      <c r="G70" s="29"/>
      <c r="H70" s="42">
        <v>26.736999999999998</v>
      </c>
      <c r="I70" s="29">
        <v>603695</v>
      </c>
      <c r="J70" s="27">
        <f t="shared" si="8"/>
        <v>4.2206788354633504</v>
      </c>
      <c r="K70" s="27">
        <f t="shared" si="9"/>
        <v>13.019677633125974</v>
      </c>
      <c r="L70" s="27">
        <f t="shared" si="10"/>
        <v>12.009328251000824</v>
      </c>
      <c r="M70" s="18">
        <f t="shared" si="4"/>
        <v>0.93181818181818132</v>
      </c>
      <c r="N70" s="27">
        <f t="shared" si="3"/>
        <v>12.4197458969217</v>
      </c>
      <c r="O70" s="10"/>
      <c r="P70" s="10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s="32" customFormat="1">
      <c r="A71" s="42">
        <v>68</v>
      </c>
      <c r="B71" s="19"/>
      <c r="C71" s="19" t="s">
        <v>1307</v>
      </c>
      <c r="D71" s="19" t="s">
        <v>1264</v>
      </c>
      <c r="E71" s="29" t="s">
        <v>55</v>
      </c>
      <c r="F71" s="29" t="s">
        <v>56</v>
      </c>
      <c r="G71" s="29"/>
      <c r="H71" s="42">
        <v>26.646000000000001</v>
      </c>
      <c r="I71" s="29">
        <v>44613</v>
      </c>
      <c r="J71" s="27">
        <f t="shared" si="8"/>
        <v>0.21556392916499512</v>
      </c>
      <c r="K71" s="27">
        <f t="shared" si="9"/>
        <v>1.0681181726843241</v>
      </c>
      <c r="L71" s="27">
        <f t="shared" si="10"/>
        <v>1.3003811749382266</v>
      </c>
      <c r="M71" s="18">
        <f t="shared" si="4"/>
        <v>0.95454545454545403</v>
      </c>
      <c r="N71" s="27">
        <f t="shared" si="3"/>
        <v>1.0293657070698088</v>
      </c>
      <c r="O71" s="10"/>
      <c r="P71" s="10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s="32" customFormat="1">
      <c r="A72" s="42">
        <v>69</v>
      </c>
      <c r="B72" s="19"/>
      <c r="C72" s="19" t="s">
        <v>1308</v>
      </c>
      <c r="D72" s="19" t="s">
        <v>1270</v>
      </c>
      <c r="E72" s="29" t="s">
        <v>57</v>
      </c>
      <c r="F72" s="29" t="s">
        <v>58</v>
      </c>
      <c r="G72" s="29"/>
      <c r="H72" s="42">
        <v>26.533999999999999</v>
      </c>
      <c r="I72" s="29">
        <v>54309</v>
      </c>
      <c r="J72" s="27">
        <f t="shared" si="8"/>
        <v>0.28502349704854146</v>
      </c>
      <c r="K72" s="27">
        <f t="shared" si="9"/>
        <v>1.2753906667521751</v>
      </c>
      <c r="L72" s="27">
        <f t="shared" si="10"/>
        <v>1.4861033960963088</v>
      </c>
      <c r="M72" s="18">
        <f t="shared" si="4"/>
        <v>0.97727272727272674</v>
      </c>
      <c r="N72" s="27">
        <f t="shared" si="3"/>
        <v>1.2528823219861829</v>
      </c>
      <c r="O72" s="10"/>
      <c r="P72" s="7" t="s">
        <v>1827</v>
      </c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s="32" customFormat="1">
      <c r="A73" s="42">
        <v>70</v>
      </c>
      <c r="B73" s="19"/>
      <c r="C73" s="19" t="s">
        <v>1309</v>
      </c>
      <c r="D73" s="19" t="s">
        <v>1270</v>
      </c>
      <c r="E73" s="29" t="s">
        <v>59</v>
      </c>
      <c r="F73" s="29" t="s">
        <v>60</v>
      </c>
      <c r="G73" s="29"/>
      <c r="H73" s="42">
        <v>26.425999999999998</v>
      </c>
      <c r="I73" s="29">
        <v>287123</v>
      </c>
      <c r="J73" s="27">
        <f t="shared" si="8"/>
        <v>1.95284113702791</v>
      </c>
      <c r="K73" s="27">
        <f t="shared" si="9"/>
        <v>6.2522820068834308</v>
      </c>
      <c r="L73" s="27">
        <f t="shared" si="10"/>
        <v>5.9455437010362591</v>
      </c>
      <c r="M73" s="18">
        <f t="shared" si="4"/>
        <v>0.99999999999999944</v>
      </c>
      <c r="N73" s="27">
        <f t="shared" si="3"/>
        <v>6.2522820068834282</v>
      </c>
      <c r="O73" s="10"/>
      <c r="P73" s="7" t="s">
        <v>1826</v>
      </c>
      <c r="Q73" s="21" t="s">
        <v>94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s="32" customFormat="1">
      <c r="A74" s="42">
        <v>71</v>
      </c>
      <c r="B74" s="42"/>
      <c r="C74" s="42"/>
      <c r="D74" s="42"/>
      <c r="E74" s="29" t="s">
        <v>61</v>
      </c>
      <c r="F74" s="29" t="s">
        <v>129</v>
      </c>
      <c r="G74" s="23" t="s">
        <v>130</v>
      </c>
      <c r="H74" s="42">
        <v>26.337</v>
      </c>
      <c r="I74" s="22">
        <v>919498</v>
      </c>
      <c r="J74" s="27">
        <f t="shared" si="8"/>
        <v>6.4830076222133073</v>
      </c>
      <c r="K74" s="27">
        <f t="shared" si="9"/>
        <v>19.770634258962353</v>
      </c>
      <c r="L74" s="27">
        <f t="shared" si="10"/>
        <v>18.058382975463061</v>
      </c>
      <c r="M74" s="18"/>
      <c r="N74" s="27"/>
      <c r="O74" s="10"/>
      <c r="P74" s="44">
        <v>0.25</v>
      </c>
      <c r="Q74" s="28">
        <v>7195</v>
      </c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 s="32" customFormat="1">
      <c r="A75" s="42">
        <v>72</v>
      </c>
      <c r="B75" s="42"/>
      <c r="C75" s="42"/>
      <c r="D75" s="42"/>
      <c r="E75" s="29" t="s">
        <v>62</v>
      </c>
      <c r="F75" s="29" t="s">
        <v>125</v>
      </c>
      <c r="G75" s="23" t="s">
        <v>126</v>
      </c>
      <c r="H75" s="42">
        <v>26.327000000000002</v>
      </c>
      <c r="I75" s="22">
        <v>487810</v>
      </c>
      <c r="J75" s="27">
        <f t="shared" si="8"/>
        <v>3.3905094847842285</v>
      </c>
      <c r="K75" s="27">
        <f t="shared" si="9"/>
        <v>10.54239081639197</v>
      </c>
      <c r="L75" s="27">
        <f t="shared" si="10"/>
        <v>9.7896067577144823</v>
      </c>
      <c r="M75" s="18"/>
      <c r="N75" s="27"/>
      <c r="O75" s="10"/>
      <c r="P75" s="44">
        <v>0.5</v>
      </c>
      <c r="Q75" s="28">
        <v>15007</v>
      </c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 s="32" customFormat="1">
      <c r="A76" s="42">
        <v>73</v>
      </c>
      <c r="B76" s="42"/>
      <c r="C76" s="42"/>
      <c r="D76" s="42"/>
      <c r="E76" s="29" t="s">
        <v>63</v>
      </c>
      <c r="F76" s="29" t="s">
        <v>121</v>
      </c>
      <c r="G76" s="23" t="s">
        <v>122</v>
      </c>
      <c r="H76" s="42">
        <v>26.474</v>
      </c>
      <c r="I76" s="22">
        <v>223568</v>
      </c>
      <c r="J76" s="27">
        <f t="shared" si="8"/>
        <v>1.4975500028654938</v>
      </c>
      <c r="K76" s="27">
        <f t="shared" si="9"/>
        <v>4.8936595480878173</v>
      </c>
      <c r="L76" s="27">
        <f t="shared" si="10"/>
        <v>4.7281782136495103</v>
      </c>
      <c r="M76" s="18"/>
      <c r="N76" s="27"/>
      <c r="O76" s="10"/>
      <c r="P76" s="44">
        <v>1</v>
      </c>
      <c r="Q76" s="28">
        <v>38839</v>
      </c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 s="32" customFormat="1">
      <c r="A77" s="42">
        <v>74</v>
      </c>
      <c r="B77" s="42"/>
      <c r="C77" s="42"/>
      <c r="D77" s="42"/>
      <c r="E77" s="29" t="s">
        <v>64</v>
      </c>
      <c r="F77" s="29" t="s">
        <v>117</v>
      </c>
      <c r="G77" s="23" t="s">
        <v>118</v>
      </c>
      <c r="H77" s="42">
        <v>26.571999999999999</v>
      </c>
      <c r="I77" s="22">
        <v>107547</v>
      </c>
      <c r="J77" s="27">
        <f t="shared" si="8"/>
        <v>0.66640638432001831</v>
      </c>
      <c r="K77" s="27">
        <f t="shared" si="9"/>
        <v>2.413465443895765</v>
      </c>
      <c r="L77" s="27">
        <f t="shared" si="10"/>
        <v>2.5058517057099623</v>
      </c>
      <c r="M77" s="18"/>
      <c r="N77" s="27"/>
      <c r="O77" s="10"/>
      <c r="P77" s="44">
        <v>2.5</v>
      </c>
      <c r="Q77" s="28">
        <v>107547</v>
      </c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 s="32" customFormat="1">
      <c r="A78" s="42">
        <v>75</v>
      </c>
      <c r="B78" s="42"/>
      <c r="C78" s="42"/>
      <c r="D78" s="42"/>
      <c r="E78" s="29" t="s">
        <v>65</v>
      </c>
      <c r="F78" s="29" t="s">
        <v>113</v>
      </c>
      <c r="G78" s="23" t="s">
        <v>114</v>
      </c>
      <c r="H78" s="42">
        <v>26.64</v>
      </c>
      <c r="I78" s="22">
        <v>38839</v>
      </c>
      <c r="J78" s="27">
        <f t="shared" si="8"/>
        <v>0.17420052725084531</v>
      </c>
      <c r="K78" s="27">
        <f t="shared" si="9"/>
        <v>0.94468671839928176</v>
      </c>
      <c r="L78" s="27">
        <f t="shared" si="10"/>
        <v>1.1897829792939645</v>
      </c>
      <c r="M78" s="18"/>
      <c r="N78" s="27"/>
      <c r="O78" s="10"/>
      <c r="P78" s="44">
        <v>5</v>
      </c>
      <c r="Q78" s="28">
        <v>223568</v>
      </c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 s="32" customFormat="1">
      <c r="A79" s="42">
        <v>76</v>
      </c>
      <c r="B79" s="42"/>
      <c r="C79" s="42"/>
      <c r="D79" s="42"/>
      <c r="E79" s="29" t="s">
        <v>66</v>
      </c>
      <c r="F79" s="29" t="s">
        <v>109</v>
      </c>
      <c r="G79" s="23" t="s">
        <v>110</v>
      </c>
      <c r="H79" s="42">
        <v>26.677</v>
      </c>
      <c r="I79" s="22">
        <v>15007</v>
      </c>
      <c r="J79" s="27">
        <f t="shared" si="8"/>
        <v>3.4744111410396012E-3</v>
      </c>
      <c r="K79" s="27">
        <f t="shared" si="9"/>
        <v>0.43522734560379656</v>
      </c>
      <c r="L79" s="27">
        <f t="shared" si="10"/>
        <v>0.73329247035838108</v>
      </c>
      <c r="M79" s="18"/>
      <c r="N79" s="27"/>
      <c r="O79" s="10"/>
      <c r="P79" s="44">
        <v>10</v>
      </c>
      <c r="Q79" s="28">
        <v>487810</v>
      </c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 s="32" customFormat="1">
      <c r="A80" s="42">
        <v>77</v>
      </c>
      <c r="B80" s="42"/>
      <c r="C80" s="42"/>
      <c r="D80" s="42"/>
      <c r="E80" s="29" t="s">
        <v>67</v>
      </c>
      <c r="F80" s="29" t="s">
        <v>105</v>
      </c>
      <c r="G80" s="23" t="s">
        <v>106</v>
      </c>
      <c r="H80" s="42">
        <v>26.762</v>
      </c>
      <c r="I80" s="22">
        <v>7195</v>
      </c>
      <c r="J80" s="27">
        <f t="shared" si="8"/>
        <v>-5.2488681299787954E-2</v>
      </c>
      <c r="K80" s="27">
        <f t="shared" si="9"/>
        <v>0.26822933367536717</v>
      </c>
      <c r="L80" s="27">
        <f t="shared" si="10"/>
        <v>0.58365736395502521</v>
      </c>
      <c r="M80" s="18"/>
      <c r="N80" s="27"/>
      <c r="O80" s="10"/>
      <c r="P80" s="44">
        <v>20</v>
      </c>
      <c r="Q80" s="28">
        <v>919498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 s="32" customFormat="1">
      <c r="A81" s="42">
        <v>78</v>
      </c>
      <c r="B81" s="42"/>
      <c r="C81" s="42"/>
      <c r="D81" s="42"/>
      <c r="E81" s="29" t="s">
        <v>68</v>
      </c>
      <c r="F81" s="29" t="s">
        <v>100</v>
      </c>
      <c r="G81" s="29" t="s">
        <v>101</v>
      </c>
      <c r="H81" s="42" t="s">
        <v>102</v>
      </c>
      <c r="I81" s="42" t="s">
        <v>102</v>
      </c>
      <c r="J81" s="27" t="e">
        <f t="shared" si="8"/>
        <v>#VALUE!</v>
      </c>
      <c r="K81" s="27" t="e">
        <f t="shared" si="9"/>
        <v>#VALUE!</v>
      </c>
      <c r="L81" s="27" t="e">
        <f t="shared" si="10"/>
        <v>#VALUE!</v>
      </c>
      <c r="M81" s="18"/>
      <c r="N81" s="27"/>
      <c r="O81" s="10"/>
      <c r="P81" s="10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 s="32" customFormat="1">
      <c r="A82" s="42">
        <v>79</v>
      </c>
      <c r="B82" s="42">
        <v>1</v>
      </c>
      <c r="C82" s="34" t="s">
        <v>1310</v>
      </c>
      <c r="D82" s="19" t="s">
        <v>1270</v>
      </c>
      <c r="E82" s="29" t="s">
        <v>69</v>
      </c>
      <c r="F82" s="29" t="s">
        <v>70</v>
      </c>
      <c r="G82" s="29"/>
      <c r="H82" s="42">
        <v>26.76</v>
      </c>
      <c r="I82" s="42">
        <v>167264</v>
      </c>
      <c r="J82" s="27">
        <f t="shared" si="8"/>
        <v>1.0942031061951973</v>
      </c>
      <c r="K82" s="27">
        <f t="shared" si="9"/>
        <v>3.6900425404561874</v>
      </c>
      <c r="L82" s="27">
        <f t="shared" si="10"/>
        <v>3.6497021472216371</v>
      </c>
      <c r="M82" s="18">
        <f>1/(112-78)</f>
        <v>2.9411764705882353E-2</v>
      </c>
      <c r="N82" s="27">
        <f>K82+M82*(L82-K82)</f>
        <v>3.6888560583022301</v>
      </c>
      <c r="O82" s="10"/>
      <c r="P82" s="10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 s="32" customFormat="1">
      <c r="A83" s="42">
        <v>80</v>
      </c>
      <c r="B83" s="42">
        <v>1</v>
      </c>
      <c r="C83" s="19" t="s">
        <v>1311</v>
      </c>
      <c r="D83" s="19" t="s">
        <v>1266</v>
      </c>
      <c r="E83" s="29" t="s">
        <v>71</v>
      </c>
      <c r="F83" s="29" t="s">
        <v>72</v>
      </c>
      <c r="G83" s="29"/>
      <c r="H83" s="42">
        <v>26.89</v>
      </c>
      <c r="I83" s="42">
        <v>223088</v>
      </c>
      <c r="J83" s="27">
        <f t="shared" si="8"/>
        <v>1.4941114103960111</v>
      </c>
      <c r="K83" s="27">
        <f t="shared" si="9"/>
        <v>4.883398533530003</v>
      </c>
      <c r="L83" s="27">
        <f t="shared" si="10"/>
        <v>4.7189840442852491</v>
      </c>
      <c r="M83" s="18">
        <f>$M$82+M82</f>
        <v>5.8823529411764705E-2</v>
      </c>
      <c r="N83" s="27">
        <f t="shared" ref="N83:N115" si="11">K83+M83*(L83-K83)</f>
        <v>4.8737270929861936</v>
      </c>
      <c r="O83" s="10"/>
      <c r="P83" s="10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 s="32" customFormat="1">
      <c r="A84" s="42">
        <v>81</v>
      </c>
      <c r="B84" s="42">
        <v>1</v>
      </c>
      <c r="C84" s="19" t="s">
        <v>1268</v>
      </c>
      <c r="D84" s="19" t="s">
        <v>1264</v>
      </c>
      <c r="E84" s="29" t="s">
        <v>73</v>
      </c>
      <c r="F84" s="29" t="s">
        <v>74</v>
      </c>
      <c r="G84" s="29"/>
      <c r="H84" s="42">
        <v>26.033000000000001</v>
      </c>
      <c r="I84" s="42">
        <v>125319</v>
      </c>
      <c r="J84" s="27">
        <f t="shared" si="8"/>
        <v>0.79372027050260763</v>
      </c>
      <c r="K84" s="27">
        <f t="shared" si="9"/>
        <v>2.7933795078988437</v>
      </c>
      <c r="L84" s="27">
        <f t="shared" si="10"/>
        <v>2.8462658264217442</v>
      </c>
      <c r="M84" s="18">
        <f t="shared" ref="M84:M115" si="12">$M$82+M83</f>
        <v>8.8235294117647051E-2</v>
      </c>
      <c r="N84" s="27">
        <f t="shared" si="11"/>
        <v>2.7980459477685113</v>
      </c>
      <c r="O84" s="10"/>
      <c r="P84" s="10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s="32" customFormat="1">
      <c r="A85" s="42">
        <v>82</v>
      </c>
      <c r="B85" s="42">
        <v>1</v>
      </c>
      <c r="C85" s="19" t="s">
        <v>1312</v>
      </c>
      <c r="D85" s="19" t="s">
        <v>1264</v>
      </c>
      <c r="E85" s="29" t="s">
        <v>75</v>
      </c>
      <c r="F85" s="29" t="s">
        <v>76</v>
      </c>
      <c r="G85" s="29"/>
      <c r="H85" s="42">
        <v>26.9</v>
      </c>
      <c r="I85" s="42">
        <v>143832</v>
      </c>
      <c r="J85" s="27">
        <f t="shared" si="8"/>
        <v>0.92634248380996043</v>
      </c>
      <c r="K85" s="27">
        <f t="shared" si="9"/>
        <v>3.1891340131255479</v>
      </c>
      <c r="L85" s="27">
        <f t="shared" si="10"/>
        <v>3.2008734460896049</v>
      </c>
      <c r="M85" s="18">
        <f t="shared" si="12"/>
        <v>0.11764705882352941</v>
      </c>
      <c r="N85" s="27">
        <f t="shared" si="11"/>
        <v>3.1905151228860253</v>
      </c>
      <c r="O85" s="10"/>
      <c r="P85" s="10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s="32" customFormat="1">
      <c r="A86" s="42">
        <v>83</v>
      </c>
      <c r="B86" s="42">
        <v>1</v>
      </c>
      <c r="C86" s="19" t="s">
        <v>1564</v>
      </c>
      <c r="D86" s="19" t="s">
        <v>1270</v>
      </c>
      <c r="E86" s="29" t="s">
        <v>77</v>
      </c>
      <c r="F86" s="29" t="s">
        <v>78</v>
      </c>
      <c r="G86" s="29"/>
      <c r="H86" s="42">
        <v>26.024999999999999</v>
      </c>
      <c r="I86" s="42">
        <v>355280</v>
      </c>
      <c r="J86" s="27">
        <f t="shared" si="8"/>
        <v>2.4410997764914897</v>
      </c>
      <c r="K86" s="27">
        <f t="shared" si="9"/>
        <v>7.7092819427520896</v>
      </c>
      <c r="L86" s="27">
        <f t="shared" si="10"/>
        <v>7.2510582872028655</v>
      </c>
      <c r="M86" s="18">
        <f t="shared" si="12"/>
        <v>0.14705882352941177</v>
      </c>
      <c r="N86" s="27">
        <f t="shared" si="11"/>
        <v>7.6418961110536738</v>
      </c>
      <c r="O86" s="10"/>
      <c r="P86" s="10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s="32" customFormat="1">
      <c r="A87" s="42">
        <v>84</v>
      </c>
      <c r="B87" s="42">
        <v>1</v>
      </c>
      <c r="C87" s="19" t="s">
        <v>1565</v>
      </c>
      <c r="D87" s="19" t="s">
        <v>1266</v>
      </c>
      <c r="E87" s="29" t="s">
        <v>79</v>
      </c>
      <c r="F87" s="29" t="s">
        <v>80</v>
      </c>
      <c r="G87" s="29"/>
      <c r="H87" s="42">
        <v>26.844000000000001</v>
      </c>
      <c r="I87" s="42">
        <v>169816</v>
      </c>
      <c r="J87" s="27">
        <f t="shared" si="8"/>
        <v>1.112484956157946</v>
      </c>
      <c r="K87" s="27">
        <f t="shared" si="9"/>
        <v>3.7445969345219008</v>
      </c>
      <c r="L87" s="27">
        <f t="shared" si="10"/>
        <v>3.698584481008294</v>
      </c>
      <c r="M87" s="18">
        <f t="shared" si="12"/>
        <v>0.17647058823529413</v>
      </c>
      <c r="N87" s="27">
        <f t="shared" si="11"/>
        <v>3.7364770897842057</v>
      </c>
      <c r="O87" s="10"/>
      <c r="P87" s="10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s="32" customFormat="1">
      <c r="A88" s="42">
        <v>85</v>
      </c>
      <c r="B88" s="42">
        <v>1</v>
      </c>
      <c r="C88" s="19" t="s">
        <v>1566</v>
      </c>
      <c r="D88" s="19" t="s">
        <v>1266</v>
      </c>
      <c r="E88" s="29" t="s">
        <v>81</v>
      </c>
      <c r="F88" s="29" t="s">
        <v>82</v>
      </c>
      <c r="G88" s="29"/>
      <c r="H88" s="42">
        <v>26.777000000000001</v>
      </c>
      <c r="I88" s="42">
        <v>249143</v>
      </c>
      <c r="J88" s="27">
        <f t="shared" si="8"/>
        <v>1.6807625078801078</v>
      </c>
      <c r="K88" s="27">
        <f t="shared" si="9"/>
        <v>5.440379229996366</v>
      </c>
      <c r="L88" s="27">
        <f t="shared" si="10"/>
        <v>5.2180550500890686</v>
      </c>
      <c r="M88" s="18">
        <f t="shared" si="12"/>
        <v>0.20588235294117649</v>
      </c>
      <c r="N88" s="27">
        <f t="shared" si="11"/>
        <v>5.3946066047213339</v>
      </c>
      <c r="O88" s="10"/>
      <c r="P88" s="10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 s="32" customFormat="1">
      <c r="A89" s="42">
        <v>86</v>
      </c>
      <c r="B89" s="42">
        <v>1</v>
      </c>
      <c r="C89" s="19" t="s">
        <v>1567</v>
      </c>
      <c r="D89" s="19" t="s">
        <v>1270</v>
      </c>
      <c r="E89" s="29" t="s">
        <v>83</v>
      </c>
      <c r="F89" s="29" t="s">
        <v>299</v>
      </c>
      <c r="G89" s="29"/>
      <c r="H89" s="42">
        <v>26.754999999999999</v>
      </c>
      <c r="I89" s="42">
        <v>338020</v>
      </c>
      <c r="J89" s="27">
        <f t="shared" si="8"/>
        <v>2.317453722276348</v>
      </c>
      <c r="K89" s="27">
        <f t="shared" si="9"/>
        <v>7.3403129609440132</v>
      </c>
      <c r="L89" s="27">
        <f t="shared" si="10"/>
        <v>6.9204512804796288</v>
      </c>
      <c r="M89" s="18">
        <f t="shared" si="12"/>
        <v>0.23529411764705885</v>
      </c>
      <c r="N89" s="27">
        <f t="shared" si="11"/>
        <v>7.2415219773053341</v>
      </c>
      <c r="O89" s="10"/>
      <c r="P89" s="10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 s="32" customFormat="1">
      <c r="A90" s="42">
        <v>87</v>
      </c>
      <c r="B90" s="42">
        <v>1</v>
      </c>
      <c r="C90" s="19" t="s">
        <v>1568</v>
      </c>
      <c r="D90" s="19" t="s">
        <v>1264</v>
      </c>
      <c r="E90" s="29" t="s">
        <v>300</v>
      </c>
      <c r="F90" s="29" t="s">
        <v>301</v>
      </c>
      <c r="G90" s="29"/>
      <c r="H90" s="42">
        <v>26.158000000000001</v>
      </c>
      <c r="I90" s="42">
        <v>109481</v>
      </c>
      <c r="J90" s="27">
        <f t="shared" si="8"/>
        <v>0.68026104647830821</v>
      </c>
      <c r="K90" s="27">
        <f t="shared" si="9"/>
        <v>2.4548087817182922</v>
      </c>
      <c r="L90" s="27">
        <f t="shared" si="10"/>
        <v>2.5428965464401325</v>
      </c>
      <c r="M90" s="18">
        <f t="shared" si="12"/>
        <v>0.26470588235294118</v>
      </c>
      <c r="N90" s="27">
        <f t="shared" si="11"/>
        <v>2.478126131203485</v>
      </c>
      <c r="O90" s="10"/>
      <c r="P90" s="10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 s="32" customFormat="1">
      <c r="A91" s="42">
        <v>88</v>
      </c>
      <c r="B91" s="42">
        <v>1</v>
      </c>
      <c r="C91" s="19" t="s">
        <v>1569</v>
      </c>
      <c r="D91" s="19" t="s">
        <v>1270</v>
      </c>
      <c r="E91" s="29" t="s">
        <v>302</v>
      </c>
      <c r="F91" s="29" t="s">
        <v>303</v>
      </c>
      <c r="G91" s="29"/>
      <c r="H91" s="42">
        <v>26.866</v>
      </c>
      <c r="I91" s="42">
        <v>28261</v>
      </c>
      <c r="J91" s="27">
        <f t="shared" si="8"/>
        <v>9.84225457046249E-2</v>
      </c>
      <c r="K91" s="27">
        <f t="shared" si="9"/>
        <v>0.71855961008144675</v>
      </c>
      <c r="L91" s="27">
        <f t="shared" si="10"/>
        <v>0.98716647192905171</v>
      </c>
      <c r="M91" s="18">
        <f t="shared" si="12"/>
        <v>0.29411764705882354</v>
      </c>
      <c r="N91" s="27">
        <f t="shared" si="11"/>
        <v>0.79756162827191879</v>
      </c>
      <c r="O91" s="10"/>
      <c r="P91" s="10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 s="32" customFormat="1">
      <c r="A92" s="42">
        <v>89</v>
      </c>
      <c r="B92" s="42">
        <v>1</v>
      </c>
      <c r="C92" s="19" t="s">
        <v>1570</v>
      </c>
      <c r="D92" s="19" t="s">
        <v>1266</v>
      </c>
      <c r="E92" s="29" t="s">
        <v>304</v>
      </c>
      <c r="F92" s="29" t="s">
        <v>305</v>
      </c>
      <c r="G92" s="29"/>
      <c r="H92" s="42">
        <v>26.024999999999999</v>
      </c>
      <c r="I92" s="42">
        <v>405259</v>
      </c>
      <c r="J92" s="27">
        <f t="shared" si="8"/>
        <v>2.7991360536420427</v>
      </c>
      <c r="K92" s="27">
        <f t="shared" si="9"/>
        <v>8.7776887064708529</v>
      </c>
      <c r="L92" s="27">
        <f t="shared" si="10"/>
        <v>8.208382017737085</v>
      </c>
      <c r="M92" s="18">
        <f t="shared" si="12"/>
        <v>0.3235294117647059</v>
      </c>
      <c r="N92" s="27">
        <f t="shared" si="11"/>
        <v>8.5935012483511048</v>
      </c>
      <c r="O92" s="10"/>
      <c r="P92" s="10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 s="32" customFormat="1">
      <c r="A93" s="42">
        <v>90</v>
      </c>
      <c r="B93" s="42">
        <v>1</v>
      </c>
      <c r="C93" s="19" t="s">
        <v>1571</v>
      </c>
      <c r="D93" s="19" t="s">
        <v>1270</v>
      </c>
      <c r="E93" s="29" t="s">
        <v>306</v>
      </c>
      <c r="F93" s="29" t="s">
        <v>307</v>
      </c>
      <c r="G93" s="29"/>
      <c r="H93" s="42">
        <v>26.742000000000001</v>
      </c>
      <c r="I93" s="42">
        <v>61617</v>
      </c>
      <c r="J93" s="27">
        <f t="shared" si="8"/>
        <v>0.3373760673964124</v>
      </c>
      <c r="K93" s="27">
        <f t="shared" si="9"/>
        <v>1.4316146133948995</v>
      </c>
      <c r="L93" s="27">
        <f t="shared" si="10"/>
        <v>1.6260846246671903</v>
      </c>
      <c r="M93" s="18">
        <f t="shared" si="12"/>
        <v>0.35294117647058826</v>
      </c>
      <c r="N93" s="27">
        <f t="shared" si="11"/>
        <v>1.5002510879615905</v>
      </c>
      <c r="O93" s="10"/>
      <c r="P93" s="10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 s="32" customFormat="1">
      <c r="A94" s="42">
        <v>91</v>
      </c>
      <c r="B94" s="42">
        <v>1</v>
      </c>
      <c r="C94" s="19" t="s">
        <v>1572</v>
      </c>
      <c r="D94" s="19" t="s">
        <v>1266</v>
      </c>
      <c r="E94" s="29" t="s">
        <v>308</v>
      </c>
      <c r="F94" s="29" t="s">
        <v>309</v>
      </c>
      <c r="G94" s="29"/>
      <c r="H94" s="42">
        <v>26.678000000000001</v>
      </c>
      <c r="I94" s="42">
        <v>456361</v>
      </c>
      <c r="J94" s="27">
        <f t="shared" si="8"/>
        <v>3.1652172044243225</v>
      </c>
      <c r="K94" s="27">
        <f t="shared" si="9"/>
        <v>9.8701019688321683</v>
      </c>
      <c r="L94" s="27">
        <f t="shared" si="10"/>
        <v>9.1872162736797751</v>
      </c>
      <c r="M94" s="18">
        <f t="shared" si="12"/>
        <v>0.38235294117647062</v>
      </c>
      <c r="N94" s="27">
        <f t="shared" si="11"/>
        <v>9.608998614803312</v>
      </c>
      <c r="O94" s="10"/>
      <c r="P94" s="10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 s="32" customFormat="1">
      <c r="A95" s="42">
        <v>92</v>
      </c>
      <c r="B95" s="42">
        <v>1</v>
      </c>
      <c r="C95" s="19" t="s">
        <v>1573</v>
      </c>
      <c r="D95" s="19" t="s">
        <v>1266</v>
      </c>
      <c r="E95" s="29" t="s">
        <v>310</v>
      </c>
      <c r="F95" s="29" t="s">
        <v>311</v>
      </c>
      <c r="G95" s="29"/>
      <c r="H95" s="42">
        <v>26.67</v>
      </c>
      <c r="I95" s="42">
        <v>17857</v>
      </c>
      <c r="J95" s="27">
        <f t="shared" si="8"/>
        <v>2.3891053928591897E-2</v>
      </c>
      <c r="K95" s="27">
        <f t="shared" si="9"/>
        <v>0.49615211954081961</v>
      </c>
      <c r="L95" s="27">
        <f t="shared" si="10"/>
        <v>0.78788285095868371</v>
      </c>
      <c r="M95" s="18">
        <f t="shared" si="12"/>
        <v>0.41176470588235298</v>
      </c>
      <c r="N95" s="27">
        <f t="shared" si="11"/>
        <v>0.61627653835994012</v>
      </c>
      <c r="O95" s="10"/>
      <c r="P95" s="10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 s="32" customFormat="1">
      <c r="A96" s="42">
        <v>93</v>
      </c>
      <c r="B96" s="42">
        <v>1</v>
      </c>
      <c r="C96" s="19" t="s">
        <v>1574</v>
      </c>
      <c r="D96" s="19" t="s">
        <v>1270</v>
      </c>
      <c r="E96" s="29" t="s">
        <v>312</v>
      </c>
      <c r="F96" s="29" t="s">
        <v>313</v>
      </c>
      <c r="G96" s="29"/>
      <c r="H96" s="42">
        <v>26.648</v>
      </c>
      <c r="I96" s="42">
        <v>33678</v>
      </c>
      <c r="J96" s="27">
        <f t="shared" si="8"/>
        <v>0.13722849446959712</v>
      </c>
      <c r="K96" s="27">
        <f t="shared" si="9"/>
        <v>0.83435943478911478</v>
      </c>
      <c r="L96" s="27">
        <f t="shared" si="10"/>
        <v>1.0909265041086444</v>
      </c>
      <c r="M96" s="18">
        <f t="shared" si="12"/>
        <v>0.44117647058823534</v>
      </c>
      <c r="N96" s="27">
        <f t="shared" si="11"/>
        <v>0.94755078890067201</v>
      </c>
      <c r="O96" s="10"/>
      <c r="P96" s="10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 s="32" customFormat="1">
      <c r="A97" s="42">
        <v>94</v>
      </c>
      <c r="B97" s="42">
        <v>1</v>
      </c>
      <c r="C97" s="19" t="s">
        <v>1575</v>
      </c>
      <c r="D97" s="19" t="s">
        <v>1264</v>
      </c>
      <c r="E97" s="29" t="s">
        <v>314</v>
      </c>
      <c r="F97" s="29" t="s">
        <v>315</v>
      </c>
      <c r="G97" s="29"/>
      <c r="H97" s="42">
        <v>26.553000000000001</v>
      </c>
      <c r="I97" s="42">
        <v>90064</v>
      </c>
      <c r="J97" s="27">
        <f t="shared" si="8"/>
        <v>0.54116281735342997</v>
      </c>
      <c r="K97" s="27">
        <f t="shared" si="9"/>
        <v>2.0397293657410378</v>
      </c>
      <c r="L97" s="27">
        <f t="shared" si="10"/>
        <v>2.1709732411362461</v>
      </c>
      <c r="M97" s="18">
        <f t="shared" si="12"/>
        <v>0.4705882352941177</v>
      </c>
      <c r="N97" s="27">
        <f t="shared" si="11"/>
        <v>2.1014911894564299</v>
      </c>
      <c r="O97" s="10"/>
      <c r="P97" s="10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 s="32" customFormat="1">
      <c r="A98" s="42">
        <v>95</v>
      </c>
      <c r="B98" s="42">
        <v>1</v>
      </c>
      <c r="C98" s="19" t="s">
        <v>1576</v>
      </c>
      <c r="D98" s="19" t="s">
        <v>1264</v>
      </c>
      <c r="E98" s="29" t="s">
        <v>316</v>
      </c>
      <c r="F98" s="29" t="s">
        <v>317</v>
      </c>
      <c r="G98" s="29"/>
      <c r="H98" s="42">
        <v>26.922999999999998</v>
      </c>
      <c r="I98" s="42">
        <v>76126</v>
      </c>
      <c r="J98" s="27">
        <f t="shared" si="8"/>
        <v>0.44131468852083217</v>
      </c>
      <c r="K98" s="27">
        <f t="shared" si="9"/>
        <v>1.7417751555185019</v>
      </c>
      <c r="L98" s="27">
        <f t="shared" si="10"/>
        <v>1.9039975482215028</v>
      </c>
      <c r="M98" s="18">
        <f t="shared" si="12"/>
        <v>0.5</v>
      </c>
      <c r="N98" s="27">
        <f t="shared" si="11"/>
        <v>1.8228863518700025</v>
      </c>
      <c r="O98" s="10"/>
      <c r="P98" s="10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 s="32" customFormat="1">
      <c r="A99" s="42">
        <v>96</v>
      </c>
      <c r="B99" s="42">
        <v>1</v>
      </c>
      <c r="C99" s="19" t="s">
        <v>1577</v>
      </c>
      <c r="D99" s="19" t="s">
        <v>1270</v>
      </c>
      <c r="E99" s="29" t="s">
        <v>318</v>
      </c>
      <c r="F99" s="29" t="s">
        <v>319</v>
      </c>
      <c r="G99" s="29"/>
      <c r="H99" s="42">
        <v>26.297999999999998</v>
      </c>
      <c r="I99" s="42">
        <v>122726</v>
      </c>
      <c r="J99" s="27">
        <f t="shared" si="8"/>
        <v>0.77514470743309072</v>
      </c>
      <c r="K99" s="27">
        <f t="shared" si="9"/>
        <v>2.7379486521729834</v>
      </c>
      <c r="L99" s="27">
        <f t="shared" si="10"/>
        <v>2.7965981573352234</v>
      </c>
      <c r="M99" s="18">
        <f t="shared" si="12"/>
        <v>0.52941176470588236</v>
      </c>
      <c r="N99" s="27">
        <f t="shared" si="11"/>
        <v>2.7689983902000517</v>
      </c>
      <c r="O99" s="10"/>
      <c r="P99" s="10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 s="32" customFormat="1">
      <c r="A100" s="42">
        <v>97</v>
      </c>
      <c r="B100" s="42">
        <v>1</v>
      </c>
      <c r="C100" s="19" t="s">
        <v>1578</v>
      </c>
      <c r="D100" s="19" t="s">
        <v>1270</v>
      </c>
      <c r="E100" s="29" t="s">
        <v>320</v>
      </c>
      <c r="F100" s="29" t="s">
        <v>321</v>
      </c>
      <c r="G100" s="29"/>
      <c r="H100" s="42">
        <v>26.248999999999999</v>
      </c>
      <c r="I100" s="42">
        <v>23848</v>
      </c>
      <c r="J100" s="27">
        <f t="shared" si="8"/>
        <v>6.6808986188320249E-2</v>
      </c>
      <c r="K100" s="27">
        <f t="shared" si="9"/>
        <v>0.62422240749054059</v>
      </c>
      <c r="L100" s="27">
        <f t="shared" si="10"/>
        <v>0.90263757733637251</v>
      </c>
      <c r="M100" s="18">
        <f t="shared" si="12"/>
        <v>0.55882352941176472</v>
      </c>
      <c r="N100" s="27">
        <f t="shared" si="11"/>
        <v>0.77980735534556433</v>
      </c>
      <c r="O100" s="10"/>
      <c r="P100" s="10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 s="32" customFormat="1">
      <c r="A101" s="42">
        <v>98</v>
      </c>
      <c r="B101" s="42">
        <v>1</v>
      </c>
      <c r="C101" s="19" t="s">
        <v>1579</v>
      </c>
      <c r="D101" s="19" t="s">
        <v>1266</v>
      </c>
      <c r="E101" s="29" t="s">
        <v>322</v>
      </c>
      <c r="F101" s="29" t="s">
        <v>323</v>
      </c>
      <c r="G101" s="29"/>
      <c r="H101" s="42">
        <v>26.366</v>
      </c>
      <c r="I101" s="42">
        <v>230996</v>
      </c>
      <c r="J101" s="27">
        <f t="shared" ref="J101:J121" si="13">(I101-14522)/139592</f>
        <v>1.5507622213307353</v>
      </c>
      <c r="K101" s="27">
        <f t="shared" ref="K101:K121" si="14">(I101+5352.5)/46779</f>
        <v>5.0524487483699954</v>
      </c>
      <c r="L101" s="27">
        <f t="shared" ref="L101:L121" si="15">(I101+23276)/52207</f>
        <v>4.8704579845614573</v>
      </c>
      <c r="M101" s="18">
        <f t="shared" si="12"/>
        <v>0.58823529411764708</v>
      </c>
      <c r="N101" s="27">
        <f t="shared" si="11"/>
        <v>4.9453953578943848</v>
      </c>
      <c r="O101" s="10"/>
      <c r="P101" s="10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 s="32" customFormat="1">
      <c r="A102" s="42">
        <v>99</v>
      </c>
      <c r="B102" s="42">
        <v>1</v>
      </c>
      <c r="C102" s="19" t="s">
        <v>1580</v>
      </c>
      <c r="D102" s="19" t="s">
        <v>1264</v>
      </c>
      <c r="E102" s="29" t="s">
        <v>324</v>
      </c>
      <c r="F102" s="29" t="s">
        <v>325</v>
      </c>
      <c r="G102" s="29"/>
      <c r="H102" s="42">
        <v>26.344000000000001</v>
      </c>
      <c r="I102" s="42">
        <v>185918</v>
      </c>
      <c r="J102" s="27">
        <f t="shared" si="13"/>
        <v>1.2278354060404608</v>
      </c>
      <c r="K102" s="27">
        <f t="shared" si="14"/>
        <v>4.0888112187092496</v>
      </c>
      <c r="L102" s="27">
        <f t="shared" si="15"/>
        <v>4.0070105541402494</v>
      </c>
      <c r="M102" s="18">
        <f t="shared" si="12"/>
        <v>0.61764705882352944</v>
      </c>
      <c r="N102" s="27">
        <f t="shared" si="11"/>
        <v>4.0382872788283963</v>
      </c>
      <c r="O102" s="10"/>
      <c r="P102" s="10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 s="32" customFormat="1">
      <c r="A103" s="42">
        <v>100</v>
      </c>
      <c r="B103" s="42">
        <v>1</v>
      </c>
      <c r="C103" s="19" t="s">
        <v>1581</v>
      </c>
      <c r="D103" s="19" t="s">
        <v>1266</v>
      </c>
      <c r="E103" s="29" t="s">
        <v>326</v>
      </c>
      <c r="F103" s="29" t="s">
        <v>327</v>
      </c>
      <c r="G103" s="29"/>
      <c r="H103" s="42">
        <v>26.236000000000001</v>
      </c>
      <c r="I103" s="42">
        <v>81221</v>
      </c>
      <c r="J103" s="27">
        <f t="shared" si="13"/>
        <v>0.4778139148375265</v>
      </c>
      <c r="K103" s="27">
        <f t="shared" si="14"/>
        <v>1.8506915496269694</v>
      </c>
      <c r="L103" s="27">
        <f t="shared" si="15"/>
        <v>2.001589825119237</v>
      </c>
      <c r="M103" s="18">
        <f t="shared" si="12"/>
        <v>0.6470588235294118</v>
      </c>
      <c r="N103" s="27">
        <f t="shared" si="11"/>
        <v>1.9483316102396131</v>
      </c>
      <c r="O103" s="10"/>
      <c r="P103" s="10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 s="32" customFormat="1">
      <c r="A104" s="42">
        <v>101</v>
      </c>
      <c r="B104" s="42">
        <v>1</v>
      </c>
      <c r="C104" s="19" t="s">
        <v>1582</v>
      </c>
      <c r="D104" s="19" t="s">
        <v>1266</v>
      </c>
      <c r="E104" s="29" t="s">
        <v>328</v>
      </c>
      <c r="F104" s="29" t="s">
        <v>329</v>
      </c>
      <c r="G104" s="29"/>
      <c r="H104" s="42" t="s">
        <v>102</v>
      </c>
      <c r="I104" s="42" t="s">
        <v>102</v>
      </c>
      <c r="J104" s="27" t="e">
        <f t="shared" si="13"/>
        <v>#VALUE!</v>
      </c>
      <c r="K104" s="27" t="e">
        <f t="shared" si="14"/>
        <v>#VALUE!</v>
      </c>
      <c r="L104" s="27" t="e">
        <f t="shared" si="15"/>
        <v>#VALUE!</v>
      </c>
      <c r="M104" s="18">
        <f t="shared" si="12"/>
        <v>0.67647058823529416</v>
      </c>
      <c r="N104" s="27" t="e">
        <f t="shared" si="11"/>
        <v>#VALUE!</v>
      </c>
      <c r="O104" s="10"/>
      <c r="P104" s="10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 s="32" customFormat="1">
      <c r="A105" s="42">
        <v>102</v>
      </c>
      <c r="B105" s="42">
        <v>1</v>
      </c>
      <c r="C105" s="19" t="s">
        <v>1583</v>
      </c>
      <c r="D105" s="19" t="s">
        <v>1264</v>
      </c>
      <c r="E105" s="29" t="s">
        <v>330</v>
      </c>
      <c r="F105" s="29" t="s">
        <v>331</v>
      </c>
      <c r="G105" s="29"/>
      <c r="H105" s="42">
        <v>26.093</v>
      </c>
      <c r="I105" s="42">
        <v>128017</v>
      </c>
      <c r="J105" s="27">
        <f t="shared" si="13"/>
        <v>0.81304802567482382</v>
      </c>
      <c r="K105" s="27">
        <f t="shared" si="14"/>
        <v>2.8510549605592255</v>
      </c>
      <c r="L105" s="27">
        <f t="shared" si="15"/>
        <v>2.8979447200566972</v>
      </c>
      <c r="M105" s="18">
        <f t="shared" si="12"/>
        <v>0.70588235294117652</v>
      </c>
      <c r="N105" s="27">
        <f t="shared" si="11"/>
        <v>2.8841536143221469</v>
      </c>
      <c r="O105" s="10"/>
      <c r="P105" s="10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 s="32" customFormat="1">
      <c r="A106" s="42">
        <v>103</v>
      </c>
      <c r="B106" s="42">
        <v>1</v>
      </c>
      <c r="C106" s="19" t="s">
        <v>1584</v>
      </c>
      <c r="D106" s="19" t="s">
        <v>1270</v>
      </c>
      <c r="E106" s="29" t="s">
        <v>332</v>
      </c>
      <c r="F106" s="29" t="s">
        <v>333</v>
      </c>
      <c r="G106" s="29"/>
      <c r="H106" s="42">
        <v>26.091999999999999</v>
      </c>
      <c r="I106" s="42">
        <v>95190</v>
      </c>
      <c r="J106" s="27">
        <f t="shared" si="13"/>
        <v>0.57788411943377849</v>
      </c>
      <c r="K106" s="27">
        <f t="shared" si="14"/>
        <v>2.1493084503730304</v>
      </c>
      <c r="L106" s="27">
        <f t="shared" si="15"/>
        <v>2.2691593081387555</v>
      </c>
      <c r="M106" s="18">
        <f t="shared" si="12"/>
        <v>0.73529411764705888</v>
      </c>
      <c r="N106" s="27">
        <f t="shared" si="11"/>
        <v>2.2374340810831224</v>
      </c>
      <c r="O106" s="10"/>
      <c r="P106" s="10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 s="32" customFormat="1">
      <c r="A107" s="42">
        <v>104</v>
      </c>
      <c r="B107" s="42">
        <v>1</v>
      </c>
      <c r="C107" s="19" t="s">
        <v>1585</v>
      </c>
      <c r="D107" s="19" t="s">
        <v>1266</v>
      </c>
      <c r="E107" s="29" t="s">
        <v>334</v>
      </c>
      <c r="F107" s="29" t="s">
        <v>335</v>
      </c>
      <c r="G107" s="29"/>
      <c r="H107" s="42">
        <v>26.099</v>
      </c>
      <c r="I107" s="42">
        <v>344850</v>
      </c>
      <c r="J107" s="27">
        <f t="shared" si="13"/>
        <v>2.3663820276233594</v>
      </c>
      <c r="K107" s="27">
        <f t="shared" si="14"/>
        <v>7.4863186472562475</v>
      </c>
      <c r="L107" s="27">
        <f t="shared" si="15"/>
        <v>7.0512766487252669</v>
      </c>
      <c r="M107" s="18">
        <f t="shared" si="12"/>
        <v>0.76470588235294124</v>
      </c>
      <c r="N107" s="27">
        <f t="shared" si="11"/>
        <v>7.1536394719090275</v>
      </c>
      <c r="O107" s="10"/>
      <c r="P107" s="10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 s="32" customFormat="1">
      <c r="A108" s="42">
        <v>105</v>
      </c>
      <c r="B108" s="42">
        <v>1</v>
      </c>
      <c r="C108" s="19" t="s">
        <v>1586</v>
      </c>
      <c r="D108" s="19" t="s">
        <v>1264</v>
      </c>
      <c r="E108" s="29" t="s">
        <v>336</v>
      </c>
      <c r="F108" s="29" t="s">
        <v>337</v>
      </c>
      <c r="G108" s="29"/>
      <c r="H108" s="42" t="s">
        <v>102</v>
      </c>
      <c r="I108" s="42" t="s">
        <v>102</v>
      </c>
      <c r="J108" s="27" t="e">
        <f t="shared" si="13"/>
        <v>#VALUE!</v>
      </c>
      <c r="K108" s="27" t="e">
        <f t="shared" si="14"/>
        <v>#VALUE!</v>
      </c>
      <c r="L108" s="27" t="e">
        <f t="shared" si="15"/>
        <v>#VALUE!</v>
      </c>
      <c r="M108" s="18">
        <f t="shared" si="12"/>
        <v>0.79411764705882359</v>
      </c>
      <c r="N108" s="27" t="e">
        <f t="shared" si="11"/>
        <v>#VALUE!</v>
      </c>
      <c r="O108" s="10"/>
      <c r="P108" s="10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 s="32" customFormat="1">
      <c r="A109" s="42">
        <v>106</v>
      </c>
      <c r="B109" s="42">
        <v>1</v>
      </c>
      <c r="C109" s="19" t="s">
        <v>1587</v>
      </c>
      <c r="D109" s="19" t="s">
        <v>1270</v>
      </c>
      <c r="E109" s="29" t="s">
        <v>338</v>
      </c>
      <c r="F109" s="29" t="s">
        <v>339</v>
      </c>
      <c r="G109" s="29"/>
      <c r="H109" s="42">
        <v>26.055</v>
      </c>
      <c r="I109" s="42">
        <v>247215</v>
      </c>
      <c r="J109" s="27">
        <f t="shared" si="13"/>
        <v>1.6669508281276864</v>
      </c>
      <c r="K109" s="27">
        <f t="shared" si="14"/>
        <v>5.3991641548558116</v>
      </c>
      <c r="L109" s="27">
        <f t="shared" si="15"/>
        <v>5.1811251364759512</v>
      </c>
      <c r="M109" s="18">
        <f t="shared" si="12"/>
        <v>0.82352941176470595</v>
      </c>
      <c r="N109" s="27">
        <f t="shared" si="11"/>
        <v>5.2196026103076916</v>
      </c>
      <c r="O109" s="10"/>
      <c r="P109" s="10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 s="32" customFormat="1">
      <c r="A110" s="42">
        <v>107</v>
      </c>
      <c r="B110" s="42">
        <v>1</v>
      </c>
      <c r="C110" s="19" t="s">
        <v>1588</v>
      </c>
      <c r="D110" s="19" t="s">
        <v>1270</v>
      </c>
      <c r="E110" s="29" t="s">
        <v>340</v>
      </c>
      <c r="F110" s="29" t="s">
        <v>341</v>
      </c>
      <c r="G110" s="29"/>
      <c r="H110" s="42">
        <v>26.085000000000001</v>
      </c>
      <c r="I110" s="42">
        <v>307962</v>
      </c>
      <c r="J110" s="27">
        <f t="shared" si="13"/>
        <v>2.10212619634363</v>
      </c>
      <c r="K110" s="27">
        <f t="shared" si="14"/>
        <v>6.6977596784882101</v>
      </c>
      <c r="L110" s="27">
        <f t="shared" si="15"/>
        <v>6.3447047330817705</v>
      </c>
      <c r="M110" s="18">
        <f t="shared" si="12"/>
        <v>0.85294117647058831</v>
      </c>
      <c r="N110" s="27">
        <f t="shared" si="11"/>
        <v>6.3966245779944826</v>
      </c>
      <c r="O110" s="10"/>
      <c r="P110" s="10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 s="32" customFormat="1">
      <c r="A111" s="42">
        <v>108</v>
      </c>
      <c r="B111" s="42">
        <v>1</v>
      </c>
      <c r="C111" s="19" t="s">
        <v>1589</v>
      </c>
      <c r="D111" s="19" t="s">
        <v>1270</v>
      </c>
      <c r="E111" s="29" t="s">
        <v>342</v>
      </c>
      <c r="F111" s="29" t="s">
        <v>343</v>
      </c>
      <c r="G111" s="29"/>
      <c r="H111" s="42">
        <v>26.158999999999999</v>
      </c>
      <c r="I111" s="42">
        <v>86748</v>
      </c>
      <c r="J111" s="27">
        <f t="shared" si="13"/>
        <v>0.51740787437675506</v>
      </c>
      <c r="K111" s="27">
        <f t="shared" si="14"/>
        <v>1.9688428568374698</v>
      </c>
      <c r="L111" s="27">
        <f t="shared" si="15"/>
        <v>2.1074568544448065</v>
      </c>
      <c r="M111" s="18">
        <f t="shared" si="12"/>
        <v>0.88235294117647067</v>
      </c>
      <c r="N111" s="27">
        <f t="shared" si="11"/>
        <v>2.0911493253145315</v>
      </c>
      <c r="O111" s="10"/>
      <c r="P111" s="10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 s="32" customFormat="1">
      <c r="A112" s="42">
        <v>109</v>
      </c>
      <c r="B112" s="42">
        <v>1</v>
      </c>
      <c r="C112" s="19" t="s">
        <v>1590</v>
      </c>
      <c r="D112" s="19" t="s">
        <v>1266</v>
      </c>
      <c r="E112" s="29" t="s">
        <v>344</v>
      </c>
      <c r="F112" s="29" t="s">
        <v>345</v>
      </c>
      <c r="G112" s="29"/>
      <c r="H112" s="42">
        <v>26.187999999999999</v>
      </c>
      <c r="I112" s="42">
        <v>213574</v>
      </c>
      <c r="J112" s="27">
        <f t="shared" si="13"/>
        <v>1.4259556421571438</v>
      </c>
      <c r="K112" s="27">
        <f t="shared" si="14"/>
        <v>4.6800166741486562</v>
      </c>
      <c r="L112" s="27">
        <f t="shared" si="15"/>
        <v>4.5367479456777824</v>
      </c>
      <c r="M112" s="18">
        <f t="shared" si="12"/>
        <v>0.91176470588235303</v>
      </c>
      <c r="N112" s="27">
        <f t="shared" si="11"/>
        <v>4.549389304072271</v>
      </c>
      <c r="O112" s="10"/>
      <c r="P112" s="10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 s="32" customFormat="1">
      <c r="A113" s="42">
        <v>110</v>
      </c>
      <c r="B113" s="42">
        <v>1</v>
      </c>
      <c r="C113" s="19" t="s">
        <v>1591</v>
      </c>
      <c r="D113" s="19" t="s">
        <v>1264</v>
      </c>
      <c r="E113" s="29" t="s">
        <v>346</v>
      </c>
      <c r="F113" s="29" t="s">
        <v>347</v>
      </c>
      <c r="G113" s="29"/>
      <c r="H113" s="42">
        <v>26.148</v>
      </c>
      <c r="I113" s="42">
        <v>42182</v>
      </c>
      <c r="J113" s="27">
        <f t="shared" si="13"/>
        <v>0.19814889105392861</v>
      </c>
      <c r="K113" s="27">
        <f t="shared" si="14"/>
        <v>1.0161504093717266</v>
      </c>
      <c r="L113" s="27">
        <f t="shared" si="15"/>
        <v>1.253816538012144</v>
      </c>
      <c r="M113" s="18">
        <f t="shared" si="12"/>
        <v>0.94117647058823539</v>
      </c>
      <c r="N113" s="27">
        <f t="shared" si="11"/>
        <v>1.2398361775038842</v>
      </c>
      <c r="O113" s="10"/>
      <c r="P113" s="10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 s="32" customFormat="1">
      <c r="A114" s="42">
        <v>111</v>
      </c>
      <c r="B114" s="42">
        <v>1</v>
      </c>
      <c r="C114" s="19" t="s">
        <v>1592</v>
      </c>
      <c r="D114" s="19" t="s">
        <v>1270</v>
      </c>
      <c r="E114" s="29" t="s">
        <v>348</v>
      </c>
      <c r="F114" s="29" t="s">
        <v>349</v>
      </c>
      <c r="G114" s="29"/>
      <c r="H114" s="42">
        <v>26.155999999999999</v>
      </c>
      <c r="I114" s="42">
        <v>147480</v>
      </c>
      <c r="J114" s="27">
        <f t="shared" si="13"/>
        <v>0.95247578657802734</v>
      </c>
      <c r="K114" s="27">
        <f t="shared" si="14"/>
        <v>3.2671177237649371</v>
      </c>
      <c r="L114" s="27">
        <f t="shared" si="15"/>
        <v>3.2707491332579921</v>
      </c>
      <c r="M114" s="18">
        <f t="shared" si="12"/>
        <v>0.97058823529411775</v>
      </c>
      <c r="N114" s="27">
        <f t="shared" si="11"/>
        <v>3.2706423270964318</v>
      </c>
      <c r="O114" s="10"/>
      <c r="P114" s="7" t="s">
        <v>1828</v>
      </c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 s="32" customFormat="1">
      <c r="A115" s="42">
        <v>112</v>
      </c>
      <c r="B115" s="42">
        <v>1</v>
      </c>
      <c r="C115" s="19" t="s">
        <v>1593</v>
      </c>
      <c r="D115" s="19" t="s">
        <v>1266</v>
      </c>
      <c r="E115" s="29" t="s">
        <v>350</v>
      </c>
      <c r="F115" s="29" t="s">
        <v>351</v>
      </c>
      <c r="G115" s="29"/>
      <c r="H115" s="42">
        <v>26.146000000000001</v>
      </c>
      <c r="I115" s="42">
        <v>290808</v>
      </c>
      <c r="J115" s="27">
        <f t="shared" si="13"/>
        <v>1.9792394979654995</v>
      </c>
      <c r="K115" s="27">
        <f t="shared" si="14"/>
        <v>6.3310566707283185</v>
      </c>
      <c r="L115" s="27">
        <f t="shared" si="15"/>
        <v>6.0161281054264757</v>
      </c>
      <c r="M115" s="18">
        <f t="shared" si="12"/>
        <v>1</v>
      </c>
      <c r="N115" s="27">
        <f t="shared" si="11"/>
        <v>6.0161281054264757</v>
      </c>
      <c r="O115" s="10"/>
      <c r="P115" s="7" t="s">
        <v>1826</v>
      </c>
      <c r="Q115" s="21" t="s">
        <v>94</v>
      </c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s="32" customFormat="1">
      <c r="A116" s="42">
        <v>106</v>
      </c>
      <c r="B116" s="42"/>
      <c r="C116" s="19"/>
      <c r="D116" s="19"/>
      <c r="E116" s="29" t="s">
        <v>128</v>
      </c>
      <c r="F116" s="23" t="s">
        <v>424</v>
      </c>
      <c r="G116" s="29"/>
      <c r="H116" s="42">
        <v>26.134</v>
      </c>
      <c r="I116" s="22">
        <v>1037317</v>
      </c>
      <c r="J116" s="27">
        <f t="shared" si="13"/>
        <v>7.3270316350507194</v>
      </c>
      <c r="K116" s="27">
        <f t="shared" si="14"/>
        <v>22.289264413518886</v>
      </c>
      <c r="L116" s="27">
        <f t="shared" si="15"/>
        <v>20.315149309479573</v>
      </c>
      <c r="M116" s="18"/>
      <c r="N116" s="27"/>
      <c r="O116" s="10"/>
      <c r="P116" s="44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s="32" customFormat="1">
      <c r="A117" s="42">
        <v>107</v>
      </c>
      <c r="B117" s="42"/>
      <c r="C117" s="19"/>
      <c r="D117" s="19"/>
      <c r="E117" s="29" t="s">
        <v>124</v>
      </c>
      <c r="F117" s="20" t="s">
        <v>421</v>
      </c>
      <c r="G117" s="29"/>
      <c r="H117" s="42">
        <v>26.158000000000001</v>
      </c>
      <c r="I117" s="22">
        <v>459340</v>
      </c>
      <c r="J117" s="27">
        <f t="shared" si="13"/>
        <v>3.1865579689380481</v>
      </c>
      <c r="K117" s="27">
        <f t="shared" si="14"/>
        <v>9.9337843904316045</v>
      </c>
      <c r="L117" s="27">
        <f t="shared" si="15"/>
        <v>9.2442775872967218</v>
      </c>
      <c r="M117" s="18"/>
      <c r="N117" s="27"/>
      <c r="O117" s="10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s="32" customFormat="1">
      <c r="A118" s="42">
        <v>108</v>
      </c>
      <c r="B118" s="42"/>
      <c r="C118" s="19"/>
      <c r="D118" s="19"/>
      <c r="E118" s="29" t="s">
        <v>120</v>
      </c>
      <c r="F118" s="20" t="s">
        <v>418</v>
      </c>
      <c r="G118" s="29"/>
      <c r="H118" s="42">
        <v>26.163</v>
      </c>
      <c r="I118" s="22">
        <v>251383</v>
      </c>
      <c r="J118" s="27">
        <f t="shared" si="13"/>
        <v>1.6968092727376927</v>
      </c>
      <c r="K118" s="27">
        <f t="shared" si="14"/>
        <v>5.4882639645994997</v>
      </c>
      <c r="L118" s="27">
        <f t="shared" si="15"/>
        <v>5.2609611737889557</v>
      </c>
      <c r="M118" s="18"/>
      <c r="N118" s="27"/>
      <c r="O118" s="10"/>
      <c r="P118" s="44">
        <v>0.5</v>
      </c>
      <c r="Q118" s="42">
        <v>15977</v>
      </c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s="32" customFormat="1">
      <c r="A119" s="42">
        <v>109</v>
      </c>
      <c r="B119" s="42"/>
      <c r="C119" s="19"/>
      <c r="D119" s="19"/>
      <c r="E119" s="29" t="s">
        <v>116</v>
      </c>
      <c r="F119" s="20" t="s">
        <v>415</v>
      </c>
      <c r="G119" s="29"/>
      <c r="H119" s="42">
        <v>26.2</v>
      </c>
      <c r="I119" s="22">
        <v>103450</v>
      </c>
      <c r="J119" s="27">
        <f t="shared" si="13"/>
        <v>0.63705656484612294</v>
      </c>
      <c r="K119" s="27">
        <f t="shared" si="14"/>
        <v>2.325883409222087</v>
      </c>
      <c r="L119" s="27">
        <f t="shared" si="15"/>
        <v>2.4273756392820887</v>
      </c>
      <c r="M119" s="18"/>
      <c r="N119" s="27"/>
      <c r="O119" s="10"/>
      <c r="P119" s="44">
        <v>2.5</v>
      </c>
      <c r="Q119" s="42">
        <v>103450</v>
      </c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s="32" customFormat="1">
      <c r="A120" s="42">
        <v>110</v>
      </c>
      <c r="B120" s="42"/>
      <c r="C120" s="19"/>
      <c r="D120" s="19"/>
      <c r="E120" s="29" t="s">
        <v>112</v>
      </c>
      <c r="F120" s="20" t="s">
        <v>412</v>
      </c>
      <c r="G120" s="29"/>
      <c r="H120" s="42" t="s">
        <v>102</v>
      </c>
      <c r="I120" s="42" t="s">
        <v>102</v>
      </c>
      <c r="J120" s="27" t="e">
        <f t="shared" si="13"/>
        <v>#VALUE!</v>
      </c>
      <c r="K120" s="27" t="e">
        <f t="shared" si="14"/>
        <v>#VALUE!</v>
      </c>
      <c r="L120" s="27" t="e">
        <f t="shared" si="15"/>
        <v>#VALUE!</v>
      </c>
      <c r="M120" s="18"/>
      <c r="N120" s="27"/>
      <c r="O120" s="10"/>
      <c r="P120" s="44">
        <v>5</v>
      </c>
      <c r="Q120" s="42">
        <v>251383</v>
      </c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s="32" customFormat="1">
      <c r="A121" s="42">
        <v>111</v>
      </c>
      <c r="B121" s="42"/>
      <c r="C121" s="19"/>
      <c r="D121" s="19"/>
      <c r="E121" s="29" t="s">
        <v>108</v>
      </c>
      <c r="F121" s="20" t="s">
        <v>410</v>
      </c>
      <c r="G121" s="29"/>
      <c r="H121" s="42">
        <v>26.356000000000002</v>
      </c>
      <c r="I121" s="22">
        <v>15977</v>
      </c>
      <c r="J121" s="27">
        <f t="shared" si="13"/>
        <v>1.0423233423118803E-2</v>
      </c>
      <c r="K121" s="27">
        <f t="shared" si="14"/>
        <v>0.45596314585604653</v>
      </c>
      <c r="L121" s="27">
        <f t="shared" si="15"/>
        <v>0.75187235428199284</v>
      </c>
      <c r="M121" s="18"/>
      <c r="N121" s="27"/>
      <c r="O121" s="10"/>
      <c r="P121" s="44">
        <v>10</v>
      </c>
      <c r="Q121" s="42">
        <v>459340</v>
      </c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s="32" customFormat="1">
      <c r="A122" s="42">
        <v>112</v>
      </c>
      <c r="B122" s="42"/>
      <c r="C122" s="19"/>
      <c r="D122" s="19"/>
      <c r="E122" s="29" t="s">
        <v>104</v>
      </c>
      <c r="F122" s="20" t="s">
        <v>408</v>
      </c>
      <c r="G122" s="29"/>
      <c r="H122" s="42" t="s">
        <v>102</v>
      </c>
      <c r="I122" s="42" t="s">
        <v>102</v>
      </c>
      <c r="J122" s="27"/>
      <c r="K122" s="27"/>
      <c r="L122" s="27"/>
      <c r="M122" s="18"/>
      <c r="N122" s="27"/>
      <c r="O122" s="10"/>
      <c r="P122" s="44">
        <v>20</v>
      </c>
      <c r="Q122" s="42">
        <v>1037317</v>
      </c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s="32" customFormat="1">
      <c r="A123" s="42">
        <v>113</v>
      </c>
      <c r="B123" s="42"/>
      <c r="C123" s="19"/>
      <c r="D123" s="19"/>
      <c r="E123" s="29" t="s">
        <v>99</v>
      </c>
      <c r="F123" s="29" t="s">
        <v>101</v>
      </c>
      <c r="G123" s="29" t="s">
        <v>102</v>
      </c>
      <c r="H123" s="42" t="s">
        <v>102</v>
      </c>
      <c r="I123" s="42" t="s">
        <v>102</v>
      </c>
      <c r="J123" s="27"/>
      <c r="K123" s="27"/>
      <c r="L123" s="27"/>
      <c r="M123" s="18"/>
      <c r="N123" s="27"/>
      <c r="O123" s="10"/>
      <c r="P123" s="10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s="32" customFormat="1">
      <c r="A124" s="42">
        <v>114</v>
      </c>
      <c r="B124" s="42"/>
      <c r="C124" s="42"/>
      <c r="D124" s="42"/>
      <c r="E124" s="29" t="s">
        <v>352</v>
      </c>
      <c r="F124" s="29" t="s">
        <v>133</v>
      </c>
      <c r="G124" s="29"/>
      <c r="H124" s="42" t="s">
        <v>102</v>
      </c>
      <c r="I124" s="42" t="s">
        <v>102</v>
      </c>
      <c r="J124" s="27"/>
      <c r="K124" s="27"/>
      <c r="L124" s="27"/>
      <c r="M124" s="18"/>
      <c r="N124" s="27"/>
      <c r="O124" s="10"/>
      <c r="P124" s="10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s="32" customFormat="1">
      <c r="A125" s="42">
        <v>115</v>
      </c>
      <c r="B125" s="42"/>
      <c r="C125" s="42"/>
      <c r="D125" s="42"/>
      <c r="E125" s="29" t="s">
        <v>353</v>
      </c>
      <c r="F125" s="29" t="s">
        <v>133</v>
      </c>
      <c r="G125" s="29"/>
      <c r="H125" s="42" t="s">
        <v>102</v>
      </c>
      <c r="I125" s="42" t="s">
        <v>102</v>
      </c>
      <c r="J125" s="27"/>
      <c r="K125" s="27"/>
      <c r="L125" s="27"/>
      <c r="M125" s="18"/>
      <c r="N125" s="27"/>
      <c r="O125" s="10"/>
      <c r="P125" s="10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s="32" customFormat="1">
      <c r="A126" s="42" t="s">
        <v>1821</v>
      </c>
      <c r="B126" s="42"/>
      <c r="C126" s="42"/>
      <c r="D126" s="17"/>
      <c r="E126" s="29"/>
      <c r="F126" s="29"/>
      <c r="G126" s="29"/>
      <c r="H126" s="42"/>
      <c r="I126" s="28"/>
      <c r="J126" s="27"/>
      <c r="K126" s="27"/>
      <c r="L126" s="27"/>
      <c r="M126" s="27"/>
      <c r="N126" s="27"/>
      <c r="O126" s="10"/>
      <c r="P126" s="10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s="33" customFormat="1" ht="15" customHeight="1">
      <c r="A127" s="42"/>
      <c r="B127" s="42"/>
      <c r="C127" s="42"/>
      <c r="D127" s="17"/>
      <c r="E127" s="42" t="s">
        <v>87</v>
      </c>
      <c r="F127" s="42" t="s">
        <v>88</v>
      </c>
      <c r="G127" s="42" t="s">
        <v>89</v>
      </c>
      <c r="H127" s="42" t="s">
        <v>90</v>
      </c>
      <c r="I127" s="42" t="s">
        <v>94</v>
      </c>
      <c r="J127" s="18" t="s">
        <v>1258</v>
      </c>
      <c r="K127" s="18" t="s">
        <v>1259</v>
      </c>
      <c r="L127" s="18" t="s">
        <v>1643</v>
      </c>
      <c r="M127" s="18" t="s">
        <v>1823</v>
      </c>
      <c r="N127" s="18" t="s">
        <v>1260</v>
      </c>
      <c r="O127" s="9" t="s">
        <v>1261</v>
      </c>
      <c r="P127" s="9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spans="1:29" s="32" customFormat="1">
      <c r="A128" s="42">
        <v>1</v>
      </c>
      <c r="B128" s="42"/>
      <c r="C128" s="42"/>
      <c r="D128" s="17"/>
      <c r="E128" s="29" t="s">
        <v>426</v>
      </c>
      <c r="F128" s="29" t="s">
        <v>427</v>
      </c>
      <c r="G128" s="29" t="s">
        <v>428</v>
      </c>
      <c r="H128" s="42" t="s">
        <v>102</v>
      </c>
      <c r="I128" s="42" t="s">
        <v>102</v>
      </c>
      <c r="J128" s="27"/>
      <c r="K128" s="27"/>
      <c r="L128" s="27"/>
      <c r="M128" s="27"/>
      <c r="N128" s="27"/>
      <c r="O128" s="10"/>
      <c r="P128" s="7" t="s">
        <v>1830</v>
      </c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s="32" customFormat="1">
      <c r="A129" s="42">
        <v>2</v>
      </c>
      <c r="B129" s="42"/>
      <c r="C129" s="42"/>
      <c r="D129" s="42"/>
      <c r="E129" s="29" t="s">
        <v>423</v>
      </c>
      <c r="F129" s="29" t="s">
        <v>125</v>
      </c>
      <c r="G129" s="23" t="s">
        <v>424</v>
      </c>
      <c r="H129" s="42">
        <v>22.582999999999998</v>
      </c>
      <c r="I129" s="22">
        <v>842943</v>
      </c>
      <c r="J129" s="27">
        <f>(I129+4688.4)/41604</f>
        <v>20.373795788866456</v>
      </c>
      <c r="K129" s="27">
        <f>(I129+8832.9)/40987</f>
        <v>20.781611242589115</v>
      </c>
      <c r="L129" s="27">
        <f>(I129+8832.9)/41247</f>
        <v>20.65061459015201</v>
      </c>
      <c r="M129" s="27">
        <f>(I129-1161)/41247</f>
        <v>20.408320605134918</v>
      </c>
      <c r="N129" s="27"/>
      <c r="O129" s="10"/>
      <c r="P129" s="7" t="s">
        <v>1826</v>
      </c>
      <c r="Q129" s="21" t="s">
        <v>94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s="32" customFormat="1">
      <c r="A130" s="42">
        <v>3</v>
      </c>
      <c r="B130" s="42"/>
      <c r="C130" s="42"/>
      <c r="D130" s="42"/>
      <c r="E130" s="29" t="s">
        <v>420</v>
      </c>
      <c r="F130" s="29" t="s">
        <v>121</v>
      </c>
      <c r="G130" s="20" t="s">
        <v>421</v>
      </c>
      <c r="H130" s="42">
        <v>22.603000000000002</v>
      </c>
      <c r="I130" s="22">
        <v>375743</v>
      </c>
      <c r="J130" s="27">
        <f t="shared" ref="J130:J168" si="16">(I130+4688.4)/41604</f>
        <v>9.1441063359292389</v>
      </c>
      <c r="K130" s="27">
        <f t="shared" ref="K130:K168" si="17">(I130+8832.9)/40987</f>
        <v>9.3828750579452027</v>
      </c>
      <c r="L130" s="27">
        <f t="shared" ref="L130:L168" si="18">(I130+8832.9)/41247</f>
        <v>9.3237302106819904</v>
      </c>
      <c r="M130" s="27">
        <f t="shared" ref="M130:M168" si="19">(I130-1161)/41247</f>
        <v>9.0814362256648966</v>
      </c>
      <c r="N130" s="27"/>
      <c r="O130" s="10"/>
      <c r="P130" s="44">
        <v>0.1</v>
      </c>
      <c r="Q130" s="28">
        <v>3183</v>
      </c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s="32" customFormat="1">
      <c r="A131" s="42">
        <v>4</v>
      </c>
      <c r="B131" s="42"/>
      <c r="C131" s="42"/>
      <c r="D131" s="42"/>
      <c r="E131" s="29" t="s">
        <v>417</v>
      </c>
      <c r="F131" s="29" t="s">
        <v>117</v>
      </c>
      <c r="G131" s="20" t="s">
        <v>418</v>
      </c>
      <c r="H131" s="42">
        <v>22.619</v>
      </c>
      <c r="I131" s="22">
        <v>202995</v>
      </c>
      <c r="J131" s="27">
        <f t="shared" si="16"/>
        <v>4.9919094317854054</v>
      </c>
      <c r="K131" s="27">
        <f t="shared" si="17"/>
        <v>5.168172835289238</v>
      </c>
      <c r="L131" s="27">
        <f t="shared" si="18"/>
        <v>5.1355953160229832</v>
      </c>
      <c r="M131" s="27">
        <f t="shared" si="19"/>
        <v>4.8933013310058913</v>
      </c>
      <c r="N131" s="27"/>
      <c r="O131" s="10"/>
      <c r="P131" s="44">
        <v>0.25</v>
      </c>
      <c r="Q131" s="28">
        <v>9043</v>
      </c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s="32" customFormat="1">
      <c r="A132" s="42">
        <v>5</v>
      </c>
      <c r="B132" s="42"/>
      <c r="C132" s="42"/>
      <c r="D132" s="42"/>
      <c r="E132" s="29" t="s">
        <v>414</v>
      </c>
      <c r="F132" s="29" t="s">
        <v>113</v>
      </c>
      <c r="G132" s="20" t="s">
        <v>415</v>
      </c>
      <c r="H132" s="42">
        <v>22.616</v>
      </c>
      <c r="I132" s="22">
        <v>104392</v>
      </c>
      <c r="J132" s="27">
        <f t="shared" si="16"/>
        <v>2.6218728968368423</v>
      </c>
      <c r="K132" s="27">
        <f t="shared" si="17"/>
        <v>2.7624588284090077</v>
      </c>
      <c r="L132" s="27">
        <f t="shared" si="18"/>
        <v>2.7450457002933546</v>
      </c>
      <c r="M132" s="27">
        <f t="shared" si="19"/>
        <v>2.5027517152762626</v>
      </c>
      <c r="N132" s="27"/>
      <c r="O132" s="10"/>
      <c r="P132" s="44">
        <v>0.5</v>
      </c>
      <c r="Q132" s="28">
        <v>18871</v>
      </c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s="32" customFormat="1">
      <c r="A133" s="42">
        <v>6</v>
      </c>
      <c r="B133" s="42"/>
      <c r="C133" s="42"/>
      <c r="D133" s="42"/>
      <c r="E133" s="29" t="s">
        <v>411</v>
      </c>
      <c r="F133" s="29" t="s">
        <v>109</v>
      </c>
      <c r="G133" s="20" t="s">
        <v>412</v>
      </c>
      <c r="H133" s="42">
        <v>22.626999999999999</v>
      </c>
      <c r="I133" s="22">
        <v>39561</v>
      </c>
      <c r="J133" s="27">
        <f t="shared" si="16"/>
        <v>1.0635852321892125</v>
      </c>
      <c r="K133" s="27">
        <f t="shared" si="17"/>
        <v>1.1807133969307342</v>
      </c>
      <c r="L133" s="27">
        <f t="shared" si="18"/>
        <v>1.1732707833296967</v>
      </c>
      <c r="M133" s="27">
        <f t="shared" si="19"/>
        <v>0.9309767983126046</v>
      </c>
      <c r="N133" s="27"/>
      <c r="O133" s="10"/>
      <c r="P133" s="44">
        <v>1</v>
      </c>
      <c r="Q133" s="28">
        <v>39561</v>
      </c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s="32" customFormat="1">
      <c r="A134" s="42">
        <v>7</v>
      </c>
      <c r="B134" s="42"/>
      <c r="C134" s="42"/>
      <c r="D134" s="42"/>
      <c r="E134" s="29" t="s">
        <v>429</v>
      </c>
      <c r="F134" s="29" t="s">
        <v>105</v>
      </c>
      <c r="G134" s="20" t="s">
        <v>410</v>
      </c>
      <c r="H134" s="42">
        <v>22.625</v>
      </c>
      <c r="I134" s="22">
        <v>18871</v>
      </c>
      <c r="J134" s="27">
        <f t="shared" si="16"/>
        <v>0.56627728103067021</v>
      </c>
      <c r="K134" s="27">
        <f t="shared" si="17"/>
        <v>0.67591919389074584</v>
      </c>
      <c r="L134" s="27">
        <f t="shared" si="18"/>
        <v>0.67165854486386889</v>
      </c>
      <c r="M134" s="27">
        <f t="shared" si="19"/>
        <v>0.42936455984677674</v>
      </c>
      <c r="N134" s="27"/>
      <c r="O134" s="10"/>
      <c r="P134" s="44">
        <v>2.5</v>
      </c>
      <c r="Q134" s="28">
        <v>104392</v>
      </c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s="32" customFormat="1">
      <c r="A135" s="42">
        <v>8</v>
      </c>
      <c r="B135" s="42"/>
      <c r="C135" s="42"/>
      <c r="D135" s="42"/>
      <c r="E135" s="29" t="s">
        <v>430</v>
      </c>
      <c r="F135" s="29" t="s">
        <v>100</v>
      </c>
      <c r="G135" s="20" t="s">
        <v>408</v>
      </c>
      <c r="H135" s="42">
        <v>22.616</v>
      </c>
      <c r="I135" s="22">
        <v>9043</v>
      </c>
      <c r="J135" s="27">
        <f t="shared" si="16"/>
        <v>0.3300499951927699</v>
      </c>
      <c r="K135" s="27">
        <f t="shared" si="17"/>
        <v>0.43613584795178961</v>
      </c>
      <c r="L135" s="27">
        <f t="shared" si="18"/>
        <v>0.43338667054573671</v>
      </c>
      <c r="M135" s="27">
        <f t="shared" si="19"/>
        <v>0.1910926855286445</v>
      </c>
      <c r="N135" s="27"/>
      <c r="O135" s="10"/>
      <c r="P135" s="44">
        <v>5</v>
      </c>
      <c r="Q135" s="28">
        <v>202995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s="32" customFormat="1">
      <c r="A136" s="42">
        <v>9</v>
      </c>
      <c r="B136" s="42"/>
      <c r="C136" s="42"/>
      <c r="D136" s="42"/>
      <c r="E136" s="29" t="s">
        <v>431</v>
      </c>
      <c r="F136" s="29" t="s">
        <v>639</v>
      </c>
      <c r="G136" s="20" t="s">
        <v>406</v>
      </c>
      <c r="H136" s="42">
        <v>22.641999999999999</v>
      </c>
      <c r="I136" s="22">
        <v>3183</v>
      </c>
      <c r="J136" s="27">
        <f t="shared" si="16"/>
        <v>0.18919815402365156</v>
      </c>
      <c r="K136" s="27">
        <f t="shared" si="17"/>
        <v>0.29316368604679532</v>
      </c>
      <c r="L136" s="27">
        <f t="shared" si="18"/>
        <v>0.29131573205324024</v>
      </c>
      <c r="M136" s="27">
        <f t="shared" si="19"/>
        <v>4.9021747036148082E-2</v>
      </c>
      <c r="N136" s="27"/>
      <c r="O136" s="10"/>
      <c r="P136" s="44">
        <v>10</v>
      </c>
      <c r="Q136" s="28">
        <v>378610</v>
      </c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 s="32" customFormat="1">
      <c r="A137" s="42">
        <v>10</v>
      </c>
      <c r="B137" s="42"/>
      <c r="C137" s="42"/>
      <c r="D137" s="42"/>
      <c r="E137" s="29" t="s">
        <v>432</v>
      </c>
      <c r="F137" s="29" t="s">
        <v>191</v>
      </c>
      <c r="G137" s="29" t="s">
        <v>192</v>
      </c>
      <c r="H137" s="42" t="s">
        <v>102</v>
      </c>
      <c r="I137" s="42" t="s">
        <v>102</v>
      </c>
      <c r="J137" s="27" t="e">
        <f t="shared" si="16"/>
        <v>#VALUE!</v>
      </c>
      <c r="K137" s="27" t="e">
        <f t="shared" si="17"/>
        <v>#VALUE!</v>
      </c>
      <c r="L137" s="27" t="e">
        <f t="shared" si="18"/>
        <v>#VALUE!</v>
      </c>
      <c r="M137" s="27" t="e">
        <f t="shared" si="19"/>
        <v>#VALUE!</v>
      </c>
      <c r="N137" s="27"/>
      <c r="O137" s="10"/>
      <c r="P137" s="44">
        <v>20</v>
      </c>
      <c r="Q137" s="28">
        <v>842943</v>
      </c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 s="32" customFormat="1">
      <c r="A138" s="42">
        <v>11</v>
      </c>
      <c r="B138" s="19">
        <v>2</v>
      </c>
      <c r="C138" s="19" t="s">
        <v>1594</v>
      </c>
      <c r="D138" s="19" t="s">
        <v>1270</v>
      </c>
      <c r="E138" s="29" t="s">
        <v>433</v>
      </c>
      <c r="F138" s="29" t="s">
        <v>143</v>
      </c>
      <c r="G138" s="29" t="s">
        <v>143</v>
      </c>
      <c r="H138" s="42">
        <v>22.565000000000001</v>
      </c>
      <c r="I138" s="42">
        <v>172096</v>
      </c>
      <c r="J138" s="27">
        <f t="shared" si="16"/>
        <v>4.2492164214979331</v>
      </c>
      <c r="K138" s="27">
        <f t="shared" si="17"/>
        <v>4.4142996559884837</v>
      </c>
      <c r="L138" s="27">
        <f t="shared" si="18"/>
        <v>4.3864741678182657</v>
      </c>
      <c r="M138" s="27">
        <f t="shared" si="19"/>
        <v>4.1441801828011737</v>
      </c>
      <c r="N138" s="18">
        <f>1/(41-10)</f>
        <v>3.2258064516129031E-2</v>
      </c>
      <c r="O138" s="9">
        <f t="shared" ref="O138:O168" si="20">J138+N138*(K138-J138)</f>
        <v>4.2545416871266601</v>
      </c>
      <c r="P138" s="10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 s="32" customFormat="1">
      <c r="A139" s="42">
        <v>12</v>
      </c>
      <c r="B139" s="19">
        <v>2</v>
      </c>
      <c r="C139" s="19" t="s">
        <v>1595</v>
      </c>
      <c r="D139" s="19" t="s">
        <v>1270</v>
      </c>
      <c r="E139" s="29" t="s">
        <v>434</v>
      </c>
      <c r="F139" s="29" t="s">
        <v>144</v>
      </c>
      <c r="G139" s="29" t="s">
        <v>144</v>
      </c>
      <c r="H139" s="42">
        <v>22.606000000000002</v>
      </c>
      <c r="I139" s="42">
        <v>136631</v>
      </c>
      <c r="J139" s="27">
        <f t="shared" si="16"/>
        <v>3.3967743486203248</v>
      </c>
      <c r="K139" s="27">
        <f t="shared" si="17"/>
        <v>3.5490253007051016</v>
      </c>
      <c r="L139" s="27">
        <f t="shared" si="18"/>
        <v>3.5266540596891893</v>
      </c>
      <c r="M139" s="27">
        <f t="shared" si="19"/>
        <v>3.2843600746720973</v>
      </c>
      <c r="N139" s="18">
        <f t="shared" ref="N139:N168" si="21">$N$138+N138</f>
        <v>6.4516129032258063E-2</v>
      </c>
      <c r="O139" s="9">
        <f t="shared" si="20"/>
        <v>3.4065969906903102</v>
      </c>
      <c r="P139" s="10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 s="32" customFormat="1">
      <c r="A140" s="42">
        <v>13</v>
      </c>
      <c r="B140" s="19">
        <v>2</v>
      </c>
      <c r="C140" s="19" t="s">
        <v>1596</v>
      </c>
      <c r="D140" s="19" t="s">
        <v>1270</v>
      </c>
      <c r="E140" s="29" t="s">
        <v>435</v>
      </c>
      <c r="F140" s="29" t="s">
        <v>145</v>
      </c>
      <c r="G140" s="29" t="s">
        <v>145</v>
      </c>
      <c r="H140" s="42">
        <v>22.581</v>
      </c>
      <c r="I140" s="42">
        <v>577713</v>
      </c>
      <c r="J140" s="27">
        <f t="shared" si="16"/>
        <v>13.99868762618979</v>
      </c>
      <c r="K140" s="27">
        <f t="shared" si="17"/>
        <v>14.310535047698052</v>
      </c>
      <c r="L140" s="27">
        <f t="shared" si="18"/>
        <v>14.220328751181905</v>
      </c>
      <c r="M140" s="27">
        <f t="shared" si="19"/>
        <v>13.978034766164813</v>
      </c>
      <c r="N140" s="18">
        <f t="shared" si="21"/>
        <v>9.6774193548387094E-2</v>
      </c>
      <c r="O140" s="9">
        <f t="shared" si="20"/>
        <v>14.028866408916397</v>
      </c>
      <c r="P140" s="10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 s="32" customFormat="1">
      <c r="A141" s="42">
        <v>14</v>
      </c>
      <c r="B141" s="19">
        <v>2</v>
      </c>
      <c r="C141" s="19" t="s">
        <v>1597</v>
      </c>
      <c r="D141" s="19" t="s">
        <v>1264</v>
      </c>
      <c r="E141" s="29" t="s">
        <v>436</v>
      </c>
      <c r="F141" s="29" t="s">
        <v>146</v>
      </c>
      <c r="G141" s="29" t="s">
        <v>146</v>
      </c>
      <c r="H141" s="42">
        <v>22.600999999999999</v>
      </c>
      <c r="I141" s="42">
        <v>207798</v>
      </c>
      <c r="J141" s="27">
        <f t="shared" si="16"/>
        <v>5.1073550620132675</v>
      </c>
      <c r="K141" s="27">
        <f t="shared" si="17"/>
        <v>5.2853563324956694</v>
      </c>
      <c r="L141" s="27">
        <f t="shared" si="18"/>
        <v>5.2520401483744275</v>
      </c>
      <c r="M141" s="27">
        <f t="shared" si="19"/>
        <v>5.0097461633573355</v>
      </c>
      <c r="N141" s="18">
        <f t="shared" si="21"/>
        <v>0.12903225806451613</v>
      </c>
      <c r="O141" s="9">
        <f t="shared" si="20"/>
        <v>5.1303229678819644</v>
      </c>
      <c r="P141" s="10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 s="32" customFormat="1">
      <c r="A142" s="42">
        <v>15</v>
      </c>
      <c r="B142" s="19">
        <v>2</v>
      </c>
      <c r="C142" s="19" t="s">
        <v>1598</v>
      </c>
      <c r="D142" s="19" t="s">
        <v>1266</v>
      </c>
      <c r="E142" s="29" t="s">
        <v>437</v>
      </c>
      <c r="F142" s="29" t="s">
        <v>147</v>
      </c>
      <c r="G142" s="29" t="s">
        <v>147</v>
      </c>
      <c r="H142" s="42">
        <v>22.602</v>
      </c>
      <c r="I142" s="42">
        <v>114701</v>
      </c>
      <c r="J142" s="27">
        <f t="shared" si="16"/>
        <v>2.869661571002788</v>
      </c>
      <c r="K142" s="27">
        <f t="shared" si="17"/>
        <v>3.0139776026545002</v>
      </c>
      <c r="L142" s="27">
        <f t="shared" si="18"/>
        <v>2.9949790287778502</v>
      </c>
      <c r="M142" s="27">
        <f t="shared" si="19"/>
        <v>2.7526850437607582</v>
      </c>
      <c r="N142" s="18">
        <f t="shared" si="21"/>
        <v>0.16129032258064516</v>
      </c>
      <c r="O142" s="9">
        <f t="shared" si="20"/>
        <v>2.8929383503014514</v>
      </c>
      <c r="P142" s="10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 s="32" customFormat="1">
      <c r="A143" s="42">
        <v>16</v>
      </c>
      <c r="B143" s="19">
        <v>2</v>
      </c>
      <c r="C143" s="19" t="s">
        <v>1599</v>
      </c>
      <c r="D143" s="19" t="s">
        <v>1270</v>
      </c>
      <c r="E143" s="29" t="s">
        <v>438</v>
      </c>
      <c r="F143" s="29" t="s">
        <v>148</v>
      </c>
      <c r="G143" s="29" t="s">
        <v>148</v>
      </c>
      <c r="H143" s="42">
        <v>22.614000000000001</v>
      </c>
      <c r="I143" s="42">
        <v>61959</v>
      </c>
      <c r="J143" s="27">
        <f t="shared" si="16"/>
        <v>1.6019469281799825</v>
      </c>
      <c r="K143" s="27">
        <f t="shared" si="17"/>
        <v>1.7271793495498571</v>
      </c>
      <c r="L143" s="27">
        <f t="shared" si="18"/>
        <v>1.7162920939704704</v>
      </c>
      <c r="M143" s="27">
        <f t="shared" si="19"/>
        <v>1.4739981089533785</v>
      </c>
      <c r="N143" s="18">
        <f t="shared" si="21"/>
        <v>0.19354838709677419</v>
      </c>
      <c r="O143" s="9">
        <f t="shared" si="20"/>
        <v>1.6261854613483453</v>
      </c>
      <c r="P143" s="10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 s="32" customFormat="1">
      <c r="A144" s="42">
        <v>17</v>
      </c>
      <c r="B144" s="19">
        <v>2</v>
      </c>
      <c r="C144" s="19" t="s">
        <v>1600</v>
      </c>
      <c r="D144" s="19" t="s">
        <v>1264</v>
      </c>
      <c r="E144" s="29" t="s">
        <v>439</v>
      </c>
      <c r="F144" s="29" t="s">
        <v>149</v>
      </c>
      <c r="G144" s="29" t="s">
        <v>149</v>
      </c>
      <c r="H144" s="42">
        <v>22.61</v>
      </c>
      <c r="I144" s="42">
        <v>144113</v>
      </c>
      <c r="J144" s="27">
        <f t="shared" si="16"/>
        <v>3.5766128256898373</v>
      </c>
      <c r="K144" s="27">
        <f t="shared" si="17"/>
        <v>3.7315709859223656</v>
      </c>
      <c r="L144" s="27">
        <f t="shared" si="18"/>
        <v>3.7080490702354107</v>
      </c>
      <c r="M144" s="27">
        <f t="shared" si="19"/>
        <v>3.4657550852183188</v>
      </c>
      <c r="N144" s="18">
        <f t="shared" si="21"/>
        <v>0.22580645161290322</v>
      </c>
      <c r="O144" s="9">
        <f t="shared" si="20"/>
        <v>3.611603378000408</v>
      </c>
      <c r="P144" s="10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 s="32" customFormat="1">
      <c r="A145" s="42">
        <v>18</v>
      </c>
      <c r="B145" s="19">
        <v>2</v>
      </c>
      <c r="C145" s="19" t="s">
        <v>1601</v>
      </c>
      <c r="D145" s="19" t="s">
        <v>1266</v>
      </c>
      <c r="E145" s="29" t="s">
        <v>440</v>
      </c>
      <c r="F145" s="29" t="s">
        <v>150</v>
      </c>
      <c r="G145" s="29" t="s">
        <v>150</v>
      </c>
      <c r="H145" s="42">
        <v>22.593</v>
      </c>
      <c r="I145" s="42">
        <v>144233</v>
      </c>
      <c r="J145" s="27">
        <f t="shared" si="16"/>
        <v>3.5794971637342563</v>
      </c>
      <c r="K145" s="27">
        <f t="shared" si="17"/>
        <v>3.7344987435040378</v>
      </c>
      <c r="L145" s="27">
        <f t="shared" si="18"/>
        <v>3.7109583727301376</v>
      </c>
      <c r="M145" s="27">
        <f t="shared" si="19"/>
        <v>3.4686643877130456</v>
      </c>
      <c r="N145" s="18">
        <f t="shared" si="21"/>
        <v>0.25806451612903225</v>
      </c>
      <c r="O145" s="9">
        <f t="shared" si="20"/>
        <v>3.6194975714167805</v>
      </c>
      <c r="P145" s="10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s="32" customFormat="1">
      <c r="A146" s="42">
        <v>19</v>
      </c>
      <c r="B146" s="19">
        <v>2</v>
      </c>
      <c r="C146" s="19" t="s">
        <v>1602</v>
      </c>
      <c r="D146" s="19" t="s">
        <v>1266</v>
      </c>
      <c r="E146" s="29" t="s">
        <v>441</v>
      </c>
      <c r="F146" s="29" t="s">
        <v>151</v>
      </c>
      <c r="G146" s="29" t="s">
        <v>151</v>
      </c>
      <c r="H146" s="42">
        <v>22.599</v>
      </c>
      <c r="I146" s="42">
        <v>112278</v>
      </c>
      <c r="J146" s="27">
        <f t="shared" si="16"/>
        <v>2.8114219786558983</v>
      </c>
      <c r="K146" s="27">
        <f t="shared" si="17"/>
        <v>2.9548612974845683</v>
      </c>
      <c r="L146" s="27">
        <f t="shared" si="18"/>
        <v>2.9362353625718232</v>
      </c>
      <c r="M146" s="27">
        <f t="shared" si="19"/>
        <v>2.6939413775547312</v>
      </c>
      <c r="N146" s="18">
        <f t="shared" si="21"/>
        <v>0.29032258064516125</v>
      </c>
      <c r="O146" s="9">
        <f t="shared" si="20"/>
        <v>2.8530656518642217</v>
      </c>
      <c r="P146" s="10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 s="32" customFormat="1">
      <c r="A147" s="42">
        <v>20</v>
      </c>
      <c r="B147" s="19">
        <v>2</v>
      </c>
      <c r="C147" s="19" t="s">
        <v>1603</v>
      </c>
      <c r="D147" s="19" t="s">
        <v>1266</v>
      </c>
      <c r="E147" s="29" t="s">
        <v>442</v>
      </c>
      <c r="F147" s="29" t="s">
        <v>152</v>
      </c>
      <c r="G147" s="29" t="s">
        <v>152</v>
      </c>
      <c r="H147" s="42">
        <v>22.631</v>
      </c>
      <c r="I147" s="42">
        <v>305812</v>
      </c>
      <c r="J147" s="27">
        <f t="shared" si="16"/>
        <v>7.4632343043938087</v>
      </c>
      <c r="K147" s="27">
        <f t="shared" si="17"/>
        <v>7.6766999292458591</v>
      </c>
      <c r="L147" s="27">
        <f t="shared" si="18"/>
        <v>7.628309937692439</v>
      </c>
      <c r="M147" s="27">
        <f t="shared" si="19"/>
        <v>7.3860159526753462</v>
      </c>
      <c r="N147" s="18">
        <f t="shared" si="21"/>
        <v>0.32258064516129026</v>
      </c>
      <c r="O147" s="9">
        <f t="shared" si="20"/>
        <v>7.5320941833783408</v>
      </c>
      <c r="P147" s="10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 s="32" customFormat="1">
      <c r="A148" s="42">
        <v>21</v>
      </c>
      <c r="B148" s="19">
        <v>2</v>
      </c>
      <c r="C148" s="19" t="s">
        <v>1604</v>
      </c>
      <c r="D148" s="19" t="s">
        <v>1266</v>
      </c>
      <c r="E148" s="29" t="s">
        <v>443</v>
      </c>
      <c r="F148" s="29" t="s">
        <v>153</v>
      </c>
      <c r="G148" s="29" t="s">
        <v>153</v>
      </c>
      <c r="H148" s="42">
        <v>22.577999999999999</v>
      </c>
      <c r="I148" s="42">
        <v>198517</v>
      </c>
      <c r="J148" s="27">
        <f t="shared" si="16"/>
        <v>4.8842755504278434</v>
      </c>
      <c r="K148" s="27">
        <f t="shared" si="17"/>
        <v>5.0589186815331688</v>
      </c>
      <c r="L148" s="27">
        <f t="shared" si="18"/>
        <v>5.0270298445947583</v>
      </c>
      <c r="M148" s="27">
        <f t="shared" si="19"/>
        <v>4.7847358595776663</v>
      </c>
      <c r="N148" s="18">
        <f t="shared" si="21"/>
        <v>0.35483870967741926</v>
      </c>
      <c r="O148" s="9">
        <f t="shared" si="20"/>
        <v>4.9462456937232817</v>
      </c>
      <c r="P148" s="10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 s="32" customFormat="1">
      <c r="A149" s="42">
        <v>22</v>
      </c>
      <c r="B149" s="19">
        <v>2</v>
      </c>
      <c r="C149" s="19" t="s">
        <v>1605</v>
      </c>
      <c r="D149" s="19" t="s">
        <v>1270</v>
      </c>
      <c r="E149" s="29" t="s">
        <v>444</v>
      </c>
      <c r="F149" s="29" t="s">
        <v>154</v>
      </c>
      <c r="G149" s="29" t="s">
        <v>154</v>
      </c>
      <c r="H149" s="42">
        <v>22.574000000000002</v>
      </c>
      <c r="I149" s="42">
        <v>189749</v>
      </c>
      <c r="J149" s="27">
        <f t="shared" si="16"/>
        <v>4.6735265839823095</v>
      </c>
      <c r="K149" s="27">
        <f t="shared" si="17"/>
        <v>4.8449971942323176</v>
      </c>
      <c r="L149" s="27">
        <f t="shared" si="18"/>
        <v>4.8144568089800472</v>
      </c>
      <c r="M149" s="27">
        <f t="shared" si="19"/>
        <v>4.5721628239629553</v>
      </c>
      <c r="N149" s="18">
        <f t="shared" si="21"/>
        <v>0.38709677419354827</v>
      </c>
      <c r="O149" s="9">
        <f t="shared" si="20"/>
        <v>4.7399023040790871</v>
      </c>
      <c r="P149" s="10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 s="32" customFormat="1">
      <c r="A150" s="42">
        <v>23</v>
      </c>
      <c r="B150" s="19">
        <v>2</v>
      </c>
      <c r="C150" s="19" t="s">
        <v>1606</v>
      </c>
      <c r="D150" s="19" t="s">
        <v>1270</v>
      </c>
      <c r="E150" s="29" t="s">
        <v>445</v>
      </c>
      <c r="F150" s="29" t="s">
        <v>155</v>
      </c>
      <c r="G150" s="29" t="s">
        <v>155</v>
      </c>
      <c r="H150" s="42">
        <v>22.588000000000001</v>
      </c>
      <c r="I150" s="42">
        <v>179027</v>
      </c>
      <c r="J150" s="27">
        <f t="shared" si="16"/>
        <v>4.4158109797134886</v>
      </c>
      <c r="K150" s="27">
        <f t="shared" si="17"/>
        <v>4.5834020543099028</v>
      </c>
      <c r="L150" s="27">
        <f t="shared" si="18"/>
        <v>4.5545106310761989</v>
      </c>
      <c r="M150" s="27">
        <f t="shared" si="19"/>
        <v>4.3122166460591069</v>
      </c>
      <c r="N150" s="18">
        <f t="shared" si="21"/>
        <v>0.41935483870967727</v>
      </c>
      <c r="O150" s="9">
        <f t="shared" si="20"/>
        <v>4.4860911077700489</v>
      </c>
      <c r="P150" s="10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 s="32" customFormat="1">
      <c r="A151" s="42">
        <v>24</v>
      </c>
      <c r="B151" s="19">
        <v>2</v>
      </c>
      <c r="C151" s="19" t="s">
        <v>1607</v>
      </c>
      <c r="D151" s="19" t="s">
        <v>1270</v>
      </c>
      <c r="E151" s="29" t="s">
        <v>446</v>
      </c>
      <c r="F151" s="29" t="s">
        <v>156</v>
      </c>
      <c r="G151" s="29" t="s">
        <v>156</v>
      </c>
      <c r="H151" s="42">
        <v>22.577999999999999</v>
      </c>
      <c r="I151" s="42">
        <v>118581</v>
      </c>
      <c r="J151" s="27">
        <f t="shared" si="16"/>
        <v>2.9629218344389963</v>
      </c>
      <c r="K151" s="27">
        <f t="shared" si="17"/>
        <v>3.1086417644619022</v>
      </c>
      <c r="L151" s="27">
        <f t="shared" si="18"/>
        <v>3.0890464761073533</v>
      </c>
      <c r="M151" s="27">
        <f t="shared" si="19"/>
        <v>2.8467524910902613</v>
      </c>
      <c r="N151" s="18">
        <f t="shared" si="21"/>
        <v>0.45161290322580627</v>
      </c>
      <c r="O151" s="9">
        <f t="shared" si="20"/>
        <v>3.0287308350945024</v>
      </c>
      <c r="P151" s="10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 s="32" customFormat="1">
      <c r="A152" s="42">
        <v>25</v>
      </c>
      <c r="B152" s="19">
        <v>2</v>
      </c>
      <c r="C152" s="19" t="s">
        <v>1608</v>
      </c>
      <c r="D152" s="19" t="s">
        <v>1266</v>
      </c>
      <c r="E152" s="29" t="s">
        <v>447</v>
      </c>
      <c r="F152" s="29" t="s">
        <v>157</v>
      </c>
      <c r="G152" s="29" t="s">
        <v>157</v>
      </c>
      <c r="H152" s="42">
        <v>22.609000000000002</v>
      </c>
      <c r="I152" s="42">
        <v>161184</v>
      </c>
      <c r="J152" s="27">
        <f t="shared" si="16"/>
        <v>3.9869339486587827</v>
      </c>
      <c r="K152" s="27">
        <f t="shared" si="17"/>
        <v>4.1480688998950885</v>
      </c>
      <c r="L152" s="27">
        <f t="shared" si="18"/>
        <v>4.1219215942977669</v>
      </c>
      <c r="M152" s="27">
        <f t="shared" si="19"/>
        <v>3.879627609280675</v>
      </c>
      <c r="N152" s="18">
        <f t="shared" si="21"/>
        <v>0.48387096774193528</v>
      </c>
      <c r="O152" s="9">
        <f t="shared" si="20"/>
        <v>4.0649024734505437</v>
      </c>
      <c r="P152" s="10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 s="32" customFormat="1">
      <c r="A153" s="42">
        <v>26</v>
      </c>
      <c r="B153" s="19">
        <v>2</v>
      </c>
      <c r="C153" s="19" t="s">
        <v>1609</v>
      </c>
      <c r="D153" s="19" t="s">
        <v>1264</v>
      </c>
      <c r="E153" s="29" t="s">
        <v>263</v>
      </c>
      <c r="F153" s="29" t="s">
        <v>158</v>
      </c>
      <c r="G153" s="29" t="s">
        <v>158</v>
      </c>
      <c r="H153" s="42">
        <v>22.875</v>
      </c>
      <c r="I153" s="42">
        <v>101124</v>
      </c>
      <c r="J153" s="27">
        <f t="shared" si="16"/>
        <v>2.5433227574271702</v>
      </c>
      <c r="K153" s="27">
        <f t="shared" si="17"/>
        <v>2.6827262302681336</v>
      </c>
      <c r="L153" s="27">
        <f t="shared" si="18"/>
        <v>2.665815695686959</v>
      </c>
      <c r="M153" s="27">
        <f t="shared" si="19"/>
        <v>2.423521710669867</v>
      </c>
      <c r="N153" s="18">
        <f t="shared" si="21"/>
        <v>0.51612903225806428</v>
      </c>
      <c r="O153" s="9">
        <f t="shared" si="20"/>
        <v>2.6152729369579899</v>
      </c>
      <c r="P153" s="10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 s="32" customFormat="1">
      <c r="A154" s="42">
        <v>27</v>
      </c>
      <c r="B154" s="19">
        <v>2</v>
      </c>
      <c r="C154" s="19" t="s">
        <v>1610</v>
      </c>
      <c r="D154" s="19" t="s">
        <v>1270</v>
      </c>
      <c r="E154" s="29" t="s">
        <v>264</v>
      </c>
      <c r="F154" s="29" t="s">
        <v>159</v>
      </c>
      <c r="G154" s="29" t="s">
        <v>159</v>
      </c>
      <c r="H154" s="42">
        <v>22.62</v>
      </c>
      <c r="I154" s="42">
        <v>157572</v>
      </c>
      <c r="J154" s="27">
        <f t="shared" si="16"/>
        <v>3.9001153735217766</v>
      </c>
      <c r="K154" s="27">
        <f t="shared" si="17"/>
        <v>4.0599433966867542</v>
      </c>
      <c r="L154" s="27">
        <f t="shared" si="18"/>
        <v>4.0343515892064872</v>
      </c>
      <c r="M154" s="27">
        <f t="shared" si="19"/>
        <v>3.7920576041893956</v>
      </c>
      <c r="N154" s="18">
        <f t="shared" si="21"/>
        <v>0.54838709677419328</v>
      </c>
      <c r="O154" s="9">
        <f t="shared" si="20"/>
        <v>3.9877629991283774</v>
      </c>
      <c r="P154" s="10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 s="32" customFormat="1">
      <c r="A155" s="42">
        <v>28</v>
      </c>
      <c r="B155" s="19">
        <v>2</v>
      </c>
      <c r="C155" s="19" t="s">
        <v>1611</v>
      </c>
      <c r="D155" s="19" t="s">
        <v>1266</v>
      </c>
      <c r="E155" s="29" t="s">
        <v>265</v>
      </c>
      <c r="F155" s="29" t="s">
        <v>160</v>
      </c>
      <c r="G155" s="29" t="s">
        <v>160</v>
      </c>
      <c r="H155" s="42">
        <v>23.19</v>
      </c>
      <c r="I155" s="42">
        <v>303102</v>
      </c>
      <c r="J155" s="27">
        <f t="shared" si="16"/>
        <v>7.398096336890684</v>
      </c>
      <c r="K155" s="27">
        <f t="shared" si="17"/>
        <v>7.6105814038597606</v>
      </c>
      <c r="L155" s="27">
        <f t="shared" si="18"/>
        <v>7.5626081896865234</v>
      </c>
      <c r="M155" s="27">
        <f t="shared" si="19"/>
        <v>7.3203142046694305</v>
      </c>
      <c r="N155" s="18">
        <f t="shared" si="21"/>
        <v>0.58064516129032229</v>
      </c>
      <c r="O155" s="9">
        <f t="shared" si="20"/>
        <v>7.5214747628727281</v>
      </c>
      <c r="P155" s="10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 s="32" customFormat="1">
      <c r="A156" s="42">
        <v>29</v>
      </c>
      <c r="B156" s="19">
        <v>2</v>
      </c>
      <c r="C156" s="19" t="s">
        <v>1612</v>
      </c>
      <c r="D156" s="19" t="s">
        <v>1264</v>
      </c>
      <c r="E156" s="29" t="s">
        <v>266</v>
      </c>
      <c r="F156" s="29" t="s">
        <v>161</v>
      </c>
      <c r="G156" s="29" t="s">
        <v>161</v>
      </c>
      <c r="H156" s="42">
        <v>22.574999999999999</v>
      </c>
      <c r="I156" s="42">
        <v>116318</v>
      </c>
      <c r="J156" s="27">
        <f t="shared" si="16"/>
        <v>2.9085280261513313</v>
      </c>
      <c r="K156" s="27">
        <f t="shared" si="17"/>
        <v>3.0534291360675336</v>
      </c>
      <c r="L156" s="27">
        <f t="shared" si="18"/>
        <v>3.034181879894295</v>
      </c>
      <c r="M156" s="27">
        <f t="shared" si="19"/>
        <v>2.791887894877203</v>
      </c>
      <c r="N156" s="18">
        <f t="shared" si="21"/>
        <v>0.61290322580645129</v>
      </c>
      <c r="O156" s="9">
        <f t="shared" si="20"/>
        <v>2.9973383838419068</v>
      </c>
      <c r="P156" s="10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s="32" customFormat="1">
      <c r="A157" s="42">
        <v>30</v>
      </c>
      <c r="B157" s="19">
        <v>2</v>
      </c>
      <c r="C157" s="19" t="s">
        <v>1613</v>
      </c>
      <c r="D157" s="19" t="s">
        <v>1270</v>
      </c>
      <c r="E157" s="29" t="s">
        <v>267</v>
      </c>
      <c r="F157" s="29" t="s">
        <v>162</v>
      </c>
      <c r="G157" s="29" t="s">
        <v>162</v>
      </c>
      <c r="H157" s="42">
        <v>22.529</v>
      </c>
      <c r="I157" s="42">
        <v>181455</v>
      </c>
      <c r="J157" s="27">
        <f t="shared" si="16"/>
        <v>4.4741707528122294</v>
      </c>
      <c r="K157" s="27">
        <f t="shared" si="17"/>
        <v>4.6426403493790716</v>
      </c>
      <c r="L157" s="27">
        <f t="shared" si="18"/>
        <v>4.6133755182195069</v>
      </c>
      <c r="M157" s="27">
        <f t="shared" si="19"/>
        <v>4.3710815332024149</v>
      </c>
      <c r="N157" s="18">
        <f t="shared" si="21"/>
        <v>0.64516129032258029</v>
      </c>
      <c r="O157" s="9">
        <f t="shared" si="20"/>
        <v>4.5828608151134178</v>
      </c>
      <c r="P157" s="10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s="32" customFormat="1">
      <c r="A158" s="42">
        <v>31</v>
      </c>
      <c r="B158" s="19">
        <v>2</v>
      </c>
      <c r="C158" s="19" t="s">
        <v>1614</v>
      </c>
      <c r="D158" s="19" t="s">
        <v>1270</v>
      </c>
      <c r="E158" s="29" t="s">
        <v>268</v>
      </c>
      <c r="F158" s="29" t="s">
        <v>163</v>
      </c>
      <c r="G158" s="29" t="s">
        <v>163</v>
      </c>
      <c r="H158" s="42">
        <v>22.526</v>
      </c>
      <c r="I158" s="42">
        <v>290502</v>
      </c>
      <c r="J158" s="27">
        <f t="shared" si="16"/>
        <v>7.0952408422267093</v>
      </c>
      <c r="K158" s="27">
        <f t="shared" si="17"/>
        <v>7.3031668577841762</v>
      </c>
      <c r="L158" s="27">
        <f t="shared" si="18"/>
        <v>7.2571314277401999</v>
      </c>
      <c r="M158" s="27">
        <f t="shared" si="19"/>
        <v>7.0148374427231071</v>
      </c>
      <c r="N158" s="18">
        <f t="shared" si="21"/>
        <v>0.6774193548387093</v>
      </c>
      <c r="O158" s="9">
        <f t="shared" si="20"/>
        <v>7.236093949539832</v>
      </c>
      <c r="P158" s="10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 s="32" customFormat="1">
      <c r="A159" s="42">
        <v>32</v>
      </c>
      <c r="B159" s="19">
        <v>2</v>
      </c>
      <c r="C159" s="19" t="s">
        <v>1615</v>
      </c>
      <c r="D159" s="19" t="s">
        <v>1266</v>
      </c>
      <c r="E159" s="29" t="s">
        <v>269</v>
      </c>
      <c r="F159" s="29" t="s">
        <v>164</v>
      </c>
      <c r="G159" s="29" t="s">
        <v>164</v>
      </c>
      <c r="H159" s="42">
        <v>22.530999999999999</v>
      </c>
      <c r="I159" s="42">
        <v>157537</v>
      </c>
      <c r="J159" s="27">
        <f t="shared" si="16"/>
        <v>3.8992741082588211</v>
      </c>
      <c r="K159" s="27">
        <f t="shared" si="17"/>
        <v>4.0590894673920994</v>
      </c>
      <c r="L159" s="27">
        <f t="shared" si="18"/>
        <v>4.0335030426455258</v>
      </c>
      <c r="M159" s="27">
        <f t="shared" si="19"/>
        <v>3.7912090576284334</v>
      </c>
      <c r="N159" s="18">
        <f t="shared" si="21"/>
        <v>0.7096774193548383</v>
      </c>
      <c r="O159" s="9">
        <f t="shared" si="20"/>
        <v>4.0126914599017924</v>
      </c>
      <c r="P159" s="10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 s="32" customFormat="1">
      <c r="A160" s="42">
        <v>33</v>
      </c>
      <c r="B160" s="19">
        <v>2</v>
      </c>
      <c r="C160" s="19" t="s">
        <v>1616</v>
      </c>
      <c r="D160" s="19" t="s">
        <v>1270</v>
      </c>
      <c r="E160" s="29" t="s">
        <v>270</v>
      </c>
      <c r="F160" s="29" t="s">
        <v>165</v>
      </c>
      <c r="G160" s="29" t="s">
        <v>165</v>
      </c>
      <c r="H160" s="42">
        <v>22.521000000000001</v>
      </c>
      <c r="I160" s="42">
        <v>144660</v>
      </c>
      <c r="J160" s="27">
        <f t="shared" si="16"/>
        <v>3.5897605999423132</v>
      </c>
      <c r="K160" s="27">
        <f t="shared" si="17"/>
        <v>3.7449166808988212</v>
      </c>
      <c r="L160" s="27">
        <f t="shared" si="18"/>
        <v>3.7213106407738743</v>
      </c>
      <c r="M160" s="27">
        <f t="shared" si="19"/>
        <v>3.4790166557567823</v>
      </c>
      <c r="N160" s="18">
        <f t="shared" si="21"/>
        <v>0.74193548387096731</v>
      </c>
      <c r="O160" s="9">
        <f t="shared" si="20"/>
        <v>3.7048764019423031</v>
      </c>
      <c r="P160" s="10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 s="32" customFormat="1">
      <c r="A161" s="42">
        <v>34</v>
      </c>
      <c r="B161" s="19">
        <v>2</v>
      </c>
      <c r="C161" s="19" t="s">
        <v>1617</v>
      </c>
      <c r="D161" s="19" t="s">
        <v>1270</v>
      </c>
      <c r="E161" s="29" t="s">
        <v>271</v>
      </c>
      <c r="F161" s="29" t="s">
        <v>166</v>
      </c>
      <c r="G161" s="29" t="s">
        <v>166</v>
      </c>
      <c r="H161" s="42">
        <v>23.05</v>
      </c>
      <c r="I161" s="42">
        <v>41359</v>
      </c>
      <c r="J161" s="27">
        <f t="shared" si="16"/>
        <v>1.1068022305547545</v>
      </c>
      <c r="K161" s="27">
        <f t="shared" si="17"/>
        <v>1.2245809646961232</v>
      </c>
      <c r="L161" s="27">
        <f t="shared" si="18"/>
        <v>1.2168618323756879</v>
      </c>
      <c r="M161" s="27">
        <f t="shared" si="19"/>
        <v>0.97456784735859581</v>
      </c>
      <c r="N161" s="18">
        <f t="shared" si="21"/>
        <v>0.77419354838709631</v>
      </c>
      <c r="O161" s="9">
        <f t="shared" si="20"/>
        <v>1.1979857666642011</v>
      </c>
      <c r="P161" s="10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 s="32" customFormat="1">
      <c r="A162" s="42">
        <v>35</v>
      </c>
      <c r="B162" s="19">
        <v>2</v>
      </c>
      <c r="C162" s="19" t="s">
        <v>1618</v>
      </c>
      <c r="D162" s="19" t="s">
        <v>1264</v>
      </c>
      <c r="E162" s="29" t="s">
        <v>272</v>
      </c>
      <c r="F162" s="29" t="s">
        <v>167</v>
      </c>
      <c r="G162" s="29" t="s">
        <v>167</v>
      </c>
      <c r="H162" s="42">
        <v>22.484000000000002</v>
      </c>
      <c r="I162" s="42">
        <v>122239</v>
      </c>
      <c r="J162" s="27">
        <f t="shared" si="16"/>
        <v>3.0508460724930293</v>
      </c>
      <c r="K162" s="27">
        <f t="shared" si="17"/>
        <v>3.1978895747432112</v>
      </c>
      <c r="L162" s="27">
        <f t="shared" si="18"/>
        <v>3.1777317138216112</v>
      </c>
      <c r="M162" s="27">
        <f t="shared" si="19"/>
        <v>2.9354377288045193</v>
      </c>
      <c r="N162" s="18">
        <f t="shared" si="21"/>
        <v>0.80645161290322531</v>
      </c>
      <c r="O162" s="9">
        <f t="shared" si="20"/>
        <v>3.1694295420496275</v>
      </c>
      <c r="P162" s="10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 s="32" customFormat="1">
      <c r="A163" s="42">
        <v>36</v>
      </c>
      <c r="B163" s="19">
        <v>2</v>
      </c>
      <c r="C163" s="19" t="s">
        <v>1619</v>
      </c>
      <c r="D163" s="19" t="s">
        <v>1266</v>
      </c>
      <c r="E163" s="29" t="s">
        <v>273</v>
      </c>
      <c r="F163" s="29" t="s">
        <v>168</v>
      </c>
      <c r="G163" s="29" t="s">
        <v>168</v>
      </c>
      <c r="H163" s="42">
        <v>22.486000000000001</v>
      </c>
      <c r="I163" s="42">
        <v>57064</v>
      </c>
      <c r="J163" s="27">
        <f t="shared" si="16"/>
        <v>1.4842899721180656</v>
      </c>
      <c r="K163" s="27">
        <f t="shared" si="17"/>
        <v>1.607751238197477</v>
      </c>
      <c r="L163" s="27">
        <f t="shared" si="18"/>
        <v>1.5976167963730694</v>
      </c>
      <c r="M163" s="27">
        <f t="shared" si="19"/>
        <v>1.3553228113559774</v>
      </c>
      <c r="N163" s="18">
        <f t="shared" si="21"/>
        <v>0.83870967741935432</v>
      </c>
      <c r="O163" s="9">
        <f t="shared" si="20"/>
        <v>1.5878381307653138</v>
      </c>
      <c r="P163" s="10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 s="32" customFormat="1">
      <c r="A164" s="42">
        <v>37</v>
      </c>
      <c r="B164" s="19">
        <v>2</v>
      </c>
      <c r="C164" s="19" t="s">
        <v>1620</v>
      </c>
      <c r="D164" s="19" t="s">
        <v>1266</v>
      </c>
      <c r="E164" s="29" t="s">
        <v>274</v>
      </c>
      <c r="F164" s="29" t="s">
        <v>169</v>
      </c>
      <c r="G164" s="29" t="s">
        <v>169</v>
      </c>
      <c r="H164" s="42">
        <v>22.495999999999999</v>
      </c>
      <c r="I164" s="42">
        <v>121357</v>
      </c>
      <c r="J164" s="27">
        <f t="shared" si="16"/>
        <v>3.0296461878665513</v>
      </c>
      <c r="K164" s="27">
        <f t="shared" si="17"/>
        <v>3.1763705565179201</v>
      </c>
      <c r="L164" s="27">
        <f t="shared" si="18"/>
        <v>3.1563483404853683</v>
      </c>
      <c r="M164" s="27">
        <f t="shared" si="19"/>
        <v>2.9140543554682763</v>
      </c>
      <c r="N164" s="18">
        <f t="shared" si="21"/>
        <v>0.87096774193548332</v>
      </c>
      <c r="O164" s="9">
        <f t="shared" si="20"/>
        <v>3.1574383799177435</v>
      </c>
      <c r="P164" s="10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 s="32" customFormat="1">
      <c r="A165" s="42">
        <v>38</v>
      </c>
      <c r="B165" s="19">
        <v>2</v>
      </c>
      <c r="C165" s="19" t="s">
        <v>1621</v>
      </c>
      <c r="D165" s="19" t="s">
        <v>1264</v>
      </c>
      <c r="E165" s="29" t="s">
        <v>275</v>
      </c>
      <c r="F165" s="29" t="s">
        <v>170</v>
      </c>
      <c r="G165" s="29" t="s">
        <v>170</v>
      </c>
      <c r="H165" s="42">
        <v>22.501999999999999</v>
      </c>
      <c r="I165" s="42">
        <v>131878</v>
      </c>
      <c r="J165" s="27">
        <f t="shared" si="16"/>
        <v>3.2825305259109698</v>
      </c>
      <c r="K165" s="27">
        <f t="shared" si="17"/>
        <v>3.4330617024910337</v>
      </c>
      <c r="L165" s="27">
        <f t="shared" si="18"/>
        <v>3.4114214367105484</v>
      </c>
      <c r="M165" s="27">
        <f t="shared" si="19"/>
        <v>3.1691274516934564</v>
      </c>
      <c r="N165" s="18">
        <f t="shared" si="21"/>
        <v>0.90322580645161232</v>
      </c>
      <c r="O165" s="9">
        <f t="shared" si="20"/>
        <v>3.4184941692736079</v>
      </c>
      <c r="P165" s="10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 s="32" customFormat="1">
      <c r="A166" s="42">
        <v>39</v>
      </c>
      <c r="B166" s="19">
        <v>2</v>
      </c>
      <c r="C166" s="19" t="s">
        <v>1622</v>
      </c>
      <c r="D166" s="19" t="s">
        <v>1264</v>
      </c>
      <c r="E166" s="29" t="s">
        <v>276</v>
      </c>
      <c r="F166" s="29" t="s">
        <v>171</v>
      </c>
      <c r="G166" s="29" t="s">
        <v>171</v>
      </c>
      <c r="H166" s="42">
        <v>22.451000000000001</v>
      </c>
      <c r="I166" s="42">
        <v>320323</v>
      </c>
      <c r="J166" s="27">
        <f t="shared" si="16"/>
        <v>7.8120228824151532</v>
      </c>
      <c r="K166" s="27">
        <f t="shared" si="17"/>
        <v>8.0307390148095745</v>
      </c>
      <c r="L166" s="27">
        <f t="shared" si="18"/>
        <v>7.9801173418672882</v>
      </c>
      <c r="M166" s="27">
        <f t="shared" si="19"/>
        <v>7.7378233568501953</v>
      </c>
      <c r="N166" s="18">
        <f t="shared" si="21"/>
        <v>0.93548387096774133</v>
      </c>
      <c r="O166" s="9">
        <f t="shared" si="20"/>
        <v>8.0166282965905786</v>
      </c>
      <c r="P166" s="10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 s="32" customFormat="1">
      <c r="A167" s="42">
        <v>40</v>
      </c>
      <c r="B167" s="19">
        <v>2</v>
      </c>
      <c r="C167" s="19" t="s">
        <v>1623</v>
      </c>
      <c r="D167" s="19" t="s">
        <v>1264</v>
      </c>
      <c r="E167" s="29" t="s">
        <v>277</v>
      </c>
      <c r="F167" s="29" t="s">
        <v>172</v>
      </c>
      <c r="G167" s="29" t="s">
        <v>172</v>
      </c>
      <c r="H167" s="42">
        <v>22.439</v>
      </c>
      <c r="I167" s="42">
        <v>107241</v>
      </c>
      <c r="J167" s="27">
        <f t="shared" si="16"/>
        <v>2.6903518892414189</v>
      </c>
      <c r="K167" s="27">
        <f t="shared" si="17"/>
        <v>2.831968672993876</v>
      </c>
      <c r="L167" s="27">
        <f t="shared" si="18"/>
        <v>2.814117390355662</v>
      </c>
      <c r="M167" s="27">
        <f t="shared" si="19"/>
        <v>2.57182340533857</v>
      </c>
      <c r="N167" s="18">
        <f t="shared" si="21"/>
        <v>0.96774193548387033</v>
      </c>
      <c r="O167" s="9">
        <f t="shared" si="20"/>
        <v>2.8274003896470226</v>
      </c>
      <c r="P167" s="10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 s="32" customFormat="1">
      <c r="A168" s="42">
        <v>41</v>
      </c>
      <c r="B168" s="19">
        <v>2</v>
      </c>
      <c r="C168" s="19" t="s">
        <v>1624</v>
      </c>
      <c r="D168" s="19" t="s">
        <v>1266</v>
      </c>
      <c r="E168" s="29" t="s">
        <v>278</v>
      </c>
      <c r="F168" s="29" t="s">
        <v>173</v>
      </c>
      <c r="G168" s="29" t="s">
        <v>173</v>
      </c>
      <c r="H168" s="42">
        <v>22.466999999999999</v>
      </c>
      <c r="I168" s="42">
        <v>195047</v>
      </c>
      <c r="J168" s="27">
        <f t="shared" si="16"/>
        <v>4.8008701086433998</v>
      </c>
      <c r="K168" s="27">
        <f t="shared" si="17"/>
        <v>4.9742576914631469</v>
      </c>
      <c r="L168" s="27">
        <f t="shared" si="18"/>
        <v>4.9429025141222391</v>
      </c>
      <c r="M168" s="27">
        <f t="shared" si="19"/>
        <v>4.7006085291051471</v>
      </c>
      <c r="N168" s="18">
        <f t="shared" si="21"/>
        <v>0.99999999999999933</v>
      </c>
      <c r="O168" s="9">
        <f t="shared" si="20"/>
        <v>4.9742576914631469</v>
      </c>
      <c r="P168" s="10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 s="32" customFormat="1">
      <c r="A169" s="42">
        <v>42</v>
      </c>
      <c r="B169" s="19">
        <v>2</v>
      </c>
      <c r="C169" s="19"/>
      <c r="D169" s="19"/>
      <c r="E169" s="29" t="s">
        <v>425</v>
      </c>
      <c r="F169" s="29" t="s">
        <v>427</v>
      </c>
      <c r="G169" s="29" t="s">
        <v>428</v>
      </c>
      <c r="H169" s="42" t="s">
        <v>102</v>
      </c>
      <c r="I169" s="42" t="s">
        <v>102</v>
      </c>
      <c r="J169" s="27" t="e">
        <f t="shared" ref="J169:J204" si="22">(I169-14522)/139592</f>
        <v>#VALUE!</v>
      </c>
      <c r="K169" s="27" t="e">
        <f t="shared" ref="K169:K204" si="23">(I169+8832.9)/40987</f>
        <v>#VALUE!</v>
      </c>
      <c r="L169" s="27" t="e">
        <f t="shared" ref="L169:L204" si="24">(I169+8832.9)/41247</f>
        <v>#VALUE!</v>
      </c>
      <c r="M169" s="27" t="e">
        <f t="shared" ref="M169:M204" si="25">(I169-1161)/41247</f>
        <v>#VALUE!</v>
      </c>
      <c r="N169" s="27"/>
      <c r="O169" s="10"/>
      <c r="P169" s="10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 s="32" customFormat="1">
      <c r="A170" s="42">
        <v>43</v>
      </c>
      <c r="B170" s="19">
        <v>2</v>
      </c>
      <c r="C170" s="19"/>
      <c r="D170" s="19"/>
      <c r="E170" s="29" t="s">
        <v>422</v>
      </c>
      <c r="F170" s="29" t="s">
        <v>129</v>
      </c>
      <c r="G170" s="23" t="s">
        <v>424</v>
      </c>
      <c r="H170" s="42">
        <v>22.504999999999999</v>
      </c>
      <c r="I170" s="22">
        <v>827299</v>
      </c>
      <c r="J170" s="27">
        <f t="shared" si="22"/>
        <v>5.8225184824345231</v>
      </c>
      <c r="K170" s="27">
        <f t="shared" si="23"/>
        <v>20.399929245858445</v>
      </c>
      <c r="L170" s="27">
        <f t="shared" si="24"/>
        <v>20.271338521589449</v>
      </c>
      <c r="M170" s="27">
        <f t="shared" si="25"/>
        <v>20.029044536572357</v>
      </c>
      <c r="N170" s="27"/>
      <c r="O170" s="10"/>
      <c r="P170" s="7" t="s">
        <v>1831</v>
      </c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 s="32" customFormat="1">
      <c r="A171" s="42">
        <v>44</v>
      </c>
      <c r="B171" s="19">
        <v>2</v>
      </c>
      <c r="C171" s="19"/>
      <c r="D171" s="19"/>
      <c r="E171" s="29" t="s">
        <v>419</v>
      </c>
      <c r="F171" s="29" t="s">
        <v>125</v>
      </c>
      <c r="G171" s="23" t="s">
        <v>421</v>
      </c>
      <c r="H171" s="42">
        <v>22.53</v>
      </c>
      <c r="I171" s="22">
        <v>367750</v>
      </c>
      <c r="J171" s="27">
        <f t="shared" si="22"/>
        <v>2.5304315433549203</v>
      </c>
      <c r="K171" s="27">
        <f t="shared" si="23"/>
        <v>9.187862005025984</v>
      </c>
      <c r="L171" s="27">
        <f t="shared" si="24"/>
        <v>9.129946420345723</v>
      </c>
      <c r="M171" s="27">
        <f t="shared" si="25"/>
        <v>8.8876524353286293</v>
      </c>
      <c r="N171" s="27"/>
      <c r="O171" s="10"/>
      <c r="P171" s="7" t="s">
        <v>1826</v>
      </c>
      <c r="Q171" s="21" t="s">
        <v>94</v>
      </c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 s="32" customFormat="1">
      <c r="A172" s="42">
        <v>45</v>
      </c>
      <c r="B172" s="19">
        <v>2</v>
      </c>
      <c r="C172" s="19"/>
      <c r="D172" s="19"/>
      <c r="E172" s="29" t="s">
        <v>416</v>
      </c>
      <c r="F172" s="29" t="s">
        <v>121</v>
      </c>
      <c r="G172" s="20" t="s">
        <v>418</v>
      </c>
      <c r="H172" s="42">
        <v>22.539000000000001</v>
      </c>
      <c r="I172" s="22">
        <v>192620</v>
      </c>
      <c r="J172" s="27">
        <f t="shared" si="22"/>
        <v>1.2758467533956102</v>
      </c>
      <c r="K172" s="27">
        <f t="shared" si="23"/>
        <v>4.9150437943738261</v>
      </c>
      <c r="L172" s="27">
        <f t="shared" si="24"/>
        <v>4.8840618711663879</v>
      </c>
      <c r="M172" s="27">
        <f t="shared" si="25"/>
        <v>4.6417678861492959</v>
      </c>
      <c r="N172" s="27"/>
      <c r="O172" s="10"/>
      <c r="P172" s="44">
        <v>0.25</v>
      </c>
      <c r="Q172" s="28">
        <v>7756</v>
      </c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 s="32" customFormat="1">
      <c r="A173" s="42">
        <v>46</v>
      </c>
      <c r="B173" s="19">
        <v>2</v>
      </c>
      <c r="C173" s="19"/>
      <c r="D173" s="19"/>
      <c r="E173" s="29" t="s">
        <v>413</v>
      </c>
      <c r="F173" s="29" t="s">
        <v>117</v>
      </c>
      <c r="G173" s="20" t="s">
        <v>415</v>
      </c>
      <c r="H173" s="42">
        <v>22.545999999999999</v>
      </c>
      <c r="I173" s="22">
        <v>99424</v>
      </c>
      <c r="J173" s="27">
        <f t="shared" si="22"/>
        <v>0.60821537050833863</v>
      </c>
      <c r="K173" s="27">
        <f t="shared" si="23"/>
        <v>2.641249664527777</v>
      </c>
      <c r="L173" s="27">
        <f t="shared" si="24"/>
        <v>2.6246005770116612</v>
      </c>
      <c r="M173" s="27">
        <f t="shared" si="25"/>
        <v>2.3823065919945692</v>
      </c>
      <c r="N173" s="27"/>
      <c r="O173" s="10"/>
      <c r="P173" s="44">
        <v>0.5</v>
      </c>
      <c r="Q173" s="28">
        <v>15848</v>
      </c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 s="32" customFormat="1">
      <c r="A174" s="42">
        <v>47</v>
      </c>
      <c r="B174" s="19">
        <v>2</v>
      </c>
      <c r="C174" s="19"/>
      <c r="D174" s="19"/>
      <c r="E174" s="29" t="s">
        <v>409</v>
      </c>
      <c r="F174" s="29" t="s">
        <v>113</v>
      </c>
      <c r="G174" s="20" t="s">
        <v>412</v>
      </c>
      <c r="H174" s="42">
        <v>22.555</v>
      </c>
      <c r="I174" s="22">
        <v>36194</v>
      </c>
      <c r="J174" s="27">
        <f t="shared" si="22"/>
        <v>0.1552524499971345</v>
      </c>
      <c r="K174" s="27">
        <f t="shared" si="23"/>
        <v>1.0985653987849806</v>
      </c>
      <c r="L174" s="27">
        <f t="shared" si="24"/>
        <v>1.0916406041651514</v>
      </c>
      <c r="M174" s="27">
        <f t="shared" si="25"/>
        <v>0.8493466191480592</v>
      </c>
      <c r="N174" s="27"/>
      <c r="O174" s="10"/>
      <c r="P174" s="44">
        <v>1</v>
      </c>
      <c r="Q174" s="28">
        <v>36194</v>
      </c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 s="32" customFormat="1">
      <c r="A175" s="42">
        <v>48</v>
      </c>
      <c r="B175" s="19">
        <v>2</v>
      </c>
      <c r="C175" s="19"/>
      <c r="D175" s="19"/>
      <c r="E175" s="29" t="s">
        <v>407</v>
      </c>
      <c r="F175" s="29" t="s">
        <v>109</v>
      </c>
      <c r="G175" s="20" t="s">
        <v>410</v>
      </c>
      <c r="H175" s="42">
        <v>22.562000000000001</v>
      </c>
      <c r="I175" s="22">
        <v>15848</v>
      </c>
      <c r="J175" s="27">
        <f t="shared" si="22"/>
        <v>9.4991116969453844E-3</v>
      </c>
      <c r="K175" s="27">
        <f t="shared" si="23"/>
        <v>0.60216410081245275</v>
      </c>
      <c r="L175" s="27">
        <f t="shared" si="24"/>
        <v>0.59836836618420741</v>
      </c>
      <c r="M175" s="27">
        <f t="shared" si="25"/>
        <v>0.35607438116711521</v>
      </c>
      <c r="N175" s="27"/>
      <c r="O175" s="10"/>
      <c r="P175" s="44">
        <v>2.5</v>
      </c>
      <c r="Q175" s="28">
        <v>99424</v>
      </c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 s="32" customFormat="1">
      <c r="A176" s="42">
        <v>49</v>
      </c>
      <c r="B176" s="19">
        <v>2</v>
      </c>
      <c r="C176" s="19"/>
      <c r="D176" s="19"/>
      <c r="E176" s="29" t="s">
        <v>405</v>
      </c>
      <c r="F176" s="29" t="s">
        <v>105</v>
      </c>
      <c r="G176" s="20" t="s">
        <v>408</v>
      </c>
      <c r="H176" s="42">
        <v>22.58</v>
      </c>
      <c r="I176" s="22">
        <v>7756</v>
      </c>
      <c r="J176" s="27">
        <f t="shared" si="22"/>
        <v>-4.846982635108029E-2</v>
      </c>
      <c r="K176" s="27">
        <f t="shared" si="23"/>
        <v>0.40473564788835487</v>
      </c>
      <c r="L176" s="27">
        <f t="shared" si="24"/>
        <v>0.40218440128979083</v>
      </c>
      <c r="M176" s="27">
        <f t="shared" si="25"/>
        <v>0.15989041627269862</v>
      </c>
      <c r="N176" s="27"/>
      <c r="O176" s="10"/>
      <c r="P176" s="44">
        <v>5</v>
      </c>
      <c r="Q176" s="28">
        <v>192620</v>
      </c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 s="32" customFormat="1">
      <c r="A177" s="42">
        <v>50</v>
      </c>
      <c r="B177" s="19">
        <v>2</v>
      </c>
      <c r="C177" s="19" t="s">
        <v>1625</v>
      </c>
      <c r="D177" s="19" t="s">
        <v>1270</v>
      </c>
      <c r="E177" s="29" t="s">
        <v>279</v>
      </c>
      <c r="F177" s="29" t="s">
        <v>174</v>
      </c>
      <c r="G177" s="29" t="s">
        <v>174</v>
      </c>
      <c r="H177" s="42">
        <v>22.515000000000001</v>
      </c>
      <c r="I177" s="42">
        <v>102090</v>
      </c>
      <c r="J177" s="27">
        <f t="shared" si="22"/>
        <v>0.62731388618258921</v>
      </c>
      <c r="K177" s="27">
        <f t="shared" si="23"/>
        <v>2.706294678800595</v>
      </c>
      <c r="L177" s="27">
        <f t="shared" si="24"/>
        <v>2.6892355807695103</v>
      </c>
      <c r="M177" s="27">
        <f t="shared" si="25"/>
        <v>2.4469415957524183</v>
      </c>
      <c r="N177" s="18">
        <f>1/(204-176)</f>
        <v>3.5714285714285712E-2</v>
      </c>
      <c r="O177" s="9">
        <f t="shared" ref="O177:O204" si="26">K177+N177*(L177-K177)</f>
        <v>2.7056854252994849</v>
      </c>
      <c r="P177" s="44">
        <v>10</v>
      </c>
      <c r="Q177" s="28">
        <v>367750</v>
      </c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 s="32" customFormat="1">
      <c r="A178" s="42">
        <v>51</v>
      </c>
      <c r="B178" s="19">
        <v>2</v>
      </c>
      <c r="C178" s="19" t="s">
        <v>1626</v>
      </c>
      <c r="D178" s="19" t="s">
        <v>1270</v>
      </c>
      <c r="E178" s="29" t="s">
        <v>280</v>
      </c>
      <c r="F178" s="29" t="s">
        <v>175</v>
      </c>
      <c r="G178" s="29" t="s">
        <v>175</v>
      </c>
      <c r="H178" s="42">
        <v>22.52</v>
      </c>
      <c r="I178" s="42">
        <v>111046</v>
      </c>
      <c r="J178" s="27">
        <f t="shared" si="22"/>
        <v>0.69147229067568339</v>
      </c>
      <c r="K178" s="27">
        <f t="shared" si="23"/>
        <v>2.9248029863127329</v>
      </c>
      <c r="L178" s="27">
        <f t="shared" si="24"/>
        <v>2.9063665236259606</v>
      </c>
      <c r="M178" s="27">
        <f t="shared" si="25"/>
        <v>2.6640725386088686</v>
      </c>
      <c r="N178" s="18">
        <f>$N$177+N177</f>
        <v>7.1428571428571425E-2</v>
      </c>
      <c r="O178" s="9">
        <f t="shared" si="26"/>
        <v>2.9234860961208207</v>
      </c>
      <c r="P178" s="44">
        <v>20</v>
      </c>
      <c r="Q178" s="28">
        <v>827299</v>
      </c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 s="32" customFormat="1">
      <c r="A179" s="42">
        <v>52</v>
      </c>
      <c r="B179" s="19">
        <v>2</v>
      </c>
      <c r="C179" s="19" t="s">
        <v>1627</v>
      </c>
      <c r="D179" s="19" t="s">
        <v>1266</v>
      </c>
      <c r="E179" s="29" t="s">
        <v>281</v>
      </c>
      <c r="F179" s="29" t="s">
        <v>176</v>
      </c>
      <c r="G179" s="29" t="s">
        <v>176</v>
      </c>
      <c r="H179" s="42">
        <v>22.521999999999998</v>
      </c>
      <c r="I179" s="42">
        <v>101891</v>
      </c>
      <c r="J179" s="27">
        <f t="shared" si="22"/>
        <v>0.62588830305461629</v>
      </c>
      <c r="K179" s="27">
        <f t="shared" si="23"/>
        <v>2.7014394808109885</v>
      </c>
      <c r="L179" s="27">
        <f t="shared" si="24"/>
        <v>2.6844109874657551</v>
      </c>
      <c r="M179" s="27">
        <f t="shared" si="25"/>
        <v>2.4421170024486631</v>
      </c>
      <c r="N179" s="18">
        <f t="shared" ref="N179:N204" si="27">$N$177+N178</f>
        <v>0.10714285714285714</v>
      </c>
      <c r="O179" s="9">
        <f t="shared" si="26"/>
        <v>2.6996149993811422</v>
      </c>
      <c r="P179" s="10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 s="32" customFormat="1">
      <c r="A180" s="42">
        <v>53</v>
      </c>
      <c r="B180" s="19">
        <v>2</v>
      </c>
      <c r="C180" s="19" t="s">
        <v>1628</v>
      </c>
      <c r="D180" s="19" t="s">
        <v>1266</v>
      </c>
      <c r="E180" s="29" t="s">
        <v>282</v>
      </c>
      <c r="F180" s="29" t="s">
        <v>177</v>
      </c>
      <c r="G180" s="29" t="s">
        <v>177</v>
      </c>
      <c r="H180" s="42">
        <v>22.486999999999998</v>
      </c>
      <c r="I180" s="42">
        <v>13871</v>
      </c>
      <c r="J180" s="27">
        <f t="shared" si="22"/>
        <v>-4.6635910367356292E-3</v>
      </c>
      <c r="K180" s="27">
        <f t="shared" si="23"/>
        <v>0.55392929465440266</v>
      </c>
      <c r="L180" s="27">
        <f t="shared" si="24"/>
        <v>0.55043760758358184</v>
      </c>
      <c r="M180" s="27">
        <f t="shared" si="25"/>
        <v>0.30814362256648969</v>
      </c>
      <c r="N180" s="18">
        <f t="shared" si="27"/>
        <v>0.14285714285714285</v>
      </c>
      <c r="O180" s="9">
        <f t="shared" si="26"/>
        <v>0.553430482215714</v>
      </c>
      <c r="P180" s="10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 s="32" customFormat="1">
      <c r="A181" s="42">
        <v>54</v>
      </c>
      <c r="B181" s="19">
        <v>2</v>
      </c>
      <c r="C181" s="19" t="s">
        <v>1629</v>
      </c>
      <c r="D181" s="19" t="s">
        <v>1266</v>
      </c>
      <c r="E181" s="29" t="s">
        <v>283</v>
      </c>
      <c r="F181" s="29" t="s">
        <v>178</v>
      </c>
      <c r="G181" s="29" t="s">
        <v>178</v>
      </c>
      <c r="H181" s="42">
        <v>22.513999999999999</v>
      </c>
      <c r="I181" s="42">
        <v>148188</v>
      </c>
      <c r="J181" s="27">
        <f t="shared" si="22"/>
        <v>0.95754771047051412</v>
      </c>
      <c r="K181" s="27">
        <f t="shared" si="23"/>
        <v>3.8309927537999853</v>
      </c>
      <c r="L181" s="27">
        <f t="shared" si="24"/>
        <v>3.8068441341188448</v>
      </c>
      <c r="M181" s="27">
        <f t="shared" si="25"/>
        <v>3.5645501491017528</v>
      </c>
      <c r="N181" s="18">
        <f t="shared" si="27"/>
        <v>0.17857142857142855</v>
      </c>
      <c r="O181" s="9">
        <f t="shared" si="26"/>
        <v>3.8266805002854958</v>
      </c>
      <c r="P181" s="10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 s="32" customFormat="1">
      <c r="A182" s="42">
        <v>55</v>
      </c>
      <c r="B182" s="19">
        <v>2</v>
      </c>
      <c r="C182" s="19" t="s">
        <v>1630</v>
      </c>
      <c r="D182" s="19" t="s">
        <v>1264</v>
      </c>
      <c r="E182" s="29" t="s">
        <v>284</v>
      </c>
      <c r="F182" s="29" t="s">
        <v>179</v>
      </c>
      <c r="G182" s="29" t="s">
        <v>179</v>
      </c>
      <c r="H182" s="42">
        <v>22.559000000000001</v>
      </c>
      <c r="I182" s="42">
        <v>83214</v>
      </c>
      <c r="J182" s="27">
        <f t="shared" si="22"/>
        <v>0.49209123732019028</v>
      </c>
      <c r="K182" s="27">
        <f t="shared" si="23"/>
        <v>2.245758411203552</v>
      </c>
      <c r="L182" s="27">
        <f t="shared" si="24"/>
        <v>2.2316022983489705</v>
      </c>
      <c r="M182" s="27">
        <f t="shared" si="25"/>
        <v>1.9893083133318787</v>
      </c>
      <c r="N182" s="18">
        <f t="shared" si="27"/>
        <v>0.21428571428571425</v>
      </c>
      <c r="O182" s="9">
        <f t="shared" si="26"/>
        <v>2.2427249584489988</v>
      </c>
      <c r="P182" s="10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 s="32" customFormat="1">
      <c r="A183" s="42">
        <v>56</v>
      </c>
      <c r="B183" s="19">
        <v>2</v>
      </c>
      <c r="C183" s="19" t="s">
        <v>1631</v>
      </c>
      <c r="D183" s="19" t="s">
        <v>1266</v>
      </c>
      <c r="E183" s="29" t="s">
        <v>285</v>
      </c>
      <c r="F183" s="29" t="s">
        <v>180</v>
      </c>
      <c r="G183" s="29" t="s">
        <v>180</v>
      </c>
      <c r="H183" s="42">
        <v>22.503</v>
      </c>
      <c r="I183" s="42">
        <v>59950</v>
      </c>
      <c r="J183" s="27">
        <f t="shared" si="22"/>
        <v>0.32543412229927215</v>
      </c>
      <c r="K183" s="27">
        <f t="shared" si="23"/>
        <v>1.6781638080366945</v>
      </c>
      <c r="L183" s="27">
        <f t="shared" si="24"/>
        <v>1.6675855213712512</v>
      </c>
      <c r="M183" s="27">
        <f t="shared" si="25"/>
        <v>1.4252915363541592</v>
      </c>
      <c r="N183" s="18">
        <f t="shared" si="27"/>
        <v>0.24999999999999994</v>
      </c>
      <c r="O183" s="9">
        <f t="shared" si="26"/>
        <v>1.6755192363703337</v>
      </c>
      <c r="P183" s="10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 s="32" customFormat="1">
      <c r="A184" s="42">
        <v>57</v>
      </c>
      <c r="B184" s="19">
        <v>2</v>
      </c>
      <c r="C184" s="19" t="s">
        <v>1632</v>
      </c>
      <c r="D184" s="19" t="s">
        <v>1270</v>
      </c>
      <c r="E184" s="29" t="s">
        <v>286</v>
      </c>
      <c r="F184" s="29" t="s">
        <v>181</v>
      </c>
      <c r="G184" s="29" t="s">
        <v>181</v>
      </c>
      <c r="H184" s="42">
        <v>22.515999999999998</v>
      </c>
      <c r="I184" s="42">
        <v>135234</v>
      </c>
      <c r="J184" s="27">
        <f t="shared" si="22"/>
        <v>0.86474869620035533</v>
      </c>
      <c r="K184" s="27">
        <f t="shared" si="23"/>
        <v>3.5149413228584674</v>
      </c>
      <c r="L184" s="27">
        <f t="shared" si="24"/>
        <v>3.4927849298130771</v>
      </c>
      <c r="M184" s="27">
        <f t="shared" si="25"/>
        <v>3.2504909447959851</v>
      </c>
      <c r="N184" s="18">
        <f t="shared" si="27"/>
        <v>0.28571428571428564</v>
      </c>
      <c r="O184" s="9">
        <f t="shared" si="26"/>
        <v>3.5086109248454989</v>
      </c>
      <c r="P184" s="10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 s="32" customFormat="1">
      <c r="A185" s="42">
        <v>58</v>
      </c>
      <c r="B185" s="19">
        <v>2</v>
      </c>
      <c r="C185" s="19" t="s">
        <v>1633</v>
      </c>
      <c r="D185" s="19" t="s">
        <v>1270</v>
      </c>
      <c r="E185" s="29" t="s">
        <v>287</v>
      </c>
      <c r="F185" s="29" t="s">
        <v>182</v>
      </c>
      <c r="G185" s="29" t="s">
        <v>182</v>
      </c>
      <c r="H185" s="42">
        <v>22.492999999999999</v>
      </c>
      <c r="I185" s="42">
        <v>145544</v>
      </c>
      <c r="J185" s="27">
        <f t="shared" si="22"/>
        <v>0.93860679695111471</v>
      </c>
      <c r="K185" s="27">
        <f t="shared" si="23"/>
        <v>3.766484495083807</v>
      </c>
      <c r="L185" s="27">
        <f t="shared" si="24"/>
        <v>3.7427425024850289</v>
      </c>
      <c r="M185" s="27">
        <f t="shared" si="25"/>
        <v>3.5004485174679369</v>
      </c>
      <c r="N185" s="18">
        <f t="shared" si="27"/>
        <v>0.32142857142857134</v>
      </c>
      <c r="O185" s="9">
        <f t="shared" si="26"/>
        <v>3.7588531403199141</v>
      </c>
      <c r="P185" s="10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 s="32" customFormat="1">
      <c r="A186" s="42">
        <v>59</v>
      </c>
      <c r="B186" s="19">
        <v>2</v>
      </c>
      <c r="C186" s="19" t="s">
        <v>1634</v>
      </c>
      <c r="D186" s="19" t="s">
        <v>1266</v>
      </c>
      <c r="E186" s="29" t="s">
        <v>288</v>
      </c>
      <c r="F186" s="29" t="s">
        <v>183</v>
      </c>
      <c r="G186" s="29" t="s">
        <v>183</v>
      </c>
      <c r="H186" s="42">
        <v>22.494</v>
      </c>
      <c r="I186" s="42">
        <v>55233</v>
      </c>
      <c r="J186" s="27">
        <f t="shared" si="22"/>
        <v>0.29164278755229528</v>
      </c>
      <c r="K186" s="27">
        <f t="shared" si="23"/>
        <v>1.5630785370971283</v>
      </c>
      <c r="L186" s="27">
        <f t="shared" si="24"/>
        <v>1.5532256891410285</v>
      </c>
      <c r="M186" s="27">
        <f t="shared" si="25"/>
        <v>1.3109317041239363</v>
      </c>
      <c r="N186" s="18">
        <f t="shared" si="27"/>
        <v>0.35714285714285704</v>
      </c>
      <c r="O186" s="9">
        <f t="shared" si="26"/>
        <v>1.5595596628270927</v>
      </c>
      <c r="P186" s="10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 s="32" customFormat="1">
      <c r="A187" s="42">
        <v>60</v>
      </c>
      <c r="B187" s="19">
        <v>2</v>
      </c>
      <c r="C187" s="19" t="s">
        <v>1635</v>
      </c>
      <c r="D187" s="19" t="s">
        <v>1264</v>
      </c>
      <c r="E187" s="29" t="s">
        <v>289</v>
      </c>
      <c r="F187" s="29" t="s">
        <v>184</v>
      </c>
      <c r="G187" s="29" t="s">
        <v>184</v>
      </c>
      <c r="H187" s="42">
        <v>22.486000000000001</v>
      </c>
      <c r="I187" s="42">
        <v>178492</v>
      </c>
      <c r="J187" s="27">
        <f t="shared" si="22"/>
        <v>1.174637515043842</v>
      </c>
      <c r="K187" s="27">
        <f t="shared" si="23"/>
        <v>4.5703491350916146</v>
      </c>
      <c r="L187" s="27">
        <f t="shared" si="24"/>
        <v>4.5415399907872089</v>
      </c>
      <c r="M187" s="27">
        <f t="shared" si="25"/>
        <v>4.299246005770117</v>
      </c>
      <c r="N187" s="18">
        <f t="shared" si="27"/>
        <v>0.39285714285714274</v>
      </c>
      <c r="O187" s="9">
        <f t="shared" si="26"/>
        <v>4.5590312569720268</v>
      </c>
      <c r="P187" s="10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 s="32" customFormat="1">
      <c r="A188" s="42">
        <v>61</v>
      </c>
      <c r="B188" s="19">
        <v>2</v>
      </c>
      <c r="C188" s="19" t="s">
        <v>1636</v>
      </c>
      <c r="D188" s="19" t="s">
        <v>1266</v>
      </c>
      <c r="E188" s="29" t="s">
        <v>290</v>
      </c>
      <c r="F188" s="29" t="s">
        <v>185</v>
      </c>
      <c r="G188" s="29" t="s">
        <v>185</v>
      </c>
      <c r="H188" s="42">
        <v>22.52</v>
      </c>
      <c r="I188" s="42">
        <v>54572</v>
      </c>
      <c r="J188" s="27">
        <f t="shared" si="22"/>
        <v>0.28690755917244543</v>
      </c>
      <c r="K188" s="27">
        <f t="shared" si="23"/>
        <v>1.5469514724180837</v>
      </c>
      <c r="L188" s="27">
        <f t="shared" si="24"/>
        <v>1.5372002812325745</v>
      </c>
      <c r="M188" s="27">
        <f t="shared" si="25"/>
        <v>1.2949062962154823</v>
      </c>
      <c r="N188" s="18">
        <f t="shared" si="27"/>
        <v>0.42857142857142844</v>
      </c>
      <c r="O188" s="9">
        <f t="shared" si="26"/>
        <v>1.542772390481437</v>
      </c>
      <c r="P188" s="10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 s="32" customFormat="1">
      <c r="A189" s="42">
        <v>62</v>
      </c>
      <c r="B189" s="19">
        <v>2</v>
      </c>
      <c r="C189" s="19" t="s">
        <v>1637</v>
      </c>
      <c r="D189" s="19" t="s">
        <v>1266</v>
      </c>
      <c r="E189" s="29" t="s">
        <v>291</v>
      </c>
      <c r="F189" s="29" t="s">
        <v>186</v>
      </c>
      <c r="G189" s="29" t="s">
        <v>186</v>
      </c>
      <c r="H189" s="42">
        <v>22.488</v>
      </c>
      <c r="I189" s="42">
        <v>236537</v>
      </c>
      <c r="J189" s="27">
        <f t="shared" si="22"/>
        <v>1.5904564731503239</v>
      </c>
      <c r="K189" s="27">
        <f t="shared" si="23"/>
        <v>5.9865298753263225</v>
      </c>
      <c r="L189" s="27">
        <f t="shared" si="24"/>
        <v>5.9487938516740613</v>
      </c>
      <c r="M189" s="27">
        <f t="shared" si="25"/>
        <v>5.7064998666569693</v>
      </c>
      <c r="N189" s="18">
        <f t="shared" si="27"/>
        <v>0.46428571428571414</v>
      </c>
      <c r="O189" s="9">
        <f t="shared" si="26"/>
        <v>5.9690095786306294</v>
      </c>
      <c r="P189" s="10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 s="32" customFormat="1">
      <c r="A190" s="42">
        <v>63</v>
      </c>
      <c r="B190" s="19">
        <v>2</v>
      </c>
      <c r="C190" s="19" t="s">
        <v>1638</v>
      </c>
      <c r="D190" s="19" t="s">
        <v>1266</v>
      </c>
      <c r="E190" s="29" t="s">
        <v>292</v>
      </c>
      <c r="F190" s="29" t="s">
        <v>187</v>
      </c>
      <c r="G190" s="29" t="s">
        <v>187</v>
      </c>
      <c r="H190" s="42">
        <v>22.57</v>
      </c>
      <c r="I190" s="42">
        <v>109337</v>
      </c>
      <c r="J190" s="27">
        <f t="shared" si="22"/>
        <v>0.67922946873746348</v>
      </c>
      <c r="K190" s="27">
        <f t="shared" si="23"/>
        <v>2.8831068387537511</v>
      </c>
      <c r="L190" s="27">
        <f t="shared" si="24"/>
        <v>2.8649332072635585</v>
      </c>
      <c r="M190" s="27">
        <f t="shared" si="25"/>
        <v>2.6226392222464665</v>
      </c>
      <c r="N190" s="18">
        <f t="shared" si="27"/>
        <v>0.49999999999999983</v>
      </c>
      <c r="O190" s="9">
        <f t="shared" si="26"/>
        <v>2.8740200230086548</v>
      </c>
      <c r="P190" s="10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 s="32" customFormat="1">
      <c r="A191" s="42">
        <v>64</v>
      </c>
      <c r="B191" s="19">
        <v>2</v>
      </c>
      <c r="C191" s="19" t="s">
        <v>1639</v>
      </c>
      <c r="D191" s="19" t="s">
        <v>1264</v>
      </c>
      <c r="E191" s="29" t="s">
        <v>293</v>
      </c>
      <c r="F191" s="29" t="s">
        <v>188</v>
      </c>
      <c r="G191" s="29" t="s">
        <v>188</v>
      </c>
      <c r="H191" s="42">
        <v>22.47</v>
      </c>
      <c r="I191" s="42">
        <v>70048</v>
      </c>
      <c r="J191" s="27">
        <f t="shared" si="22"/>
        <v>0.39777351137601008</v>
      </c>
      <c r="K191" s="27">
        <f t="shared" si="23"/>
        <v>1.9245346085344133</v>
      </c>
      <c r="L191" s="27">
        <f t="shared" si="24"/>
        <v>1.9124033263025189</v>
      </c>
      <c r="M191" s="27">
        <f t="shared" si="25"/>
        <v>1.6701093412854269</v>
      </c>
      <c r="N191" s="18">
        <f t="shared" si="27"/>
        <v>0.53571428571428559</v>
      </c>
      <c r="O191" s="9">
        <f t="shared" si="26"/>
        <v>1.9180357073387555</v>
      </c>
      <c r="P191" s="10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 s="32" customFormat="1">
      <c r="A192" s="42">
        <v>65</v>
      </c>
      <c r="B192" s="19">
        <v>2</v>
      </c>
      <c r="C192" s="19" t="s">
        <v>1640</v>
      </c>
      <c r="D192" s="19" t="s">
        <v>1266</v>
      </c>
      <c r="E192" s="29" t="s">
        <v>294</v>
      </c>
      <c r="F192" s="29" t="s">
        <v>189</v>
      </c>
      <c r="G192" s="29" t="s">
        <v>189</v>
      </c>
      <c r="H192" s="42">
        <v>22.481000000000002</v>
      </c>
      <c r="I192" s="42">
        <v>285376</v>
      </c>
      <c r="J192" s="27">
        <f t="shared" si="22"/>
        <v>1.9403260931858559</v>
      </c>
      <c r="K192" s="27">
        <f t="shared" si="23"/>
        <v>7.1781028130870768</v>
      </c>
      <c r="L192" s="27">
        <f t="shared" si="24"/>
        <v>7.1328557228404499</v>
      </c>
      <c r="M192" s="27">
        <f t="shared" si="25"/>
        <v>6.890561737823357</v>
      </c>
      <c r="N192" s="18">
        <f t="shared" si="27"/>
        <v>0.57142857142857129</v>
      </c>
      <c r="O192" s="9">
        <f t="shared" si="26"/>
        <v>7.1522473329461471</v>
      </c>
      <c r="P192" s="10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 s="32" customFormat="1">
      <c r="A193" s="42">
        <v>66</v>
      </c>
      <c r="B193" s="19">
        <v>2</v>
      </c>
      <c r="C193" s="19" t="s">
        <v>1641</v>
      </c>
      <c r="D193" s="19" t="s">
        <v>1264</v>
      </c>
      <c r="E193" s="29" t="s">
        <v>295</v>
      </c>
      <c r="F193" s="29" t="s">
        <v>190</v>
      </c>
      <c r="G193" s="29" t="s">
        <v>190</v>
      </c>
      <c r="H193" s="42">
        <v>22.431999999999999</v>
      </c>
      <c r="I193" s="42">
        <v>67558</v>
      </c>
      <c r="J193" s="27">
        <f t="shared" si="22"/>
        <v>0.37993581294056966</v>
      </c>
      <c r="K193" s="27">
        <f t="shared" si="23"/>
        <v>1.8637836387147142</v>
      </c>
      <c r="L193" s="27">
        <f t="shared" si="24"/>
        <v>1.8520352995369358</v>
      </c>
      <c r="M193" s="27">
        <f t="shared" si="25"/>
        <v>1.6097413145198438</v>
      </c>
      <c r="N193" s="18">
        <f t="shared" si="27"/>
        <v>0.60714285714285698</v>
      </c>
      <c r="O193" s="9">
        <f t="shared" si="26"/>
        <v>1.8566507184996344</v>
      </c>
      <c r="P193" s="10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 s="32" customFormat="1">
      <c r="A194" s="42">
        <v>67</v>
      </c>
      <c r="B194" s="19">
        <v>2</v>
      </c>
      <c r="C194" s="19" t="s">
        <v>1642</v>
      </c>
      <c r="D194" s="19" t="s">
        <v>1266</v>
      </c>
      <c r="E194" s="29" t="s">
        <v>296</v>
      </c>
      <c r="F194" s="29" t="s">
        <v>297</v>
      </c>
      <c r="G194" s="29" t="s">
        <v>297</v>
      </c>
      <c r="H194" s="42">
        <v>22.44</v>
      </c>
      <c r="I194" s="42">
        <v>179486</v>
      </c>
      <c r="J194" s="27">
        <f t="shared" si="22"/>
        <v>1.1817582669493953</v>
      </c>
      <c r="K194" s="27">
        <f t="shared" si="23"/>
        <v>4.5946007270597997</v>
      </c>
      <c r="L194" s="27">
        <f t="shared" si="24"/>
        <v>4.5656387131185294</v>
      </c>
      <c r="M194" s="27">
        <f t="shared" si="25"/>
        <v>4.3233447281014374</v>
      </c>
      <c r="N194" s="18">
        <f t="shared" si="27"/>
        <v>0.64285714285714268</v>
      </c>
      <c r="O194" s="9">
        <f t="shared" si="26"/>
        <v>4.5759822895261264</v>
      </c>
      <c r="P194" s="10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 s="32" customFormat="1">
      <c r="A195" s="42">
        <v>68</v>
      </c>
      <c r="B195" s="19">
        <v>2</v>
      </c>
      <c r="C195" s="42" t="s">
        <v>193</v>
      </c>
      <c r="D195" s="42" t="s">
        <v>193</v>
      </c>
      <c r="E195" s="29" t="s">
        <v>298</v>
      </c>
      <c r="F195" s="29" t="s">
        <v>193</v>
      </c>
      <c r="G195" s="29" t="s">
        <v>193</v>
      </c>
      <c r="H195" s="42">
        <v>22.423999999999999</v>
      </c>
      <c r="I195" s="42">
        <v>391984</v>
      </c>
      <c r="J195" s="27">
        <f t="shared" si="22"/>
        <v>2.7040374806579175</v>
      </c>
      <c r="K195" s="27">
        <f t="shared" si="23"/>
        <v>9.7791226486446927</v>
      </c>
      <c r="L195" s="27">
        <f t="shared" si="24"/>
        <v>9.7174800591558181</v>
      </c>
      <c r="M195" s="27">
        <f t="shared" si="25"/>
        <v>9.4751860741387244</v>
      </c>
      <c r="N195" s="18">
        <f t="shared" si="27"/>
        <v>0.67857142857142838</v>
      </c>
      <c r="O195" s="9">
        <f t="shared" si="26"/>
        <v>9.7372937486343858</v>
      </c>
      <c r="P195" s="10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 s="32" customFormat="1">
      <c r="A196" s="42">
        <v>69</v>
      </c>
      <c r="B196" s="19">
        <v>2</v>
      </c>
      <c r="C196" s="42" t="s">
        <v>194</v>
      </c>
      <c r="D196" s="42" t="s">
        <v>194</v>
      </c>
      <c r="E196" s="29" t="s">
        <v>495</v>
      </c>
      <c r="F196" s="29" t="s">
        <v>194</v>
      </c>
      <c r="G196" s="29" t="s">
        <v>194</v>
      </c>
      <c r="H196" s="42">
        <v>22.423999999999999</v>
      </c>
      <c r="I196" s="42">
        <v>107302</v>
      </c>
      <c r="J196" s="27">
        <f t="shared" si="22"/>
        <v>0.66465126941371999</v>
      </c>
      <c r="K196" s="27">
        <f t="shared" si="23"/>
        <v>2.8334569497645594</v>
      </c>
      <c r="L196" s="27">
        <f t="shared" si="24"/>
        <v>2.8155962857904817</v>
      </c>
      <c r="M196" s="27">
        <f t="shared" si="25"/>
        <v>2.5733023007733897</v>
      </c>
      <c r="N196" s="18">
        <f t="shared" si="27"/>
        <v>0.71428571428571408</v>
      </c>
      <c r="O196" s="9">
        <f t="shared" si="26"/>
        <v>2.8206993326402183</v>
      </c>
      <c r="P196" s="10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 s="32" customFormat="1">
      <c r="A197" s="42">
        <v>70</v>
      </c>
      <c r="B197" s="19">
        <v>2</v>
      </c>
      <c r="C197" s="42" t="s">
        <v>195</v>
      </c>
      <c r="D197" s="42" t="s">
        <v>195</v>
      </c>
      <c r="E197" s="29" t="s">
        <v>496</v>
      </c>
      <c r="F197" s="29" t="s">
        <v>195</v>
      </c>
      <c r="G197" s="29" t="s">
        <v>195</v>
      </c>
      <c r="H197" s="42">
        <v>22.419</v>
      </c>
      <c r="I197" s="42">
        <v>177752</v>
      </c>
      <c r="J197" s="27">
        <f t="shared" si="22"/>
        <v>1.1693363516533899</v>
      </c>
      <c r="K197" s="27">
        <f t="shared" si="23"/>
        <v>4.5522946300046359</v>
      </c>
      <c r="L197" s="27">
        <f t="shared" si="24"/>
        <v>4.5235992920697266</v>
      </c>
      <c r="M197" s="27">
        <f t="shared" si="25"/>
        <v>4.2813053070526346</v>
      </c>
      <c r="N197" s="18">
        <f t="shared" si="27"/>
        <v>0.74999999999999978</v>
      </c>
      <c r="O197" s="9">
        <f t="shared" si="26"/>
        <v>4.5307731265534539</v>
      </c>
      <c r="P197" s="10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 s="32" customFormat="1">
      <c r="A198" s="42">
        <v>71</v>
      </c>
      <c r="B198" s="19">
        <v>2</v>
      </c>
      <c r="C198" s="42" t="s">
        <v>196</v>
      </c>
      <c r="D198" s="42" t="s">
        <v>196</v>
      </c>
      <c r="E198" s="29" t="s">
        <v>497</v>
      </c>
      <c r="F198" s="29" t="s">
        <v>196</v>
      </c>
      <c r="G198" s="29" t="s">
        <v>196</v>
      </c>
      <c r="H198" s="42">
        <v>22.402000000000001</v>
      </c>
      <c r="I198" s="42">
        <v>39024</v>
      </c>
      <c r="J198" s="27">
        <f t="shared" si="22"/>
        <v>0.17552581809845835</v>
      </c>
      <c r="K198" s="27">
        <f t="shared" si="23"/>
        <v>1.1676116817527509</v>
      </c>
      <c r="L198" s="27">
        <f t="shared" si="24"/>
        <v>1.1602516546657939</v>
      </c>
      <c r="M198" s="27">
        <f t="shared" si="25"/>
        <v>0.91795766964870174</v>
      </c>
      <c r="N198" s="18">
        <f t="shared" si="27"/>
        <v>0.78571428571428548</v>
      </c>
      <c r="O198" s="9">
        <f t="shared" si="26"/>
        <v>1.1618288033272848</v>
      </c>
      <c r="P198" s="10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 s="32" customFormat="1">
      <c r="A199" s="42">
        <v>72</v>
      </c>
      <c r="B199" s="19">
        <v>2</v>
      </c>
      <c r="C199" s="42" t="s">
        <v>197</v>
      </c>
      <c r="D199" s="42" t="s">
        <v>197</v>
      </c>
      <c r="E199" s="29" t="s">
        <v>498</v>
      </c>
      <c r="F199" s="29" t="s">
        <v>197</v>
      </c>
      <c r="G199" s="29" t="s">
        <v>197</v>
      </c>
      <c r="H199" s="42">
        <v>22.445</v>
      </c>
      <c r="I199" s="42">
        <v>42979</v>
      </c>
      <c r="J199" s="27">
        <f t="shared" si="22"/>
        <v>0.20385838730013181</v>
      </c>
      <c r="K199" s="27">
        <f t="shared" si="23"/>
        <v>1.2641056920486984</v>
      </c>
      <c r="L199" s="27">
        <f t="shared" si="24"/>
        <v>1.2561374160545009</v>
      </c>
      <c r="M199" s="27">
        <f t="shared" si="25"/>
        <v>1.0138434310374087</v>
      </c>
      <c r="N199" s="18">
        <f t="shared" si="27"/>
        <v>0.82142857142857117</v>
      </c>
      <c r="O199" s="9">
        <f t="shared" si="26"/>
        <v>1.2575603224820362</v>
      </c>
      <c r="P199" s="10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 s="32" customFormat="1">
      <c r="A200" s="42">
        <v>73</v>
      </c>
      <c r="B200" s="19">
        <v>2</v>
      </c>
      <c r="C200" s="42" t="s">
        <v>198</v>
      </c>
      <c r="D200" s="42" t="s">
        <v>198</v>
      </c>
      <c r="E200" s="29" t="s">
        <v>499</v>
      </c>
      <c r="F200" s="29" t="s">
        <v>198</v>
      </c>
      <c r="G200" s="29" t="s">
        <v>198</v>
      </c>
      <c r="H200" s="42">
        <v>22.599</v>
      </c>
      <c r="I200" s="42">
        <v>52906</v>
      </c>
      <c r="J200" s="27">
        <f t="shared" si="22"/>
        <v>0.2749727778096166</v>
      </c>
      <c r="K200" s="27">
        <f t="shared" si="23"/>
        <v>1.5063044379925343</v>
      </c>
      <c r="L200" s="27">
        <f t="shared" si="24"/>
        <v>1.4968094649307828</v>
      </c>
      <c r="M200" s="27">
        <f t="shared" si="25"/>
        <v>1.2545154799136906</v>
      </c>
      <c r="N200" s="18">
        <f t="shared" si="27"/>
        <v>0.85714285714285687</v>
      </c>
      <c r="O200" s="9">
        <f t="shared" si="26"/>
        <v>1.4981658896538901</v>
      </c>
      <c r="P200" s="10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 s="32" customFormat="1">
      <c r="A201" s="42">
        <v>74</v>
      </c>
      <c r="B201" s="19">
        <v>2</v>
      </c>
      <c r="C201" s="42" t="s">
        <v>199</v>
      </c>
      <c r="D201" s="42" t="s">
        <v>199</v>
      </c>
      <c r="E201" s="29" t="s">
        <v>500</v>
      </c>
      <c r="F201" s="29" t="s">
        <v>199</v>
      </c>
      <c r="G201" s="29" t="s">
        <v>199</v>
      </c>
      <c r="H201" s="42">
        <v>22.42</v>
      </c>
      <c r="I201" s="42">
        <v>354488</v>
      </c>
      <c r="J201" s="27">
        <f t="shared" si="22"/>
        <v>2.4354260989168433</v>
      </c>
      <c r="K201" s="27">
        <f t="shared" si="23"/>
        <v>8.8642959962915082</v>
      </c>
      <c r="L201" s="27">
        <f t="shared" si="24"/>
        <v>8.8084200063034892</v>
      </c>
      <c r="M201" s="27">
        <f t="shared" si="25"/>
        <v>8.5661260212863972</v>
      </c>
      <c r="N201" s="18">
        <f t="shared" si="27"/>
        <v>0.89285714285714257</v>
      </c>
      <c r="O201" s="9">
        <f t="shared" si="26"/>
        <v>8.8144067195164908</v>
      </c>
      <c r="P201" s="10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 s="32" customFormat="1">
      <c r="A202" s="42">
        <v>75</v>
      </c>
      <c r="B202" s="19">
        <v>2</v>
      </c>
      <c r="C202" s="19" t="s">
        <v>1644</v>
      </c>
      <c r="D202" s="19" t="s">
        <v>1266</v>
      </c>
      <c r="E202" s="29" t="s">
        <v>501</v>
      </c>
      <c r="F202" s="29" t="s">
        <v>200</v>
      </c>
      <c r="G202" s="29" t="s">
        <v>200</v>
      </c>
      <c r="H202" s="42">
        <v>22.408999999999999</v>
      </c>
      <c r="I202" s="42">
        <v>174568</v>
      </c>
      <c r="J202" s="27">
        <f t="shared" si="22"/>
        <v>1.1465270216058228</v>
      </c>
      <c r="K202" s="27">
        <f t="shared" si="23"/>
        <v>4.4746114621709321</v>
      </c>
      <c r="L202" s="27">
        <f t="shared" si="24"/>
        <v>4.4464057992096393</v>
      </c>
      <c r="M202" s="27">
        <f t="shared" si="25"/>
        <v>4.2041118141925473</v>
      </c>
      <c r="N202" s="18">
        <f t="shared" si="27"/>
        <v>0.92857142857142827</v>
      </c>
      <c r="O202" s="9">
        <f t="shared" si="26"/>
        <v>4.4484204894211601</v>
      </c>
      <c r="P202" s="10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 s="32" customFormat="1">
      <c r="A203" s="42">
        <v>76</v>
      </c>
      <c r="B203" s="19">
        <v>2</v>
      </c>
      <c r="C203" s="19" t="s">
        <v>1645</v>
      </c>
      <c r="D203" s="19" t="s">
        <v>1264</v>
      </c>
      <c r="E203" s="29" t="s">
        <v>502</v>
      </c>
      <c r="F203" s="29" t="s">
        <v>201</v>
      </c>
      <c r="G203" s="29" t="s">
        <v>201</v>
      </c>
      <c r="H203" s="42">
        <v>22.399000000000001</v>
      </c>
      <c r="I203" s="42">
        <v>104555</v>
      </c>
      <c r="J203" s="27">
        <f t="shared" si="22"/>
        <v>0.64497249126024414</v>
      </c>
      <c r="K203" s="27">
        <f t="shared" si="23"/>
        <v>2.7664356991241124</v>
      </c>
      <c r="L203" s="27">
        <f t="shared" si="24"/>
        <v>2.7489975028486917</v>
      </c>
      <c r="M203" s="27">
        <f t="shared" si="25"/>
        <v>2.5067035178315997</v>
      </c>
      <c r="N203" s="18">
        <f t="shared" si="27"/>
        <v>0.96428571428571397</v>
      </c>
      <c r="O203" s="9">
        <f t="shared" si="26"/>
        <v>2.749620295572814</v>
      </c>
      <c r="P203" s="10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 s="32" customFormat="1">
      <c r="A204" s="42">
        <v>77</v>
      </c>
      <c r="B204" s="19">
        <v>2</v>
      </c>
      <c r="C204" s="19" t="s">
        <v>1646</v>
      </c>
      <c r="D204" s="19" t="s">
        <v>1266</v>
      </c>
      <c r="E204" s="29" t="s">
        <v>503</v>
      </c>
      <c r="F204" s="29" t="s">
        <v>202</v>
      </c>
      <c r="G204" s="29" t="s">
        <v>202</v>
      </c>
      <c r="H204" s="42">
        <v>22.393999999999998</v>
      </c>
      <c r="I204" s="42">
        <v>119861</v>
      </c>
      <c r="J204" s="27">
        <f t="shared" si="22"/>
        <v>0.75462060863086711</v>
      </c>
      <c r="K204" s="27">
        <f t="shared" si="23"/>
        <v>3.1398711786664064</v>
      </c>
      <c r="L204" s="27">
        <f t="shared" si="24"/>
        <v>3.1200790360511066</v>
      </c>
      <c r="M204" s="27">
        <f t="shared" si="25"/>
        <v>2.8777850510340146</v>
      </c>
      <c r="N204" s="18">
        <f t="shared" si="27"/>
        <v>0.99999999999999967</v>
      </c>
      <c r="O204" s="9">
        <f t="shared" si="26"/>
        <v>3.1200790360511066</v>
      </c>
      <c r="P204" s="10"/>
      <c r="Q204" s="16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 s="32" customFormat="1">
      <c r="A205" s="42">
        <v>78</v>
      </c>
      <c r="B205" s="42"/>
      <c r="C205" s="42"/>
      <c r="D205" s="42"/>
      <c r="E205" s="29" t="s">
        <v>504</v>
      </c>
      <c r="F205" s="29" t="s">
        <v>427</v>
      </c>
      <c r="G205" s="29" t="s">
        <v>428</v>
      </c>
      <c r="H205" s="42" t="s">
        <v>102</v>
      </c>
      <c r="I205" s="42" t="s">
        <v>102</v>
      </c>
      <c r="J205" s="27" t="e">
        <f t="shared" ref="J205:J236" si="28">(I205-14522)/139592</f>
        <v>#VALUE!</v>
      </c>
      <c r="K205" s="27" t="e">
        <f t="shared" ref="K205:K236" si="29">(I205+8832.9)/40987</f>
        <v>#VALUE!</v>
      </c>
      <c r="L205" s="27" t="e">
        <f t="shared" ref="L205:L236" si="30">(I205+8832.9)/41247</f>
        <v>#VALUE!</v>
      </c>
      <c r="M205" s="27" t="e">
        <f t="shared" ref="M205:M236" si="31">(I205-1161)/41247</f>
        <v>#VALUE!</v>
      </c>
      <c r="N205" s="27"/>
      <c r="O205" s="10"/>
      <c r="P205" s="10"/>
      <c r="Q205" s="16" t="s">
        <v>1832</v>
      </c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 s="32" customFormat="1">
      <c r="A206" s="42">
        <v>79</v>
      </c>
      <c r="B206" s="42"/>
      <c r="C206" s="42"/>
      <c r="D206" s="42"/>
      <c r="E206" s="29" t="s">
        <v>505</v>
      </c>
      <c r="F206" s="29" t="s">
        <v>129</v>
      </c>
      <c r="G206" s="23" t="s">
        <v>424</v>
      </c>
      <c r="H206" s="42">
        <v>22.405999999999999</v>
      </c>
      <c r="I206" s="22">
        <v>854347</v>
      </c>
      <c r="J206" s="27">
        <f t="shared" si="28"/>
        <v>6.0162831680898616</v>
      </c>
      <c r="K206" s="27">
        <f t="shared" si="29"/>
        <v>21.059845804767367</v>
      </c>
      <c r="L206" s="27">
        <f t="shared" si="30"/>
        <v>20.927095303900892</v>
      </c>
      <c r="M206" s="27">
        <f t="shared" si="31"/>
        <v>20.684801318883796</v>
      </c>
      <c r="N206" s="27"/>
      <c r="O206" s="10"/>
      <c r="P206" s="10"/>
      <c r="Q206" s="21" t="s">
        <v>1826</v>
      </c>
      <c r="R206" s="21" t="s">
        <v>94</v>
      </c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 s="32" customFormat="1">
      <c r="A207" s="42">
        <v>80</v>
      </c>
      <c r="B207" s="42"/>
      <c r="C207" s="42"/>
      <c r="D207" s="42"/>
      <c r="E207" s="29" t="s">
        <v>506</v>
      </c>
      <c r="F207" s="29" t="s">
        <v>125</v>
      </c>
      <c r="G207" s="23" t="s">
        <v>421</v>
      </c>
      <c r="H207" s="42">
        <v>22.42</v>
      </c>
      <c r="I207" s="22">
        <v>358588</v>
      </c>
      <c r="J207" s="27">
        <f t="shared" si="28"/>
        <v>2.4647974095936731</v>
      </c>
      <c r="K207" s="27">
        <f t="shared" si="29"/>
        <v>8.964327713665309</v>
      </c>
      <c r="L207" s="27">
        <f t="shared" si="30"/>
        <v>8.9078211748733249</v>
      </c>
      <c r="M207" s="27">
        <f t="shared" si="31"/>
        <v>8.6655271898562312</v>
      </c>
      <c r="N207" s="27"/>
      <c r="O207" s="10"/>
      <c r="P207" s="10"/>
      <c r="Q207" s="28">
        <v>20</v>
      </c>
      <c r="R207" s="28">
        <v>854347</v>
      </c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 s="32" customFormat="1">
      <c r="A208" s="42">
        <v>81</v>
      </c>
      <c r="B208" s="42"/>
      <c r="C208" s="42"/>
      <c r="D208" s="42"/>
      <c r="E208" s="29" t="s">
        <v>507</v>
      </c>
      <c r="F208" s="29" t="s">
        <v>121</v>
      </c>
      <c r="G208" s="23" t="s">
        <v>418</v>
      </c>
      <c r="H208" s="42">
        <v>22.428999999999998</v>
      </c>
      <c r="I208" s="22">
        <v>200807</v>
      </c>
      <c r="J208" s="27">
        <f t="shared" si="28"/>
        <v>1.3344962462032208</v>
      </c>
      <c r="K208" s="27">
        <f t="shared" si="29"/>
        <v>5.1147900553834145</v>
      </c>
      <c r="L208" s="27">
        <f t="shared" si="30"/>
        <v>5.0825490338691299</v>
      </c>
      <c r="M208" s="27">
        <f t="shared" si="31"/>
        <v>4.8402550488520379</v>
      </c>
      <c r="N208" s="27"/>
      <c r="O208" s="10"/>
      <c r="P208" s="10"/>
      <c r="Q208" s="28">
        <v>10</v>
      </c>
      <c r="R208" s="28">
        <v>358588</v>
      </c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 s="32" customFormat="1">
      <c r="A209" s="42">
        <v>82</v>
      </c>
      <c r="B209" s="42"/>
      <c r="C209" s="42"/>
      <c r="D209" s="42"/>
      <c r="E209" s="29" t="s">
        <v>508</v>
      </c>
      <c r="F209" s="29" t="s">
        <v>117</v>
      </c>
      <c r="G209" s="23" t="s">
        <v>415</v>
      </c>
      <c r="H209" s="42">
        <v>22.439</v>
      </c>
      <c r="I209" s="22">
        <v>94929</v>
      </c>
      <c r="J209" s="27">
        <f t="shared" si="28"/>
        <v>0.57601438477849731</v>
      </c>
      <c r="K209" s="27">
        <f t="shared" si="29"/>
        <v>2.5315807451143044</v>
      </c>
      <c r="L209" s="27">
        <f t="shared" si="30"/>
        <v>2.515622954396683</v>
      </c>
      <c r="M209" s="27">
        <f t="shared" si="31"/>
        <v>2.2733289693795911</v>
      </c>
      <c r="N209" s="27"/>
      <c r="O209" s="10"/>
      <c r="P209" s="10"/>
      <c r="Q209" s="28">
        <v>5</v>
      </c>
      <c r="R209" s="28">
        <v>200807</v>
      </c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 s="32" customFormat="1">
      <c r="A210" s="42">
        <v>83</v>
      </c>
      <c r="B210" s="42"/>
      <c r="C210" s="42"/>
      <c r="D210" s="42"/>
      <c r="E210" s="29" t="s">
        <v>509</v>
      </c>
      <c r="F210" s="29" t="s">
        <v>113</v>
      </c>
      <c r="G210" s="23" t="s">
        <v>412</v>
      </c>
      <c r="H210" s="42">
        <v>22.45</v>
      </c>
      <c r="I210" s="22">
        <v>84284</v>
      </c>
      <c r="J210" s="27">
        <f t="shared" si="28"/>
        <v>0.49975643303341166</v>
      </c>
      <c r="K210" s="27">
        <f t="shared" si="29"/>
        <v>2.2718642496401298</v>
      </c>
      <c r="L210" s="27">
        <f t="shared" si="30"/>
        <v>2.2575435789269522</v>
      </c>
      <c r="M210" s="27">
        <f t="shared" si="31"/>
        <v>2.0152495939098602</v>
      </c>
      <c r="N210" s="27"/>
      <c r="O210" s="10"/>
      <c r="P210" s="10"/>
      <c r="Q210" s="28">
        <v>2.5</v>
      </c>
      <c r="R210" s="28">
        <v>94929</v>
      </c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 s="32" customFormat="1">
      <c r="A211" s="42">
        <v>84</v>
      </c>
      <c r="B211" s="42"/>
      <c r="C211" s="42"/>
      <c r="D211" s="42"/>
      <c r="E211" s="29" t="s">
        <v>510</v>
      </c>
      <c r="F211" s="29" t="s">
        <v>109</v>
      </c>
      <c r="G211" s="23" t="s">
        <v>410</v>
      </c>
      <c r="H211" s="42">
        <v>22.466000000000001</v>
      </c>
      <c r="I211" s="22">
        <v>485734</v>
      </c>
      <c r="J211" s="27">
        <f t="shared" si="28"/>
        <v>3.3756375723537166</v>
      </c>
      <c r="K211" s="27">
        <f t="shared" si="29"/>
        <v>12.066433259326129</v>
      </c>
      <c r="L211" s="27">
        <f t="shared" si="30"/>
        <v>11.990372633161201</v>
      </c>
      <c r="M211" s="27">
        <f t="shared" si="31"/>
        <v>11.748078648144107</v>
      </c>
      <c r="N211" s="27"/>
      <c r="O211" s="10"/>
      <c r="P211" s="10"/>
      <c r="Q211" s="28">
        <v>1</v>
      </c>
      <c r="R211" s="28">
        <v>84284</v>
      </c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s="32" customFormat="1">
      <c r="A212" s="42">
        <v>85</v>
      </c>
      <c r="B212" s="42"/>
      <c r="C212" s="42"/>
      <c r="D212" s="42"/>
      <c r="E212" s="29" t="s">
        <v>511</v>
      </c>
      <c r="F212" s="29" t="s">
        <v>105</v>
      </c>
      <c r="G212" s="20" t="s">
        <v>406</v>
      </c>
      <c r="H212" s="42">
        <v>22.472999999999999</v>
      </c>
      <c r="I212" s="22">
        <v>6156</v>
      </c>
      <c r="J212" s="27">
        <f t="shared" si="28"/>
        <v>-5.9931801249355265E-2</v>
      </c>
      <c r="K212" s="27">
        <f t="shared" si="29"/>
        <v>0.365698880132725</v>
      </c>
      <c r="L212" s="27">
        <f t="shared" si="30"/>
        <v>0.36339370136009891</v>
      </c>
      <c r="M212" s="27">
        <f t="shared" si="31"/>
        <v>0.12109971634300676</v>
      </c>
      <c r="N212" s="27"/>
      <c r="O212" s="10"/>
      <c r="P212" s="10"/>
      <c r="Q212" s="28">
        <v>0.1</v>
      </c>
      <c r="R212" s="28">
        <v>6156</v>
      </c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s="32" customFormat="1">
      <c r="A213" s="42">
        <v>86</v>
      </c>
      <c r="B213" s="19">
        <v>2</v>
      </c>
      <c r="C213" s="19" t="s">
        <v>1647</v>
      </c>
      <c r="D213" s="19" t="s">
        <v>1270</v>
      </c>
      <c r="E213" s="29" t="s">
        <v>512</v>
      </c>
      <c r="F213" s="29" t="s">
        <v>203</v>
      </c>
      <c r="G213" s="29" t="s">
        <v>203</v>
      </c>
      <c r="H213" s="42">
        <v>22.451000000000001</v>
      </c>
      <c r="I213" s="42">
        <v>134201</v>
      </c>
      <c r="J213" s="27">
        <f t="shared" si="28"/>
        <v>0.85734855865665649</v>
      </c>
      <c r="K213" s="27">
        <f t="shared" si="29"/>
        <v>3.4897382096762386</v>
      </c>
      <c r="L213" s="27">
        <f t="shared" si="30"/>
        <v>3.4677406841709697</v>
      </c>
      <c r="M213" s="27">
        <f t="shared" si="31"/>
        <v>3.2254466991538777</v>
      </c>
      <c r="N213" s="27">
        <f t="shared" ref="N213:N234" si="32">$N$236+N214</f>
        <v>-0.99999999999999956</v>
      </c>
      <c r="O213" s="10">
        <f t="shared" ref="O213:O236" si="33">L213+N213*(M213-L213)</f>
        <v>3.7100346691880617</v>
      </c>
      <c r="P213" s="6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 s="32" customFormat="1">
      <c r="A214" s="42">
        <v>87</v>
      </c>
      <c r="B214" s="19">
        <v>2</v>
      </c>
      <c r="C214" s="19" t="s">
        <v>1648</v>
      </c>
      <c r="D214" s="19" t="s">
        <v>1266</v>
      </c>
      <c r="E214" s="29" t="s">
        <v>513</v>
      </c>
      <c r="F214" s="29" t="s">
        <v>204</v>
      </c>
      <c r="G214" s="29" t="s">
        <v>204</v>
      </c>
      <c r="H214" s="42">
        <v>22.405000000000001</v>
      </c>
      <c r="I214" s="42">
        <v>72074</v>
      </c>
      <c r="J214" s="27">
        <f t="shared" si="28"/>
        <v>0.41228723709095078</v>
      </c>
      <c r="K214" s="27">
        <f t="shared" si="29"/>
        <v>1.9739649157049795</v>
      </c>
      <c r="L214" s="27">
        <f t="shared" si="30"/>
        <v>1.9615220500884911</v>
      </c>
      <c r="M214" s="27">
        <f t="shared" si="31"/>
        <v>1.7192280650713991</v>
      </c>
      <c r="N214" s="27">
        <f t="shared" si="32"/>
        <v>-0.95833333333333293</v>
      </c>
      <c r="O214" s="10">
        <f t="shared" si="33"/>
        <v>2.1937204523965375</v>
      </c>
      <c r="P214" s="6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 s="32" customFormat="1">
      <c r="A215" s="42">
        <v>88</v>
      </c>
      <c r="B215" s="19">
        <v>2</v>
      </c>
      <c r="C215" s="19" t="s">
        <v>1649</v>
      </c>
      <c r="D215" s="19" t="s">
        <v>1266</v>
      </c>
      <c r="E215" s="29" t="s">
        <v>514</v>
      </c>
      <c r="F215" s="29" t="s">
        <v>205</v>
      </c>
      <c r="G215" s="29" t="s">
        <v>205</v>
      </c>
      <c r="H215" s="42">
        <v>22.4</v>
      </c>
      <c r="I215" s="42">
        <v>310058</v>
      </c>
      <c r="J215" s="27">
        <f t="shared" si="28"/>
        <v>2.1171413834603703</v>
      </c>
      <c r="K215" s="27">
        <f t="shared" si="29"/>
        <v>7.7802937516773616</v>
      </c>
      <c r="L215" s="27">
        <f t="shared" si="30"/>
        <v>7.7312507576308587</v>
      </c>
      <c r="M215" s="27">
        <f t="shared" si="31"/>
        <v>7.4889567726137658</v>
      </c>
      <c r="N215" s="27">
        <f t="shared" si="32"/>
        <v>-0.9166666666666663</v>
      </c>
      <c r="O215" s="10">
        <f t="shared" si="33"/>
        <v>7.9533535772298602</v>
      </c>
      <c r="P215" s="10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 s="32" customFormat="1">
      <c r="A216" s="42">
        <v>89</v>
      </c>
      <c r="B216" s="19">
        <v>2</v>
      </c>
      <c r="C216" s="19" t="s">
        <v>1650</v>
      </c>
      <c r="D216" s="19" t="s">
        <v>1270</v>
      </c>
      <c r="E216" s="29" t="s">
        <v>515</v>
      </c>
      <c r="F216" s="29" t="s">
        <v>206</v>
      </c>
      <c r="G216" s="29" t="s">
        <v>206</v>
      </c>
      <c r="H216" s="42">
        <v>22.411000000000001</v>
      </c>
      <c r="I216" s="42">
        <v>218829</v>
      </c>
      <c r="J216" s="27">
        <f t="shared" si="28"/>
        <v>1.4636010659636656</v>
      </c>
      <c r="K216" s="27">
        <f t="shared" si="29"/>
        <v>5.5544904481908892</v>
      </c>
      <c r="L216" s="27">
        <f t="shared" si="30"/>
        <v>5.5194777802021964</v>
      </c>
      <c r="M216" s="27">
        <f t="shared" si="31"/>
        <v>5.2771837951851044</v>
      </c>
      <c r="N216" s="27">
        <f t="shared" si="32"/>
        <v>-0.87499999999999967</v>
      </c>
      <c r="O216" s="10">
        <f t="shared" si="33"/>
        <v>5.7314850170921519</v>
      </c>
      <c r="P216" s="10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 s="32" customFormat="1">
      <c r="A217" s="42">
        <v>90</v>
      </c>
      <c r="B217" s="19">
        <v>2</v>
      </c>
      <c r="C217" s="19" t="s">
        <v>1367</v>
      </c>
      <c r="D217" s="19" t="s">
        <v>1270</v>
      </c>
      <c r="E217" s="29" t="s">
        <v>516</v>
      </c>
      <c r="F217" s="29" t="s">
        <v>207</v>
      </c>
      <c r="G217" s="29" t="s">
        <v>207</v>
      </c>
      <c r="H217" s="42">
        <v>22.413</v>
      </c>
      <c r="I217" s="42">
        <v>134978</v>
      </c>
      <c r="J217" s="27">
        <f t="shared" si="28"/>
        <v>0.86291478021663137</v>
      </c>
      <c r="K217" s="27">
        <f t="shared" si="29"/>
        <v>3.5086954400175663</v>
      </c>
      <c r="L217" s="27">
        <f t="shared" si="30"/>
        <v>3.4865784178243264</v>
      </c>
      <c r="M217" s="27">
        <f t="shared" si="31"/>
        <v>3.2442844328072344</v>
      </c>
      <c r="N217" s="27">
        <f t="shared" si="32"/>
        <v>-0.83333333333333304</v>
      </c>
      <c r="O217" s="10">
        <f t="shared" si="33"/>
        <v>3.6884900720052363</v>
      </c>
      <c r="P217" s="10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 s="32" customFormat="1">
      <c r="A218" s="42">
        <v>91</v>
      </c>
      <c r="B218" s="19">
        <v>2</v>
      </c>
      <c r="C218" s="19" t="s">
        <v>1368</v>
      </c>
      <c r="D218" s="19" t="s">
        <v>1266</v>
      </c>
      <c r="E218" s="29" t="s">
        <v>517</v>
      </c>
      <c r="F218" s="29" t="s">
        <v>398</v>
      </c>
      <c r="G218" s="29" t="s">
        <v>398</v>
      </c>
      <c r="H218" s="42">
        <v>22.413</v>
      </c>
      <c r="I218" s="42">
        <v>252518</v>
      </c>
      <c r="J218" s="27">
        <f t="shared" si="28"/>
        <v>1.7049401111811564</v>
      </c>
      <c r="K218" s="27">
        <f t="shared" si="29"/>
        <v>6.3764339912655235</v>
      </c>
      <c r="L218" s="27">
        <f t="shared" si="30"/>
        <v>6.3362402114093141</v>
      </c>
      <c r="M218" s="27">
        <f t="shared" si="31"/>
        <v>6.0939462263922222</v>
      </c>
      <c r="N218" s="27">
        <f t="shared" si="32"/>
        <v>-0.79166666666666641</v>
      </c>
      <c r="O218" s="10">
        <f t="shared" si="33"/>
        <v>6.5280562828811783</v>
      </c>
      <c r="P218" s="10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 s="32" customFormat="1">
      <c r="A219" s="42">
        <v>92</v>
      </c>
      <c r="B219" s="19">
        <v>2</v>
      </c>
      <c r="C219" s="19" t="s">
        <v>1369</v>
      </c>
      <c r="D219" s="19" t="s">
        <v>1264</v>
      </c>
      <c r="E219" s="29" t="s">
        <v>518</v>
      </c>
      <c r="F219" s="29" t="s">
        <v>399</v>
      </c>
      <c r="G219" s="29" t="s">
        <v>399</v>
      </c>
      <c r="H219" s="42">
        <v>22.446999999999999</v>
      </c>
      <c r="I219" s="42">
        <v>93976</v>
      </c>
      <c r="J219" s="27">
        <f t="shared" si="28"/>
        <v>0.56918734597971232</v>
      </c>
      <c r="K219" s="27">
        <f t="shared" si="29"/>
        <v>2.5083294703198575</v>
      </c>
      <c r="L219" s="27">
        <f t="shared" si="30"/>
        <v>2.4925182437510607</v>
      </c>
      <c r="M219" s="27">
        <f t="shared" si="31"/>
        <v>2.2502242587339687</v>
      </c>
      <c r="N219" s="27">
        <f t="shared" si="32"/>
        <v>-0.74999999999999978</v>
      </c>
      <c r="O219" s="10">
        <f t="shared" si="33"/>
        <v>2.6742387325138797</v>
      </c>
      <c r="P219" s="10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 s="32" customFormat="1">
      <c r="A220" s="42">
        <v>93</v>
      </c>
      <c r="B220" s="19">
        <v>2</v>
      </c>
      <c r="C220" s="19" t="s">
        <v>1370</v>
      </c>
      <c r="D220" s="19" t="s">
        <v>1264</v>
      </c>
      <c r="E220" s="29" t="s">
        <v>519</v>
      </c>
      <c r="F220" s="29" t="s">
        <v>400</v>
      </c>
      <c r="G220" s="29" t="s">
        <v>400</v>
      </c>
      <c r="H220" s="42">
        <v>22.414000000000001</v>
      </c>
      <c r="I220" s="42">
        <v>92497</v>
      </c>
      <c r="J220" s="27">
        <f t="shared" si="28"/>
        <v>0.55859218293311941</v>
      </c>
      <c r="K220" s="27">
        <f t="shared" si="29"/>
        <v>2.4722448581257472</v>
      </c>
      <c r="L220" s="27">
        <f t="shared" si="30"/>
        <v>2.4566610905035517</v>
      </c>
      <c r="M220" s="27">
        <f t="shared" si="31"/>
        <v>2.2143671054864598</v>
      </c>
      <c r="N220" s="27">
        <f t="shared" si="32"/>
        <v>-0.70833333333333315</v>
      </c>
      <c r="O220" s="10">
        <f t="shared" si="33"/>
        <v>2.6282859965573251</v>
      </c>
      <c r="P220" s="10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 s="32" customFormat="1">
      <c r="A221" s="42">
        <v>94</v>
      </c>
      <c r="B221" s="19">
        <v>2</v>
      </c>
      <c r="C221" s="19" t="s">
        <v>1371</v>
      </c>
      <c r="D221" s="19" t="s">
        <v>1264</v>
      </c>
      <c r="E221" s="29" t="s">
        <v>520</v>
      </c>
      <c r="F221" s="29" t="s">
        <v>401</v>
      </c>
      <c r="G221" s="29" t="s">
        <v>401</v>
      </c>
      <c r="H221" s="42">
        <v>22.887</v>
      </c>
      <c r="I221" s="42">
        <v>16173</v>
      </c>
      <c r="J221" s="27">
        <f t="shared" si="28"/>
        <v>1.1827325348157487E-2</v>
      </c>
      <c r="K221" s="27">
        <f t="shared" si="29"/>
        <v>0.61009344426281509</v>
      </c>
      <c r="L221" s="27">
        <f t="shared" si="30"/>
        <v>0.60624772710742603</v>
      </c>
      <c r="M221" s="27">
        <f t="shared" si="31"/>
        <v>0.36395374209033382</v>
      </c>
      <c r="N221" s="27">
        <f t="shared" si="32"/>
        <v>-0.66666666666666652</v>
      </c>
      <c r="O221" s="10">
        <f t="shared" si="33"/>
        <v>0.76777705045215416</v>
      </c>
      <c r="P221" s="10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 s="32" customFormat="1">
      <c r="A222" s="42">
        <v>95</v>
      </c>
      <c r="B222" s="19">
        <v>2</v>
      </c>
      <c r="C222" s="19" t="s">
        <v>1372</v>
      </c>
      <c r="D222" s="19" t="s">
        <v>1270</v>
      </c>
      <c r="E222" s="29" t="s">
        <v>521</v>
      </c>
      <c r="F222" s="29" t="s">
        <v>402</v>
      </c>
      <c r="G222" s="29" t="s">
        <v>402</v>
      </c>
      <c r="H222" s="42">
        <v>22.428999999999998</v>
      </c>
      <c r="I222" s="42">
        <v>119182</v>
      </c>
      <c r="J222" s="27">
        <f t="shared" si="28"/>
        <v>0.74975643303341166</v>
      </c>
      <c r="K222" s="27">
        <f t="shared" si="29"/>
        <v>3.1233049503501107</v>
      </c>
      <c r="L222" s="27">
        <f t="shared" si="30"/>
        <v>3.1036172327684435</v>
      </c>
      <c r="M222" s="27">
        <f t="shared" si="31"/>
        <v>2.8613232477513515</v>
      </c>
      <c r="N222" s="27">
        <f t="shared" si="32"/>
        <v>-0.62499999999999989</v>
      </c>
      <c r="O222" s="10">
        <f t="shared" si="33"/>
        <v>3.255050973404126</v>
      </c>
      <c r="P222" s="10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 s="32" customFormat="1">
      <c r="A223" s="42">
        <v>96</v>
      </c>
      <c r="B223" s="19">
        <v>2</v>
      </c>
      <c r="C223" s="19" t="s">
        <v>1373</v>
      </c>
      <c r="D223" s="19" t="s">
        <v>1266</v>
      </c>
      <c r="E223" s="29" t="s">
        <v>522</v>
      </c>
      <c r="F223" s="29" t="s">
        <v>403</v>
      </c>
      <c r="G223" s="29" t="s">
        <v>403</v>
      </c>
      <c r="H223" s="42">
        <v>22.503</v>
      </c>
      <c r="I223" s="42">
        <v>303300</v>
      </c>
      <c r="J223" s="27">
        <f t="shared" si="28"/>
        <v>2.0687288669837813</v>
      </c>
      <c r="K223" s="27">
        <f t="shared" si="29"/>
        <v>7.6154122038695204</v>
      </c>
      <c r="L223" s="27">
        <f t="shared" si="30"/>
        <v>7.5674085388028223</v>
      </c>
      <c r="M223" s="27">
        <f t="shared" si="31"/>
        <v>7.3251145537857303</v>
      </c>
      <c r="N223" s="27">
        <f t="shared" si="32"/>
        <v>-0.58333333333333326</v>
      </c>
      <c r="O223" s="10">
        <f t="shared" si="33"/>
        <v>7.7087466967294596</v>
      </c>
      <c r="P223" s="10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 s="32" customFormat="1">
      <c r="A224" s="42">
        <v>97</v>
      </c>
      <c r="B224" s="19">
        <v>2</v>
      </c>
      <c r="C224" s="19" t="s">
        <v>1374</v>
      </c>
      <c r="D224" s="19" t="s">
        <v>1266</v>
      </c>
      <c r="E224" s="29" t="s">
        <v>523</v>
      </c>
      <c r="F224" s="29" t="s">
        <v>404</v>
      </c>
      <c r="G224" s="29" t="s">
        <v>404</v>
      </c>
      <c r="H224" s="42">
        <v>22.440999999999999</v>
      </c>
      <c r="I224" s="42">
        <v>102713</v>
      </c>
      <c r="J224" s="27">
        <f t="shared" si="28"/>
        <v>0.63177689265860504</v>
      </c>
      <c r="K224" s="27">
        <f t="shared" si="29"/>
        <v>2.7214946202454438</v>
      </c>
      <c r="L224" s="27">
        <f t="shared" si="30"/>
        <v>2.7043397095546342</v>
      </c>
      <c r="M224" s="27">
        <f t="shared" si="31"/>
        <v>2.4620457245375422</v>
      </c>
      <c r="N224" s="27">
        <f t="shared" si="32"/>
        <v>-0.54166666666666663</v>
      </c>
      <c r="O224" s="10">
        <f t="shared" si="33"/>
        <v>2.8355822847722258</v>
      </c>
      <c r="P224" s="10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 s="32" customFormat="1">
      <c r="A225" s="42">
        <v>98</v>
      </c>
      <c r="B225" s="19">
        <v>2</v>
      </c>
      <c r="C225" s="19" t="s">
        <v>1375</v>
      </c>
      <c r="D225" s="19" t="s">
        <v>1270</v>
      </c>
      <c r="E225" s="29" t="s">
        <v>524</v>
      </c>
      <c r="F225" s="29" t="s">
        <v>525</v>
      </c>
      <c r="G225" s="29" t="s">
        <v>525</v>
      </c>
      <c r="H225" s="42">
        <v>22.407</v>
      </c>
      <c r="I225" s="42">
        <v>105186</v>
      </c>
      <c r="J225" s="27">
        <f t="shared" si="28"/>
        <v>0.64949280761075134</v>
      </c>
      <c r="K225" s="27">
        <f t="shared" si="29"/>
        <v>2.7818308244077388</v>
      </c>
      <c r="L225" s="27">
        <f t="shared" si="30"/>
        <v>2.7642955851334641</v>
      </c>
      <c r="M225" s="27">
        <f t="shared" si="31"/>
        <v>2.5220016001163721</v>
      </c>
      <c r="N225" s="27">
        <f t="shared" si="32"/>
        <v>-0.5</v>
      </c>
      <c r="O225" s="10">
        <f t="shared" si="33"/>
        <v>2.8854425776420101</v>
      </c>
      <c r="P225" s="10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 s="32" customFormat="1">
      <c r="A226" s="42">
        <v>99</v>
      </c>
      <c r="B226" s="19">
        <v>2</v>
      </c>
      <c r="C226" s="19" t="s">
        <v>1376</v>
      </c>
      <c r="D226" s="19" t="s">
        <v>1266</v>
      </c>
      <c r="E226" s="29" t="s">
        <v>526</v>
      </c>
      <c r="F226" s="29" t="s">
        <v>527</v>
      </c>
      <c r="G226" s="29" t="s">
        <v>527</v>
      </c>
      <c r="H226" s="42">
        <v>22.402999999999999</v>
      </c>
      <c r="I226" s="42">
        <v>57399</v>
      </c>
      <c r="J226" s="27">
        <f t="shared" si="28"/>
        <v>0.30715943607083501</v>
      </c>
      <c r="K226" s="27">
        <f t="shared" si="29"/>
        <v>1.615924561446312</v>
      </c>
      <c r="L226" s="27">
        <f t="shared" si="30"/>
        <v>1.6057385991708486</v>
      </c>
      <c r="M226" s="27">
        <f t="shared" si="31"/>
        <v>1.3634446141537566</v>
      </c>
      <c r="N226" s="27">
        <f t="shared" si="32"/>
        <v>-0.45833333333333337</v>
      </c>
      <c r="O226" s="10">
        <f t="shared" si="33"/>
        <v>1.7167900089703492</v>
      </c>
      <c r="P226" s="10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 s="32" customFormat="1">
      <c r="A227" s="42">
        <v>100</v>
      </c>
      <c r="B227" s="19">
        <v>2</v>
      </c>
      <c r="C227" s="19" t="s">
        <v>1377</v>
      </c>
      <c r="D227" s="19" t="s">
        <v>1266</v>
      </c>
      <c r="E227" s="29" t="s">
        <v>528</v>
      </c>
      <c r="F227" s="29" t="s">
        <v>529</v>
      </c>
      <c r="G227" s="29" t="s">
        <v>529</v>
      </c>
      <c r="H227" s="42">
        <v>22.396999999999998</v>
      </c>
      <c r="I227" s="42">
        <v>157623</v>
      </c>
      <c r="J227" s="27">
        <f t="shared" si="28"/>
        <v>1.0251375436987793</v>
      </c>
      <c r="K227" s="27">
        <f t="shared" si="29"/>
        <v>4.0611876936589653</v>
      </c>
      <c r="L227" s="27">
        <f t="shared" si="30"/>
        <v>4.0355880427667463</v>
      </c>
      <c r="M227" s="27">
        <f t="shared" si="31"/>
        <v>3.7932940577496543</v>
      </c>
      <c r="N227" s="27">
        <f t="shared" si="32"/>
        <v>-0.41666666666666669</v>
      </c>
      <c r="O227" s="10">
        <f t="shared" si="33"/>
        <v>4.136543869857201</v>
      </c>
      <c r="P227" s="10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 s="32" customFormat="1">
      <c r="A228" s="42">
        <v>101</v>
      </c>
      <c r="B228" s="19">
        <v>2</v>
      </c>
      <c r="C228" s="19" t="s">
        <v>1378</v>
      </c>
      <c r="D228" s="19" t="s">
        <v>1266</v>
      </c>
      <c r="E228" s="29" t="s">
        <v>530</v>
      </c>
      <c r="F228" s="29" t="s">
        <v>531</v>
      </c>
      <c r="G228" s="29" t="s">
        <v>531</v>
      </c>
      <c r="H228" s="42">
        <v>22.408999999999999</v>
      </c>
      <c r="I228" s="42">
        <v>160975</v>
      </c>
      <c r="J228" s="27">
        <f t="shared" si="28"/>
        <v>1.0491503811106653</v>
      </c>
      <c r="K228" s="27">
        <f t="shared" si="29"/>
        <v>4.1429697221070096</v>
      </c>
      <c r="L228" s="27">
        <f t="shared" si="30"/>
        <v>4.1168545591194512</v>
      </c>
      <c r="M228" s="27">
        <f t="shared" si="31"/>
        <v>3.8745605741023588</v>
      </c>
      <c r="N228" s="27">
        <f t="shared" si="32"/>
        <v>-0.375</v>
      </c>
      <c r="O228" s="10">
        <f t="shared" si="33"/>
        <v>4.2077148035008607</v>
      </c>
      <c r="P228" s="10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 s="32" customFormat="1">
      <c r="A229" s="42">
        <v>102</v>
      </c>
      <c r="B229" s="19">
        <v>2</v>
      </c>
      <c r="C229" s="19" t="s">
        <v>1379</v>
      </c>
      <c r="D229" s="19" t="s">
        <v>1270</v>
      </c>
      <c r="E229" s="29" t="s">
        <v>532</v>
      </c>
      <c r="F229" s="29" t="s">
        <v>533</v>
      </c>
      <c r="G229" s="29" t="s">
        <v>533</v>
      </c>
      <c r="H229" s="42">
        <v>22.388000000000002</v>
      </c>
      <c r="I229" s="42">
        <v>75960</v>
      </c>
      <c r="J229" s="27">
        <f t="shared" si="28"/>
        <v>0.44012550862513611</v>
      </c>
      <c r="K229" s="27">
        <f t="shared" si="29"/>
        <v>2.0687754653914654</v>
      </c>
      <c r="L229" s="27">
        <f t="shared" si="30"/>
        <v>2.0557349625427301</v>
      </c>
      <c r="M229" s="27">
        <f t="shared" si="31"/>
        <v>1.8134409775256382</v>
      </c>
      <c r="N229" s="27">
        <f t="shared" si="32"/>
        <v>-0.33333333333333331</v>
      </c>
      <c r="O229" s="10">
        <f t="shared" si="33"/>
        <v>2.136499624215094</v>
      </c>
      <c r="P229" s="10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 s="32" customFormat="1">
      <c r="A230" s="42">
        <v>103</v>
      </c>
      <c r="B230" s="19">
        <v>2</v>
      </c>
      <c r="C230" s="19" t="s">
        <v>1380</v>
      </c>
      <c r="D230" s="19" t="s">
        <v>1266</v>
      </c>
      <c r="E230" s="29" t="s">
        <v>534</v>
      </c>
      <c r="F230" s="29" t="s">
        <v>535</v>
      </c>
      <c r="G230" s="29" t="s">
        <v>535</v>
      </c>
      <c r="H230" s="42">
        <v>22.38</v>
      </c>
      <c r="I230" s="42">
        <v>193370</v>
      </c>
      <c r="J230" s="27">
        <f t="shared" si="28"/>
        <v>1.2812195541291764</v>
      </c>
      <c r="K230" s="27">
        <f t="shared" si="29"/>
        <v>4.9333422792592776</v>
      </c>
      <c r="L230" s="27">
        <f t="shared" si="30"/>
        <v>4.9022450117584304</v>
      </c>
      <c r="M230" s="27">
        <f t="shared" si="31"/>
        <v>4.6599510267413384</v>
      </c>
      <c r="N230" s="27">
        <f t="shared" si="32"/>
        <v>-0.29166666666666663</v>
      </c>
      <c r="O230" s="10">
        <f t="shared" si="33"/>
        <v>4.9729140907217486</v>
      </c>
      <c r="P230" s="10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s="32" customFormat="1">
      <c r="A231" s="42">
        <v>104</v>
      </c>
      <c r="B231" s="19">
        <v>2</v>
      </c>
      <c r="C231" s="19" t="s">
        <v>1381</v>
      </c>
      <c r="D231" s="19" t="s">
        <v>1270</v>
      </c>
      <c r="E231" s="29" t="s">
        <v>536</v>
      </c>
      <c r="F231" s="29" t="s">
        <v>537</v>
      </c>
      <c r="G231" s="29" t="s">
        <v>537</v>
      </c>
      <c r="H231" s="42">
        <v>22.382000000000001</v>
      </c>
      <c r="I231" s="42">
        <v>165771</v>
      </c>
      <c r="J231" s="27">
        <f t="shared" si="28"/>
        <v>1.0835076508682446</v>
      </c>
      <c r="K231" s="27">
        <f t="shared" si="29"/>
        <v>4.2599824334545096</v>
      </c>
      <c r="L231" s="27">
        <f t="shared" si="30"/>
        <v>4.2331296821587019</v>
      </c>
      <c r="M231" s="27">
        <f t="shared" si="31"/>
        <v>3.9908356971416103</v>
      </c>
      <c r="N231" s="27">
        <f t="shared" si="32"/>
        <v>-0.24999999999999997</v>
      </c>
      <c r="O231" s="10">
        <f t="shared" si="33"/>
        <v>4.2937031784129749</v>
      </c>
      <c r="P231" s="10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s="32" customFormat="1">
      <c r="A232" s="42">
        <v>105</v>
      </c>
      <c r="B232" s="19">
        <v>2</v>
      </c>
      <c r="C232" s="19" t="s">
        <v>1382</v>
      </c>
      <c r="D232" s="19" t="s">
        <v>1270</v>
      </c>
      <c r="E232" s="29" t="s">
        <v>538</v>
      </c>
      <c r="F232" s="29" t="s">
        <v>539</v>
      </c>
      <c r="G232" s="29" t="s">
        <v>539</v>
      </c>
      <c r="H232" s="42">
        <v>22.388999999999999</v>
      </c>
      <c r="I232" s="42">
        <v>260641</v>
      </c>
      <c r="J232" s="27">
        <f t="shared" si="28"/>
        <v>1.7631311249928363</v>
      </c>
      <c r="K232" s="27">
        <f t="shared" si="29"/>
        <v>6.5746187815648867</v>
      </c>
      <c r="L232" s="27">
        <f t="shared" si="30"/>
        <v>6.5331757461148694</v>
      </c>
      <c r="M232" s="27">
        <f t="shared" si="31"/>
        <v>6.2908817610977765</v>
      </c>
      <c r="N232" s="27">
        <f t="shared" si="32"/>
        <v>-0.20833333333333331</v>
      </c>
      <c r="O232" s="10">
        <f t="shared" si="33"/>
        <v>6.5836536596600972</v>
      </c>
      <c r="P232" s="10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s="32" customFormat="1">
      <c r="A233" s="42">
        <v>106</v>
      </c>
      <c r="B233" s="19">
        <v>2</v>
      </c>
      <c r="C233" s="19" t="s">
        <v>1383</v>
      </c>
      <c r="D233" s="19" t="s">
        <v>1266</v>
      </c>
      <c r="E233" s="29" t="s">
        <v>540</v>
      </c>
      <c r="F233" s="29" t="s">
        <v>354</v>
      </c>
      <c r="G233" s="29" t="s">
        <v>354</v>
      </c>
      <c r="H233" s="42">
        <v>22.382999999999999</v>
      </c>
      <c r="I233" s="42">
        <v>164027</v>
      </c>
      <c r="J233" s="27">
        <f t="shared" si="28"/>
        <v>1.071014098229125</v>
      </c>
      <c r="K233" s="27">
        <f t="shared" si="29"/>
        <v>4.2174323566008729</v>
      </c>
      <c r="L233" s="27">
        <f t="shared" si="30"/>
        <v>4.190847819235338</v>
      </c>
      <c r="M233" s="27">
        <f t="shared" si="31"/>
        <v>3.948553834218246</v>
      </c>
      <c r="N233" s="27">
        <f t="shared" si="32"/>
        <v>-0.16666666666666666</v>
      </c>
      <c r="O233" s="10">
        <f t="shared" si="33"/>
        <v>4.2312301500715197</v>
      </c>
      <c r="P233" s="10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s="32" customFormat="1">
      <c r="A234" s="42">
        <v>107</v>
      </c>
      <c r="B234" s="19">
        <v>2</v>
      </c>
      <c r="C234" s="19" t="s">
        <v>1384</v>
      </c>
      <c r="D234" s="19" t="s">
        <v>1270</v>
      </c>
      <c r="E234" s="29" t="s">
        <v>355</v>
      </c>
      <c r="F234" s="29" t="s">
        <v>356</v>
      </c>
      <c r="G234" s="29" t="s">
        <v>356</v>
      </c>
      <c r="H234" s="42">
        <v>22.356000000000002</v>
      </c>
      <c r="I234" s="42">
        <v>180217</v>
      </c>
      <c r="J234" s="27">
        <f t="shared" si="28"/>
        <v>1.1869949567310447</v>
      </c>
      <c r="K234" s="27">
        <f t="shared" si="29"/>
        <v>4.6124356503281527</v>
      </c>
      <c r="L234" s="27">
        <f t="shared" si="30"/>
        <v>4.5833612141489075</v>
      </c>
      <c r="M234" s="27">
        <f t="shared" si="31"/>
        <v>4.3410672291318155</v>
      </c>
      <c r="N234" s="27">
        <f t="shared" si="32"/>
        <v>-0.125</v>
      </c>
      <c r="O234" s="10">
        <f t="shared" si="33"/>
        <v>4.613647962276044</v>
      </c>
      <c r="P234" s="10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s="32" customFormat="1">
      <c r="A235" s="42">
        <v>108</v>
      </c>
      <c r="B235" s="19">
        <v>2</v>
      </c>
      <c r="C235" s="19" t="s">
        <v>1385</v>
      </c>
      <c r="D235" s="19" t="s">
        <v>1264</v>
      </c>
      <c r="E235" s="29" t="s">
        <v>357</v>
      </c>
      <c r="F235" s="29" t="s">
        <v>358</v>
      </c>
      <c r="G235" s="29" t="s">
        <v>358</v>
      </c>
      <c r="H235" s="42">
        <v>22.32</v>
      </c>
      <c r="I235" s="42">
        <v>87504</v>
      </c>
      <c r="J235" s="27">
        <f t="shared" si="28"/>
        <v>0.52282365751619009</v>
      </c>
      <c r="K235" s="27">
        <f t="shared" si="29"/>
        <v>2.3504257447483345</v>
      </c>
      <c r="L235" s="27">
        <f t="shared" si="30"/>
        <v>2.3356098625354571</v>
      </c>
      <c r="M235" s="27">
        <f t="shared" si="31"/>
        <v>2.0933158775183651</v>
      </c>
      <c r="N235" s="27">
        <f>$N$236+N236</f>
        <v>-8.3333333333333329E-2</v>
      </c>
      <c r="O235" s="10">
        <f t="shared" si="33"/>
        <v>2.355801027953548</v>
      </c>
      <c r="P235" s="10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s="32" customFormat="1">
      <c r="A236" s="42">
        <v>109</v>
      </c>
      <c r="B236" s="19">
        <v>2</v>
      </c>
      <c r="C236" s="19" t="s">
        <v>1386</v>
      </c>
      <c r="D236" s="19" t="s">
        <v>1266</v>
      </c>
      <c r="E236" s="29" t="s">
        <v>359</v>
      </c>
      <c r="F236" s="29" t="s">
        <v>360</v>
      </c>
      <c r="G236" s="29" t="s">
        <v>360</v>
      </c>
      <c r="H236" s="42">
        <v>22.36</v>
      </c>
      <c r="I236" s="42">
        <v>93730</v>
      </c>
      <c r="J236" s="27">
        <f t="shared" si="28"/>
        <v>0.56742506733910247</v>
      </c>
      <c r="K236" s="27">
        <f t="shared" si="29"/>
        <v>2.5023275672774292</v>
      </c>
      <c r="L236" s="27">
        <f t="shared" si="30"/>
        <v>2.4865541736368706</v>
      </c>
      <c r="M236" s="27">
        <f t="shared" si="31"/>
        <v>2.2442601886197786</v>
      </c>
      <c r="N236" s="27">
        <f>-1/(110-86)</f>
        <v>-4.1666666666666664E-2</v>
      </c>
      <c r="O236" s="10">
        <f t="shared" si="33"/>
        <v>2.4966497563459162</v>
      </c>
      <c r="P236" s="10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s="32" customFormat="1">
      <c r="A237" s="42"/>
      <c r="B237" s="42"/>
      <c r="C237" s="42"/>
      <c r="D237" s="42"/>
      <c r="E237" s="29"/>
      <c r="F237" s="29"/>
      <c r="G237" s="29"/>
      <c r="H237" s="42"/>
      <c r="I237" s="28"/>
      <c r="J237" s="27"/>
      <c r="K237" s="27"/>
      <c r="L237" s="27"/>
      <c r="M237" s="27"/>
      <c r="N237" s="27"/>
      <c r="O237" s="10"/>
      <c r="P237" s="10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s="32" customFormat="1">
      <c r="A238" s="42"/>
      <c r="B238" s="42"/>
      <c r="C238" s="42"/>
      <c r="D238" s="42"/>
      <c r="E238" s="29" t="s">
        <v>87</v>
      </c>
      <c r="F238" s="29" t="s">
        <v>88</v>
      </c>
      <c r="G238" s="28" t="s">
        <v>89</v>
      </c>
      <c r="H238" s="28" t="s">
        <v>90</v>
      </c>
      <c r="I238" s="28" t="s">
        <v>1465</v>
      </c>
      <c r="J238" s="27" t="s">
        <v>1258</v>
      </c>
      <c r="K238" s="27" t="s">
        <v>1259</v>
      </c>
      <c r="L238" s="27" t="s">
        <v>1643</v>
      </c>
      <c r="M238" s="27" t="s">
        <v>1387</v>
      </c>
      <c r="N238" s="27" t="s">
        <v>1388</v>
      </c>
      <c r="O238" s="10" t="s">
        <v>1260</v>
      </c>
      <c r="P238" s="10" t="s">
        <v>1261</v>
      </c>
      <c r="Q238" s="28"/>
      <c r="R238" s="16" t="s">
        <v>1833</v>
      </c>
      <c r="S238" s="21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s="32" customFormat="1">
      <c r="A239" s="42">
        <v>1</v>
      </c>
      <c r="B239" s="42"/>
      <c r="C239" s="42"/>
      <c r="D239" s="42"/>
      <c r="E239" s="29" t="s">
        <v>361</v>
      </c>
      <c r="F239" s="29" t="s">
        <v>129</v>
      </c>
      <c r="G239" s="23" t="s">
        <v>130</v>
      </c>
      <c r="H239" s="42">
        <v>22.538</v>
      </c>
      <c r="I239" s="22">
        <v>803469</v>
      </c>
      <c r="J239" s="27">
        <f t="shared" ref="J239:J270" si="34">(I239+8432.5)/40129</f>
        <v>20.232288370006728</v>
      </c>
      <c r="K239" s="27">
        <f t="shared" ref="K239:K270" si="35">(I239-678.6)/40113</f>
        <v>20.013222646024978</v>
      </c>
      <c r="L239" s="27">
        <f t="shared" ref="L239:L270" si="36">(I239-37296)/29648</f>
        <v>25.842316513761467</v>
      </c>
      <c r="M239" s="27">
        <f>(I239+13385)/42886</f>
        <v>19.047101618243715</v>
      </c>
      <c r="N239" s="27">
        <f t="shared" ref="N239:N270" si="37">(I239+15740)/37198</f>
        <v>22.022931340394646</v>
      </c>
      <c r="O239" s="9"/>
      <c r="P239" s="10"/>
      <c r="Q239" s="28"/>
      <c r="R239" s="21" t="s">
        <v>1826</v>
      </c>
      <c r="S239" s="21" t="s">
        <v>94</v>
      </c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s="32" customFormat="1">
      <c r="A240" s="42">
        <v>2</v>
      </c>
      <c r="B240" s="42"/>
      <c r="C240" s="42"/>
      <c r="D240" s="42"/>
      <c r="E240" s="29" t="s">
        <v>362</v>
      </c>
      <c r="F240" s="29" t="s">
        <v>125</v>
      </c>
      <c r="G240" s="23" t="s">
        <v>126</v>
      </c>
      <c r="H240" s="42">
        <v>22.55</v>
      </c>
      <c r="I240" s="22">
        <v>371934</v>
      </c>
      <c r="J240" s="27">
        <f t="shared" si="34"/>
        <v>9.4785940342395776</v>
      </c>
      <c r="K240" s="27">
        <f t="shared" si="35"/>
        <v>9.2552389499663459</v>
      </c>
      <c r="L240" s="27">
        <f t="shared" si="36"/>
        <v>11.287034538586077</v>
      </c>
      <c r="M240" s="27">
        <f t="shared" ref="M240:M303" si="38">(I240+13385)/42886</f>
        <v>8.9847269505199829</v>
      </c>
      <c r="N240" s="27">
        <f t="shared" si="37"/>
        <v>10.421904403462552</v>
      </c>
      <c r="O240" s="9"/>
      <c r="P240" s="10"/>
      <c r="Q240" s="28"/>
      <c r="R240" s="28">
        <v>0.5</v>
      </c>
      <c r="S240" s="42">
        <v>15104</v>
      </c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s="32" customFormat="1">
      <c r="A241" s="42">
        <v>3</v>
      </c>
      <c r="B241" s="42"/>
      <c r="C241" s="42"/>
      <c r="D241" s="42"/>
      <c r="E241" s="29" t="s">
        <v>363</v>
      </c>
      <c r="F241" s="29" t="s">
        <v>121</v>
      </c>
      <c r="G241" s="23" t="s">
        <v>122</v>
      </c>
      <c r="H241" s="42">
        <v>22.548999999999999</v>
      </c>
      <c r="I241" s="22">
        <v>194298</v>
      </c>
      <c r="J241" s="27">
        <f t="shared" si="34"/>
        <v>5.0519698970819107</v>
      </c>
      <c r="K241" s="27">
        <f t="shared" si="35"/>
        <v>4.8268491511480072</v>
      </c>
      <c r="L241" s="27">
        <f t="shared" si="36"/>
        <v>5.2955342687533733</v>
      </c>
      <c r="M241" s="27">
        <f t="shared" si="38"/>
        <v>4.8426759315394303</v>
      </c>
      <c r="N241" s="27">
        <f t="shared" si="37"/>
        <v>5.6464863702349586</v>
      </c>
      <c r="O241" s="9"/>
      <c r="P241" s="10"/>
      <c r="Q241" s="28"/>
      <c r="R241" s="28">
        <v>1</v>
      </c>
      <c r="S241" s="28">
        <v>34654</v>
      </c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s="32" customFormat="1">
      <c r="A242" s="42">
        <v>4</v>
      </c>
      <c r="B242" s="42"/>
      <c r="C242" s="42"/>
      <c r="D242" s="42"/>
      <c r="E242" s="29" t="s">
        <v>364</v>
      </c>
      <c r="F242" s="29" t="s">
        <v>117</v>
      </c>
      <c r="G242" s="23" t="s">
        <v>118</v>
      </c>
      <c r="H242" s="42">
        <v>22.550999999999998</v>
      </c>
      <c r="I242" s="22">
        <v>94980</v>
      </c>
      <c r="J242" s="27">
        <f t="shared" si="34"/>
        <v>2.5770016696154903</v>
      </c>
      <c r="K242" s="27">
        <f t="shared" si="35"/>
        <v>2.3508937252262356</v>
      </c>
      <c r="L242" s="27">
        <f t="shared" si="36"/>
        <v>1.9456287101996761</v>
      </c>
      <c r="M242" s="27">
        <f t="shared" si="38"/>
        <v>2.5268152777130064</v>
      </c>
      <c r="N242" s="27">
        <f t="shared" si="37"/>
        <v>2.9765041131243617</v>
      </c>
      <c r="O242" s="9"/>
      <c r="P242" s="10"/>
      <c r="Q242" s="28"/>
      <c r="R242" s="28">
        <v>2.5</v>
      </c>
      <c r="S242" s="28">
        <v>94980</v>
      </c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s="32" customFormat="1">
      <c r="A243" s="42">
        <v>5</v>
      </c>
      <c r="B243" s="42"/>
      <c r="C243" s="42"/>
      <c r="D243" s="42"/>
      <c r="E243" s="29" t="s">
        <v>365</v>
      </c>
      <c r="F243" s="29" t="s">
        <v>113</v>
      </c>
      <c r="G243" s="23" t="s">
        <v>114</v>
      </c>
      <c r="H243" s="42">
        <v>22.558</v>
      </c>
      <c r="I243" s="22">
        <v>34654</v>
      </c>
      <c r="J243" s="27">
        <f t="shared" si="34"/>
        <v>1.0736998180866706</v>
      </c>
      <c r="K243" s="27">
        <f t="shared" si="35"/>
        <v>0.84699224690250052</v>
      </c>
      <c r="L243" s="27">
        <f t="shared" si="36"/>
        <v>-8.9112250404749058E-2</v>
      </c>
      <c r="M243" s="27">
        <f t="shared" si="38"/>
        <v>1.1201557617870634</v>
      </c>
      <c r="N243" s="27">
        <f t="shared" si="37"/>
        <v>1.3547502553900748</v>
      </c>
      <c r="O243" s="9"/>
      <c r="P243" s="10"/>
      <c r="Q243" s="28"/>
      <c r="R243" s="28">
        <v>5</v>
      </c>
      <c r="S243" s="28">
        <v>194298</v>
      </c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s="32" customFormat="1">
      <c r="A244" s="42">
        <v>6</v>
      </c>
      <c r="B244" s="42"/>
      <c r="C244" s="42"/>
      <c r="D244" s="42"/>
      <c r="E244" s="29" t="s">
        <v>366</v>
      </c>
      <c r="F244" s="29" t="s">
        <v>109</v>
      </c>
      <c r="G244" s="23" t="s">
        <v>110</v>
      </c>
      <c r="H244" s="42">
        <v>22.568999999999999</v>
      </c>
      <c r="I244" s="22">
        <v>15104</v>
      </c>
      <c r="J244" s="27">
        <f t="shared" si="34"/>
        <v>0.58652096987216229</v>
      </c>
      <c r="K244" s="27">
        <f t="shared" si="35"/>
        <v>0.35961907610998928</v>
      </c>
      <c r="L244" s="27">
        <f t="shared" si="36"/>
        <v>-0.74851592012951973</v>
      </c>
      <c r="M244" s="27">
        <f t="shared" si="38"/>
        <v>0.6642960406659516</v>
      </c>
      <c r="N244" s="27">
        <f t="shared" si="37"/>
        <v>0.82918436475079305</v>
      </c>
      <c r="O244" s="9"/>
      <c r="P244" s="10"/>
      <c r="Q244" s="28"/>
      <c r="R244" s="28">
        <v>10</v>
      </c>
      <c r="S244" s="28">
        <v>371934</v>
      </c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s="32" customFormat="1">
      <c r="A245" s="42">
        <v>7</v>
      </c>
      <c r="B245" s="42"/>
      <c r="C245" s="42"/>
      <c r="D245" s="42"/>
      <c r="E245" s="29" t="s">
        <v>367</v>
      </c>
      <c r="F245" s="29" t="s">
        <v>133</v>
      </c>
      <c r="G245" s="29" t="s">
        <v>368</v>
      </c>
      <c r="H245" s="42" t="s">
        <v>102</v>
      </c>
      <c r="I245" s="42" t="s">
        <v>102</v>
      </c>
      <c r="J245" s="27" t="e">
        <f t="shared" si="34"/>
        <v>#VALUE!</v>
      </c>
      <c r="K245" s="27" t="e">
        <f t="shared" si="35"/>
        <v>#VALUE!</v>
      </c>
      <c r="L245" s="27" t="e">
        <f t="shared" si="36"/>
        <v>#VALUE!</v>
      </c>
      <c r="M245" s="27" t="e">
        <f t="shared" si="38"/>
        <v>#VALUE!</v>
      </c>
      <c r="N245" s="27" t="e">
        <f t="shared" si="37"/>
        <v>#VALUE!</v>
      </c>
      <c r="O245" s="9"/>
      <c r="P245" s="10"/>
      <c r="Q245" s="28"/>
      <c r="R245" s="28">
        <v>20</v>
      </c>
      <c r="S245" s="28">
        <v>803469</v>
      </c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s="32" customFormat="1">
      <c r="A246" s="42">
        <v>8</v>
      </c>
      <c r="B246" s="42"/>
      <c r="C246" s="42"/>
      <c r="D246" s="42"/>
      <c r="E246" s="29" t="s">
        <v>369</v>
      </c>
      <c r="F246" s="29" t="s">
        <v>129</v>
      </c>
      <c r="G246" s="23" t="s">
        <v>130</v>
      </c>
      <c r="H246" s="42">
        <v>22.568999999999999</v>
      </c>
      <c r="I246" s="22">
        <v>806156</v>
      </c>
      <c r="J246" s="27">
        <f t="shared" si="34"/>
        <v>20.299247427047771</v>
      </c>
      <c r="K246" s="27">
        <f t="shared" si="35"/>
        <v>20.080208411238253</v>
      </c>
      <c r="L246" s="27">
        <f t="shared" si="36"/>
        <v>25.932946573124664</v>
      </c>
      <c r="M246" s="27">
        <f t="shared" si="38"/>
        <v>19.109756097560975</v>
      </c>
      <c r="N246" s="27">
        <f t="shared" si="37"/>
        <v>22.095166406796064</v>
      </c>
      <c r="O246" s="9"/>
      <c r="P246" s="10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s="32" customFormat="1">
      <c r="A247" s="42">
        <v>9</v>
      </c>
      <c r="B247" s="42"/>
      <c r="C247" s="42"/>
      <c r="D247" s="42"/>
      <c r="E247" s="29" t="s">
        <v>370</v>
      </c>
      <c r="F247" s="29" t="s">
        <v>125</v>
      </c>
      <c r="G247" s="23" t="s">
        <v>126</v>
      </c>
      <c r="H247" s="42">
        <v>22.588999999999999</v>
      </c>
      <c r="I247" s="22">
        <v>370387</v>
      </c>
      <c r="J247" s="27">
        <f t="shared" si="34"/>
        <v>9.4400433601634735</v>
      </c>
      <c r="K247" s="27">
        <f t="shared" si="35"/>
        <v>9.2166728990601552</v>
      </c>
      <c r="L247" s="27">
        <f t="shared" si="36"/>
        <v>11.234855639503508</v>
      </c>
      <c r="M247" s="27">
        <f t="shared" si="38"/>
        <v>8.9486545725877917</v>
      </c>
      <c r="N247" s="27">
        <f t="shared" si="37"/>
        <v>10.380316146029356</v>
      </c>
      <c r="O247" s="9"/>
      <c r="P247" s="10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s="32" customFormat="1">
      <c r="A248" s="42">
        <v>10</v>
      </c>
      <c r="B248" s="42"/>
      <c r="C248" s="42"/>
      <c r="D248" s="42"/>
      <c r="E248" s="29" t="s">
        <v>371</v>
      </c>
      <c r="F248" s="29" t="s">
        <v>121</v>
      </c>
      <c r="G248" s="23" t="s">
        <v>122</v>
      </c>
      <c r="H248" s="42">
        <v>22.606000000000002</v>
      </c>
      <c r="I248" s="22">
        <v>195269</v>
      </c>
      <c r="J248" s="27">
        <f t="shared" si="34"/>
        <v>5.0761668618704681</v>
      </c>
      <c r="K248" s="27">
        <f t="shared" si="35"/>
        <v>4.8510557674569341</v>
      </c>
      <c r="L248" s="27">
        <f t="shared" si="36"/>
        <v>5.3282852131678355</v>
      </c>
      <c r="M248" s="27">
        <f t="shared" si="38"/>
        <v>4.8653173529823253</v>
      </c>
      <c r="N248" s="27">
        <f t="shared" si="37"/>
        <v>5.6725899241894728</v>
      </c>
      <c r="O248" s="9"/>
      <c r="P248" s="10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s="32" customFormat="1">
      <c r="A249" s="42">
        <v>11</v>
      </c>
      <c r="B249" s="42"/>
      <c r="C249" s="42"/>
      <c r="D249" s="42"/>
      <c r="E249" s="29" t="s">
        <v>372</v>
      </c>
      <c r="F249" s="29" t="s">
        <v>117</v>
      </c>
      <c r="G249" s="23" t="s">
        <v>118</v>
      </c>
      <c r="H249" s="42">
        <v>22.614999999999998</v>
      </c>
      <c r="I249" s="22">
        <v>99768</v>
      </c>
      <c r="J249" s="27">
        <f t="shared" si="34"/>
        <v>2.6963168780682301</v>
      </c>
      <c r="K249" s="27">
        <f t="shared" si="35"/>
        <v>2.4702565253159823</v>
      </c>
      <c r="L249" s="27">
        <f t="shared" si="36"/>
        <v>2.1071235833783053</v>
      </c>
      <c r="M249" s="27">
        <f t="shared" si="38"/>
        <v>2.6384601035302895</v>
      </c>
      <c r="N249" s="27">
        <f t="shared" si="37"/>
        <v>3.1052207107909027</v>
      </c>
      <c r="O249" s="9"/>
      <c r="P249" s="10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s="32" customFormat="1">
      <c r="A250" s="42">
        <v>12</v>
      </c>
      <c r="B250" s="42"/>
      <c r="C250" s="42"/>
      <c r="D250" s="42"/>
      <c r="E250" s="29" t="s">
        <v>373</v>
      </c>
      <c r="F250" s="29" t="s">
        <v>113</v>
      </c>
      <c r="G250" s="23" t="s">
        <v>114</v>
      </c>
      <c r="H250" s="42">
        <v>22.623000000000001</v>
      </c>
      <c r="I250" s="22">
        <v>34036</v>
      </c>
      <c r="J250" s="27">
        <f t="shared" si="34"/>
        <v>1.0582994841635724</v>
      </c>
      <c r="K250" s="27">
        <f t="shared" si="35"/>
        <v>0.83158577019918734</v>
      </c>
      <c r="L250" s="27">
        <f t="shared" si="36"/>
        <v>-0.1099568267674042</v>
      </c>
      <c r="M250" s="27">
        <f t="shared" si="38"/>
        <v>1.1057454647204217</v>
      </c>
      <c r="N250" s="27">
        <f t="shared" si="37"/>
        <v>1.3381364589494058</v>
      </c>
      <c r="O250" s="9"/>
      <c r="P250" s="10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s="32" customFormat="1">
      <c r="A251" s="42">
        <v>13</v>
      </c>
      <c r="B251" s="42"/>
      <c r="C251" s="42"/>
      <c r="D251" s="42"/>
      <c r="E251" s="29" t="s">
        <v>374</v>
      </c>
      <c r="F251" s="29" t="s">
        <v>109</v>
      </c>
      <c r="G251" s="23" t="s">
        <v>110</v>
      </c>
      <c r="H251" s="42">
        <v>22.616</v>
      </c>
      <c r="I251" s="22">
        <v>18113</v>
      </c>
      <c r="J251" s="27">
        <f t="shared" si="34"/>
        <v>0.66150414911909095</v>
      </c>
      <c r="K251" s="27">
        <f t="shared" si="35"/>
        <v>0.43463216413631495</v>
      </c>
      <c r="L251" s="27">
        <f t="shared" si="36"/>
        <v>-0.64702509444144629</v>
      </c>
      <c r="M251" s="27">
        <f t="shared" si="38"/>
        <v>0.73445879774285316</v>
      </c>
      <c r="N251" s="27">
        <f t="shared" si="37"/>
        <v>0.91007581052744768</v>
      </c>
      <c r="O251" s="9"/>
      <c r="P251" s="10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s="32" customFormat="1">
      <c r="A252" s="42">
        <v>14</v>
      </c>
      <c r="B252" s="42"/>
      <c r="C252" s="42"/>
      <c r="D252" s="42"/>
      <c r="E252" s="29" t="s">
        <v>375</v>
      </c>
      <c r="F252" s="29" t="s">
        <v>133</v>
      </c>
      <c r="G252" s="29" t="s">
        <v>368</v>
      </c>
      <c r="H252" s="42" t="s">
        <v>102</v>
      </c>
      <c r="I252" s="42" t="s">
        <v>102</v>
      </c>
      <c r="J252" s="27" t="e">
        <f t="shared" si="34"/>
        <v>#VALUE!</v>
      </c>
      <c r="K252" s="27" t="e">
        <f t="shared" si="35"/>
        <v>#VALUE!</v>
      </c>
      <c r="L252" s="27" t="e">
        <f t="shared" si="36"/>
        <v>#VALUE!</v>
      </c>
      <c r="M252" s="27" t="e">
        <f t="shared" si="38"/>
        <v>#VALUE!</v>
      </c>
      <c r="N252" s="27" t="e">
        <f t="shared" si="37"/>
        <v>#VALUE!</v>
      </c>
      <c r="O252" s="9"/>
      <c r="P252" s="10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s="32" customFormat="1">
      <c r="A253" s="42">
        <v>15</v>
      </c>
      <c r="B253" s="42">
        <v>3</v>
      </c>
      <c r="C253" s="34" t="s">
        <v>1389</v>
      </c>
      <c r="D253" s="19" t="s">
        <v>1264</v>
      </c>
      <c r="E253" s="29" t="s">
        <v>376</v>
      </c>
      <c r="F253" s="29" t="s">
        <v>377</v>
      </c>
      <c r="G253" s="29"/>
      <c r="H253" s="42">
        <v>22.611000000000001</v>
      </c>
      <c r="I253" s="42">
        <v>139235</v>
      </c>
      <c r="J253" s="27">
        <f t="shared" si="34"/>
        <v>3.679820080241222</v>
      </c>
      <c r="K253" s="27">
        <f t="shared" si="35"/>
        <v>3.4541520205419687</v>
      </c>
      <c r="L253" s="27">
        <f t="shared" si="36"/>
        <v>3.4383094981111713</v>
      </c>
      <c r="M253" s="27">
        <f t="shared" si="38"/>
        <v>3.5587371170078814</v>
      </c>
      <c r="N253" s="27">
        <f t="shared" si="37"/>
        <v>4.1662186139039736</v>
      </c>
      <c r="O253" s="9">
        <f>1/(51-14)</f>
        <v>2.7027027027027029E-2</v>
      </c>
      <c r="P253" s="9">
        <f>J253+O253*(L253-J253)</f>
        <v>3.6732927672106799</v>
      </c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s="32" customFormat="1">
      <c r="A254" s="42">
        <v>16</v>
      </c>
      <c r="B254" s="42">
        <v>3</v>
      </c>
      <c r="C254" s="34" t="s">
        <v>1390</v>
      </c>
      <c r="D254" s="19" t="s">
        <v>1266</v>
      </c>
      <c r="E254" s="29" t="s">
        <v>378</v>
      </c>
      <c r="F254" s="29" t="s">
        <v>379</v>
      </c>
      <c r="G254" s="29"/>
      <c r="H254" s="42">
        <v>22.597000000000001</v>
      </c>
      <c r="I254" s="42">
        <v>201621</v>
      </c>
      <c r="J254" s="27">
        <f t="shared" si="34"/>
        <v>5.2344563781803686</v>
      </c>
      <c r="K254" s="27">
        <f t="shared" si="35"/>
        <v>5.0094084212100816</v>
      </c>
      <c r="L254" s="27">
        <f t="shared" si="36"/>
        <v>5.542532379924447</v>
      </c>
      <c r="M254" s="27">
        <f t="shared" si="38"/>
        <v>5.0134309564892972</v>
      </c>
      <c r="N254" s="27">
        <f t="shared" si="37"/>
        <v>5.8433517931071561</v>
      </c>
      <c r="O254" s="9">
        <f t="shared" ref="O254:O289" si="39">O253+$O$253</f>
        <v>5.4054054054054057E-2</v>
      </c>
      <c r="P254" s="18">
        <f t="shared" ref="P254:P289" si="40">J254+O254*(L254-J254)</f>
        <v>5.2511091350313999</v>
      </c>
      <c r="Q254" s="28"/>
      <c r="R254" s="16" t="s">
        <v>1834</v>
      </c>
      <c r="S254" s="21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s="32" customFormat="1">
      <c r="A255" s="42">
        <v>17</v>
      </c>
      <c r="B255" s="42">
        <v>3</v>
      </c>
      <c r="C255" s="34" t="s">
        <v>1391</v>
      </c>
      <c r="D255" s="19" t="s">
        <v>1264</v>
      </c>
      <c r="E255" s="29" t="s">
        <v>380</v>
      </c>
      <c r="F255" s="29" t="s">
        <v>381</v>
      </c>
      <c r="G255" s="29"/>
      <c r="H255" s="42">
        <v>22.591999999999999</v>
      </c>
      <c r="I255" s="42">
        <v>104905</v>
      </c>
      <c r="J255" s="27">
        <f t="shared" si="34"/>
        <v>2.8243290388497098</v>
      </c>
      <c r="K255" s="27">
        <f t="shared" si="35"/>
        <v>2.5983197467155286</v>
      </c>
      <c r="L255" s="27">
        <f t="shared" si="36"/>
        <v>2.2803899082568808</v>
      </c>
      <c r="M255" s="27">
        <f t="shared" si="38"/>
        <v>2.7582427831926504</v>
      </c>
      <c r="N255" s="27">
        <f t="shared" si="37"/>
        <v>3.2433195333082425</v>
      </c>
      <c r="O255" s="9">
        <f t="shared" si="39"/>
        <v>8.1081081081081086E-2</v>
      </c>
      <c r="P255" s="18">
        <f t="shared" si="40"/>
        <v>2.7802258660989398</v>
      </c>
      <c r="Q255" s="28"/>
      <c r="R255" s="21" t="s">
        <v>1826</v>
      </c>
      <c r="S255" s="21" t="s">
        <v>94</v>
      </c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s="32" customFormat="1">
      <c r="A256" s="42">
        <v>18</v>
      </c>
      <c r="B256" s="42">
        <v>3</v>
      </c>
      <c r="C256" s="34" t="s">
        <v>1392</v>
      </c>
      <c r="D256" s="19" t="s">
        <v>1264</v>
      </c>
      <c r="E256" s="29" t="s">
        <v>382</v>
      </c>
      <c r="F256" s="29" t="s">
        <v>383</v>
      </c>
      <c r="G256" s="29"/>
      <c r="H256" s="42">
        <v>22.591999999999999</v>
      </c>
      <c r="I256" s="42">
        <v>102191</v>
      </c>
      <c r="J256" s="27">
        <f t="shared" si="34"/>
        <v>2.7566971516858132</v>
      </c>
      <c r="K256" s="27">
        <f t="shared" si="35"/>
        <v>2.5306608830055093</v>
      </c>
      <c r="L256" s="27">
        <f t="shared" si="36"/>
        <v>2.1888491635186185</v>
      </c>
      <c r="M256" s="27">
        <f t="shared" si="38"/>
        <v>2.6949587277899547</v>
      </c>
      <c r="N256" s="27">
        <f t="shared" si="37"/>
        <v>3.1703586214312596</v>
      </c>
      <c r="O256" s="9">
        <f t="shared" si="39"/>
        <v>0.10810810810810811</v>
      </c>
      <c r="P256" s="18">
        <f t="shared" si="40"/>
        <v>2.6953081799920624</v>
      </c>
      <c r="Q256" s="28"/>
      <c r="R256" s="28">
        <v>0.5</v>
      </c>
      <c r="S256" s="28">
        <v>18113</v>
      </c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s="32" customFormat="1">
      <c r="A257" s="42">
        <v>19</v>
      </c>
      <c r="B257" s="42">
        <v>3</v>
      </c>
      <c r="C257" s="34" t="s">
        <v>1393</v>
      </c>
      <c r="D257" s="19" t="s">
        <v>1270</v>
      </c>
      <c r="E257" s="29" t="s">
        <v>384</v>
      </c>
      <c r="F257" s="29" t="s">
        <v>385</v>
      </c>
      <c r="G257" s="29"/>
      <c r="H257" s="42">
        <v>22.587</v>
      </c>
      <c r="I257" s="42">
        <v>114651</v>
      </c>
      <c r="J257" s="27">
        <f t="shared" si="34"/>
        <v>3.0671957935657503</v>
      </c>
      <c r="K257" s="27">
        <f t="shared" si="35"/>
        <v>2.8412833744671304</v>
      </c>
      <c r="L257" s="27">
        <f t="shared" si="36"/>
        <v>2.6091135995682677</v>
      </c>
      <c r="M257" s="27">
        <f t="shared" si="38"/>
        <v>2.9854964324021824</v>
      </c>
      <c r="N257" s="27">
        <f t="shared" si="37"/>
        <v>3.505322866820797</v>
      </c>
      <c r="O257" s="9">
        <f t="shared" si="39"/>
        <v>0.13513513513513514</v>
      </c>
      <c r="P257" s="18">
        <f t="shared" si="40"/>
        <v>3.0052927943769014</v>
      </c>
      <c r="Q257" s="28"/>
      <c r="R257" s="28">
        <v>1</v>
      </c>
      <c r="S257" s="28">
        <v>34036</v>
      </c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s="32" customFormat="1">
      <c r="A258" s="42">
        <v>20</v>
      </c>
      <c r="B258" s="42">
        <v>3</v>
      </c>
      <c r="C258" s="34" t="s">
        <v>1394</v>
      </c>
      <c r="D258" s="19" t="s">
        <v>1264</v>
      </c>
      <c r="E258" s="29" t="s">
        <v>386</v>
      </c>
      <c r="F258" s="29" t="s">
        <v>387</v>
      </c>
      <c r="G258" s="29"/>
      <c r="H258" s="42">
        <v>22.706</v>
      </c>
      <c r="I258" s="42">
        <v>174414</v>
      </c>
      <c r="J258" s="27">
        <f t="shared" si="34"/>
        <v>4.5564678910513594</v>
      </c>
      <c r="K258" s="27">
        <f t="shared" si="35"/>
        <v>4.3311495026549993</v>
      </c>
      <c r="L258" s="27">
        <f t="shared" si="36"/>
        <v>4.624865083648138</v>
      </c>
      <c r="M258" s="27">
        <f t="shared" si="38"/>
        <v>4.3790281210651498</v>
      </c>
      <c r="N258" s="27">
        <f t="shared" si="37"/>
        <v>5.1119415022313026</v>
      </c>
      <c r="O258" s="9">
        <f t="shared" si="39"/>
        <v>0.16216216216216217</v>
      </c>
      <c r="P258" s="18">
        <f t="shared" si="40"/>
        <v>4.5675593276886746</v>
      </c>
      <c r="Q258" s="28"/>
      <c r="R258" s="28">
        <v>2.5</v>
      </c>
      <c r="S258" s="28">
        <v>99768</v>
      </c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s="32" customFormat="1">
      <c r="A259" s="42">
        <v>21</v>
      </c>
      <c r="B259" s="42">
        <v>3</v>
      </c>
      <c r="C259" s="34" t="s">
        <v>1395</v>
      </c>
      <c r="D259" s="19" t="s">
        <v>1270</v>
      </c>
      <c r="E259" s="29" t="s">
        <v>388</v>
      </c>
      <c r="F259" s="29" t="s">
        <v>389</v>
      </c>
      <c r="G259" s="29"/>
      <c r="H259" s="42">
        <v>22.652000000000001</v>
      </c>
      <c r="I259" s="42">
        <v>425836</v>
      </c>
      <c r="J259" s="27">
        <f t="shared" si="34"/>
        <v>10.821812155797552</v>
      </c>
      <c r="K259" s="27">
        <f t="shared" si="35"/>
        <v>10.598992845212276</v>
      </c>
      <c r="L259" s="27">
        <f t="shared" si="36"/>
        <v>13.105099838100378</v>
      </c>
      <c r="M259" s="27">
        <f t="shared" si="38"/>
        <v>10.241593993377792</v>
      </c>
      <c r="N259" s="27">
        <f t="shared" si="37"/>
        <v>11.870960804344319</v>
      </c>
      <c r="O259" s="9">
        <f t="shared" si="39"/>
        <v>0.1891891891891892</v>
      </c>
      <c r="P259" s="18">
        <f t="shared" si="40"/>
        <v>11.253785501098086</v>
      </c>
      <c r="Q259" s="28"/>
      <c r="R259" s="28">
        <v>5</v>
      </c>
      <c r="S259" s="28">
        <v>195269</v>
      </c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s="32" customFormat="1">
      <c r="A260" s="42">
        <v>22</v>
      </c>
      <c r="B260" s="42">
        <v>3</v>
      </c>
      <c r="C260" s="34" t="s">
        <v>1396</v>
      </c>
      <c r="D260" s="19" t="s">
        <v>1270</v>
      </c>
      <c r="E260" s="29" t="s">
        <v>390</v>
      </c>
      <c r="F260" s="29" t="s">
        <v>391</v>
      </c>
      <c r="G260" s="29"/>
      <c r="H260" s="42">
        <v>22.61</v>
      </c>
      <c r="I260" s="42">
        <v>53476</v>
      </c>
      <c r="J260" s="27">
        <f t="shared" si="34"/>
        <v>1.5427371726183059</v>
      </c>
      <c r="K260" s="27">
        <f t="shared" si="35"/>
        <v>1.3162166878568045</v>
      </c>
      <c r="L260" s="27">
        <f t="shared" si="36"/>
        <v>0.54573664328116567</v>
      </c>
      <c r="M260" s="27">
        <f t="shared" si="38"/>
        <v>1.5590402462342023</v>
      </c>
      <c r="N260" s="27">
        <f t="shared" si="37"/>
        <v>1.8607452013549115</v>
      </c>
      <c r="O260" s="9">
        <f t="shared" si="39"/>
        <v>0.21621621621621623</v>
      </c>
      <c r="P260" s="18">
        <f t="shared" si="40"/>
        <v>1.3271694905994647</v>
      </c>
      <c r="Q260" s="28"/>
      <c r="R260" s="28">
        <v>10</v>
      </c>
      <c r="S260" s="28">
        <v>370387</v>
      </c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s="32" customFormat="1">
      <c r="A261" s="42">
        <v>23</v>
      </c>
      <c r="B261" s="42">
        <v>3</v>
      </c>
      <c r="C261" s="36" t="s">
        <v>1848</v>
      </c>
      <c r="D261" s="38" t="s">
        <v>1270</v>
      </c>
      <c r="E261" s="29" t="s">
        <v>392</v>
      </c>
      <c r="F261" s="29" t="s">
        <v>393</v>
      </c>
      <c r="G261" s="29"/>
      <c r="H261" s="42">
        <v>22.617000000000001</v>
      </c>
      <c r="I261" s="42">
        <v>105122</v>
      </c>
      <c r="J261" s="27">
        <f t="shared" si="34"/>
        <v>2.8297365994667198</v>
      </c>
      <c r="K261" s="27">
        <f t="shared" si="35"/>
        <v>2.6037294642634556</v>
      </c>
      <c r="L261" s="27">
        <f t="shared" si="36"/>
        <v>2.2877091203453856</v>
      </c>
      <c r="M261" s="27">
        <f t="shared" si="38"/>
        <v>2.7633027095089306</v>
      </c>
      <c r="N261" s="27">
        <f t="shared" si="37"/>
        <v>3.2491531802785096</v>
      </c>
      <c r="O261" s="9">
        <f t="shared" si="39"/>
        <v>0.24324324324324326</v>
      </c>
      <c r="P261" s="18">
        <f t="shared" si="40"/>
        <v>2.6978920775182873</v>
      </c>
      <c r="Q261" s="28"/>
      <c r="R261" s="28">
        <v>20</v>
      </c>
      <c r="S261" s="28">
        <v>806156</v>
      </c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s="32" customFormat="1">
      <c r="A262" s="42">
        <v>24</v>
      </c>
      <c r="B262" s="42">
        <v>3</v>
      </c>
      <c r="C262" s="34" t="s">
        <v>1397</v>
      </c>
      <c r="D262" s="19" t="s">
        <v>1270</v>
      </c>
      <c r="E262" s="29" t="s">
        <v>394</v>
      </c>
      <c r="F262" s="29" t="s">
        <v>395</v>
      </c>
      <c r="G262" s="29"/>
      <c r="H262" s="42">
        <v>22.582000000000001</v>
      </c>
      <c r="I262" s="42">
        <v>216754</v>
      </c>
      <c r="J262" s="27">
        <f t="shared" si="34"/>
        <v>5.6115652022228311</v>
      </c>
      <c r="K262" s="27">
        <f t="shared" si="35"/>
        <v>5.3866676638496243</v>
      </c>
      <c r="L262" s="27">
        <f t="shared" si="36"/>
        <v>6.052954668105774</v>
      </c>
      <c r="M262" s="27">
        <f t="shared" si="38"/>
        <v>5.3662966935596694</v>
      </c>
      <c r="N262" s="27">
        <f t="shared" si="37"/>
        <v>6.2501747405774504</v>
      </c>
      <c r="O262" s="9">
        <f t="shared" si="39"/>
        <v>0.27027027027027029</v>
      </c>
      <c r="P262" s="18">
        <f t="shared" si="40"/>
        <v>5.7308596524614641</v>
      </c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s="32" customFormat="1">
      <c r="A263" s="42">
        <v>25</v>
      </c>
      <c r="B263" s="42">
        <v>3</v>
      </c>
      <c r="C263" s="34" t="s">
        <v>1398</v>
      </c>
      <c r="D263" s="19" t="s">
        <v>1270</v>
      </c>
      <c r="E263" s="29" t="s">
        <v>396</v>
      </c>
      <c r="F263" s="29" t="s">
        <v>397</v>
      </c>
      <c r="G263" s="29"/>
      <c r="H263" s="42">
        <v>22.606999999999999</v>
      </c>
      <c r="I263" s="42">
        <v>48787</v>
      </c>
      <c r="J263" s="27">
        <f t="shared" si="34"/>
        <v>1.4258890079493634</v>
      </c>
      <c r="K263" s="27">
        <f t="shared" si="35"/>
        <v>1.1993219155884627</v>
      </c>
      <c r="L263" s="27">
        <f t="shared" si="36"/>
        <v>0.38758094981111713</v>
      </c>
      <c r="M263" s="27">
        <f t="shared" si="38"/>
        <v>1.4497038660635173</v>
      </c>
      <c r="N263" s="27">
        <f t="shared" si="37"/>
        <v>1.7346900370987688</v>
      </c>
      <c r="O263" s="9">
        <f t="shared" si="39"/>
        <v>0.29729729729729731</v>
      </c>
      <c r="P263" s="18">
        <f t="shared" si="40"/>
        <v>1.1172028285028577</v>
      </c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s="32" customFormat="1">
      <c r="A264" s="42">
        <v>26</v>
      </c>
      <c r="B264" s="42">
        <v>3</v>
      </c>
      <c r="C264" s="34" t="s">
        <v>1399</v>
      </c>
      <c r="D264" s="19" t="s">
        <v>1270</v>
      </c>
      <c r="E264" s="29" t="s">
        <v>584</v>
      </c>
      <c r="F264" s="29" t="s">
        <v>585</v>
      </c>
      <c r="G264" s="29"/>
      <c r="H264" s="42">
        <v>22.571999999999999</v>
      </c>
      <c r="I264" s="42">
        <v>173138</v>
      </c>
      <c r="J264" s="27">
        <f t="shared" si="34"/>
        <v>4.5246704378379725</v>
      </c>
      <c r="K264" s="27">
        <f t="shared" si="35"/>
        <v>4.2993393662902299</v>
      </c>
      <c r="L264" s="27">
        <f t="shared" si="36"/>
        <v>4.581826767404209</v>
      </c>
      <c r="M264" s="27">
        <f t="shared" si="38"/>
        <v>4.3492748216201091</v>
      </c>
      <c r="N264" s="27">
        <f t="shared" si="37"/>
        <v>5.0776385827195014</v>
      </c>
      <c r="O264" s="9">
        <f t="shared" si="39"/>
        <v>0.32432432432432434</v>
      </c>
      <c r="P264" s="18">
        <f t="shared" si="40"/>
        <v>4.5432076258054002</v>
      </c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s="32" customFormat="1">
      <c r="A265" s="42">
        <v>27</v>
      </c>
      <c r="B265" s="42">
        <v>3</v>
      </c>
      <c r="C265" s="34" t="s">
        <v>1400</v>
      </c>
      <c r="D265" s="19" t="s">
        <v>1264</v>
      </c>
      <c r="E265" s="29" t="s">
        <v>586</v>
      </c>
      <c r="F265" s="29" t="s">
        <v>587</v>
      </c>
      <c r="G265" s="29"/>
      <c r="H265" s="42">
        <v>22.724</v>
      </c>
      <c r="I265" s="42">
        <v>58424</v>
      </c>
      <c r="J265" s="27">
        <f t="shared" si="34"/>
        <v>1.666039522539809</v>
      </c>
      <c r="K265" s="27">
        <f t="shared" si="35"/>
        <v>1.439568219779124</v>
      </c>
      <c r="L265" s="27">
        <f t="shared" si="36"/>
        <v>0.71262817053426875</v>
      </c>
      <c r="M265" s="27">
        <f t="shared" si="38"/>
        <v>1.6744158932985123</v>
      </c>
      <c r="N265" s="27">
        <f t="shared" si="37"/>
        <v>1.9937631055433087</v>
      </c>
      <c r="O265" s="9">
        <f t="shared" si="39"/>
        <v>0.35135135135135137</v>
      </c>
      <c r="P265" s="18">
        <f t="shared" si="40"/>
        <v>1.3310571556189434</v>
      </c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s="32" customFormat="1">
      <c r="A266" s="42">
        <v>28</v>
      </c>
      <c r="B266" s="42">
        <v>3</v>
      </c>
      <c r="C266" s="34" t="s">
        <v>1401</v>
      </c>
      <c r="D266" s="19" t="s">
        <v>1270</v>
      </c>
      <c r="E266" s="29" t="s">
        <v>588</v>
      </c>
      <c r="F266" s="29" t="s">
        <v>589</v>
      </c>
      <c r="G266" s="29"/>
      <c r="H266" s="42">
        <v>22.556000000000001</v>
      </c>
      <c r="I266" s="42">
        <v>204309</v>
      </c>
      <c r="J266" s="27">
        <f t="shared" si="34"/>
        <v>5.3014403548555906</v>
      </c>
      <c r="K266" s="27">
        <f t="shared" si="35"/>
        <v>5.0764191159973073</v>
      </c>
      <c r="L266" s="27">
        <f t="shared" si="36"/>
        <v>5.6331961683756075</v>
      </c>
      <c r="M266" s="27">
        <f t="shared" si="38"/>
        <v>5.0761087534393505</v>
      </c>
      <c r="N266" s="27">
        <f t="shared" si="37"/>
        <v>5.9156137426743376</v>
      </c>
      <c r="O266" s="9">
        <f t="shared" si="39"/>
        <v>0.3783783783783784</v>
      </c>
      <c r="P266" s="18">
        <f t="shared" si="40"/>
        <v>5.4269695815928944</v>
      </c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s="32" customFormat="1">
      <c r="A267" s="42">
        <v>29</v>
      </c>
      <c r="B267" s="42">
        <v>3</v>
      </c>
      <c r="C267" s="34" t="s">
        <v>1402</v>
      </c>
      <c r="D267" s="19" t="s">
        <v>1270</v>
      </c>
      <c r="E267" s="29" t="s">
        <v>590</v>
      </c>
      <c r="F267" s="29" t="s">
        <v>591</v>
      </c>
      <c r="G267" s="29"/>
      <c r="H267" s="42">
        <v>22.562000000000001</v>
      </c>
      <c r="I267" s="42">
        <v>201929</v>
      </c>
      <c r="J267" s="27">
        <f t="shared" si="34"/>
        <v>5.2421316255077377</v>
      </c>
      <c r="K267" s="27">
        <f t="shared" si="35"/>
        <v>5.0170867299877839</v>
      </c>
      <c r="L267" s="27">
        <f t="shared" si="36"/>
        <v>5.5529209390178087</v>
      </c>
      <c r="M267" s="27">
        <f t="shared" si="38"/>
        <v>5.0206127873898243</v>
      </c>
      <c r="N267" s="27">
        <f t="shared" si="37"/>
        <v>5.8516318081617289</v>
      </c>
      <c r="O267" s="9">
        <f t="shared" si="39"/>
        <v>0.40540540540540543</v>
      </c>
      <c r="P267" s="18">
        <f t="shared" si="40"/>
        <v>5.3681272931469559</v>
      </c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s="32" customFormat="1">
      <c r="A268" s="42">
        <v>30</v>
      </c>
      <c r="B268" s="42">
        <v>3</v>
      </c>
      <c r="C268" s="34" t="s">
        <v>1403</v>
      </c>
      <c r="D268" s="19" t="s">
        <v>1264</v>
      </c>
      <c r="E268" s="29" t="s">
        <v>592</v>
      </c>
      <c r="F268" s="29" t="s">
        <v>593</v>
      </c>
      <c r="G268" s="29"/>
      <c r="H268" s="42">
        <v>22.515000000000001</v>
      </c>
      <c r="I268" s="42">
        <v>254192</v>
      </c>
      <c r="J268" s="27">
        <f t="shared" si="34"/>
        <v>6.5445064666450694</v>
      </c>
      <c r="K268" s="27">
        <f t="shared" si="35"/>
        <v>6.3199810535237955</v>
      </c>
      <c r="L268" s="27">
        <f t="shared" si="36"/>
        <v>7.3157042633567189</v>
      </c>
      <c r="M268" s="27">
        <f t="shared" si="38"/>
        <v>6.2392622300984</v>
      </c>
      <c r="N268" s="27">
        <f t="shared" si="37"/>
        <v>7.2566267003602345</v>
      </c>
      <c r="O268" s="9">
        <f t="shared" si="39"/>
        <v>0.43243243243243246</v>
      </c>
      <c r="P268" s="18">
        <f t="shared" si="40"/>
        <v>6.8779974057636206</v>
      </c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s="32" customFormat="1">
      <c r="A269" s="42">
        <v>31</v>
      </c>
      <c r="B269" s="42">
        <v>3</v>
      </c>
      <c r="C269" s="34" t="s">
        <v>1404</v>
      </c>
      <c r="D269" s="19" t="s">
        <v>1270</v>
      </c>
      <c r="E269" s="29" t="s">
        <v>594</v>
      </c>
      <c r="F269" s="29" t="s">
        <v>595</v>
      </c>
      <c r="G269" s="29"/>
      <c r="H269" s="42">
        <v>22.513999999999999</v>
      </c>
      <c r="I269" s="42">
        <v>56345</v>
      </c>
      <c r="J269" s="27">
        <f t="shared" si="34"/>
        <v>1.6142316030800667</v>
      </c>
      <c r="K269" s="27">
        <f t="shared" si="35"/>
        <v>1.3877396355296288</v>
      </c>
      <c r="L269" s="27">
        <f t="shared" si="36"/>
        <v>0.64250539665407447</v>
      </c>
      <c r="M269" s="27">
        <f t="shared" si="38"/>
        <v>1.6259385347199553</v>
      </c>
      <c r="N269" s="27">
        <f t="shared" si="37"/>
        <v>1.9378730039249421</v>
      </c>
      <c r="O269" s="9">
        <f t="shared" si="39"/>
        <v>0.45945945945945948</v>
      </c>
      <c r="P269" s="18">
        <f t="shared" si="40"/>
        <v>1.1677628055329892</v>
      </c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s="32" customFormat="1">
      <c r="A270" s="42">
        <v>32</v>
      </c>
      <c r="B270" s="42">
        <v>3</v>
      </c>
      <c r="C270" s="34" t="s">
        <v>1405</v>
      </c>
      <c r="D270" s="19" t="s">
        <v>1264</v>
      </c>
      <c r="E270" s="29" t="s">
        <v>596</v>
      </c>
      <c r="F270" s="29" t="s">
        <v>597</v>
      </c>
      <c r="G270" s="29"/>
      <c r="H270" s="42">
        <v>22.533000000000001</v>
      </c>
      <c r="I270" s="42">
        <v>68204</v>
      </c>
      <c r="J270" s="27">
        <f t="shared" si="34"/>
        <v>1.9097535448179621</v>
      </c>
      <c r="K270" s="27">
        <f t="shared" si="35"/>
        <v>1.6833794530451474</v>
      </c>
      <c r="L270" s="27">
        <f t="shared" si="36"/>
        <v>1.0424986508364813</v>
      </c>
      <c r="M270" s="27">
        <f t="shared" si="38"/>
        <v>1.9024623420230378</v>
      </c>
      <c r="N270" s="27">
        <f t="shared" si="37"/>
        <v>2.2566804666917575</v>
      </c>
      <c r="O270" s="9">
        <f t="shared" si="39"/>
        <v>0.48648648648648651</v>
      </c>
      <c r="P270" s="18">
        <f t="shared" si="40"/>
        <v>1.4878457585567011</v>
      </c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s="32" customFormat="1">
      <c r="A271" s="42">
        <v>33</v>
      </c>
      <c r="B271" s="42">
        <v>3</v>
      </c>
      <c r="C271" s="34" t="s">
        <v>1406</v>
      </c>
      <c r="D271" s="19" t="s">
        <v>1270</v>
      </c>
      <c r="E271" s="29" t="s">
        <v>598</v>
      </c>
      <c r="F271" s="29" t="s">
        <v>599</v>
      </c>
      <c r="G271" s="29"/>
      <c r="H271" s="42">
        <v>22.547000000000001</v>
      </c>
      <c r="I271" s="42">
        <v>168151</v>
      </c>
      <c r="J271" s="27">
        <f t="shared" ref="J271:J302" si="41">(I271+8432.5)/40129</f>
        <v>4.4003962221834581</v>
      </c>
      <c r="K271" s="27">
        <f t="shared" ref="K271:K302" si="42">(I271-678.6)/40113</f>
        <v>4.1750155809837208</v>
      </c>
      <c r="L271" s="27">
        <f t="shared" ref="L271:L302" si="43">(I271-37296)/29648</f>
        <v>4.4136198057204536</v>
      </c>
      <c r="M271" s="27">
        <f t="shared" si="38"/>
        <v>4.2329897868768365</v>
      </c>
      <c r="N271" s="27">
        <f t="shared" ref="N271:N302" si="44">(I271+15740)/37198</f>
        <v>4.9435722350664015</v>
      </c>
      <c r="O271" s="9">
        <f t="shared" si="39"/>
        <v>0.5135135135135136</v>
      </c>
      <c r="P271" s="18">
        <f t="shared" si="40"/>
        <v>4.4071867110267799</v>
      </c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s="32" customFormat="1">
      <c r="A272" s="42">
        <v>34</v>
      </c>
      <c r="B272" s="42">
        <v>3</v>
      </c>
      <c r="C272" s="34" t="s">
        <v>1407</v>
      </c>
      <c r="D272" s="19" t="s">
        <v>1270</v>
      </c>
      <c r="E272" s="29" t="s">
        <v>600</v>
      </c>
      <c r="F272" s="29" t="s">
        <v>601</v>
      </c>
      <c r="G272" s="29"/>
      <c r="H272" s="42">
        <v>23.292000000000002</v>
      </c>
      <c r="I272" s="42">
        <v>61</v>
      </c>
      <c r="J272" s="27">
        <f t="shared" si="41"/>
        <v>0.21165491290587854</v>
      </c>
      <c r="K272" s="27">
        <f t="shared" si="42"/>
        <v>-1.5396504873731709E-2</v>
      </c>
      <c r="L272" s="27">
        <f t="shared" si="43"/>
        <v>-1.2559025903939558</v>
      </c>
      <c r="M272" s="27">
        <f t="shared" si="38"/>
        <v>0.31352889054703165</v>
      </c>
      <c r="N272" s="27">
        <f t="shared" si="44"/>
        <v>0.42478090219904296</v>
      </c>
      <c r="O272" s="9">
        <f t="shared" si="39"/>
        <v>0.54054054054054057</v>
      </c>
      <c r="P272" s="18">
        <f t="shared" si="40"/>
        <v>-0.58161941320213995</v>
      </c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s="32" customFormat="1">
      <c r="A273" s="42">
        <v>35</v>
      </c>
      <c r="B273" s="42">
        <v>3</v>
      </c>
      <c r="C273" s="34" t="s">
        <v>1408</v>
      </c>
      <c r="D273" s="19" t="s">
        <v>1264</v>
      </c>
      <c r="E273" s="29" t="s">
        <v>602</v>
      </c>
      <c r="F273" s="29" t="s">
        <v>603</v>
      </c>
      <c r="G273" s="29"/>
      <c r="H273" s="42">
        <v>22.526</v>
      </c>
      <c r="I273" s="42">
        <v>205758</v>
      </c>
      <c r="J273" s="27">
        <f t="shared" si="41"/>
        <v>5.3375489047820777</v>
      </c>
      <c r="K273" s="27">
        <f t="shared" si="42"/>
        <v>5.1125420686560465</v>
      </c>
      <c r="L273" s="27">
        <f t="shared" si="43"/>
        <v>5.6820696168375608</v>
      </c>
      <c r="M273" s="27">
        <f t="shared" si="38"/>
        <v>5.109896003357739</v>
      </c>
      <c r="N273" s="27">
        <f t="shared" si="44"/>
        <v>5.9545674498628962</v>
      </c>
      <c r="O273" s="9">
        <f t="shared" si="39"/>
        <v>0.56756756756756754</v>
      </c>
      <c r="P273" s="18">
        <f t="shared" si="40"/>
        <v>5.5330876873000543</v>
      </c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s="32" customFormat="1">
      <c r="A274" s="42">
        <v>36</v>
      </c>
      <c r="B274" s="42">
        <v>3</v>
      </c>
      <c r="C274" s="34" t="s">
        <v>1409</v>
      </c>
      <c r="D274" s="19" t="s">
        <v>1270</v>
      </c>
      <c r="E274" s="29" t="s">
        <v>604</v>
      </c>
      <c r="F274" s="29" t="s">
        <v>605</v>
      </c>
      <c r="G274" s="29"/>
      <c r="H274" s="42">
        <v>22.509</v>
      </c>
      <c r="I274" s="42">
        <v>108958</v>
      </c>
      <c r="J274" s="27">
        <f t="shared" si="41"/>
        <v>2.9253283161803183</v>
      </c>
      <c r="K274" s="27">
        <f t="shared" si="42"/>
        <v>2.6993593099493927</v>
      </c>
      <c r="L274" s="27">
        <f t="shared" si="43"/>
        <v>2.4170939017808957</v>
      </c>
      <c r="M274" s="27">
        <f t="shared" si="38"/>
        <v>2.852749148906403</v>
      </c>
      <c r="N274" s="27">
        <f t="shared" si="44"/>
        <v>3.3522770041400074</v>
      </c>
      <c r="O274" s="9">
        <f t="shared" si="39"/>
        <v>0.59459459459459452</v>
      </c>
      <c r="P274" s="18">
        <f t="shared" si="40"/>
        <v>2.6231348805914725</v>
      </c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s="32" customFormat="1">
      <c r="A275" s="42">
        <v>37</v>
      </c>
      <c r="B275" s="42">
        <v>3</v>
      </c>
      <c r="C275" s="34" t="s">
        <v>1410</v>
      </c>
      <c r="D275" s="19" t="s">
        <v>1266</v>
      </c>
      <c r="E275" s="29" t="s">
        <v>606</v>
      </c>
      <c r="F275" s="29" t="s">
        <v>607</v>
      </c>
      <c r="G275" s="29"/>
      <c r="H275" s="42">
        <v>22.483000000000001</v>
      </c>
      <c r="I275" s="42">
        <v>180823</v>
      </c>
      <c r="J275" s="27">
        <f t="shared" si="41"/>
        <v>4.7161778265095071</v>
      </c>
      <c r="K275" s="27">
        <f t="shared" si="42"/>
        <v>4.490923142123501</v>
      </c>
      <c r="L275" s="27">
        <f t="shared" si="43"/>
        <v>4.8410348084187804</v>
      </c>
      <c r="M275" s="27">
        <f t="shared" si="38"/>
        <v>4.5284708296413747</v>
      </c>
      <c r="N275" s="27">
        <f t="shared" si="44"/>
        <v>5.2842357115973977</v>
      </c>
      <c r="O275" s="9">
        <f t="shared" si="39"/>
        <v>0.62162162162162149</v>
      </c>
      <c r="P275" s="18">
        <f t="shared" si="40"/>
        <v>4.7937916260747313</v>
      </c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s="32" customFormat="1">
      <c r="A276" s="42">
        <v>38</v>
      </c>
      <c r="B276" s="42">
        <v>3</v>
      </c>
      <c r="C276" s="34" t="s">
        <v>1411</v>
      </c>
      <c r="D276" s="19" t="s">
        <v>1270</v>
      </c>
      <c r="E276" s="29" t="s">
        <v>608</v>
      </c>
      <c r="F276" s="29" t="s">
        <v>609</v>
      </c>
      <c r="G276" s="29"/>
      <c r="H276" s="42">
        <v>22.506</v>
      </c>
      <c r="I276" s="42">
        <v>106849</v>
      </c>
      <c r="J276" s="27">
        <f t="shared" si="41"/>
        <v>2.8727728076951831</v>
      </c>
      <c r="K276" s="27">
        <f t="shared" si="42"/>
        <v>2.6467828384812901</v>
      </c>
      <c r="L276" s="27">
        <f t="shared" si="43"/>
        <v>2.3459592552617377</v>
      </c>
      <c r="M276" s="27">
        <f t="shared" si="38"/>
        <v>2.8035722613440281</v>
      </c>
      <c r="N276" s="27">
        <f t="shared" si="44"/>
        <v>3.2955804075487931</v>
      </c>
      <c r="O276" s="9">
        <f t="shared" si="39"/>
        <v>0.64864864864864846</v>
      </c>
      <c r="P276" s="18">
        <f t="shared" si="40"/>
        <v>2.5310559088194347</v>
      </c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s="32" customFormat="1">
      <c r="A277" s="42">
        <v>39</v>
      </c>
      <c r="B277" s="42">
        <v>3</v>
      </c>
      <c r="C277" s="34" t="s">
        <v>1412</v>
      </c>
      <c r="D277" s="19" t="s">
        <v>1270</v>
      </c>
      <c r="E277" s="29" t="s">
        <v>610</v>
      </c>
      <c r="F277" s="29" t="s">
        <v>611</v>
      </c>
      <c r="G277" s="29"/>
      <c r="H277" s="42">
        <v>22.488</v>
      </c>
      <c r="I277" s="42">
        <v>129155</v>
      </c>
      <c r="J277" s="27">
        <f t="shared" si="41"/>
        <v>3.4286301677091382</v>
      </c>
      <c r="K277" s="27">
        <f t="shared" si="42"/>
        <v>3.2028619150898709</v>
      </c>
      <c r="L277" s="27">
        <f t="shared" si="43"/>
        <v>3.09832029141932</v>
      </c>
      <c r="M277" s="27">
        <f t="shared" si="38"/>
        <v>3.3236953784451804</v>
      </c>
      <c r="N277" s="27">
        <f t="shared" si="44"/>
        <v>3.8952363030270445</v>
      </c>
      <c r="O277" s="9">
        <f t="shared" si="39"/>
        <v>0.67567567567567544</v>
      </c>
      <c r="P277" s="18">
        <f t="shared" si="40"/>
        <v>3.2054478188646667</v>
      </c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s="32" customFormat="1">
      <c r="A278" s="42">
        <v>40</v>
      </c>
      <c r="B278" s="42">
        <v>3</v>
      </c>
      <c r="C278" s="34" t="s">
        <v>1413</v>
      </c>
      <c r="D278" s="19" t="s">
        <v>1264</v>
      </c>
      <c r="E278" s="29" t="s">
        <v>612</v>
      </c>
      <c r="F278" s="29" t="s">
        <v>613</v>
      </c>
      <c r="G278" s="29"/>
      <c r="H278" s="42">
        <v>22.518000000000001</v>
      </c>
      <c r="I278" s="42">
        <v>134393</v>
      </c>
      <c r="J278" s="27">
        <f t="shared" si="41"/>
        <v>3.5591592115427746</v>
      </c>
      <c r="K278" s="27">
        <f t="shared" si="42"/>
        <v>3.3334430234587291</v>
      </c>
      <c r="L278" s="27">
        <f t="shared" si="43"/>
        <v>3.2749932541824069</v>
      </c>
      <c r="M278" s="27">
        <f t="shared" si="38"/>
        <v>3.4458331390197268</v>
      </c>
      <c r="N278" s="27">
        <f t="shared" si="44"/>
        <v>4.0360503252863058</v>
      </c>
      <c r="O278" s="9">
        <f t="shared" si="39"/>
        <v>0.70270270270270241</v>
      </c>
      <c r="P278" s="18">
        <f t="shared" si="40"/>
        <v>3.3594750252895436</v>
      </c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s="32" customFormat="1">
      <c r="A279" s="42">
        <v>41</v>
      </c>
      <c r="B279" s="42">
        <v>3</v>
      </c>
      <c r="C279" s="34" t="s">
        <v>1414</v>
      </c>
      <c r="D279" s="19" t="s">
        <v>1264</v>
      </c>
      <c r="E279" s="29" t="s">
        <v>614</v>
      </c>
      <c r="F279" s="29" t="s">
        <v>615</v>
      </c>
      <c r="G279" s="29"/>
      <c r="H279" s="42">
        <v>22.495000000000001</v>
      </c>
      <c r="I279" s="42">
        <v>81255</v>
      </c>
      <c r="J279" s="27">
        <f t="shared" si="41"/>
        <v>2.2349796904981436</v>
      </c>
      <c r="K279" s="27">
        <f t="shared" si="42"/>
        <v>2.0087353227133349</v>
      </c>
      <c r="L279" s="27">
        <f t="shared" si="43"/>
        <v>1.4826969778737182</v>
      </c>
      <c r="M279" s="27">
        <f t="shared" si="38"/>
        <v>2.2067807676164715</v>
      </c>
      <c r="N279" s="27">
        <f t="shared" si="44"/>
        <v>2.6075326630464004</v>
      </c>
      <c r="O279" s="9">
        <f t="shared" si="39"/>
        <v>0.72972972972972938</v>
      </c>
      <c r="P279" s="18">
        <f t="shared" si="40"/>
        <v>1.686016629934374</v>
      </c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s="32" customFormat="1">
      <c r="A280" s="42">
        <v>42</v>
      </c>
      <c r="B280" s="42">
        <v>3</v>
      </c>
      <c r="C280" s="34" t="s">
        <v>1415</v>
      </c>
      <c r="D280" s="19" t="s">
        <v>1270</v>
      </c>
      <c r="E280" s="29" t="s">
        <v>616</v>
      </c>
      <c r="F280" s="29" t="s">
        <v>617</v>
      </c>
      <c r="G280" s="29"/>
      <c r="H280" s="42">
        <v>22.591000000000001</v>
      </c>
      <c r="I280" s="42">
        <v>95928</v>
      </c>
      <c r="J280" s="27">
        <f t="shared" si="41"/>
        <v>2.6006254828179123</v>
      </c>
      <c r="K280" s="27">
        <f t="shared" si="42"/>
        <v>2.3745269613342308</v>
      </c>
      <c r="L280" s="27">
        <f t="shared" si="43"/>
        <v>1.9776038855909337</v>
      </c>
      <c r="M280" s="27">
        <f t="shared" si="38"/>
        <v>2.5489203936016414</v>
      </c>
      <c r="N280" s="27">
        <f t="shared" si="44"/>
        <v>3.0019893542663585</v>
      </c>
      <c r="O280" s="9">
        <f t="shared" si="39"/>
        <v>0.75675675675675635</v>
      </c>
      <c r="P280" s="18">
        <f t="shared" si="40"/>
        <v>2.1291496795110096</v>
      </c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s="32" customFormat="1">
      <c r="A281" s="42">
        <v>43</v>
      </c>
      <c r="B281" s="42">
        <v>3</v>
      </c>
      <c r="C281" s="34" t="s">
        <v>1416</v>
      </c>
      <c r="D281" s="19" t="s">
        <v>1270</v>
      </c>
      <c r="E281" s="29" t="s">
        <v>618</v>
      </c>
      <c r="F281" s="29" t="s">
        <v>619</v>
      </c>
      <c r="G281" s="29"/>
      <c r="H281" s="42">
        <v>22.513000000000002</v>
      </c>
      <c r="I281" s="42">
        <v>28658</v>
      </c>
      <c r="J281" s="27">
        <f t="shared" si="41"/>
        <v>0.92428169154476814</v>
      </c>
      <c r="K281" s="27">
        <f t="shared" si="42"/>
        <v>0.69751452147682802</v>
      </c>
      <c r="L281" s="27">
        <f t="shared" si="43"/>
        <v>-0.2913518618456557</v>
      </c>
      <c r="M281" s="27">
        <f t="shared" si="38"/>
        <v>0.98034323555472647</v>
      </c>
      <c r="N281" s="27">
        <f t="shared" si="44"/>
        <v>1.1935587934835206</v>
      </c>
      <c r="O281" s="9">
        <f t="shared" si="39"/>
        <v>0.78378378378378333</v>
      </c>
      <c r="P281" s="18">
        <f t="shared" si="40"/>
        <v>-2.8512174626104114E-2</v>
      </c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s="32" customFormat="1">
      <c r="A282" s="42">
        <v>44</v>
      </c>
      <c r="B282" s="42">
        <v>3</v>
      </c>
      <c r="C282" s="34" t="s">
        <v>1417</v>
      </c>
      <c r="D282" s="19" t="s">
        <v>1270</v>
      </c>
      <c r="E282" s="29" t="s">
        <v>620</v>
      </c>
      <c r="F282" s="29" t="s">
        <v>621</v>
      </c>
      <c r="G282" s="29"/>
      <c r="H282" s="42">
        <v>22.512</v>
      </c>
      <c r="I282" s="42">
        <v>94045</v>
      </c>
      <c r="J282" s="27">
        <f t="shared" si="41"/>
        <v>2.5537018116574051</v>
      </c>
      <c r="K282" s="27">
        <f t="shared" si="42"/>
        <v>2.3275845735796374</v>
      </c>
      <c r="L282" s="27">
        <f t="shared" si="43"/>
        <v>1.9140920129519698</v>
      </c>
      <c r="M282" s="27">
        <f t="shared" si="38"/>
        <v>2.5050132910506924</v>
      </c>
      <c r="N282" s="27">
        <f t="shared" si="44"/>
        <v>2.9513683531372656</v>
      </c>
      <c r="O282" s="9">
        <f t="shared" si="39"/>
        <v>0.8108108108108103</v>
      </c>
      <c r="P282" s="18">
        <f t="shared" si="40"/>
        <v>2.0350992721665122</v>
      </c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s="32" customFormat="1">
      <c r="A283" s="42">
        <v>45</v>
      </c>
      <c r="B283" s="42">
        <v>3</v>
      </c>
      <c r="C283" s="34" t="s">
        <v>1418</v>
      </c>
      <c r="D283" s="19" t="s">
        <v>1270</v>
      </c>
      <c r="E283" s="29" t="s">
        <v>622</v>
      </c>
      <c r="F283" s="29" t="s">
        <v>623</v>
      </c>
      <c r="G283" s="29"/>
      <c r="H283" s="42">
        <v>22.465</v>
      </c>
      <c r="I283" s="42">
        <v>404012</v>
      </c>
      <c r="J283" s="27">
        <f t="shared" si="41"/>
        <v>10.277966059458247</v>
      </c>
      <c r="K283" s="27">
        <f t="shared" si="42"/>
        <v>10.054929823249321</v>
      </c>
      <c r="L283" s="27">
        <f t="shared" si="43"/>
        <v>12.368996222342147</v>
      </c>
      <c r="M283" s="27">
        <f t="shared" si="38"/>
        <v>9.7327099752833099</v>
      </c>
      <c r="N283" s="27">
        <f t="shared" si="44"/>
        <v>11.28426259476316</v>
      </c>
      <c r="O283" s="9">
        <f t="shared" si="39"/>
        <v>0.83783783783783727</v>
      </c>
      <c r="P283" s="18">
        <f t="shared" si="40"/>
        <v>12.029910249982596</v>
      </c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s="32" customFormat="1">
      <c r="A284" s="42">
        <v>46</v>
      </c>
      <c r="B284" s="42">
        <v>3</v>
      </c>
      <c r="C284" s="34" t="s">
        <v>1419</v>
      </c>
      <c r="D284" s="19" t="s">
        <v>1270</v>
      </c>
      <c r="E284" s="29" t="s">
        <v>624</v>
      </c>
      <c r="F284" s="29" t="s">
        <v>625</v>
      </c>
      <c r="G284" s="29"/>
      <c r="H284" s="42">
        <v>22.491</v>
      </c>
      <c r="I284" s="42">
        <v>217206</v>
      </c>
      <c r="J284" s="27">
        <f t="shared" si="41"/>
        <v>5.6228288768720871</v>
      </c>
      <c r="K284" s="27">
        <f t="shared" si="42"/>
        <v>5.3979358312766434</v>
      </c>
      <c r="L284" s="27">
        <f t="shared" si="43"/>
        <v>6.0682002158661632</v>
      </c>
      <c r="M284" s="27">
        <f t="shared" si="38"/>
        <v>5.3768362635825211</v>
      </c>
      <c r="N284" s="27">
        <f t="shared" si="44"/>
        <v>6.2623259315016933</v>
      </c>
      <c r="O284" s="9">
        <f t="shared" si="39"/>
        <v>0.86486486486486425</v>
      </c>
      <c r="P284" s="18">
        <f t="shared" si="40"/>
        <v>6.0080148997858824</v>
      </c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s="32" customFormat="1">
      <c r="A285" s="42">
        <v>47</v>
      </c>
      <c r="B285" s="42">
        <v>3</v>
      </c>
      <c r="C285" s="34" t="s">
        <v>1420</v>
      </c>
      <c r="D285" s="19" t="s">
        <v>1270</v>
      </c>
      <c r="E285" s="29" t="s">
        <v>626</v>
      </c>
      <c r="F285" s="29" t="s">
        <v>627</v>
      </c>
      <c r="G285" s="29"/>
      <c r="H285" s="42">
        <v>22.52</v>
      </c>
      <c r="I285" s="42">
        <v>38871</v>
      </c>
      <c r="J285" s="27">
        <f t="shared" si="41"/>
        <v>1.1787859154227616</v>
      </c>
      <c r="K285" s="27">
        <f t="shared" si="42"/>
        <v>0.95212026026475216</v>
      </c>
      <c r="L285" s="27">
        <f t="shared" si="43"/>
        <v>5.3123313545601729E-2</v>
      </c>
      <c r="M285" s="27">
        <f t="shared" si="38"/>
        <v>1.2184862192790189</v>
      </c>
      <c r="N285" s="27">
        <f t="shared" si="44"/>
        <v>1.4681165654067423</v>
      </c>
      <c r="O285" s="9">
        <f t="shared" si="39"/>
        <v>0.89189189189189122</v>
      </c>
      <c r="P285" s="18">
        <f t="shared" si="40"/>
        <v>0.1748165678025928</v>
      </c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s="32" customFormat="1">
      <c r="A286" s="42">
        <v>48</v>
      </c>
      <c r="B286" s="42">
        <v>3</v>
      </c>
      <c r="C286" s="34" t="s">
        <v>1421</v>
      </c>
      <c r="D286" s="19" t="s">
        <v>1264</v>
      </c>
      <c r="E286" s="29" t="s">
        <v>628</v>
      </c>
      <c r="F286" s="29" t="s">
        <v>629</v>
      </c>
      <c r="G286" s="29"/>
      <c r="H286" s="42">
        <v>23.216999999999999</v>
      </c>
      <c r="I286" s="42">
        <v>162481</v>
      </c>
      <c r="J286" s="27">
        <f t="shared" si="41"/>
        <v>4.2591018963841609</v>
      </c>
      <c r="K286" s="27">
        <f t="shared" si="42"/>
        <v>4.0336648966669157</v>
      </c>
      <c r="L286" s="27">
        <f t="shared" si="43"/>
        <v>4.2223758769562867</v>
      </c>
      <c r="M286" s="27">
        <f t="shared" si="38"/>
        <v>4.100778808935317</v>
      </c>
      <c r="N286" s="27">
        <f t="shared" si="44"/>
        <v>4.7911446851981285</v>
      </c>
      <c r="O286" s="9">
        <f t="shared" si="39"/>
        <v>0.91891891891891819</v>
      </c>
      <c r="P286" s="18">
        <f t="shared" si="40"/>
        <v>4.2253536623153032</v>
      </c>
      <c r="Q286" s="28"/>
      <c r="R286" s="29" t="s">
        <v>1835</v>
      </c>
      <c r="S286" s="29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s="32" customFormat="1">
      <c r="A287" s="42">
        <v>49</v>
      </c>
      <c r="B287" s="42">
        <v>3</v>
      </c>
      <c r="C287" s="34" t="s">
        <v>1422</v>
      </c>
      <c r="D287" s="19" t="s">
        <v>1264</v>
      </c>
      <c r="E287" s="29" t="s">
        <v>630</v>
      </c>
      <c r="F287" s="29" t="s">
        <v>631</v>
      </c>
      <c r="G287" s="29"/>
      <c r="H287" s="42">
        <v>22.466999999999999</v>
      </c>
      <c r="I287" s="42">
        <v>87400</v>
      </c>
      <c r="J287" s="27">
        <f t="shared" si="41"/>
        <v>2.3881108425328317</v>
      </c>
      <c r="K287" s="27">
        <f t="shared" si="42"/>
        <v>2.1619275546580909</v>
      </c>
      <c r="L287" s="27">
        <f t="shared" si="43"/>
        <v>1.6899622234214786</v>
      </c>
      <c r="M287" s="27">
        <f t="shared" si="38"/>
        <v>2.3500676211351021</v>
      </c>
      <c r="N287" s="27">
        <f t="shared" si="44"/>
        <v>2.7727297166514329</v>
      </c>
      <c r="O287" s="9">
        <f t="shared" si="39"/>
        <v>0.94594594594594517</v>
      </c>
      <c r="P287" s="18">
        <f t="shared" si="40"/>
        <v>1.7276999866166873</v>
      </c>
      <c r="Q287" s="28"/>
      <c r="R287" s="21" t="s">
        <v>1826</v>
      </c>
      <c r="S287" s="21" t="s">
        <v>94</v>
      </c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s="32" customFormat="1">
      <c r="A288" s="42">
        <v>50</v>
      </c>
      <c r="B288" s="42">
        <v>3</v>
      </c>
      <c r="C288" s="34" t="s">
        <v>1423</v>
      </c>
      <c r="D288" s="19" t="s">
        <v>1270</v>
      </c>
      <c r="E288" s="29" t="s">
        <v>632</v>
      </c>
      <c r="F288" s="29" t="s">
        <v>633</v>
      </c>
      <c r="G288" s="29"/>
      <c r="H288" s="42">
        <v>22.46</v>
      </c>
      <c r="I288" s="42">
        <v>163618</v>
      </c>
      <c r="J288" s="27">
        <f t="shared" si="41"/>
        <v>4.28743552044656</v>
      </c>
      <c r="K288" s="27">
        <f t="shared" si="42"/>
        <v>4.0620098222521372</v>
      </c>
      <c r="L288" s="27">
        <f t="shared" si="43"/>
        <v>4.2607258499730163</v>
      </c>
      <c r="M288" s="27">
        <f t="shared" si="38"/>
        <v>4.1272909574220025</v>
      </c>
      <c r="N288" s="27">
        <f t="shared" si="44"/>
        <v>4.8217108446690684</v>
      </c>
      <c r="O288" s="9">
        <f t="shared" si="39"/>
        <v>0.97297297297297214</v>
      </c>
      <c r="P288" s="18">
        <f t="shared" si="40"/>
        <v>4.2614477329587874</v>
      </c>
      <c r="Q288" s="28"/>
      <c r="R288" s="28">
        <v>10</v>
      </c>
      <c r="S288" s="28">
        <v>336383</v>
      </c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s="32" customFormat="1">
      <c r="A289" s="42">
        <v>51</v>
      </c>
      <c r="B289" s="42">
        <v>3</v>
      </c>
      <c r="C289" s="34" t="s">
        <v>1424</v>
      </c>
      <c r="D289" s="19" t="s">
        <v>1264</v>
      </c>
      <c r="E289" s="29" t="s">
        <v>634</v>
      </c>
      <c r="F289" s="29" t="s">
        <v>635</v>
      </c>
      <c r="G289" s="29"/>
      <c r="H289" s="42">
        <v>22.457999999999998</v>
      </c>
      <c r="I289" s="42">
        <v>183811</v>
      </c>
      <c r="J289" s="27">
        <f t="shared" si="41"/>
        <v>4.7906376934386605</v>
      </c>
      <c r="K289" s="27">
        <f t="shared" si="42"/>
        <v>4.5654127090968011</v>
      </c>
      <c r="L289" s="27">
        <f t="shared" si="43"/>
        <v>4.9418173232595795</v>
      </c>
      <c r="M289" s="27">
        <f t="shared" si="38"/>
        <v>4.5981439164296036</v>
      </c>
      <c r="N289" s="27">
        <f t="shared" si="44"/>
        <v>5.3645626108930591</v>
      </c>
      <c r="O289" s="9">
        <f t="shared" si="39"/>
        <v>0.99999999999999911</v>
      </c>
      <c r="P289" s="18">
        <f t="shared" si="40"/>
        <v>4.9418173232595795</v>
      </c>
      <c r="Q289" s="28"/>
      <c r="R289" s="28">
        <v>5</v>
      </c>
      <c r="S289" s="28">
        <v>179682</v>
      </c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s="32" customFormat="1">
      <c r="A290" s="42">
        <v>52</v>
      </c>
      <c r="B290" s="42"/>
      <c r="C290" s="42"/>
      <c r="D290" s="42"/>
      <c r="E290" s="29" t="s">
        <v>636</v>
      </c>
      <c r="F290" s="29" t="s">
        <v>105</v>
      </c>
      <c r="G290" s="23" t="s">
        <v>126</v>
      </c>
      <c r="H290" s="42">
        <v>22.478000000000002</v>
      </c>
      <c r="I290" s="22">
        <v>336383</v>
      </c>
      <c r="J290" s="27">
        <f t="shared" si="41"/>
        <v>8.5926761195145662</v>
      </c>
      <c r="K290" s="27">
        <f t="shared" si="42"/>
        <v>8.3689676663425825</v>
      </c>
      <c r="L290" s="27">
        <f t="shared" si="43"/>
        <v>10.087931732325957</v>
      </c>
      <c r="M290" s="27">
        <f t="shared" si="38"/>
        <v>8.1557617870633781</v>
      </c>
      <c r="N290" s="27">
        <f t="shared" si="44"/>
        <v>9.4661809774719075</v>
      </c>
      <c r="O290" s="9"/>
      <c r="P290" s="10"/>
      <c r="Q290" s="28"/>
      <c r="R290" s="28">
        <v>1</v>
      </c>
      <c r="S290" s="28">
        <v>70198</v>
      </c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s="32" customFormat="1">
      <c r="A291" s="42">
        <v>53</v>
      </c>
      <c r="B291" s="42"/>
      <c r="C291" s="42"/>
      <c r="D291" s="42"/>
      <c r="E291" s="29" t="s">
        <v>637</v>
      </c>
      <c r="F291" s="29" t="s">
        <v>100</v>
      </c>
      <c r="G291" s="23" t="s">
        <v>122</v>
      </c>
      <c r="H291" s="42">
        <v>22.478999999999999</v>
      </c>
      <c r="I291" s="22">
        <v>179682</v>
      </c>
      <c r="J291" s="27">
        <f t="shared" si="41"/>
        <v>4.6877445239103892</v>
      </c>
      <c r="K291" s="27">
        <f t="shared" si="42"/>
        <v>4.462478498242465</v>
      </c>
      <c r="L291" s="27">
        <f t="shared" si="43"/>
        <v>4.8025499190501888</v>
      </c>
      <c r="M291" s="27">
        <f t="shared" si="38"/>
        <v>4.5018654106235134</v>
      </c>
      <c r="N291" s="27">
        <f t="shared" si="44"/>
        <v>5.2535620194634118</v>
      </c>
      <c r="O291" s="9"/>
      <c r="P291" s="10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s="32" customFormat="1">
      <c r="A292" s="42">
        <v>54</v>
      </c>
      <c r="B292" s="42"/>
      <c r="C292" s="42"/>
      <c r="D292" s="42"/>
      <c r="E292" s="29" t="s">
        <v>638</v>
      </c>
      <c r="F292" s="29" t="s">
        <v>639</v>
      </c>
      <c r="G292" s="23" t="s">
        <v>114</v>
      </c>
      <c r="H292" s="42">
        <v>22.521000000000001</v>
      </c>
      <c r="I292" s="22">
        <v>70198</v>
      </c>
      <c r="J292" s="27">
        <f t="shared" si="41"/>
        <v>1.9594432953724239</v>
      </c>
      <c r="K292" s="27">
        <f t="shared" si="42"/>
        <v>1.7330890235085881</v>
      </c>
      <c r="L292" s="27">
        <f t="shared" si="43"/>
        <v>1.1097544522396114</v>
      </c>
      <c r="M292" s="27">
        <f t="shared" si="38"/>
        <v>1.9489577018141118</v>
      </c>
      <c r="N292" s="27">
        <f t="shared" si="44"/>
        <v>2.3102854992203881</v>
      </c>
      <c r="O292" s="9"/>
      <c r="P292" s="10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s="32" customFormat="1">
      <c r="A293" s="42">
        <v>55</v>
      </c>
      <c r="B293" s="19">
        <v>3</v>
      </c>
      <c r="C293" s="15" t="s">
        <v>1425</v>
      </c>
      <c r="D293" s="19" t="s">
        <v>1270</v>
      </c>
      <c r="E293" s="29" t="s">
        <v>448</v>
      </c>
      <c r="F293" s="29" t="s">
        <v>449</v>
      </c>
      <c r="G293" s="29"/>
      <c r="H293" s="42">
        <v>22.518000000000001</v>
      </c>
      <c r="I293" s="42">
        <v>55910</v>
      </c>
      <c r="J293" s="27">
        <f t="shared" si="41"/>
        <v>1.6033915622118666</v>
      </c>
      <c r="K293" s="27">
        <f t="shared" si="42"/>
        <v>1.376895270859821</v>
      </c>
      <c r="L293" s="27">
        <f t="shared" si="43"/>
        <v>0.62783324338909874</v>
      </c>
      <c r="M293" s="27">
        <f t="shared" si="38"/>
        <v>1.6157953644546006</v>
      </c>
      <c r="N293" s="27">
        <f t="shared" si="44"/>
        <v>1.9261788268186462</v>
      </c>
      <c r="O293" s="9">
        <f>1/(337-292)</f>
        <v>2.2222222222222223E-2</v>
      </c>
      <c r="P293" s="9">
        <f t="shared" ref="P293:P337" si="45">L293+O293*(M293-L293)</f>
        <v>0.64978795719055438</v>
      </c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s="32" customFormat="1">
      <c r="A294" s="42">
        <v>56</v>
      </c>
      <c r="B294" s="19">
        <v>3</v>
      </c>
      <c r="C294" s="15" t="s">
        <v>1426</v>
      </c>
      <c r="D294" s="19" t="s">
        <v>1264</v>
      </c>
      <c r="E294" s="29" t="s">
        <v>450</v>
      </c>
      <c r="F294" s="29" t="s">
        <v>451</v>
      </c>
      <c r="G294" s="29"/>
      <c r="H294" s="42">
        <v>22.506</v>
      </c>
      <c r="I294" s="42">
        <v>90304</v>
      </c>
      <c r="J294" s="27">
        <f t="shared" si="41"/>
        <v>2.4604774601908845</v>
      </c>
      <c r="K294" s="27">
        <f t="shared" si="42"/>
        <v>2.2343230374192902</v>
      </c>
      <c r="L294" s="27">
        <f t="shared" si="43"/>
        <v>1.7879114948731787</v>
      </c>
      <c r="M294" s="27">
        <f t="shared" si="38"/>
        <v>2.4177820267686423</v>
      </c>
      <c r="N294" s="27">
        <f t="shared" si="44"/>
        <v>2.8507984300231195</v>
      </c>
      <c r="O294" s="9">
        <f>$O$293+O293</f>
        <v>4.4444444444444446E-2</v>
      </c>
      <c r="P294" s="9">
        <f t="shared" si="45"/>
        <v>1.8159057407351993</v>
      </c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s="32" customFormat="1">
      <c r="A295" s="42">
        <v>57</v>
      </c>
      <c r="B295" s="19">
        <v>3</v>
      </c>
      <c r="C295" s="15" t="s">
        <v>1427</v>
      </c>
      <c r="D295" s="19" t="s">
        <v>1264</v>
      </c>
      <c r="E295" s="29" t="s">
        <v>452</v>
      </c>
      <c r="F295" s="29" t="s">
        <v>453</v>
      </c>
      <c r="G295" s="29"/>
      <c r="H295" s="42">
        <v>22.507000000000001</v>
      </c>
      <c r="I295" s="42">
        <v>86105</v>
      </c>
      <c r="J295" s="27">
        <f t="shared" si="41"/>
        <v>2.3558399162700292</v>
      </c>
      <c r="K295" s="27">
        <f t="shared" si="42"/>
        <v>2.1296437563882034</v>
      </c>
      <c r="L295" s="27">
        <f t="shared" si="43"/>
        <v>1.6462830545062062</v>
      </c>
      <c r="M295" s="27">
        <f t="shared" si="38"/>
        <v>2.3198712866669777</v>
      </c>
      <c r="N295" s="27">
        <f t="shared" si="44"/>
        <v>2.7379160169901606</v>
      </c>
      <c r="O295" s="9">
        <f t="shared" ref="O295:O337" si="46">$O$293+O294</f>
        <v>6.6666666666666666E-2</v>
      </c>
      <c r="P295" s="9">
        <f t="shared" si="45"/>
        <v>1.6911889366502575</v>
      </c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s="32" customFormat="1">
      <c r="A296" s="42">
        <v>58</v>
      </c>
      <c r="B296" s="19">
        <v>3</v>
      </c>
      <c r="C296" s="15" t="s">
        <v>1428</v>
      </c>
      <c r="D296" s="19" t="s">
        <v>1270</v>
      </c>
      <c r="E296" s="29" t="s">
        <v>454</v>
      </c>
      <c r="F296" s="29" t="s">
        <v>455</v>
      </c>
      <c r="G296" s="29"/>
      <c r="H296" s="42">
        <v>22.481000000000002</v>
      </c>
      <c r="I296" s="42">
        <v>129085</v>
      </c>
      <c r="J296" s="27">
        <f t="shared" si="41"/>
        <v>3.4268857933165542</v>
      </c>
      <c r="K296" s="27">
        <f t="shared" si="42"/>
        <v>3.2011168449131202</v>
      </c>
      <c r="L296" s="27">
        <f t="shared" si="43"/>
        <v>3.0959592552617377</v>
      </c>
      <c r="M296" s="27">
        <f t="shared" si="38"/>
        <v>3.322063144149606</v>
      </c>
      <c r="N296" s="27">
        <f t="shared" si="44"/>
        <v>3.8933544814237324</v>
      </c>
      <c r="O296" s="9">
        <f t="shared" si="46"/>
        <v>8.8888888888888892E-2</v>
      </c>
      <c r="P296" s="9">
        <f t="shared" si="45"/>
        <v>3.1160573787184371</v>
      </c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s="32" customFormat="1">
      <c r="A297" s="42">
        <v>59</v>
      </c>
      <c r="B297" s="19">
        <v>3</v>
      </c>
      <c r="C297" s="34" t="s">
        <v>1429</v>
      </c>
      <c r="D297" s="19" t="s">
        <v>1264</v>
      </c>
      <c r="E297" s="29" t="s">
        <v>456</v>
      </c>
      <c r="F297" s="29" t="s">
        <v>457</v>
      </c>
      <c r="G297" s="29"/>
      <c r="H297" s="42">
        <v>22.492000000000001</v>
      </c>
      <c r="I297" s="42">
        <v>78759</v>
      </c>
      <c r="J297" s="27">
        <f t="shared" si="41"/>
        <v>2.1727802835854368</v>
      </c>
      <c r="K297" s="27">
        <f t="shared" si="42"/>
        <v>1.9465111061251961</v>
      </c>
      <c r="L297" s="27">
        <f t="shared" si="43"/>
        <v>1.3985091743119267</v>
      </c>
      <c r="M297" s="27">
        <f t="shared" si="38"/>
        <v>2.1485799561628505</v>
      </c>
      <c r="N297" s="27">
        <f t="shared" si="44"/>
        <v>2.5404322813054465</v>
      </c>
      <c r="O297" s="9">
        <f t="shared" si="46"/>
        <v>0.11111111111111112</v>
      </c>
      <c r="P297" s="9">
        <f t="shared" si="45"/>
        <v>1.4818503722953627</v>
      </c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s="32" customFormat="1">
      <c r="A298" s="42">
        <v>60</v>
      </c>
      <c r="B298" s="19">
        <v>3</v>
      </c>
      <c r="C298" s="34" t="s">
        <v>1430</v>
      </c>
      <c r="D298" s="19" t="s">
        <v>1264</v>
      </c>
      <c r="E298" s="29" t="s">
        <v>458</v>
      </c>
      <c r="F298" s="29" t="s">
        <v>459</v>
      </c>
      <c r="G298" s="29"/>
      <c r="H298" s="42">
        <v>22.46</v>
      </c>
      <c r="I298" s="42">
        <v>351676</v>
      </c>
      <c r="J298" s="27">
        <f t="shared" si="41"/>
        <v>8.9737720850257912</v>
      </c>
      <c r="K298" s="27">
        <f t="shared" si="42"/>
        <v>8.7502156408146998</v>
      </c>
      <c r="L298" s="27">
        <f t="shared" si="43"/>
        <v>10.603750674581759</v>
      </c>
      <c r="M298" s="27">
        <f t="shared" si="38"/>
        <v>8.5123583453807772</v>
      </c>
      <c r="N298" s="27">
        <f t="shared" si="44"/>
        <v>9.8773052314640566</v>
      </c>
      <c r="O298" s="9">
        <f t="shared" si="46"/>
        <v>0.13333333333333333</v>
      </c>
      <c r="P298" s="9">
        <f t="shared" si="45"/>
        <v>10.324898364021628</v>
      </c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s="32" customFormat="1">
      <c r="A299" s="42">
        <v>61</v>
      </c>
      <c r="B299" s="19">
        <v>3</v>
      </c>
      <c r="C299" s="34" t="s">
        <v>1431</v>
      </c>
      <c r="D299" s="19" t="s">
        <v>1270</v>
      </c>
      <c r="E299" s="29" t="s">
        <v>460</v>
      </c>
      <c r="F299" s="29" t="s">
        <v>461</v>
      </c>
      <c r="G299" s="29"/>
      <c r="H299" s="42">
        <v>22.466000000000001</v>
      </c>
      <c r="I299" s="42">
        <v>163708</v>
      </c>
      <c r="J299" s="27">
        <f t="shared" si="41"/>
        <v>4.2896782875227393</v>
      </c>
      <c r="K299" s="27">
        <f t="shared" si="42"/>
        <v>4.0642534839079598</v>
      </c>
      <c r="L299" s="27">
        <f t="shared" si="43"/>
        <v>4.2637614678899078</v>
      </c>
      <c r="M299" s="27">
        <f t="shared" si="38"/>
        <v>4.1293895443734554</v>
      </c>
      <c r="N299" s="27">
        <f t="shared" si="44"/>
        <v>4.8241303295876126</v>
      </c>
      <c r="O299" s="9">
        <f t="shared" si="46"/>
        <v>0.15555555555555556</v>
      </c>
      <c r="P299" s="9">
        <f t="shared" si="45"/>
        <v>4.2428591686762376</v>
      </c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s="32" customFormat="1">
      <c r="A300" s="42">
        <v>62</v>
      </c>
      <c r="B300" s="19">
        <v>3</v>
      </c>
      <c r="C300" s="34" t="s">
        <v>1432</v>
      </c>
      <c r="D300" s="19" t="s">
        <v>1270</v>
      </c>
      <c r="E300" s="29" t="s">
        <v>462</v>
      </c>
      <c r="F300" s="29" t="s">
        <v>463</v>
      </c>
      <c r="G300" s="29"/>
      <c r="H300" s="42">
        <v>22.468</v>
      </c>
      <c r="I300" s="42">
        <v>158147</v>
      </c>
      <c r="J300" s="27">
        <f t="shared" si="41"/>
        <v>4.1511002018490366</v>
      </c>
      <c r="K300" s="27">
        <f t="shared" si="42"/>
        <v>3.9256201231520951</v>
      </c>
      <c r="L300" s="27">
        <f t="shared" si="43"/>
        <v>4.0761940097139773</v>
      </c>
      <c r="M300" s="27">
        <f t="shared" si="38"/>
        <v>3.999720188406473</v>
      </c>
      <c r="N300" s="27">
        <f t="shared" si="44"/>
        <v>4.6746330447873543</v>
      </c>
      <c r="O300" s="9">
        <f t="shared" si="46"/>
        <v>0.17777777777777778</v>
      </c>
      <c r="P300" s="9">
        <f t="shared" si="45"/>
        <v>4.0625986637037546</v>
      </c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s="32" customFormat="1">
      <c r="A301" s="42">
        <v>63</v>
      </c>
      <c r="B301" s="19">
        <v>3</v>
      </c>
      <c r="C301" s="34" t="s">
        <v>1433</v>
      </c>
      <c r="D301" s="19" t="s">
        <v>1266</v>
      </c>
      <c r="E301" s="29" t="s">
        <v>464</v>
      </c>
      <c r="F301" s="29" t="s">
        <v>465</v>
      </c>
      <c r="G301" s="29"/>
      <c r="H301" s="42">
        <v>22.437000000000001</v>
      </c>
      <c r="I301" s="42">
        <v>152849</v>
      </c>
      <c r="J301" s="27">
        <f t="shared" si="41"/>
        <v>4.0190759799646143</v>
      </c>
      <c r="K301" s="27">
        <f t="shared" si="42"/>
        <v>3.7935432403460223</v>
      </c>
      <c r="L301" s="27">
        <f t="shared" si="43"/>
        <v>3.8974973016729626</v>
      </c>
      <c r="M301" s="27">
        <f t="shared" si="38"/>
        <v>3.8761833698642914</v>
      </c>
      <c r="N301" s="27">
        <f t="shared" si="44"/>
        <v>4.5322060325823967</v>
      </c>
      <c r="O301" s="9">
        <f t="shared" si="46"/>
        <v>0.2</v>
      </c>
      <c r="P301" s="9">
        <f t="shared" si="45"/>
        <v>3.8932345153112284</v>
      </c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s="32" customFormat="1">
      <c r="A302" s="42">
        <v>64</v>
      </c>
      <c r="B302" s="19">
        <v>3</v>
      </c>
      <c r="C302" s="34" t="s">
        <v>1434</v>
      </c>
      <c r="D302" s="19" t="s">
        <v>1266</v>
      </c>
      <c r="E302" s="29" t="s">
        <v>466</v>
      </c>
      <c r="F302" s="29" t="s">
        <v>467</v>
      </c>
      <c r="G302" s="29"/>
      <c r="H302" s="42">
        <v>22.439</v>
      </c>
      <c r="I302" s="42">
        <v>63536</v>
      </c>
      <c r="J302" s="27">
        <f t="shared" si="41"/>
        <v>1.7934286924667946</v>
      </c>
      <c r="K302" s="27">
        <f t="shared" si="42"/>
        <v>1.5670082018298308</v>
      </c>
      <c r="L302" s="27">
        <f t="shared" si="43"/>
        <v>0.8850512682137075</v>
      </c>
      <c r="M302" s="27">
        <f t="shared" si="38"/>
        <v>1.793615632141025</v>
      </c>
      <c r="N302" s="27">
        <f t="shared" si="44"/>
        <v>2.1311898489166086</v>
      </c>
      <c r="O302" s="9">
        <f t="shared" si="46"/>
        <v>0.22222222222222224</v>
      </c>
      <c r="P302" s="9">
        <f t="shared" si="45"/>
        <v>1.0869544601975558</v>
      </c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s="32" customFormat="1">
      <c r="A303" s="42">
        <v>65</v>
      </c>
      <c r="B303" s="19">
        <v>3</v>
      </c>
      <c r="C303" s="34" t="s">
        <v>1435</v>
      </c>
      <c r="D303" s="19" t="s">
        <v>1270</v>
      </c>
      <c r="E303" s="29" t="s">
        <v>468</v>
      </c>
      <c r="F303" s="29" t="s">
        <v>469</v>
      </c>
      <c r="G303" s="29"/>
      <c r="H303" s="42">
        <v>22.443000000000001</v>
      </c>
      <c r="I303" s="42">
        <v>86396</v>
      </c>
      <c r="J303" s="27">
        <f t="shared" ref="J303:J334" si="47">(I303+8432.5)/40129</f>
        <v>2.3630915298163422</v>
      </c>
      <c r="K303" s="27">
        <f t="shared" ref="K303:K334" si="48">(I303-678.6)/40113</f>
        <v>2.1368982624086952</v>
      </c>
      <c r="L303" s="27">
        <f t="shared" ref="L303:L334" si="49">(I303-37296)/29648</f>
        <v>1.6560982191041553</v>
      </c>
      <c r="M303" s="27">
        <f t="shared" si="38"/>
        <v>2.3266567178100077</v>
      </c>
      <c r="N303" s="27">
        <f t="shared" ref="N303:N334" si="50">(I303+15740)/37198</f>
        <v>2.7457390182267862</v>
      </c>
      <c r="O303" s="9">
        <f t="shared" si="46"/>
        <v>0.24444444444444446</v>
      </c>
      <c r="P303" s="9">
        <f t="shared" si="45"/>
        <v>1.8200125187878082</v>
      </c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s="32" customFormat="1">
      <c r="A304" s="42">
        <v>66</v>
      </c>
      <c r="B304" s="19">
        <v>3</v>
      </c>
      <c r="C304" s="34" t="s">
        <v>1720</v>
      </c>
      <c r="D304" s="19" t="s">
        <v>1270</v>
      </c>
      <c r="E304" s="29" t="s">
        <v>470</v>
      </c>
      <c r="F304" s="29" t="s">
        <v>471</v>
      </c>
      <c r="G304" s="29"/>
      <c r="H304" s="42">
        <v>22.434000000000001</v>
      </c>
      <c r="I304" s="42">
        <v>58046</v>
      </c>
      <c r="J304" s="27">
        <f t="shared" si="47"/>
        <v>1.6566199008198559</v>
      </c>
      <c r="K304" s="27">
        <f t="shared" si="48"/>
        <v>1.4301448408246704</v>
      </c>
      <c r="L304" s="27">
        <f t="shared" si="49"/>
        <v>0.69987857528332431</v>
      </c>
      <c r="M304" s="27">
        <f t="shared" ref="M304:M353" si="51">(I304+13385)/42886</f>
        <v>1.665601828102411</v>
      </c>
      <c r="N304" s="27">
        <f t="shared" si="50"/>
        <v>1.9836012688854239</v>
      </c>
      <c r="O304" s="9">
        <f t="shared" si="46"/>
        <v>0.26666666666666666</v>
      </c>
      <c r="P304" s="9">
        <f t="shared" si="45"/>
        <v>0.95740477603508078</v>
      </c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s="32" customFormat="1">
      <c r="A305" s="42">
        <v>67</v>
      </c>
      <c r="B305" s="19">
        <v>3</v>
      </c>
      <c r="C305" s="34" t="s">
        <v>1721</v>
      </c>
      <c r="D305" s="19" t="s">
        <v>1270</v>
      </c>
      <c r="E305" s="29" t="s">
        <v>472</v>
      </c>
      <c r="F305" s="29" t="s">
        <v>473</v>
      </c>
      <c r="G305" s="29"/>
      <c r="H305" s="42">
        <v>22.475999999999999</v>
      </c>
      <c r="I305" s="42">
        <v>56082</v>
      </c>
      <c r="J305" s="27">
        <f t="shared" si="47"/>
        <v>1.6076777392907873</v>
      </c>
      <c r="K305" s="27">
        <f t="shared" si="48"/>
        <v>1.381183157579837</v>
      </c>
      <c r="L305" s="27">
        <f t="shared" si="49"/>
        <v>0.63363464651915813</v>
      </c>
      <c r="M305" s="27">
        <f t="shared" si="51"/>
        <v>1.6198059972951546</v>
      </c>
      <c r="N305" s="27">
        <f t="shared" si="50"/>
        <v>1.9308027313296414</v>
      </c>
      <c r="O305" s="9">
        <f t="shared" si="46"/>
        <v>0.28888888888888886</v>
      </c>
      <c r="P305" s="9">
        <f t="shared" si="45"/>
        <v>0.91852859229889039</v>
      </c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s="32" customFormat="1">
      <c r="A306" s="42">
        <v>68</v>
      </c>
      <c r="B306" s="19">
        <v>3</v>
      </c>
      <c r="C306" s="34" t="s">
        <v>1722</v>
      </c>
      <c r="D306" s="19" t="s">
        <v>1270</v>
      </c>
      <c r="E306" s="29" t="s">
        <v>474</v>
      </c>
      <c r="F306" s="29" t="s">
        <v>475</v>
      </c>
      <c r="G306" s="29"/>
      <c r="H306" s="42">
        <v>22.44</v>
      </c>
      <c r="I306" s="42">
        <v>134633</v>
      </c>
      <c r="J306" s="27">
        <f t="shared" si="47"/>
        <v>3.5651399237459196</v>
      </c>
      <c r="K306" s="27">
        <f t="shared" si="48"/>
        <v>3.3394261212075884</v>
      </c>
      <c r="L306" s="27">
        <f t="shared" si="49"/>
        <v>3.2830882352941178</v>
      </c>
      <c r="M306" s="27">
        <f t="shared" si="51"/>
        <v>3.451429370890267</v>
      </c>
      <c r="N306" s="27">
        <f t="shared" si="50"/>
        <v>4.0425022850690899</v>
      </c>
      <c r="O306" s="9">
        <f t="shared" si="46"/>
        <v>0.31111111111111106</v>
      </c>
      <c r="P306" s="9">
        <f t="shared" si="45"/>
        <v>3.3354610330351417</v>
      </c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s="32" customFormat="1">
      <c r="A307" s="42">
        <v>69</v>
      </c>
      <c r="B307" s="19">
        <v>3</v>
      </c>
      <c r="C307" s="34" t="s">
        <v>1723</v>
      </c>
      <c r="D307" s="19" t="s">
        <v>1270</v>
      </c>
      <c r="E307" s="29" t="s">
        <v>476</v>
      </c>
      <c r="F307" s="29" t="s">
        <v>477</v>
      </c>
      <c r="G307" s="29"/>
      <c r="H307" s="42">
        <v>22.399000000000001</v>
      </c>
      <c r="I307" s="42">
        <v>237416</v>
      </c>
      <c r="J307" s="27">
        <f t="shared" si="47"/>
        <v>6.1264546836452443</v>
      </c>
      <c r="K307" s="27">
        <f t="shared" si="48"/>
        <v>5.9017625208785178</v>
      </c>
      <c r="L307" s="27">
        <f t="shared" si="49"/>
        <v>6.749865083648138</v>
      </c>
      <c r="M307" s="27">
        <f t="shared" si="51"/>
        <v>5.848085622347619</v>
      </c>
      <c r="N307" s="27">
        <f t="shared" si="50"/>
        <v>6.8056347115436315</v>
      </c>
      <c r="O307" s="9">
        <f t="shared" si="46"/>
        <v>0.33333333333333326</v>
      </c>
      <c r="P307" s="9">
        <f t="shared" si="45"/>
        <v>6.4492719298812986</v>
      </c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s="32" customFormat="1">
      <c r="A308" s="42">
        <v>70</v>
      </c>
      <c r="B308" s="19">
        <v>3</v>
      </c>
      <c r="C308" s="34" t="s">
        <v>1724</v>
      </c>
      <c r="D308" s="19" t="s">
        <v>1270</v>
      </c>
      <c r="E308" s="29" t="s">
        <v>478</v>
      </c>
      <c r="F308" s="29" t="s">
        <v>479</v>
      </c>
      <c r="G308" s="29"/>
      <c r="H308" s="42">
        <v>22.446000000000002</v>
      </c>
      <c r="I308" s="42">
        <v>2714</v>
      </c>
      <c r="J308" s="27">
        <f t="shared" si="47"/>
        <v>0.27776670238480899</v>
      </c>
      <c r="K308" s="27">
        <f t="shared" si="48"/>
        <v>5.074165482511904E-2</v>
      </c>
      <c r="L308" s="27">
        <f t="shared" si="49"/>
        <v>-1.1664193200215867</v>
      </c>
      <c r="M308" s="27">
        <f t="shared" si="51"/>
        <v>0.37539057034929812</v>
      </c>
      <c r="N308" s="27">
        <f t="shared" si="50"/>
        <v>0.496101940964568</v>
      </c>
      <c r="O308" s="9">
        <f t="shared" si="46"/>
        <v>0.35555555555555546</v>
      </c>
      <c r="P308" s="9">
        <f t="shared" si="45"/>
        <v>-0.61822024788971663</v>
      </c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s="32" customFormat="1">
      <c r="A309" s="42">
        <v>71</v>
      </c>
      <c r="B309" s="19">
        <v>3</v>
      </c>
      <c r="C309" s="34" t="s">
        <v>1725</v>
      </c>
      <c r="D309" s="19" t="s">
        <v>1270</v>
      </c>
      <c r="E309" s="29" t="s">
        <v>480</v>
      </c>
      <c r="F309" s="29" t="s">
        <v>481</v>
      </c>
      <c r="G309" s="29"/>
      <c r="H309" s="42">
        <v>22.398</v>
      </c>
      <c r="I309" s="42">
        <v>127213</v>
      </c>
      <c r="J309" s="27">
        <f t="shared" si="47"/>
        <v>3.3802362381320243</v>
      </c>
      <c r="K309" s="27">
        <f t="shared" si="48"/>
        <v>3.1544486824720166</v>
      </c>
      <c r="L309" s="27">
        <f t="shared" si="49"/>
        <v>3.0328184025903941</v>
      </c>
      <c r="M309" s="27">
        <f t="shared" si="51"/>
        <v>3.2784125355593901</v>
      </c>
      <c r="N309" s="27">
        <f t="shared" si="50"/>
        <v>3.8430291951180169</v>
      </c>
      <c r="O309" s="9">
        <f t="shared" si="46"/>
        <v>0.37777777777777766</v>
      </c>
      <c r="P309" s="9">
        <f t="shared" si="45"/>
        <v>3.1255984083786816</v>
      </c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s="32" customFormat="1">
      <c r="A310" s="42">
        <v>72</v>
      </c>
      <c r="B310" s="19">
        <v>3</v>
      </c>
      <c r="C310" s="34" t="s">
        <v>1726</v>
      </c>
      <c r="D310" s="19" t="s">
        <v>1264</v>
      </c>
      <c r="E310" s="29" t="s">
        <v>482</v>
      </c>
      <c r="F310" s="29" t="s">
        <v>483</v>
      </c>
      <c r="G310" s="29"/>
      <c r="H310" s="42">
        <v>22.402999999999999</v>
      </c>
      <c r="I310" s="42">
        <v>87476</v>
      </c>
      <c r="J310" s="27">
        <f t="shared" si="47"/>
        <v>2.390004734730494</v>
      </c>
      <c r="K310" s="27">
        <f t="shared" si="48"/>
        <v>2.1638222022785629</v>
      </c>
      <c r="L310" s="27">
        <f t="shared" si="49"/>
        <v>1.6925256341068537</v>
      </c>
      <c r="M310" s="27">
        <f t="shared" si="51"/>
        <v>2.3518397612274402</v>
      </c>
      <c r="N310" s="27">
        <f t="shared" si="50"/>
        <v>2.7747728372493143</v>
      </c>
      <c r="O310" s="9">
        <f t="shared" si="46"/>
        <v>0.39999999999999986</v>
      </c>
      <c r="P310" s="9">
        <f t="shared" si="45"/>
        <v>1.9562512849550882</v>
      </c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s="32" customFormat="1">
      <c r="A311" s="42">
        <v>73</v>
      </c>
      <c r="B311" s="19">
        <v>3</v>
      </c>
      <c r="C311" s="34" t="s">
        <v>1727</v>
      </c>
      <c r="D311" s="19" t="s">
        <v>1270</v>
      </c>
      <c r="E311" s="29" t="s">
        <v>484</v>
      </c>
      <c r="F311" s="29" t="s">
        <v>485</v>
      </c>
      <c r="G311" s="29"/>
      <c r="H311" s="42">
        <v>22.387</v>
      </c>
      <c r="I311" s="42">
        <v>100480</v>
      </c>
      <c r="J311" s="27">
        <f t="shared" si="47"/>
        <v>2.7140596576042264</v>
      </c>
      <c r="K311" s="27">
        <f t="shared" si="48"/>
        <v>2.4880063819709322</v>
      </c>
      <c r="L311" s="27">
        <f t="shared" si="49"/>
        <v>2.1311386940097141</v>
      </c>
      <c r="M311" s="27">
        <f t="shared" si="51"/>
        <v>2.65506225807956</v>
      </c>
      <c r="N311" s="27">
        <f t="shared" si="50"/>
        <v>3.1243615248131622</v>
      </c>
      <c r="O311" s="9">
        <f t="shared" si="46"/>
        <v>0.42222222222222205</v>
      </c>
      <c r="P311" s="9">
        <f t="shared" si="45"/>
        <v>2.3523508655058714</v>
      </c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s="32" customFormat="1">
      <c r="A312" s="42">
        <v>74</v>
      </c>
      <c r="B312" s="19">
        <v>3</v>
      </c>
      <c r="C312" s="34" t="s">
        <v>1728</v>
      </c>
      <c r="D312" s="19" t="s">
        <v>1270</v>
      </c>
      <c r="E312" s="29" t="s">
        <v>486</v>
      </c>
      <c r="F312" s="29" t="s">
        <v>487</v>
      </c>
      <c r="G312" s="29"/>
      <c r="H312" s="42">
        <v>22.451000000000001</v>
      </c>
      <c r="I312" s="42">
        <v>244224</v>
      </c>
      <c r="J312" s="27">
        <f t="shared" si="47"/>
        <v>6.2961075531411197</v>
      </c>
      <c r="K312" s="27">
        <f t="shared" si="48"/>
        <v>6.071483060354498</v>
      </c>
      <c r="L312" s="27">
        <f t="shared" si="49"/>
        <v>6.9794927145169998</v>
      </c>
      <c r="M312" s="27">
        <f t="shared" si="51"/>
        <v>6.0068320664086183</v>
      </c>
      <c r="N312" s="27">
        <f t="shared" si="50"/>
        <v>6.9886553040486046</v>
      </c>
      <c r="O312" s="9">
        <f t="shared" si="46"/>
        <v>0.44444444444444425</v>
      </c>
      <c r="P312" s="9">
        <f t="shared" si="45"/>
        <v>6.5471990931354975</v>
      </c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s="32" customFormat="1">
      <c r="A313" s="42">
        <v>75</v>
      </c>
      <c r="B313" s="19">
        <v>3</v>
      </c>
      <c r="C313" s="34" t="s">
        <v>1729</v>
      </c>
      <c r="D313" s="19" t="s">
        <v>1264</v>
      </c>
      <c r="E313" s="29" t="s">
        <v>488</v>
      </c>
      <c r="F313" s="29" t="s">
        <v>489</v>
      </c>
      <c r="G313" s="29"/>
      <c r="H313" s="42">
        <v>22.43</v>
      </c>
      <c r="I313" s="42">
        <v>25357</v>
      </c>
      <c r="J313" s="27">
        <f t="shared" si="47"/>
        <v>0.84202197911734655</v>
      </c>
      <c r="K313" s="27">
        <f t="shared" si="48"/>
        <v>0.61522199785605669</v>
      </c>
      <c r="L313" s="27">
        <f t="shared" si="49"/>
        <v>-0.40269158121964382</v>
      </c>
      <c r="M313" s="27">
        <f t="shared" si="51"/>
        <v>0.90337172970200064</v>
      </c>
      <c r="N313" s="27">
        <f t="shared" si="50"/>
        <v>1.1048174633044787</v>
      </c>
      <c r="O313" s="9">
        <f t="shared" si="46"/>
        <v>0.46666666666666645</v>
      </c>
      <c r="P313" s="9">
        <f t="shared" si="45"/>
        <v>0.20680463054379</v>
      </c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s="32" customFormat="1">
      <c r="A314" s="42">
        <v>76</v>
      </c>
      <c r="B314" s="19">
        <v>3</v>
      </c>
      <c r="C314" s="34" t="s">
        <v>1730</v>
      </c>
      <c r="D314" s="19" t="s">
        <v>1264</v>
      </c>
      <c r="E314" s="29" t="s">
        <v>490</v>
      </c>
      <c r="F314" s="29" t="s">
        <v>491</v>
      </c>
      <c r="G314" s="29"/>
      <c r="H314" s="42">
        <v>22.385999999999999</v>
      </c>
      <c r="I314" s="42">
        <v>156433</v>
      </c>
      <c r="J314" s="27">
        <f t="shared" si="47"/>
        <v>4.1083879488649107</v>
      </c>
      <c r="K314" s="27">
        <f t="shared" si="48"/>
        <v>3.8828908333956571</v>
      </c>
      <c r="L314" s="27">
        <f t="shared" si="49"/>
        <v>4.0183823529411766</v>
      </c>
      <c r="M314" s="27">
        <f t="shared" si="51"/>
        <v>3.959753765797696</v>
      </c>
      <c r="N314" s="27">
        <f t="shared" si="50"/>
        <v>4.628555298671972</v>
      </c>
      <c r="O314" s="9">
        <f t="shared" si="46"/>
        <v>0.48888888888888865</v>
      </c>
      <c r="P314" s="9">
        <f t="shared" si="45"/>
        <v>3.9897194881154752</v>
      </c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s="32" customFormat="1">
      <c r="A315" s="42">
        <v>77</v>
      </c>
      <c r="B315" s="19">
        <v>3</v>
      </c>
      <c r="C315" s="34" t="s">
        <v>1731</v>
      </c>
      <c r="D315" s="19" t="s">
        <v>1270</v>
      </c>
      <c r="E315" s="29" t="s">
        <v>492</v>
      </c>
      <c r="F315" s="29" t="s">
        <v>493</v>
      </c>
      <c r="G315" s="29"/>
      <c r="H315" s="42">
        <v>22.38</v>
      </c>
      <c r="I315" s="42">
        <v>20737</v>
      </c>
      <c r="J315" s="27">
        <f t="shared" si="47"/>
        <v>0.72689326920680808</v>
      </c>
      <c r="K315" s="27">
        <f t="shared" si="48"/>
        <v>0.50004736619051182</v>
      </c>
      <c r="L315" s="27">
        <f t="shared" si="49"/>
        <v>-0.55851996762007561</v>
      </c>
      <c r="M315" s="27">
        <f t="shared" si="51"/>
        <v>0.79564426619409601</v>
      </c>
      <c r="N315" s="27">
        <f t="shared" si="50"/>
        <v>0.98061723748588636</v>
      </c>
      <c r="O315" s="9">
        <f t="shared" si="46"/>
        <v>0.51111111111111085</v>
      </c>
      <c r="P315" s="9">
        <f t="shared" si="45"/>
        <v>0.13360841855161165</v>
      </c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s="32" customFormat="1">
      <c r="A316" s="42">
        <v>78</v>
      </c>
      <c r="B316" s="19">
        <v>3</v>
      </c>
      <c r="C316" s="34" t="s">
        <v>1732</v>
      </c>
      <c r="D316" s="19" t="s">
        <v>1264</v>
      </c>
      <c r="E316" s="29" t="s">
        <v>494</v>
      </c>
      <c r="F316" s="29" t="s">
        <v>688</v>
      </c>
      <c r="G316" s="29"/>
      <c r="H316" s="42">
        <v>22.462</v>
      </c>
      <c r="I316" s="42">
        <v>69694</v>
      </c>
      <c r="J316" s="27">
        <f t="shared" si="47"/>
        <v>1.9468837997458197</v>
      </c>
      <c r="K316" s="27">
        <f t="shared" si="48"/>
        <v>1.7205245182359832</v>
      </c>
      <c r="L316" s="27">
        <f t="shared" si="49"/>
        <v>1.0927549919050188</v>
      </c>
      <c r="M316" s="27">
        <f t="shared" si="51"/>
        <v>1.9372056148859769</v>
      </c>
      <c r="N316" s="27">
        <f t="shared" si="50"/>
        <v>2.2967363836765418</v>
      </c>
      <c r="O316" s="9">
        <f t="shared" si="46"/>
        <v>0.5333333333333331</v>
      </c>
      <c r="P316" s="9">
        <f t="shared" si="45"/>
        <v>1.5431286574948628</v>
      </c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s="32" customFormat="1">
      <c r="A317" s="42">
        <v>79</v>
      </c>
      <c r="B317" s="19">
        <v>3</v>
      </c>
      <c r="C317" s="34" t="s">
        <v>1733</v>
      </c>
      <c r="D317" s="19" t="s">
        <v>1270</v>
      </c>
      <c r="E317" s="29" t="s">
        <v>689</v>
      </c>
      <c r="F317" s="29" t="s">
        <v>690</v>
      </c>
      <c r="G317" s="29"/>
      <c r="H317" s="42">
        <v>22.427</v>
      </c>
      <c r="I317" s="42">
        <v>176989</v>
      </c>
      <c r="J317" s="27">
        <f t="shared" si="47"/>
        <v>4.6206359490642681</v>
      </c>
      <c r="K317" s="27">
        <f t="shared" si="48"/>
        <v>4.3953431555854712</v>
      </c>
      <c r="L317" s="27">
        <f t="shared" si="49"/>
        <v>4.711717485159201</v>
      </c>
      <c r="M317" s="27">
        <f t="shared" si="51"/>
        <v>4.4390710255094898</v>
      </c>
      <c r="N317" s="27">
        <f t="shared" si="50"/>
        <v>5.1811656540674234</v>
      </c>
      <c r="O317" s="9">
        <f t="shared" si="46"/>
        <v>0.55555555555555536</v>
      </c>
      <c r="P317" s="9">
        <f t="shared" si="45"/>
        <v>4.5602472297982501</v>
      </c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s="32" customFormat="1">
      <c r="A318" s="42">
        <v>80</v>
      </c>
      <c r="B318" s="19">
        <v>3</v>
      </c>
      <c r="C318" s="34" t="s">
        <v>1734</v>
      </c>
      <c r="D318" s="19" t="s">
        <v>1270</v>
      </c>
      <c r="E318" s="29" t="s">
        <v>691</v>
      </c>
      <c r="F318" s="29" t="s">
        <v>692</v>
      </c>
      <c r="G318" s="29"/>
      <c r="H318" s="42">
        <v>22.481999999999999</v>
      </c>
      <c r="I318" s="42">
        <v>220784</v>
      </c>
      <c r="J318" s="27">
        <f t="shared" si="47"/>
        <v>5.7119913279673051</v>
      </c>
      <c r="K318" s="27">
        <f t="shared" si="48"/>
        <v>5.487133846882557</v>
      </c>
      <c r="L318" s="27">
        <f t="shared" si="49"/>
        <v>6.1888828926065838</v>
      </c>
      <c r="M318" s="27">
        <f t="shared" si="51"/>
        <v>5.4602667537191625</v>
      </c>
      <c r="N318" s="27">
        <f t="shared" si="50"/>
        <v>6.3585138985966987</v>
      </c>
      <c r="O318" s="9">
        <f t="shared" si="46"/>
        <v>0.57777777777777761</v>
      </c>
      <c r="P318" s="9">
        <f t="shared" si="45"/>
        <v>5.7679046790271853</v>
      </c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s="32" customFormat="1">
      <c r="A319" s="42">
        <v>81</v>
      </c>
      <c r="B319" s="19">
        <v>3</v>
      </c>
      <c r="C319" s="34" t="s">
        <v>1735</v>
      </c>
      <c r="D319" s="19" t="s">
        <v>1264</v>
      </c>
      <c r="E319" s="29" t="s">
        <v>693</v>
      </c>
      <c r="F319" s="29" t="s">
        <v>694</v>
      </c>
      <c r="G319" s="29"/>
      <c r="H319" s="42">
        <v>22.841999999999999</v>
      </c>
      <c r="I319" s="42">
        <v>43864</v>
      </c>
      <c r="J319" s="27">
        <f t="shared" si="47"/>
        <v>1.3032096488823544</v>
      </c>
      <c r="K319" s="27">
        <f t="shared" si="48"/>
        <v>1.0765936230149826</v>
      </c>
      <c r="L319" s="27">
        <f t="shared" si="49"/>
        <v>0.22153264975715056</v>
      </c>
      <c r="M319" s="27">
        <f t="shared" si="51"/>
        <v>1.3349111598190551</v>
      </c>
      <c r="N319" s="27">
        <f t="shared" si="50"/>
        <v>1.6023442120544116</v>
      </c>
      <c r="O319" s="9">
        <f t="shared" si="46"/>
        <v>0.59999999999999987</v>
      </c>
      <c r="P319" s="9">
        <f t="shared" si="45"/>
        <v>0.88955975579429314</v>
      </c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s="32" customFormat="1">
      <c r="A320" s="42">
        <v>82</v>
      </c>
      <c r="B320" s="19">
        <v>3</v>
      </c>
      <c r="C320" s="34" t="s">
        <v>1736</v>
      </c>
      <c r="D320" s="19" t="s">
        <v>1266</v>
      </c>
      <c r="E320" s="29" t="s">
        <v>695</v>
      </c>
      <c r="F320" s="29" t="s">
        <v>696</v>
      </c>
      <c r="G320" s="29"/>
      <c r="H320" s="42">
        <v>22.376999999999999</v>
      </c>
      <c r="I320" s="42">
        <v>144148</v>
      </c>
      <c r="J320" s="27">
        <f t="shared" si="47"/>
        <v>3.8022502429664331</v>
      </c>
      <c r="K320" s="27">
        <f t="shared" si="48"/>
        <v>3.576631017375913</v>
      </c>
      <c r="L320" s="27">
        <f t="shared" si="49"/>
        <v>3.6040205072854832</v>
      </c>
      <c r="M320" s="27">
        <f t="shared" si="51"/>
        <v>3.6732966469244044</v>
      </c>
      <c r="N320" s="27">
        <f t="shared" si="50"/>
        <v>4.2982956072907141</v>
      </c>
      <c r="O320" s="9">
        <f t="shared" si="46"/>
        <v>0.62222222222222212</v>
      </c>
      <c r="P320" s="9">
        <f t="shared" si="45"/>
        <v>3.6471256608385896</v>
      </c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s="32" customFormat="1">
      <c r="A321" s="42">
        <v>83</v>
      </c>
      <c r="B321" s="19">
        <v>3</v>
      </c>
      <c r="C321" s="34" t="s">
        <v>1737</v>
      </c>
      <c r="D321" s="19" t="s">
        <v>1264</v>
      </c>
      <c r="E321" s="29" t="s">
        <v>697</v>
      </c>
      <c r="F321" s="29" t="s">
        <v>698</v>
      </c>
      <c r="G321" s="29"/>
      <c r="H321" s="42">
        <v>22.385999999999999</v>
      </c>
      <c r="I321" s="42">
        <v>126622</v>
      </c>
      <c r="J321" s="27">
        <f t="shared" si="47"/>
        <v>3.36550873433178</v>
      </c>
      <c r="K321" s="27">
        <f t="shared" si="48"/>
        <v>3.13971530426545</v>
      </c>
      <c r="L321" s="27">
        <f t="shared" si="49"/>
        <v>3.0128845116028065</v>
      </c>
      <c r="M321" s="27">
        <f t="shared" si="51"/>
        <v>3.2646318145781841</v>
      </c>
      <c r="N321" s="27">
        <f t="shared" si="50"/>
        <v>3.8271412441529113</v>
      </c>
      <c r="O321" s="9">
        <f t="shared" si="46"/>
        <v>0.64444444444444438</v>
      </c>
      <c r="P321" s="9">
        <f t="shared" si="45"/>
        <v>3.1751216624091607</v>
      </c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s="32" customFormat="1">
      <c r="A322" s="42">
        <v>84</v>
      </c>
      <c r="B322" s="19">
        <v>3</v>
      </c>
      <c r="C322" s="34" t="s">
        <v>1738</v>
      </c>
      <c r="D322" s="19" t="s">
        <v>1264</v>
      </c>
      <c r="E322" s="29" t="s">
        <v>699</v>
      </c>
      <c r="F322" s="29" t="s">
        <v>700</v>
      </c>
      <c r="G322" s="29"/>
      <c r="H322" s="42">
        <v>22.366</v>
      </c>
      <c r="I322" s="42">
        <v>63909</v>
      </c>
      <c r="J322" s="27">
        <f t="shared" si="47"/>
        <v>1.8027237160158489</v>
      </c>
      <c r="K322" s="27">
        <f t="shared" si="48"/>
        <v>1.5763069329145165</v>
      </c>
      <c r="L322" s="27">
        <f t="shared" si="49"/>
        <v>0.89763221802482462</v>
      </c>
      <c r="M322" s="27">
        <f t="shared" si="51"/>
        <v>1.8023131091731568</v>
      </c>
      <c r="N322" s="27">
        <f t="shared" si="50"/>
        <v>2.141217269745685</v>
      </c>
      <c r="O322" s="9">
        <f t="shared" si="46"/>
        <v>0.66666666666666663</v>
      </c>
      <c r="P322" s="9">
        <f t="shared" si="45"/>
        <v>1.5007528121237126</v>
      </c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s="32" customFormat="1">
      <c r="A323" s="42">
        <v>85</v>
      </c>
      <c r="B323" s="19">
        <v>3</v>
      </c>
      <c r="C323" s="34" t="s">
        <v>1739</v>
      </c>
      <c r="D323" s="19" t="s">
        <v>1266</v>
      </c>
      <c r="E323" s="29" t="s">
        <v>701</v>
      </c>
      <c r="F323" s="29" t="s">
        <v>702</v>
      </c>
      <c r="G323" s="29"/>
      <c r="H323" s="42">
        <v>22.387</v>
      </c>
      <c r="I323" s="42">
        <v>84489</v>
      </c>
      <c r="J323" s="27">
        <f t="shared" si="47"/>
        <v>2.3155697874355203</v>
      </c>
      <c r="K323" s="27">
        <f t="shared" si="48"/>
        <v>2.089357564879216</v>
      </c>
      <c r="L323" s="27">
        <f t="shared" si="49"/>
        <v>1.5917768483540204</v>
      </c>
      <c r="M323" s="27">
        <f t="shared" si="51"/>
        <v>2.2821899920720048</v>
      </c>
      <c r="N323" s="27">
        <f t="shared" si="50"/>
        <v>2.6944728211194149</v>
      </c>
      <c r="O323" s="9">
        <f t="shared" si="46"/>
        <v>0.68888888888888888</v>
      </c>
      <c r="P323" s="9">
        <f t="shared" si="45"/>
        <v>2.0673947918041873</v>
      </c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s="32" customFormat="1">
      <c r="A324" s="42">
        <v>86</v>
      </c>
      <c r="B324" s="19">
        <v>3</v>
      </c>
      <c r="C324" s="34" t="s">
        <v>1740</v>
      </c>
      <c r="D324" s="19" t="s">
        <v>1266</v>
      </c>
      <c r="E324" s="29" t="s">
        <v>703</v>
      </c>
      <c r="F324" s="29" t="s">
        <v>704</v>
      </c>
      <c r="G324" s="29"/>
      <c r="H324" s="42">
        <v>22.38</v>
      </c>
      <c r="I324" s="42">
        <v>119909</v>
      </c>
      <c r="J324" s="27">
        <f t="shared" si="47"/>
        <v>3.1982232300829825</v>
      </c>
      <c r="K324" s="27">
        <f t="shared" si="48"/>
        <v>2.97236307431506</v>
      </c>
      <c r="L324" s="27">
        <f t="shared" si="49"/>
        <v>2.7864611440906639</v>
      </c>
      <c r="M324" s="27">
        <f t="shared" si="51"/>
        <v>3.1081005456326074</v>
      </c>
      <c r="N324" s="27">
        <f t="shared" si="50"/>
        <v>3.6466745523952899</v>
      </c>
      <c r="O324" s="9">
        <f t="shared" si="46"/>
        <v>0.71111111111111114</v>
      </c>
      <c r="P324" s="9">
        <f t="shared" si="45"/>
        <v>3.0151824962982681</v>
      </c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s="32" customFormat="1">
      <c r="A325" s="42">
        <v>87</v>
      </c>
      <c r="B325" s="19">
        <v>3</v>
      </c>
      <c r="C325" s="34" t="s">
        <v>1741</v>
      </c>
      <c r="D325" s="19" t="s">
        <v>1266</v>
      </c>
      <c r="E325" s="29" t="s">
        <v>705</v>
      </c>
      <c r="F325" s="29" t="s">
        <v>706</v>
      </c>
      <c r="G325" s="29"/>
      <c r="H325" s="42">
        <v>22.384</v>
      </c>
      <c r="I325" s="42">
        <v>9454</v>
      </c>
      <c r="J325" s="27">
        <f t="shared" si="47"/>
        <v>0.44572503675646041</v>
      </c>
      <c r="K325" s="27">
        <f t="shared" si="48"/>
        <v>0.21876698327225585</v>
      </c>
      <c r="L325" s="27">
        <f t="shared" si="49"/>
        <v>-0.93908526713437668</v>
      </c>
      <c r="M325" s="27">
        <f t="shared" si="51"/>
        <v>0.53255141538031059</v>
      </c>
      <c r="N325" s="27">
        <f t="shared" si="50"/>
        <v>0.67729447819775257</v>
      </c>
      <c r="O325" s="9">
        <f t="shared" si="46"/>
        <v>0.73333333333333339</v>
      </c>
      <c r="P325" s="9">
        <f t="shared" si="45"/>
        <v>0.14011496670972734</v>
      </c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s="32" customFormat="1">
      <c r="A326" s="42">
        <v>88</v>
      </c>
      <c r="B326" s="19">
        <v>3</v>
      </c>
      <c r="C326" s="34" t="s">
        <v>1742</v>
      </c>
      <c r="D326" s="19" t="s">
        <v>1270</v>
      </c>
      <c r="E326" s="29" t="s">
        <v>707</v>
      </c>
      <c r="F326" s="29" t="s">
        <v>708</v>
      </c>
      <c r="G326" s="29"/>
      <c r="H326" s="42">
        <v>22.390999999999998</v>
      </c>
      <c r="I326" s="42">
        <v>86897</v>
      </c>
      <c r="J326" s="27">
        <f t="shared" si="47"/>
        <v>2.3755762665404072</v>
      </c>
      <c r="K326" s="27">
        <f t="shared" si="48"/>
        <v>2.1493879789594392</v>
      </c>
      <c r="L326" s="27">
        <f t="shared" si="49"/>
        <v>1.6729964921748517</v>
      </c>
      <c r="M326" s="27">
        <f t="shared" si="51"/>
        <v>2.3383388518397612</v>
      </c>
      <c r="N326" s="27">
        <f t="shared" si="50"/>
        <v>2.7592074842733481</v>
      </c>
      <c r="O326" s="9">
        <f t="shared" si="46"/>
        <v>0.75555555555555565</v>
      </c>
      <c r="P326" s="9">
        <f t="shared" si="45"/>
        <v>2.1756996083661169</v>
      </c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s="32" customFormat="1">
      <c r="A327" s="42">
        <v>89</v>
      </c>
      <c r="B327" s="19">
        <v>3</v>
      </c>
      <c r="C327" s="34" t="s">
        <v>1743</v>
      </c>
      <c r="D327" s="19" t="s">
        <v>1270</v>
      </c>
      <c r="E327" s="29" t="s">
        <v>709</v>
      </c>
      <c r="F327" s="29" t="s">
        <v>710</v>
      </c>
      <c r="G327" s="29"/>
      <c r="H327" s="42">
        <v>22.425000000000001</v>
      </c>
      <c r="I327" s="42">
        <v>91164</v>
      </c>
      <c r="J327" s="27">
        <f t="shared" si="47"/>
        <v>2.4819083455854867</v>
      </c>
      <c r="K327" s="27">
        <f t="shared" si="48"/>
        <v>2.25576247101937</v>
      </c>
      <c r="L327" s="27">
        <f t="shared" si="49"/>
        <v>1.8169185105234755</v>
      </c>
      <c r="M327" s="27">
        <f t="shared" si="51"/>
        <v>2.4378351909714127</v>
      </c>
      <c r="N327" s="27">
        <f t="shared" si="50"/>
        <v>2.8739179525780956</v>
      </c>
      <c r="O327" s="9">
        <f t="shared" si="46"/>
        <v>0.7777777777777779</v>
      </c>
      <c r="P327" s="9">
        <f t="shared" si="45"/>
        <v>2.2998537064274265</v>
      </c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s="32" customFormat="1">
      <c r="A328" s="42">
        <v>90</v>
      </c>
      <c r="B328" s="19">
        <v>3</v>
      </c>
      <c r="C328" s="34" t="s">
        <v>1744</v>
      </c>
      <c r="D328" s="19" t="s">
        <v>1270</v>
      </c>
      <c r="E328" s="29" t="s">
        <v>711</v>
      </c>
      <c r="F328" s="29" t="s">
        <v>712</v>
      </c>
      <c r="G328" s="29"/>
      <c r="H328" s="42" t="s">
        <v>102</v>
      </c>
      <c r="I328" s="42" t="s">
        <v>102</v>
      </c>
      <c r="J328" s="27" t="e">
        <f t="shared" si="47"/>
        <v>#VALUE!</v>
      </c>
      <c r="K328" s="27" t="e">
        <f t="shared" si="48"/>
        <v>#VALUE!</v>
      </c>
      <c r="L328" s="27" t="e">
        <f t="shared" si="49"/>
        <v>#VALUE!</v>
      </c>
      <c r="M328" s="27" t="e">
        <f t="shared" si="51"/>
        <v>#VALUE!</v>
      </c>
      <c r="N328" s="27" t="e">
        <f t="shared" si="50"/>
        <v>#VALUE!</v>
      </c>
      <c r="O328" s="9">
        <f t="shared" si="46"/>
        <v>0.80000000000000016</v>
      </c>
      <c r="P328" s="9" t="e">
        <f t="shared" si="45"/>
        <v>#VALUE!</v>
      </c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s="32" customFormat="1">
      <c r="A329" s="42">
        <v>91</v>
      </c>
      <c r="B329" s="19">
        <v>3</v>
      </c>
      <c r="C329" s="34" t="s">
        <v>1745</v>
      </c>
      <c r="D329" s="19" t="s">
        <v>1270</v>
      </c>
      <c r="E329" s="29" t="s">
        <v>713</v>
      </c>
      <c r="F329" s="29" t="s">
        <v>714</v>
      </c>
      <c r="G329" s="29"/>
      <c r="H329" s="42">
        <v>22.405000000000001</v>
      </c>
      <c r="I329" s="42">
        <v>264994</v>
      </c>
      <c r="J329" s="27">
        <f t="shared" si="47"/>
        <v>6.8136883550549481</v>
      </c>
      <c r="K329" s="27">
        <f t="shared" si="48"/>
        <v>6.5892703113703792</v>
      </c>
      <c r="L329" s="27">
        <f t="shared" si="49"/>
        <v>7.6800458715596331</v>
      </c>
      <c r="M329" s="27">
        <f t="shared" si="51"/>
        <v>6.491139299538311</v>
      </c>
      <c r="N329" s="27">
        <f t="shared" si="50"/>
        <v>7.5470186569170385</v>
      </c>
      <c r="O329" s="9">
        <f t="shared" si="46"/>
        <v>0.82222222222222241</v>
      </c>
      <c r="P329" s="9">
        <f t="shared" si="45"/>
        <v>6.7025004678976572</v>
      </c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s="32" customFormat="1">
      <c r="A330" s="42">
        <v>92</v>
      </c>
      <c r="B330" s="19">
        <v>3</v>
      </c>
      <c r="C330" s="34" t="s">
        <v>1746</v>
      </c>
      <c r="D330" s="19" t="s">
        <v>1270</v>
      </c>
      <c r="E330" s="29" t="s">
        <v>715</v>
      </c>
      <c r="F330" s="29" t="s">
        <v>716</v>
      </c>
      <c r="G330" s="29"/>
      <c r="H330" s="42">
        <v>22.395</v>
      </c>
      <c r="I330" s="42">
        <v>195172</v>
      </c>
      <c r="J330" s="27">
        <f t="shared" si="47"/>
        <v>5.0737496573550303</v>
      </c>
      <c r="K330" s="27">
        <f t="shared" si="48"/>
        <v>4.8486375987834363</v>
      </c>
      <c r="L330" s="27">
        <f t="shared" si="49"/>
        <v>5.3250134916351861</v>
      </c>
      <c r="M330" s="27">
        <f t="shared" si="51"/>
        <v>4.8630555426013151</v>
      </c>
      <c r="N330" s="27">
        <f t="shared" si="50"/>
        <v>5.6699822571105978</v>
      </c>
      <c r="O330" s="9">
        <f t="shared" si="46"/>
        <v>0.84444444444444466</v>
      </c>
      <c r="P330" s="9">
        <f t="shared" si="45"/>
        <v>4.9349156680065835</v>
      </c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s="32" customFormat="1">
      <c r="A331" s="42">
        <v>93</v>
      </c>
      <c r="B331" s="19">
        <v>3</v>
      </c>
      <c r="C331" s="34" t="s">
        <v>1747</v>
      </c>
      <c r="D331" s="19" t="s">
        <v>1264</v>
      </c>
      <c r="E331" s="29" t="s">
        <v>717</v>
      </c>
      <c r="F331" s="29" t="s">
        <v>718</v>
      </c>
      <c r="G331" s="29"/>
      <c r="H331" s="42">
        <v>22.396000000000001</v>
      </c>
      <c r="I331" s="42">
        <v>54237</v>
      </c>
      <c r="J331" s="27">
        <f t="shared" si="47"/>
        <v>1.561701014229111</v>
      </c>
      <c r="K331" s="27">
        <f t="shared" si="48"/>
        <v>1.3351880936354799</v>
      </c>
      <c r="L331" s="27">
        <f t="shared" si="49"/>
        <v>0.57140447922288184</v>
      </c>
      <c r="M331" s="27">
        <f t="shared" si="51"/>
        <v>1.5767849647903744</v>
      </c>
      <c r="N331" s="27">
        <f t="shared" si="50"/>
        <v>1.8812032904994893</v>
      </c>
      <c r="O331" s="9">
        <f t="shared" si="46"/>
        <v>0.86666666666666692</v>
      </c>
      <c r="P331" s="9">
        <f t="shared" si="45"/>
        <v>1.4427342333813757</v>
      </c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s="32" customFormat="1">
      <c r="A332" s="42">
        <v>94</v>
      </c>
      <c r="B332" s="19">
        <v>3</v>
      </c>
      <c r="C332" s="34" t="s">
        <v>1748</v>
      </c>
      <c r="D332" s="19" t="s">
        <v>1270</v>
      </c>
      <c r="E332" s="29" t="s">
        <v>719</v>
      </c>
      <c r="F332" s="29" t="s">
        <v>720</v>
      </c>
      <c r="G332" s="29"/>
      <c r="H332" s="42">
        <v>22.393999999999998</v>
      </c>
      <c r="I332" s="42">
        <v>47227</v>
      </c>
      <c r="J332" s="27">
        <f t="shared" si="47"/>
        <v>1.3870143786289217</v>
      </c>
      <c r="K332" s="27">
        <f t="shared" si="48"/>
        <v>1.1604317802208761</v>
      </c>
      <c r="L332" s="27">
        <f t="shared" si="49"/>
        <v>0.33496357258499732</v>
      </c>
      <c r="M332" s="27">
        <f t="shared" si="51"/>
        <v>1.4133283589050039</v>
      </c>
      <c r="N332" s="27">
        <f t="shared" si="50"/>
        <v>1.6927522985106727</v>
      </c>
      <c r="O332" s="9">
        <f t="shared" si="46"/>
        <v>0.88888888888888917</v>
      </c>
      <c r="P332" s="9">
        <f t="shared" si="45"/>
        <v>1.2935100493138925</v>
      </c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s="32" customFormat="1">
      <c r="A333" s="42">
        <v>95</v>
      </c>
      <c r="B333" s="19">
        <v>3</v>
      </c>
      <c r="C333" s="34" t="s">
        <v>1749</v>
      </c>
      <c r="D333" s="19" t="s">
        <v>1270</v>
      </c>
      <c r="E333" s="29" t="s">
        <v>721</v>
      </c>
      <c r="F333" s="29" t="s">
        <v>722</v>
      </c>
      <c r="G333" s="29"/>
      <c r="H333" s="42">
        <v>22.376999999999999</v>
      </c>
      <c r="I333" s="42">
        <v>84831</v>
      </c>
      <c r="J333" s="27">
        <f t="shared" si="47"/>
        <v>2.3240923023250017</v>
      </c>
      <c r="K333" s="27">
        <f t="shared" si="48"/>
        <v>2.0978834791713408</v>
      </c>
      <c r="L333" s="27">
        <f t="shared" si="49"/>
        <v>1.6033121964382082</v>
      </c>
      <c r="M333" s="27">
        <f t="shared" si="51"/>
        <v>2.2901646224875249</v>
      </c>
      <c r="N333" s="27">
        <f t="shared" si="50"/>
        <v>2.7036668638098824</v>
      </c>
      <c r="O333" s="9">
        <f t="shared" si="46"/>
        <v>0.91111111111111143</v>
      </c>
      <c r="P333" s="9">
        <f t="shared" si="45"/>
        <v>2.2291110735053636</v>
      </c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s="32" customFormat="1">
      <c r="A334" s="42">
        <v>96</v>
      </c>
      <c r="B334" s="19">
        <v>3</v>
      </c>
      <c r="C334" s="34" t="s">
        <v>1750</v>
      </c>
      <c r="D334" s="19" t="s">
        <v>1264</v>
      </c>
      <c r="E334" s="29" t="s">
        <v>723</v>
      </c>
      <c r="F334" s="29" t="s">
        <v>724</v>
      </c>
      <c r="G334" s="29"/>
      <c r="H334" s="42">
        <v>22.408999999999999</v>
      </c>
      <c r="I334" s="42">
        <v>401568</v>
      </c>
      <c r="J334" s="27">
        <f t="shared" si="47"/>
        <v>10.217062473522889</v>
      </c>
      <c r="K334" s="27">
        <f t="shared" si="48"/>
        <v>9.9940019445067687</v>
      </c>
      <c r="L334" s="27">
        <f t="shared" si="49"/>
        <v>12.28656233135456</v>
      </c>
      <c r="M334" s="27">
        <f t="shared" si="51"/>
        <v>9.6757216807349717</v>
      </c>
      <c r="N334" s="27">
        <f t="shared" si="50"/>
        <v>11.218560137641809</v>
      </c>
      <c r="O334" s="9">
        <f t="shared" si="46"/>
        <v>0.93333333333333368</v>
      </c>
      <c r="P334" s="9">
        <f t="shared" si="45"/>
        <v>9.8497777241096109</v>
      </c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s="32" customFormat="1">
      <c r="A335" s="42">
        <v>97</v>
      </c>
      <c r="B335" s="19">
        <v>3</v>
      </c>
      <c r="C335" s="34" t="s">
        <v>1751</v>
      </c>
      <c r="D335" s="19" t="s">
        <v>1264</v>
      </c>
      <c r="E335" s="29" t="s">
        <v>725</v>
      </c>
      <c r="F335" s="29" t="s">
        <v>726</v>
      </c>
      <c r="G335" s="29"/>
      <c r="H335" s="42">
        <v>22.379000000000001</v>
      </c>
      <c r="I335" s="42">
        <v>155787</v>
      </c>
      <c r="J335" s="27">
        <f t="shared" ref="J335:J353" si="52">(I335+8432.5)/40129</f>
        <v>4.092289865184779</v>
      </c>
      <c r="K335" s="27">
        <f t="shared" ref="K335:K353" si="53">(I335-678.6)/40113</f>
        <v>3.8667863286216435</v>
      </c>
      <c r="L335" s="27">
        <f t="shared" ref="L335:L353" si="54">(I335-37296)/29648</f>
        <v>3.9965933621154885</v>
      </c>
      <c r="M335" s="27">
        <f t="shared" si="51"/>
        <v>3.9446905750128245</v>
      </c>
      <c r="N335" s="27">
        <f t="shared" ref="N335:N353" si="55">(I335+15740)/37198</f>
        <v>4.6111887735899781</v>
      </c>
      <c r="O335" s="9">
        <f t="shared" si="46"/>
        <v>0.95555555555555594</v>
      </c>
      <c r="P335" s="9">
        <f t="shared" si="45"/>
        <v>3.9469973655507204</v>
      </c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s="32" customFormat="1">
      <c r="A336" s="42">
        <v>98</v>
      </c>
      <c r="B336" s="19">
        <v>3</v>
      </c>
      <c r="C336" s="34" t="s">
        <v>1752</v>
      </c>
      <c r="D336" s="19" t="s">
        <v>1266</v>
      </c>
      <c r="E336" s="29" t="s">
        <v>727</v>
      </c>
      <c r="F336" s="29" t="s">
        <v>728</v>
      </c>
      <c r="G336" s="29"/>
      <c r="H336" s="42">
        <v>22.413</v>
      </c>
      <c r="I336" s="42">
        <v>180940</v>
      </c>
      <c r="J336" s="27">
        <f t="shared" si="52"/>
        <v>4.7190934237085402</v>
      </c>
      <c r="K336" s="27">
        <f t="shared" si="53"/>
        <v>4.4938399022760702</v>
      </c>
      <c r="L336" s="27">
        <f t="shared" si="54"/>
        <v>4.8449811117107391</v>
      </c>
      <c r="M336" s="27">
        <f t="shared" si="51"/>
        <v>4.531198992678263</v>
      </c>
      <c r="N336" s="27">
        <f t="shared" si="55"/>
        <v>5.2873810419915053</v>
      </c>
      <c r="O336" s="9">
        <f t="shared" si="46"/>
        <v>0.97777777777777819</v>
      </c>
      <c r="P336" s="9">
        <f t="shared" si="45"/>
        <v>4.5381719286567623</v>
      </c>
      <c r="Q336" s="28"/>
      <c r="R336" s="29" t="s">
        <v>1836</v>
      </c>
      <c r="S336" s="29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s="32" customFormat="1">
      <c r="A337" s="42">
        <v>99</v>
      </c>
      <c r="B337" s="19">
        <v>3</v>
      </c>
      <c r="C337" s="34" t="s">
        <v>1753</v>
      </c>
      <c r="D337" s="19" t="s">
        <v>1264</v>
      </c>
      <c r="E337" s="29" t="s">
        <v>729</v>
      </c>
      <c r="F337" s="29" t="s">
        <v>730</v>
      </c>
      <c r="G337" s="29"/>
      <c r="H337" s="42">
        <v>22.446000000000002</v>
      </c>
      <c r="I337" s="42">
        <v>102226</v>
      </c>
      <c r="J337" s="27">
        <f t="shared" si="52"/>
        <v>2.7575693388821052</v>
      </c>
      <c r="K337" s="27">
        <f t="shared" si="53"/>
        <v>2.5315334180938844</v>
      </c>
      <c r="L337" s="27">
        <f t="shared" si="54"/>
        <v>2.1900296815974096</v>
      </c>
      <c r="M337" s="27">
        <f t="shared" si="51"/>
        <v>2.6957748449377421</v>
      </c>
      <c r="N337" s="27">
        <f t="shared" si="55"/>
        <v>3.1712995322329158</v>
      </c>
      <c r="O337" s="9">
        <f t="shared" si="46"/>
        <v>1.0000000000000004</v>
      </c>
      <c r="P337" s="9">
        <f t="shared" si="45"/>
        <v>2.6957748449377421</v>
      </c>
      <c r="Q337" s="28"/>
      <c r="R337" s="21" t="s">
        <v>1826</v>
      </c>
      <c r="S337" s="21" t="s">
        <v>94</v>
      </c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s="32" customFormat="1">
      <c r="A338" s="42">
        <v>100</v>
      </c>
      <c r="B338" s="42"/>
      <c r="C338" s="42"/>
      <c r="D338" s="42"/>
      <c r="E338" s="29" t="s">
        <v>731</v>
      </c>
      <c r="F338" s="29" t="s">
        <v>732</v>
      </c>
      <c r="G338" s="23" t="s">
        <v>126</v>
      </c>
      <c r="H338" s="42">
        <v>22.382999999999999</v>
      </c>
      <c r="I338" s="22">
        <v>419361</v>
      </c>
      <c r="J338" s="27">
        <f t="shared" si="52"/>
        <v>10.66045752448354</v>
      </c>
      <c r="K338" s="27">
        <f t="shared" si="53"/>
        <v>10.437573853862839</v>
      </c>
      <c r="L338" s="27">
        <f t="shared" si="54"/>
        <v>12.886703993524016</v>
      </c>
      <c r="M338" s="27">
        <f t="shared" si="51"/>
        <v>10.090612321037169</v>
      </c>
      <c r="N338" s="27">
        <f t="shared" si="55"/>
        <v>11.696892306037959</v>
      </c>
      <c r="O338" s="9"/>
      <c r="P338" s="10"/>
      <c r="Q338" s="28"/>
      <c r="R338" s="28">
        <v>1</v>
      </c>
      <c r="S338" s="22">
        <v>34353</v>
      </c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s="32" customFormat="1">
      <c r="A339" s="42">
        <v>101</v>
      </c>
      <c r="B339" s="42"/>
      <c r="C339" s="42"/>
      <c r="D339" s="42"/>
      <c r="E339" s="29" t="s">
        <v>733</v>
      </c>
      <c r="F339" s="29" t="s">
        <v>734</v>
      </c>
      <c r="G339" s="23" t="s">
        <v>122</v>
      </c>
      <c r="H339" s="42">
        <v>22.393999999999998</v>
      </c>
      <c r="I339" s="22">
        <v>192314</v>
      </c>
      <c r="J339" s="27">
        <f t="shared" si="52"/>
        <v>5.0025293428692468</v>
      </c>
      <c r="K339" s="27">
        <f t="shared" si="53"/>
        <v>4.7773888764241015</v>
      </c>
      <c r="L339" s="27">
        <f t="shared" si="54"/>
        <v>5.2286157582298971</v>
      </c>
      <c r="M339" s="27">
        <f t="shared" si="51"/>
        <v>4.7964137480762954</v>
      </c>
      <c r="N339" s="27">
        <f t="shared" si="55"/>
        <v>5.5931501693639447</v>
      </c>
      <c r="O339" s="9"/>
      <c r="P339" s="10"/>
      <c r="Q339" s="28"/>
      <c r="R339" s="28">
        <v>5</v>
      </c>
      <c r="S339" s="22">
        <v>192314</v>
      </c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s="32" customFormat="1">
      <c r="A340" s="42">
        <v>102</v>
      </c>
      <c r="B340" s="42"/>
      <c r="C340" s="42"/>
      <c r="D340" s="42"/>
      <c r="E340" s="29" t="s">
        <v>735</v>
      </c>
      <c r="F340" s="29" t="s">
        <v>736</v>
      </c>
      <c r="G340" s="23" t="s">
        <v>114</v>
      </c>
      <c r="H340" s="42">
        <v>22.411000000000001</v>
      </c>
      <c r="I340" s="22">
        <v>34353</v>
      </c>
      <c r="J340" s="27">
        <f t="shared" si="52"/>
        <v>1.0661990081985597</v>
      </c>
      <c r="K340" s="27">
        <f t="shared" si="53"/>
        <v>0.83948844514247256</v>
      </c>
      <c r="L340" s="27">
        <f t="shared" si="54"/>
        <v>-9.9264705882352935E-2</v>
      </c>
      <c r="M340" s="27">
        <f t="shared" si="51"/>
        <v>1.1131371543160937</v>
      </c>
      <c r="N340" s="27">
        <f t="shared" si="55"/>
        <v>1.3466584224958331</v>
      </c>
      <c r="O340" s="9"/>
      <c r="P340" s="10"/>
      <c r="Q340" s="28"/>
      <c r="R340" s="28">
        <v>10</v>
      </c>
      <c r="S340" s="22">
        <v>419361</v>
      </c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s="32" customFormat="1">
      <c r="A341" s="42">
        <v>103</v>
      </c>
      <c r="B341" s="19">
        <v>3</v>
      </c>
      <c r="C341" s="34" t="s">
        <v>1754</v>
      </c>
      <c r="D341" s="19" t="s">
        <v>1266</v>
      </c>
      <c r="E341" s="29" t="s">
        <v>737</v>
      </c>
      <c r="F341" s="29" t="s">
        <v>738</v>
      </c>
      <c r="G341" s="29"/>
      <c r="H341" s="42">
        <v>22.388000000000002</v>
      </c>
      <c r="I341" s="42">
        <v>252353</v>
      </c>
      <c r="J341" s="27">
        <f t="shared" si="52"/>
        <v>6.4986792593884726</v>
      </c>
      <c r="K341" s="27">
        <f t="shared" si="53"/>
        <v>6.2741355670231593</v>
      </c>
      <c r="L341" s="27">
        <f t="shared" si="54"/>
        <v>7.2536764705882355</v>
      </c>
      <c r="M341" s="27">
        <f t="shared" si="51"/>
        <v>6.1963811033903839</v>
      </c>
      <c r="N341" s="27">
        <f t="shared" si="55"/>
        <v>7.2071885585246518</v>
      </c>
      <c r="O341" s="9">
        <f>1/(110-102)</f>
        <v>0.125</v>
      </c>
      <c r="P341" s="8">
        <f>M341+O341*(N341-M341)</f>
        <v>6.3227320352821677</v>
      </c>
      <c r="Q341" s="14"/>
      <c r="R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s="32" customFormat="1">
      <c r="A342" s="42">
        <v>104</v>
      </c>
      <c r="B342" s="19">
        <v>3</v>
      </c>
      <c r="C342" s="34" t="s">
        <v>1755</v>
      </c>
      <c r="D342" s="19" t="s">
        <v>1264</v>
      </c>
      <c r="E342" s="29" t="s">
        <v>739</v>
      </c>
      <c r="F342" s="29" t="s">
        <v>740</v>
      </c>
      <c r="G342" s="29"/>
      <c r="H342" s="42">
        <v>22.393999999999998</v>
      </c>
      <c r="I342" s="42">
        <v>258934</v>
      </c>
      <c r="J342" s="27">
        <f t="shared" si="52"/>
        <v>6.6626753719255403</v>
      </c>
      <c r="K342" s="27">
        <f t="shared" si="53"/>
        <v>6.4381970932116772</v>
      </c>
      <c r="L342" s="27">
        <f t="shared" si="54"/>
        <v>7.475647598488937</v>
      </c>
      <c r="M342" s="27">
        <f t="shared" si="51"/>
        <v>6.3498344448071631</v>
      </c>
      <c r="N342" s="27">
        <f t="shared" si="55"/>
        <v>7.3841066724017423</v>
      </c>
      <c r="O342" s="9">
        <f>$O$341+O341</f>
        <v>0.25</v>
      </c>
      <c r="P342" s="14">
        <f t="shared" ref="P342:P348" si="56">M342+O342*(N342-M342)</f>
        <v>6.6084025017058075</v>
      </c>
      <c r="Q342" s="14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s="32" customFormat="1">
      <c r="A343" s="42">
        <v>105</v>
      </c>
      <c r="B343" s="19">
        <v>3</v>
      </c>
      <c r="C343" s="34" t="s">
        <v>1756</v>
      </c>
      <c r="D343" s="19" t="s">
        <v>1264</v>
      </c>
      <c r="E343" s="29" t="s">
        <v>741</v>
      </c>
      <c r="F343" s="29" t="s">
        <v>742</v>
      </c>
      <c r="G343" s="29"/>
      <c r="H343" s="42">
        <v>22.393999999999998</v>
      </c>
      <c r="I343" s="42">
        <v>81020</v>
      </c>
      <c r="J343" s="27">
        <f t="shared" si="52"/>
        <v>2.2291235764658976</v>
      </c>
      <c r="K343" s="27">
        <f t="shared" si="53"/>
        <v>2.0028768728342432</v>
      </c>
      <c r="L343" s="27">
        <f t="shared" si="54"/>
        <v>1.474770642201835</v>
      </c>
      <c r="M343" s="27">
        <f t="shared" si="51"/>
        <v>2.2013011239099005</v>
      </c>
      <c r="N343" s="27">
        <f t="shared" si="55"/>
        <v>2.6012151190924242</v>
      </c>
      <c r="O343" s="9">
        <f t="shared" ref="O343:O348" si="57">$O$341+O342</f>
        <v>0.375</v>
      </c>
      <c r="P343" s="14">
        <f t="shared" si="56"/>
        <v>2.351268872103347</v>
      </c>
      <c r="Q343" s="14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s="32" customFormat="1">
      <c r="A344" s="42">
        <v>106</v>
      </c>
      <c r="B344" s="19">
        <v>3</v>
      </c>
      <c r="C344" s="34" t="s">
        <v>1757</v>
      </c>
      <c r="D344" s="19" t="s">
        <v>1270</v>
      </c>
      <c r="E344" s="29" t="s">
        <v>743</v>
      </c>
      <c r="F344" s="29" t="s">
        <v>541</v>
      </c>
      <c r="G344" s="29"/>
      <c r="H344" s="42">
        <v>22.364000000000001</v>
      </c>
      <c r="I344" s="42">
        <v>8154</v>
      </c>
      <c r="J344" s="27">
        <f t="shared" si="52"/>
        <v>0.41332951232275911</v>
      </c>
      <c r="K344" s="27">
        <f t="shared" si="53"/>
        <v>0.18635853713260039</v>
      </c>
      <c r="L344" s="27">
        <f t="shared" si="54"/>
        <v>-0.98293308148947656</v>
      </c>
      <c r="M344" s="27">
        <f t="shared" si="51"/>
        <v>0.50223849274821619</v>
      </c>
      <c r="N344" s="27">
        <f t="shared" si="55"/>
        <v>0.64234636270767242</v>
      </c>
      <c r="O344" s="9">
        <f t="shared" si="57"/>
        <v>0.5</v>
      </c>
      <c r="P344" s="14">
        <f t="shared" si="56"/>
        <v>0.57229242772794431</v>
      </c>
      <c r="Q344" s="14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s="32" customFormat="1">
      <c r="A345" s="42">
        <v>107</v>
      </c>
      <c r="B345" s="19">
        <v>3</v>
      </c>
      <c r="C345" s="34" t="s">
        <v>1758</v>
      </c>
      <c r="D345" s="19" t="s">
        <v>1264</v>
      </c>
      <c r="E345" s="29" t="s">
        <v>542</v>
      </c>
      <c r="F345" s="29" t="s">
        <v>543</v>
      </c>
      <c r="G345" s="29"/>
      <c r="H345" s="42">
        <v>22.396000000000001</v>
      </c>
      <c r="I345" s="42">
        <v>67143</v>
      </c>
      <c r="J345" s="27">
        <f t="shared" si="52"/>
        <v>1.8833138129532259</v>
      </c>
      <c r="K345" s="27">
        <f t="shared" si="53"/>
        <v>1.6569291750803978</v>
      </c>
      <c r="L345" s="27">
        <f t="shared" si="54"/>
        <v>1.0067120885051268</v>
      </c>
      <c r="M345" s="27">
        <f t="shared" si="51"/>
        <v>1.8777223336286901</v>
      </c>
      <c r="N345" s="27">
        <f t="shared" si="55"/>
        <v>2.2281574278187</v>
      </c>
      <c r="O345" s="9">
        <f t="shared" si="57"/>
        <v>0.625</v>
      </c>
      <c r="P345" s="14">
        <f t="shared" si="56"/>
        <v>2.0967442674974461</v>
      </c>
      <c r="Q345" s="14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s="32" customFormat="1">
      <c r="A346" s="42">
        <v>108</v>
      </c>
      <c r="B346" s="19">
        <v>3</v>
      </c>
      <c r="C346" s="34" t="s">
        <v>1759</v>
      </c>
      <c r="D346" s="19" t="s">
        <v>1270</v>
      </c>
      <c r="E346" s="29" t="s">
        <v>544</v>
      </c>
      <c r="F346" s="29" t="s">
        <v>545</v>
      </c>
      <c r="G346" s="29"/>
      <c r="H346" s="42">
        <v>22.396999999999998</v>
      </c>
      <c r="I346" s="42">
        <v>165271</v>
      </c>
      <c r="J346" s="27">
        <f t="shared" si="52"/>
        <v>4.3286276757457198</v>
      </c>
      <c r="K346" s="27">
        <f t="shared" si="53"/>
        <v>4.1032184079974074</v>
      </c>
      <c r="L346" s="27">
        <f t="shared" si="54"/>
        <v>4.3164800323799248</v>
      </c>
      <c r="M346" s="27">
        <f t="shared" si="51"/>
        <v>4.1658350044303498</v>
      </c>
      <c r="N346" s="27">
        <f t="shared" si="55"/>
        <v>4.866148717672993</v>
      </c>
      <c r="O346" s="9">
        <f t="shared" si="57"/>
        <v>0.75</v>
      </c>
      <c r="P346" s="14">
        <f t="shared" si="56"/>
        <v>4.6910702893623322</v>
      </c>
      <c r="Q346" s="14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s="32" customFormat="1">
      <c r="A347" s="42">
        <v>109</v>
      </c>
      <c r="B347" s="19">
        <v>3</v>
      </c>
      <c r="C347" s="34" t="s">
        <v>1760</v>
      </c>
      <c r="D347" s="19" t="s">
        <v>1264</v>
      </c>
      <c r="E347" s="29" t="s">
        <v>546</v>
      </c>
      <c r="F347" s="29" t="s">
        <v>547</v>
      </c>
      <c r="G347" s="29"/>
      <c r="H347" s="42">
        <v>22.390999999999998</v>
      </c>
      <c r="I347" s="42">
        <v>199630</v>
      </c>
      <c r="J347" s="27">
        <f t="shared" si="52"/>
        <v>5.1848413865284462</v>
      </c>
      <c r="K347" s="27">
        <f t="shared" si="53"/>
        <v>4.9597736394685015</v>
      </c>
      <c r="L347" s="27">
        <f t="shared" si="54"/>
        <v>5.475377765785213</v>
      </c>
      <c r="M347" s="27">
        <f t="shared" si="51"/>
        <v>4.967005549596605</v>
      </c>
      <c r="N347" s="27">
        <f t="shared" si="55"/>
        <v>5.7898274100758105</v>
      </c>
      <c r="O347" s="9">
        <f t="shared" si="57"/>
        <v>0.875</v>
      </c>
      <c r="P347" s="14">
        <f t="shared" si="56"/>
        <v>5.6869746775159093</v>
      </c>
      <c r="Q347" s="14"/>
      <c r="R347" s="29" t="s">
        <v>1837</v>
      </c>
      <c r="S347" s="29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s="32" customFormat="1">
      <c r="A348" s="42">
        <v>110</v>
      </c>
      <c r="B348" s="19">
        <v>3</v>
      </c>
      <c r="C348" s="34" t="s">
        <v>1761</v>
      </c>
      <c r="D348" s="19" t="s">
        <v>1264</v>
      </c>
      <c r="E348" s="29" t="s">
        <v>548</v>
      </c>
      <c r="F348" s="29" t="s">
        <v>549</v>
      </c>
      <c r="G348" s="29"/>
      <c r="H348" s="42">
        <v>22.393000000000001</v>
      </c>
      <c r="I348" s="42">
        <v>277032</v>
      </c>
      <c r="J348" s="27">
        <f t="shared" si="52"/>
        <v>7.1136709113110221</v>
      </c>
      <c r="K348" s="27">
        <f t="shared" si="53"/>
        <v>6.8893725226235887</v>
      </c>
      <c r="L348" s="27">
        <f t="shared" si="54"/>
        <v>8.0860766324878579</v>
      </c>
      <c r="M348" s="27">
        <f t="shared" si="51"/>
        <v>6.7718369631115047</v>
      </c>
      <c r="N348" s="27">
        <f t="shared" si="55"/>
        <v>7.8706382063551805</v>
      </c>
      <c r="O348" s="9">
        <f t="shared" si="57"/>
        <v>1</v>
      </c>
      <c r="P348" s="14">
        <f t="shared" si="56"/>
        <v>7.8706382063551805</v>
      </c>
      <c r="Q348" s="14"/>
      <c r="R348" s="21" t="s">
        <v>1826</v>
      </c>
      <c r="S348" s="21" t="s">
        <v>94</v>
      </c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s="32" customFormat="1">
      <c r="A349" s="42">
        <v>111</v>
      </c>
      <c r="B349" s="42"/>
      <c r="C349" s="42"/>
      <c r="D349" s="17"/>
      <c r="E349" s="29" t="s">
        <v>550</v>
      </c>
      <c r="F349" s="29" t="s">
        <v>129</v>
      </c>
      <c r="G349" s="23" t="s">
        <v>130</v>
      </c>
      <c r="H349" s="42">
        <v>22.379000000000001</v>
      </c>
      <c r="I349" s="22">
        <v>745226</v>
      </c>
      <c r="J349" s="27">
        <f t="shared" si="52"/>
        <v>18.780894116474371</v>
      </c>
      <c r="K349" s="27">
        <f t="shared" si="53"/>
        <v>18.561249470246555</v>
      </c>
      <c r="L349" s="27">
        <f t="shared" si="54"/>
        <v>23.877833243389098</v>
      </c>
      <c r="M349" s="27">
        <f t="shared" si="51"/>
        <v>17.689012731427507</v>
      </c>
      <c r="N349" s="27">
        <f t="shared" si="55"/>
        <v>20.457175116941769</v>
      </c>
      <c r="O349" s="9"/>
      <c r="P349" s="8"/>
      <c r="Q349" s="28"/>
      <c r="R349" s="28">
        <v>1</v>
      </c>
      <c r="S349" s="42">
        <v>31160</v>
      </c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s="32" customFormat="1">
      <c r="A350" s="42">
        <v>112</v>
      </c>
      <c r="B350" s="42"/>
      <c r="C350" s="42"/>
      <c r="D350" s="17"/>
      <c r="E350" s="29" t="s">
        <v>551</v>
      </c>
      <c r="F350" s="29" t="s">
        <v>125</v>
      </c>
      <c r="G350" s="23" t="s">
        <v>126</v>
      </c>
      <c r="H350" s="42">
        <v>22.399000000000001</v>
      </c>
      <c r="I350" s="22">
        <v>314430</v>
      </c>
      <c r="J350" s="27">
        <f t="shared" si="52"/>
        <v>8.0456153903660699</v>
      </c>
      <c r="K350" s="27">
        <f t="shared" si="53"/>
        <v>7.8216887293396162</v>
      </c>
      <c r="L350" s="27">
        <f t="shared" si="54"/>
        <v>9.3474770642201843</v>
      </c>
      <c r="M350" s="27">
        <f t="shared" si="51"/>
        <v>7.643869794338479</v>
      </c>
      <c r="N350" s="27">
        <f t="shared" si="55"/>
        <v>8.8760148395074996</v>
      </c>
      <c r="O350" s="9"/>
      <c r="P350" s="8"/>
      <c r="Q350" s="28"/>
      <c r="R350" s="28">
        <v>2.5</v>
      </c>
      <c r="S350" s="42">
        <v>80163</v>
      </c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s="32" customFormat="1">
      <c r="A351" s="42">
        <v>113</v>
      </c>
      <c r="B351" s="42"/>
      <c r="C351" s="42"/>
      <c r="D351" s="17"/>
      <c r="E351" s="29" t="s">
        <v>552</v>
      </c>
      <c r="F351" s="29" t="s">
        <v>121</v>
      </c>
      <c r="G351" s="23" t="s">
        <v>122</v>
      </c>
      <c r="H351" s="42">
        <v>22.413</v>
      </c>
      <c r="I351" s="22">
        <v>182440</v>
      </c>
      <c r="J351" s="27">
        <f t="shared" si="52"/>
        <v>4.7564728749781953</v>
      </c>
      <c r="K351" s="27">
        <f t="shared" si="53"/>
        <v>4.531234263206442</v>
      </c>
      <c r="L351" s="27">
        <f t="shared" si="54"/>
        <v>4.8955747436589316</v>
      </c>
      <c r="M351" s="27">
        <f t="shared" si="51"/>
        <v>4.5661754418691416</v>
      </c>
      <c r="N351" s="27">
        <f t="shared" si="55"/>
        <v>5.3277057906339049</v>
      </c>
      <c r="O351" s="9"/>
      <c r="P351" s="8"/>
      <c r="Q351" s="28"/>
      <c r="R351" s="28">
        <v>5</v>
      </c>
      <c r="S351" s="42">
        <v>182440</v>
      </c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s="32" customFormat="1">
      <c r="A352" s="42">
        <v>114</v>
      </c>
      <c r="B352" s="42"/>
      <c r="C352" s="42"/>
      <c r="D352" s="17"/>
      <c r="E352" s="29" t="s">
        <v>553</v>
      </c>
      <c r="F352" s="29" t="s">
        <v>117</v>
      </c>
      <c r="G352" s="23" t="s">
        <v>118</v>
      </c>
      <c r="H352" s="42">
        <v>22.416</v>
      </c>
      <c r="I352" s="22">
        <v>80163</v>
      </c>
      <c r="J352" s="27">
        <f t="shared" si="52"/>
        <v>2.2077674499738342</v>
      </c>
      <c r="K352" s="27">
        <f t="shared" si="53"/>
        <v>1.981512227956024</v>
      </c>
      <c r="L352" s="27">
        <f t="shared" si="54"/>
        <v>1.4458648138154344</v>
      </c>
      <c r="M352" s="27">
        <f t="shared" si="51"/>
        <v>2.1813179126055124</v>
      </c>
      <c r="N352" s="27">
        <f t="shared" si="55"/>
        <v>2.5781762460347331</v>
      </c>
      <c r="O352" s="9"/>
      <c r="P352" s="8"/>
      <c r="Q352" s="28"/>
      <c r="R352" s="28">
        <v>10</v>
      </c>
      <c r="S352" s="42">
        <v>314430</v>
      </c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s="32" customFormat="1">
      <c r="A353" s="42">
        <v>115</v>
      </c>
      <c r="B353" s="42"/>
      <c r="C353" s="42"/>
      <c r="D353" s="17"/>
      <c r="E353" s="29" t="s">
        <v>554</v>
      </c>
      <c r="F353" s="29" t="s">
        <v>113</v>
      </c>
      <c r="G353" s="23" t="s">
        <v>114</v>
      </c>
      <c r="H353" s="42">
        <v>22.423999999999999</v>
      </c>
      <c r="I353" s="22">
        <v>31160</v>
      </c>
      <c r="J353" s="27">
        <f t="shared" si="52"/>
        <v>0.98663061626255322</v>
      </c>
      <c r="K353" s="27">
        <f t="shared" si="53"/>
        <v>0.75988831550868796</v>
      </c>
      <c r="L353" s="27">
        <f t="shared" si="54"/>
        <v>-0.20696168375607124</v>
      </c>
      <c r="M353" s="27">
        <f t="shared" si="51"/>
        <v>1.0386839528051113</v>
      </c>
      <c r="N353" s="27">
        <f t="shared" si="55"/>
        <v>1.2608204742190441</v>
      </c>
      <c r="O353" s="9"/>
      <c r="P353" s="8"/>
      <c r="Q353" s="28"/>
      <c r="R353" s="28">
        <v>20</v>
      </c>
      <c r="S353" s="42">
        <v>745226</v>
      </c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s="32" customFormat="1">
      <c r="A354" s="42">
        <v>116</v>
      </c>
      <c r="B354" s="42"/>
      <c r="C354" s="42"/>
      <c r="D354" s="17"/>
      <c r="E354" s="29" t="s">
        <v>555</v>
      </c>
      <c r="F354" s="29" t="s">
        <v>109</v>
      </c>
      <c r="G354" s="23"/>
      <c r="H354" s="42"/>
      <c r="I354" s="22"/>
      <c r="J354" s="27"/>
      <c r="K354" s="27"/>
      <c r="L354" s="27"/>
      <c r="M354" s="27"/>
      <c r="N354" s="27"/>
      <c r="O354" s="9"/>
      <c r="P354" s="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s="32" customFormat="1">
      <c r="A355" s="42"/>
      <c r="B355" s="42"/>
      <c r="C355" s="42"/>
      <c r="D355" s="42"/>
      <c r="E355" s="29"/>
      <c r="F355" s="29"/>
      <c r="G355" s="29"/>
      <c r="H355" s="42"/>
      <c r="I355" s="42"/>
      <c r="J355" s="27"/>
      <c r="K355" s="27"/>
      <c r="L355" s="27"/>
      <c r="M355" s="27"/>
      <c r="N355" s="27"/>
      <c r="O355" s="9"/>
      <c r="P355" s="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s="33" customFormat="1">
      <c r="A356" s="42"/>
      <c r="B356" s="42"/>
      <c r="C356" s="42"/>
      <c r="D356" s="17"/>
      <c r="E356" s="42" t="s">
        <v>87</v>
      </c>
      <c r="F356" s="42" t="s">
        <v>88</v>
      </c>
      <c r="G356" s="42" t="s">
        <v>89</v>
      </c>
      <c r="H356" s="42" t="s">
        <v>90</v>
      </c>
      <c r="I356" s="42" t="s">
        <v>94</v>
      </c>
      <c r="J356" s="18" t="s">
        <v>1258</v>
      </c>
      <c r="K356" s="18" t="s">
        <v>1824</v>
      </c>
      <c r="L356" s="18" t="s">
        <v>1260</v>
      </c>
      <c r="M356" s="18" t="s">
        <v>1261</v>
      </c>
      <c r="N356" s="18"/>
      <c r="O356" s="9"/>
      <c r="P356" s="14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 spans="1:29" s="32" customFormat="1">
      <c r="A357" s="42">
        <v>1</v>
      </c>
      <c r="B357" s="42"/>
      <c r="C357" s="42"/>
      <c r="D357" s="42"/>
      <c r="E357" s="29" t="s">
        <v>565</v>
      </c>
      <c r="F357" s="29" t="s">
        <v>133</v>
      </c>
      <c r="G357" s="29"/>
      <c r="H357" s="42" t="s">
        <v>102</v>
      </c>
      <c r="I357" s="42"/>
      <c r="J357" s="27"/>
      <c r="K357" s="27"/>
      <c r="L357" s="27"/>
      <c r="M357" s="27"/>
      <c r="N357" s="27"/>
      <c r="O357" s="10"/>
      <c r="P357" s="14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s="32" customFormat="1">
      <c r="A358" s="42">
        <v>2</v>
      </c>
      <c r="B358" s="17">
        <v>4</v>
      </c>
      <c r="C358" s="36" t="s">
        <v>1762</v>
      </c>
      <c r="D358" s="17" t="s">
        <v>1270</v>
      </c>
      <c r="E358" s="29" t="s">
        <v>566</v>
      </c>
      <c r="F358" s="29" t="s">
        <v>567</v>
      </c>
      <c r="G358" s="29"/>
      <c r="H358" s="42">
        <v>22.390999999999998</v>
      </c>
      <c r="I358" s="42">
        <v>28391</v>
      </c>
      <c r="J358" s="27">
        <f>(I358+23628)/34466</f>
        <v>1.5092845122729646</v>
      </c>
      <c r="K358" s="27">
        <f>(I358-2254.8)/34752</f>
        <v>0.75207757826887667</v>
      </c>
      <c r="L358" s="14">
        <v>-1</v>
      </c>
      <c r="M358" s="27">
        <f>J358+L358*(K358-J358)</f>
        <v>2.2664914462770525</v>
      </c>
      <c r="N358" s="27"/>
      <c r="O358" s="10"/>
      <c r="P358" s="14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s="32" customFormat="1">
      <c r="A359" s="42">
        <v>3</v>
      </c>
      <c r="B359" s="17">
        <v>4</v>
      </c>
      <c r="C359" s="36" t="s">
        <v>1763</v>
      </c>
      <c r="D359" s="17" t="s">
        <v>1270</v>
      </c>
      <c r="E359" s="29" t="s">
        <v>568</v>
      </c>
      <c r="F359" s="29" t="s">
        <v>569</v>
      </c>
      <c r="G359" s="29"/>
      <c r="H359" s="42">
        <v>22.405999999999999</v>
      </c>
      <c r="I359" s="42">
        <v>43175</v>
      </c>
      <c r="J359" s="27">
        <f t="shared" ref="J359:J422" si="58">(I359+23628)/34466</f>
        <v>1.938228979283932</v>
      </c>
      <c r="K359" s="27">
        <f t="shared" ref="K359:K422" si="59">(I359-2254.8)/34752</f>
        <v>1.1774919429097606</v>
      </c>
      <c r="L359" s="14">
        <v>-0.98</v>
      </c>
      <c r="M359" s="27">
        <f t="shared" ref="M359:M405" si="60">J359+L359*(K359-J359)</f>
        <v>2.68375127493062</v>
      </c>
      <c r="N359" s="27"/>
      <c r="O359" s="10"/>
      <c r="P359" s="14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s="32" customFormat="1">
      <c r="A360" s="42">
        <v>3</v>
      </c>
      <c r="B360" s="17">
        <v>4</v>
      </c>
      <c r="C360" s="36" t="s">
        <v>1764</v>
      </c>
      <c r="D360" s="17" t="s">
        <v>1266</v>
      </c>
      <c r="E360" s="29" t="s">
        <v>570</v>
      </c>
      <c r="F360" s="29" t="s">
        <v>571</v>
      </c>
      <c r="G360" s="29"/>
      <c r="H360" s="42">
        <v>22.405999999999999</v>
      </c>
      <c r="I360" s="42">
        <v>89055</v>
      </c>
      <c r="J360" s="27">
        <f t="shared" si="58"/>
        <v>3.2693959264202404</v>
      </c>
      <c r="K360" s="27">
        <f t="shared" si="59"/>
        <v>2.4977037292817679</v>
      </c>
      <c r="L360" s="14">
        <v>-0.96</v>
      </c>
      <c r="M360" s="27">
        <f t="shared" si="60"/>
        <v>4.0102204356731743</v>
      </c>
      <c r="N360" s="27"/>
      <c r="O360" s="10"/>
      <c r="P360" s="14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s="32" customFormat="1">
      <c r="A361" s="42">
        <v>4</v>
      </c>
      <c r="B361" s="17">
        <v>4</v>
      </c>
      <c r="C361" s="36" t="s">
        <v>1765</v>
      </c>
      <c r="D361" s="17" t="s">
        <v>1264</v>
      </c>
      <c r="E361" s="29" t="s">
        <v>572</v>
      </c>
      <c r="F361" s="29" t="s">
        <v>573</v>
      </c>
      <c r="G361" s="29"/>
      <c r="H361" s="42">
        <v>22.934999999999999</v>
      </c>
      <c r="I361" s="42">
        <v>116378</v>
      </c>
      <c r="J361" s="27">
        <f t="shared" si="58"/>
        <v>4.0621482040271575</v>
      </c>
      <c r="K361" s="27">
        <f t="shared" si="59"/>
        <v>3.2839318600368324</v>
      </c>
      <c r="L361" s="14">
        <v>-0.94</v>
      </c>
      <c r="M361" s="27">
        <f t="shared" si="60"/>
        <v>4.7936715673780634</v>
      </c>
      <c r="N361" s="27"/>
      <c r="O361" s="10"/>
      <c r="P361" s="14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s="32" customFormat="1">
      <c r="A362" s="42">
        <v>5</v>
      </c>
      <c r="B362" s="17">
        <v>4</v>
      </c>
      <c r="C362" s="36" t="s">
        <v>1766</v>
      </c>
      <c r="D362" s="17" t="s">
        <v>1270</v>
      </c>
      <c r="E362" s="29" t="s">
        <v>574</v>
      </c>
      <c r="F362" s="29" t="s">
        <v>575</v>
      </c>
      <c r="G362" s="29"/>
      <c r="H362" s="42">
        <v>22.382999999999999</v>
      </c>
      <c r="I362" s="42">
        <v>357901</v>
      </c>
      <c r="J362" s="27">
        <f t="shared" si="58"/>
        <v>11.069720884349794</v>
      </c>
      <c r="K362" s="27">
        <f t="shared" si="59"/>
        <v>10.233834023941068</v>
      </c>
      <c r="L362" s="14">
        <v>-0.92</v>
      </c>
      <c r="M362" s="27">
        <f t="shared" si="60"/>
        <v>11.838736795925822</v>
      </c>
      <c r="N362" s="27"/>
      <c r="O362" s="10"/>
      <c r="P362" s="14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s="32" customFormat="1">
      <c r="A363" s="42">
        <v>6</v>
      </c>
      <c r="B363" s="17">
        <v>4</v>
      </c>
      <c r="C363" s="36" t="s">
        <v>1767</v>
      </c>
      <c r="D363" s="17" t="s">
        <v>1266</v>
      </c>
      <c r="E363" s="29" t="s">
        <v>576</v>
      </c>
      <c r="F363" s="29" t="s">
        <v>577</v>
      </c>
      <c r="G363" s="29"/>
      <c r="H363" s="42">
        <v>22.370999999999999</v>
      </c>
      <c r="I363" s="42">
        <v>162444</v>
      </c>
      <c r="J363" s="27">
        <f t="shared" si="58"/>
        <v>5.398711773922126</v>
      </c>
      <c r="K363" s="27">
        <f t="shared" si="59"/>
        <v>4.6094958563535915</v>
      </c>
      <c r="L363" s="14">
        <v>-0.9</v>
      </c>
      <c r="M363" s="27">
        <f t="shared" si="60"/>
        <v>6.1090060997338069</v>
      </c>
      <c r="N363" s="27"/>
      <c r="O363" s="10"/>
      <c r="P363" s="14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s="32" customFormat="1">
      <c r="A364" s="42">
        <v>7</v>
      </c>
      <c r="B364" s="17">
        <v>4</v>
      </c>
      <c r="C364" s="36" t="s">
        <v>1768</v>
      </c>
      <c r="D364" s="17" t="s">
        <v>1270</v>
      </c>
      <c r="E364" s="29" t="s">
        <v>578</v>
      </c>
      <c r="F364" s="29" t="s">
        <v>579</v>
      </c>
      <c r="G364" s="29"/>
      <c r="H364" s="42">
        <v>22.35</v>
      </c>
      <c r="I364" s="42">
        <v>26566</v>
      </c>
      <c r="J364" s="27">
        <f t="shared" si="58"/>
        <v>1.4563337782162131</v>
      </c>
      <c r="K364" s="27">
        <f t="shared" si="59"/>
        <v>0.69956261510128914</v>
      </c>
      <c r="L364" s="14">
        <v>-0.88</v>
      </c>
      <c r="M364" s="27">
        <f t="shared" si="60"/>
        <v>2.1222924017573463</v>
      </c>
      <c r="N364" s="27"/>
      <c r="O364" s="10"/>
      <c r="P364" s="10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s="32" customFormat="1">
      <c r="A365" s="42">
        <v>8</v>
      </c>
      <c r="B365" s="17">
        <v>4</v>
      </c>
      <c r="C365" s="36" t="s">
        <v>1769</v>
      </c>
      <c r="D365" s="17" t="s">
        <v>1266</v>
      </c>
      <c r="E365" s="29" t="s">
        <v>580</v>
      </c>
      <c r="F365" s="29" t="s">
        <v>581</v>
      </c>
      <c r="G365" s="29"/>
      <c r="H365" s="42">
        <v>22.344999999999999</v>
      </c>
      <c r="I365" s="42">
        <v>8988</v>
      </c>
      <c r="J365" s="27">
        <f t="shared" si="58"/>
        <v>0.94632391342192301</v>
      </c>
      <c r="K365" s="27">
        <f t="shared" si="59"/>
        <v>0.19375000000000001</v>
      </c>
      <c r="L365" s="14">
        <v>-0.85</v>
      </c>
      <c r="M365" s="27">
        <f t="shared" si="60"/>
        <v>1.5860117398305575</v>
      </c>
      <c r="N365" s="27"/>
      <c r="O365" s="10"/>
      <c r="P365" s="10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s="32" customFormat="1">
      <c r="A366" s="42">
        <v>9</v>
      </c>
      <c r="B366" s="17">
        <v>4</v>
      </c>
      <c r="C366" s="36" t="s">
        <v>1770</v>
      </c>
      <c r="D366" s="17" t="s">
        <v>1270</v>
      </c>
      <c r="E366" s="29" t="s">
        <v>582</v>
      </c>
      <c r="F366" s="29" t="s">
        <v>583</v>
      </c>
      <c r="G366" s="29"/>
      <c r="H366" s="42">
        <v>22.334</v>
      </c>
      <c r="I366" s="42">
        <v>1247</v>
      </c>
      <c r="J366" s="27">
        <f t="shared" si="58"/>
        <v>0.72172575871873734</v>
      </c>
      <c r="K366" s="27">
        <f t="shared" si="59"/>
        <v>-2.8999769797421738E-2</v>
      </c>
      <c r="L366" s="14">
        <v>-0.83</v>
      </c>
      <c r="M366" s="27">
        <f t="shared" si="60"/>
        <v>1.3448279473871492</v>
      </c>
      <c r="N366" s="27"/>
      <c r="O366" s="10"/>
      <c r="P366" s="10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s="32" customFormat="1">
      <c r="A367" s="42">
        <v>10</v>
      </c>
      <c r="B367" s="17">
        <v>4</v>
      </c>
      <c r="C367" s="36" t="s">
        <v>1771</v>
      </c>
      <c r="D367" s="17" t="s">
        <v>1266</v>
      </c>
      <c r="E367" s="29" t="s">
        <v>790</v>
      </c>
      <c r="F367" s="29" t="s">
        <v>791</v>
      </c>
      <c r="G367" s="29"/>
      <c r="H367" s="42">
        <v>22.350999999999999</v>
      </c>
      <c r="I367" s="42">
        <v>279538</v>
      </c>
      <c r="J367" s="27">
        <f t="shared" si="58"/>
        <v>8.7960888992050137</v>
      </c>
      <c r="K367" s="27">
        <f t="shared" si="59"/>
        <v>7.9789134438305709</v>
      </c>
      <c r="L367" s="14">
        <v>-0.81</v>
      </c>
      <c r="M367" s="27">
        <f t="shared" si="60"/>
        <v>9.4580010180583116</v>
      </c>
      <c r="N367" s="27"/>
      <c r="O367" s="10"/>
      <c r="P367" s="10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s="32" customFormat="1">
      <c r="A368" s="42">
        <v>11</v>
      </c>
      <c r="B368" s="17">
        <v>4</v>
      </c>
      <c r="C368" s="36" t="s">
        <v>1772</v>
      </c>
      <c r="D368" s="17" t="s">
        <v>1270</v>
      </c>
      <c r="E368" s="29" t="s">
        <v>792</v>
      </c>
      <c r="F368" s="29" t="s">
        <v>793</v>
      </c>
      <c r="G368" s="29"/>
      <c r="H368" s="42">
        <v>22.373000000000001</v>
      </c>
      <c r="I368" s="42">
        <v>16000</v>
      </c>
      <c r="J368" s="27">
        <f t="shared" si="58"/>
        <v>1.1497707886032611</v>
      </c>
      <c r="K368" s="27">
        <f t="shared" si="59"/>
        <v>0.39552255985267037</v>
      </c>
      <c r="L368" s="14">
        <v>-0.79</v>
      </c>
      <c r="M368" s="27">
        <f t="shared" si="60"/>
        <v>1.7456268893162279</v>
      </c>
      <c r="N368" s="27"/>
      <c r="O368" s="10"/>
      <c r="P368" s="10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s="32" customFormat="1">
      <c r="A369" s="42">
        <v>12</v>
      </c>
      <c r="B369" s="17">
        <v>4</v>
      </c>
      <c r="C369" s="36" t="s">
        <v>1773</v>
      </c>
      <c r="D369" s="17" t="s">
        <v>1266</v>
      </c>
      <c r="E369" s="29" t="s">
        <v>794</v>
      </c>
      <c r="F369" s="29" t="s">
        <v>795</v>
      </c>
      <c r="G369" s="29"/>
      <c r="H369" s="42">
        <v>22.364000000000001</v>
      </c>
      <c r="I369" s="42">
        <v>181414</v>
      </c>
      <c r="J369" s="27">
        <f t="shared" si="58"/>
        <v>5.9491092671038128</v>
      </c>
      <c r="K369" s="27">
        <f t="shared" si="59"/>
        <v>5.1553637200736651</v>
      </c>
      <c r="L369" s="14">
        <v>-0.77</v>
      </c>
      <c r="M369" s="27">
        <f t="shared" si="60"/>
        <v>6.5602933383170265</v>
      </c>
      <c r="N369" s="27"/>
      <c r="O369" s="10"/>
      <c r="P369" s="10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s="32" customFormat="1">
      <c r="A370" s="42">
        <v>13</v>
      </c>
      <c r="B370" s="17">
        <v>4</v>
      </c>
      <c r="C370" s="36" t="s">
        <v>1774</v>
      </c>
      <c r="D370" s="17" t="s">
        <v>1270</v>
      </c>
      <c r="E370" s="29" t="s">
        <v>796</v>
      </c>
      <c r="F370" s="29" t="s">
        <v>797</v>
      </c>
      <c r="G370" s="29"/>
      <c r="H370" s="42">
        <v>22.356999999999999</v>
      </c>
      <c r="I370" s="42">
        <v>62948</v>
      </c>
      <c r="J370" s="27">
        <f t="shared" si="58"/>
        <v>2.511924795450589</v>
      </c>
      <c r="K370" s="27">
        <f t="shared" si="59"/>
        <v>1.7464663904235727</v>
      </c>
      <c r="L370" s="14">
        <v>-0.75</v>
      </c>
      <c r="M370" s="27">
        <f t="shared" si="60"/>
        <v>3.0860185992208513</v>
      </c>
      <c r="N370" s="27"/>
      <c r="O370" s="10"/>
      <c r="P370" s="10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s="32" customFormat="1">
      <c r="A371" s="42">
        <v>14</v>
      </c>
      <c r="B371" s="17">
        <v>4</v>
      </c>
      <c r="C371" s="36" t="s">
        <v>1775</v>
      </c>
      <c r="D371" s="17" t="s">
        <v>1270</v>
      </c>
      <c r="E371" s="29" t="s">
        <v>798</v>
      </c>
      <c r="F371" s="29" t="s">
        <v>799</v>
      </c>
      <c r="G371" s="29"/>
      <c r="H371" s="42">
        <v>22.385000000000002</v>
      </c>
      <c r="I371" s="42">
        <v>25097</v>
      </c>
      <c r="J371" s="27">
        <f t="shared" si="58"/>
        <v>1.4137120640631347</v>
      </c>
      <c r="K371" s="27">
        <f t="shared" si="59"/>
        <v>0.65729166666666672</v>
      </c>
      <c r="L371" s="14">
        <v>-0.73</v>
      </c>
      <c r="M371" s="27">
        <f t="shared" si="60"/>
        <v>1.9658989541625562</v>
      </c>
      <c r="N371" s="27"/>
      <c r="O371" s="10"/>
      <c r="P371" s="10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s="32" customFormat="1">
      <c r="A372" s="42">
        <v>15</v>
      </c>
      <c r="B372" s="17">
        <v>4</v>
      </c>
      <c r="C372" s="36" t="s">
        <v>1776</v>
      </c>
      <c r="D372" s="17" t="s">
        <v>1264</v>
      </c>
      <c r="E372" s="29" t="s">
        <v>800</v>
      </c>
      <c r="F372" s="29" t="s">
        <v>801</v>
      </c>
      <c r="G372" s="29"/>
      <c r="H372" s="42">
        <v>22.391999999999999</v>
      </c>
      <c r="I372" s="42">
        <v>17636</v>
      </c>
      <c r="J372" s="27">
        <f t="shared" si="58"/>
        <v>1.197237857598793</v>
      </c>
      <c r="K372" s="27">
        <f t="shared" si="59"/>
        <v>0.44259898710865564</v>
      </c>
      <c r="L372" s="14">
        <v>-0.71</v>
      </c>
      <c r="M372" s="27">
        <f t="shared" si="60"/>
        <v>1.7330314556467905</v>
      </c>
      <c r="N372" s="27"/>
      <c r="O372" s="10"/>
      <c r="P372" s="10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s="32" customFormat="1">
      <c r="A373" s="42">
        <v>16</v>
      </c>
      <c r="B373" s="17">
        <v>4</v>
      </c>
      <c r="C373" s="36" t="s">
        <v>1777</v>
      </c>
      <c r="D373" s="17" t="s">
        <v>1270</v>
      </c>
      <c r="E373" s="29" t="s">
        <v>802</v>
      </c>
      <c r="F373" s="29" t="s">
        <v>803</v>
      </c>
      <c r="G373" s="29"/>
      <c r="H373" s="42">
        <v>22.34</v>
      </c>
      <c r="I373" s="42">
        <v>39748</v>
      </c>
      <c r="J373" s="27">
        <f t="shared" si="58"/>
        <v>1.8387976556606511</v>
      </c>
      <c r="K373" s="27">
        <f t="shared" si="59"/>
        <v>1.0788789134438306</v>
      </c>
      <c r="L373" s="14">
        <v>-0.69</v>
      </c>
      <c r="M373" s="27">
        <f t="shared" si="60"/>
        <v>2.3631415877902571</v>
      </c>
      <c r="N373" s="27"/>
      <c r="O373" s="10"/>
      <c r="P373" s="10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s="32" customFormat="1">
      <c r="A374" s="42">
        <v>17</v>
      </c>
      <c r="B374" s="17">
        <v>4</v>
      </c>
      <c r="C374" s="36" t="s">
        <v>1778</v>
      </c>
      <c r="D374" s="17" t="s">
        <v>1266</v>
      </c>
      <c r="E374" s="29" t="s">
        <v>804</v>
      </c>
      <c r="F374" s="29" t="s">
        <v>805</v>
      </c>
      <c r="G374" s="29"/>
      <c r="H374" s="42">
        <v>22.338999999999999</v>
      </c>
      <c r="I374" s="42">
        <v>115383</v>
      </c>
      <c r="J374" s="27">
        <f t="shared" si="58"/>
        <v>4.0332791736784079</v>
      </c>
      <c r="K374" s="27">
        <f t="shared" si="59"/>
        <v>3.2553004143646409</v>
      </c>
      <c r="L374" s="14">
        <v>-0.67</v>
      </c>
      <c r="M374" s="27">
        <f t="shared" si="60"/>
        <v>4.5545249424186318</v>
      </c>
      <c r="N374" s="27"/>
      <c r="O374" s="10"/>
      <c r="P374" s="10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s="32" customFormat="1">
      <c r="A375" s="42">
        <v>18</v>
      </c>
      <c r="B375" s="17">
        <v>4</v>
      </c>
      <c r="C375" s="36" t="s">
        <v>1779</v>
      </c>
      <c r="D375" s="17" t="s">
        <v>1266</v>
      </c>
      <c r="E375" s="29" t="s">
        <v>806</v>
      </c>
      <c r="F375" s="29" t="s">
        <v>807</v>
      </c>
      <c r="G375" s="29"/>
      <c r="H375" s="42">
        <v>23.274999999999999</v>
      </c>
      <c r="I375" s="42">
        <v>12081</v>
      </c>
      <c r="J375" s="27">
        <f t="shared" si="58"/>
        <v>1.0360645273602971</v>
      </c>
      <c r="K375" s="27">
        <f t="shared" si="59"/>
        <v>0.28275207182320444</v>
      </c>
      <c r="L375" s="14">
        <v>-0.65</v>
      </c>
      <c r="M375" s="27">
        <f t="shared" si="60"/>
        <v>1.5257176234594074</v>
      </c>
      <c r="N375" s="27"/>
      <c r="O375" s="10"/>
      <c r="P375" s="10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s="32" customFormat="1">
      <c r="A376" s="42">
        <v>19</v>
      </c>
      <c r="B376" s="17">
        <v>4</v>
      </c>
      <c r="C376" s="36" t="s">
        <v>1780</v>
      </c>
      <c r="D376" s="17" t="s">
        <v>1270</v>
      </c>
      <c r="E376" s="29" t="s">
        <v>808</v>
      </c>
      <c r="F376" s="29" t="s">
        <v>809</v>
      </c>
      <c r="G376" s="29"/>
      <c r="H376" s="42">
        <v>22.326000000000001</v>
      </c>
      <c r="I376" s="42">
        <v>516790</v>
      </c>
      <c r="J376" s="27">
        <f t="shared" si="58"/>
        <v>15.679742354784425</v>
      </c>
      <c r="K376" s="27">
        <f t="shared" si="59"/>
        <v>14.805916206261511</v>
      </c>
      <c r="L376" s="14">
        <v>-0.63</v>
      </c>
      <c r="M376" s="27">
        <f t="shared" si="60"/>
        <v>16.230252828353862</v>
      </c>
      <c r="N376" s="27"/>
      <c r="O376" s="10"/>
      <c r="P376" s="10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s="32" customFormat="1">
      <c r="A377" s="42">
        <v>20</v>
      </c>
      <c r="B377" s="17">
        <v>4</v>
      </c>
      <c r="C377" s="36" t="s">
        <v>1781</v>
      </c>
      <c r="D377" s="17" t="s">
        <v>1270</v>
      </c>
      <c r="E377" s="29" t="s">
        <v>810</v>
      </c>
      <c r="F377" s="29" t="s">
        <v>811</v>
      </c>
      <c r="G377" s="29"/>
      <c r="H377" s="42">
        <v>22.335000000000001</v>
      </c>
      <c r="I377" s="42">
        <v>97689</v>
      </c>
      <c r="J377" s="27">
        <f t="shared" si="58"/>
        <v>3.5199036731851678</v>
      </c>
      <c r="K377" s="27">
        <f t="shared" si="59"/>
        <v>2.746149861878453</v>
      </c>
      <c r="L377" s="14">
        <v>-0.6</v>
      </c>
      <c r="M377" s="27">
        <f t="shared" si="60"/>
        <v>3.9841559599691969</v>
      </c>
      <c r="N377" s="27"/>
      <c r="O377" s="10"/>
      <c r="P377" s="10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s="32" customFormat="1">
      <c r="A378" s="42">
        <v>21</v>
      </c>
      <c r="B378" s="17">
        <v>4</v>
      </c>
      <c r="C378" s="36" t="s">
        <v>1782</v>
      </c>
      <c r="D378" s="17" t="s">
        <v>1270</v>
      </c>
      <c r="E378" s="29" t="s">
        <v>812</v>
      </c>
      <c r="F378" s="29" t="s">
        <v>813</v>
      </c>
      <c r="G378" s="29"/>
      <c r="H378" s="42">
        <v>22.324999999999999</v>
      </c>
      <c r="I378" s="42">
        <v>86707</v>
      </c>
      <c r="J378" s="27">
        <f t="shared" si="58"/>
        <v>3.2012708176173619</v>
      </c>
      <c r="K378" s="27">
        <f t="shared" si="59"/>
        <v>2.4301392725598525</v>
      </c>
      <c r="L378" s="14">
        <v>-0.57999999999999996</v>
      </c>
      <c r="M378" s="27">
        <f t="shared" si="60"/>
        <v>3.6485271137507174</v>
      </c>
      <c r="N378" s="27"/>
      <c r="O378" s="10"/>
      <c r="P378" s="10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s="32" customFormat="1">
      <c r="A379" s="42">
        <v>22</v>
      </c>
      <c r="B379" s="17">
        <v>4</v>
      </c>
      <c r="C379" s="36" t="s">
        <v>1783</v>
      </c>
      <c r="D379" s="17" t="s">
        <v>1270</v>
      </c>
      <c r="E379" s="29" t="s">
        <v>814</v>
      </c>
      <c r="F379" s="29" t="s">
        <v>815</v>
      </c>
      <c r="G379" s="29"/>
      <c r="H379" s="42">
        <v>22.321000000000002</v>
      </c>
      <c r="I379" s="42">
        <v>21246</v>
      </c>
      <c r="J379" s="27">
        <f t="shared" si="58"/>
        <v>1.3019787616781755</v>
      </c>
      <c r="K379" s="27">
        <f t="shared" si="59"/>
        <v>0.54647790055248624</v>
      </c>
      <c r="L379" s="14">
        <v>-0.56000000000000005</v>
      </c>
      <c r="M379" s="27">
        <f t="shared" si="60"/>
        <v>1.7250592439085615</v>
      </c>
      <c r="N379" s="27"/>
      <c r="O379" s="10"/>
      <c r="P379" s="10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s="32" customFormat="1">
      <c r="A380" s="42">
        <v>23</v>
      </c>
      <c r="B380" s="17">
        <v>4</v>
      </c>
      <c r="C380" s="36" t="s">
        <v>1784</v>
      </c>
      <c r="D380" s="17" t="s">
        <v>1270</v>
      </c>
      <c r="E380" s="29" t="s">
        <v>816</v>
      </c>
      <c r="F380" s="29" t="s">
        <v>817</v>
      </c>
      <c r="G380" s="29"/>
      <c r="H380" s="42">
        <v>22.347999999999999</v>
      </c>
      <c r="I380" s="42">
        <v>67738</v>
      </c>
      <c r="J380" s="27">
        <f t="shared" si="58"/>
        <v>2.6509023385365289</v>
      </c>
      <c r="K380" s="27">
        <f t="shared" si="59"/>
        <v>1.8843001841620626</v>
      </c>
      <c r="L380" s="14">
        <v>-0.54</v>
      </c>
      <c r="M380" s="27">
        <f t="shared" si="60"/>
        <v>3.0648675018987408</v>
      </c>
      <c r="N380" s="27"/>
      <c r="O380" s="10"/>
      <c r="P380" s="10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s="32" customFormat="1">
      <c r="A381" s="42">
        <v>24</v>
      </c>
      <c r="B381" s="17">
        <v>4</v>
      </c>
      <c r="C381" s="36" t="s">
        <v>1785</v>
      </c>
      <c r="D381" s="17" t="s">
        <v>1266</v>
      </c>
      <c r="E381" s="29" t="s">
        <v>818</v>
      </c>
      <c r="F381" s="29" t="s">
        <v>819</v>
      </c>
      <c r="G381" s="29"/>
      <c r="H381" s="42">
        <v>22.312999999999999</v>
      </c>
      <c r="I381" s="42">
        <v>77182</v>
      </c>
      <c r="J381" s="27">
        <f t="shared" si="58"/>
        <v>2.9249115069923981</v>
      </c>
      <c r="K381" s="27">
        <f t="shared" si="59"/>
        <v>2.1560543278084712</v>
      </c>
      <c r="L381" s="14">
        <v>-0.52</v>
      </c>
      <c r="M381" s="27">
        <f t="shared" si="60"/>
        <v>3.3247172401680403</v>
      </c>
      <c r="N381" s="27"/>
      <c r="O381" s="10"/>
      <c r="P381" s="10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s="32" customFormat="1">
      <c r="A382" s="42">
        <v>25</v>
      </c>
      <c r="B382" s="17">
        <v>4</v>
      </c>
      <c r="C382" s="36" t="s">
        <v>1786</v>
      </c>
      <c r="D382" s="17" t="s">
        <v>1264</v>
      </c>
      <c r="E382" s="29" t="s">
        <v>820</v>
      </c>
      <c r="F382" s="29" t="s">
        <v>821</v>
      </c>
      <c r="G382" s="29"/>
      <c r="H382" s="42">
        <v>22.295999999999999</v>
      </c>
      <c r="I382" s="42">
        <v>97111</v>
      </c>
      <c r="J382" s="27">
        <f t="shared" si="58"/>
        <v>3.5031335228921257</v>
      </c>
      <c r="K382" s="27">
        <f t="shared" si="59"/>
        <v>2.7295177255985266</v>
      </c>
      <c r="L382" s="14">
        <v>-0.5</v>
      </c>
      <c r="M382" s="27">
        <f t="shared" si="60"/>
        <v>3.889941421538925</v>
      </c>
      <c r="N382" s="27"/>
      <c r="O382" s="10"/>
      <c r="P382" s="10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s="32" customFormat="1">
      <c r="A383" s="42">
        <v>26</v>
      </c>
      <c r="B383" s="17">
        <v>4</v>
      </c>
      <c r="C383" s="36" t="s">
        <v>1787</v>
      </c>
      <c r="D383" s="17" t="s">
        <v>1264</v>
      </c>
      <c r="E383" s="29" t="s">
        <v>822</v>
      </c>
      <c r="F383" s="29" t="s">
        <v>823</v>
      </c>
      <c r="G383" s="29"/>
      <c r="H383" s="42">
        <v>22.898</v>
      </c>
      <c r="I383" s="42">
        <v>202141</v>
      </c>
      <c r="J383" s="27">
        <f t="shared" si="58"/>
        <v>6.5504845354842454</v>
      </c>
      <c r="K383" s="27">
        <f t="shared" si="59"/>
        <v>5.7517898250460409</v>
      </c>
      <c r="L383" s="14">
        <v>-0.48</v>
      </c>
      <c r="M383" s="27">
        <f t="shared" si="60"/>
        <v>6.9338579964945835</v>
      </c>
      <c r="N383" s="27"/>
      <c r="O383" s="10"/>
      <c r="P383" s="10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s="32" customFormat="1">
      <c r="A384" s="42">
        <v>27</v>
      </c>
      <c r="B384" s="17">
        <v>4</v>
      </c>
      <c r="C384" s="36" t="s">
        <v>1788</v>
      </c>
      <c r="D384" s="17" t="s">
        <v>1266</v>
      </c>
      <c r="E384" s="29" t="s">
        <v>824</v>
      </c>
      <c r="F384" s="29" t="s">
        <v>825</v>
      </c>
      <c r="G384" s="29"/>
      <c r="H384" s="42">
        <v>22.286000000000001</v>
      </c>
      <c r="I384" s="42">
        <v>112733</v>
      </c>
      <c r="J384" s="27">
        <f t="shared" si="58"/>
        <v>3.9563918064179191</v>
      </c>
      <c r="K384" s="27">
        <f t="shared" si="59"/>
        <v>3.1790458103130752</v>
      </c>
      <c r="L384" s="14">
        <v>-0.46</v>
      </c>
      <c r="M384" s="27">
        <f t="shared" si="60"/>
        <v>4.3139709646261473</v>
      </c>
      <c r="N384" s="27"/>
      <c r="O384" s="10"/>
      <c r="P384" s="10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s="32" customFormat="1">
      <c r="A385" s="42">
        <v>28</v>
      </c>
      <c r="B385" s="17">
        <v>4</v>
      </c>
      <c r="C385" s="36" t="s">
        <v>1789</v>
      </c>
      <c r="D385" s="17" t="s">
        <v>1264</v>
      </c>
      <c r="E385" s="29" t="s">
        <v>826</v>
      </c>
      <c r="F385" s="29" t="s">
        <v>827</v>
      </c>
      <c r="G385" s="29"/>
      <c r="H385" s="42">
        <v>22.265999999999998</v>
      </c>
      <c r="I385" s="42">
        <v>171483</v>
      </c>
      <c r="J385" s="27">
        <f t="shared" si="58"/>
        <v>5.6609702315325245</v>
      </c>
      <c r="K385" s="27">
        <f t="shared" si="59"/>
        <v>4.8695959944751381</v>
      </c>
      <c r="L385" s="14">
        <v>-0.44</v>
      </c>
      <c r="M385" s="27">
        <f t="shared" si="60"/>
        <v>6.0091748958377744</v>
      </c>
      <c r="N385" s="27"/>
      <c r="O385" s="10"/>
      <c r="P385" s="10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s="32" customFormat="1">
      <c r="A386" s="42">
        <v>29</v>
      </c>
      <c r="B386" s="17">
        <v>4</v>
      </c>
      <c r="C386" s="36" t="s">
        <v>1790</v>
      </c>
      <c r="D386" s="17" t="s">
        <v>1266</v>
      </c>
      <c r="E386" s="29" t="s">
        <v>828</v>
      </c>
      <c r="F386" s="29" t="s">
        <v>829</v>
      </c>
      <c r="G386" s="29"/>
      <c r="H386" s="42">
        <v>22.248000000000001</v>
      </c>
      <c r="I386" s="42">
        <v>41926</v>
      </c>
      <c r="J386" s="27">
        <f t="shared" si="58"/>
        <v>1.9019903673185168</v>
      </c>
      <c r="K386" s="27">
        <f t="shared" si="59"/>
        <v>1.1415515653775321</v>
      </c>
      <c r="L386" s="14">
        <v>-0.42</v>
      </c>
      <c r="M386" s="27">
        <f t="shared" si="60"/>
        <v>2.2213746641337302</v>
      </c>
      <c r="N386" s="27"/>
      <c r="O386" s="10"/>
      <c r="P386" s="10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s="32" customFormat="1">
      <c r="A387" s="42">
        <v>30</v>
      </c>
      <c r="B387" s="17">
        <v>4</v>
      </c>
      <c r="C387" s="36" t="s">
        <v>1791</v>
      </c>
      <c r="D387" s="17" t="s">
        <v>1266</v>
      </c>
      <c r="E387" s="29" t="s">
        <v>830</v>
      </c>
      <c r="F387" s="29" t="s">
        <v>831</v>
      </c>
      <c r="G387" s="29"/>
      <c r="H387" s="42">
        <v>22.263999999999999</v>
      </c>
      <c r="I387" s="42">
        <v>111771</v>
      </c>
      <c r="J387" s="27">
        <f t="shared" si="58"/>
        <v>3.928480241397319</v>
      </c>
      <c r="K387" s="27">
        <f t="shared" si="59"/>
        <v>3.1513639502762429</v>
      </c>
      <c r="L387" s="14">
        <v>-0.4</v>
      </c>
      <c r="M387" s="27">
        <f t="shared" si="60"/>
        <v>4.239326757845749</v>
      </c>
      <c r="N387" s="27"/>
      <c r="O387" s="10"/>
      <c r="P387" s="10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s="32" customFormat="1">
      <c r="A388" s="42">
        <v>31</v>
      </c>
      <c r="B388" s="17">
        <v>4</v>
      </c>
      <c r="C388" s="36" t="s">
        <v>1792</v>
      </c>
      <c r="D388" s="17" t="s">
        <v>1266</v>
      </c>
      <c r="E388" s="29" t="s">
        <v>832</v>
      </c>
      <c r="F388" s="29" t="s">
        <v>833</v>
      </c>
      <c r="G388" s="29"/>
      <c r="H388" s="42">
        <v>22.285</v>
      </c>
      <c r="I388" s="42">
        <v>135348</v>
      </c>
      <c r="J388" s="27">
        <f t="shared" si="58"/>
        <v>4.6125456972088434</v>
      </c>
      <c r="K388" s="27">
        <f t="shared" si="59"/>
        <v>3.8297997237569064</v>
      </c>
      <c r="L388" s="14">
        <v>-0.38</v>
      </c>
      <c r="M388" s="27">
        <f t="shared" si="60"/>
        <v>4.90998916712058</v>
      </c>
      <c r="N388" s="27"/>
      <c r="O388" s="10"/>
      <c r="P388" s="10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s="32" customFormat="1">
      <c r="A389" s="42">
        <v>32</v>
      </c>
      <c r="B389" s="17">
        <v>4</v>
      </c>
      <c r="C389" s="36" t="s">
        <v>1793</v>
      </c>
      <c r="D389" s="17" t="s">
        <v>1266</v>
      </c>
      <c r="E389" s="29" t="s">
        <v>834</v>
      </c>
      <c r="F389" s="29" t="s">
        <v>835</v>
      </c>
      <c r="G389" s="29"/>
      <c r="H389" s="42">
        <v>22.276</v>
      </c>
      <c r="I389" s="42">
        <v>110719</v>
      </c>
      <c r="J389" s="27">
        <f t="shared" si="58"/>
        <v>3.8979574072999479</v>
      </c>
      <c r="K389" s="27">
        <f t="shared" si="59"/>
        <v>3.1210923112338858</v>
      </c>
      <c r="L389" s="14">
        <v>-0.35</v>
      </c>
      <c r="M389" s="27">
        <f t="shared" si="60"/>
        <v>4.1698601909230693</v>
      </c>
      <c r="N389" s="27"/>
      <c r="O389" s="10"/>
      <c r="P389" s="10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s="32" customFormat="1">
      <c r="A390" s="42">
        <v>33</v>
      </c>
      <c r="B390" s="17">
        <v>4</v>
      </c>
      <c r="C390" s="36" t="s">
        <v>1794</v>
      </c>
      <c r="D390" s="17" t="s">
        <v>1266</v>
      </c>
      <c r="E390" s="29" t="s">
        <v>836</v>
      </c>
      <c r="F390" s="29" t="s">
        <v>837</v>
      </c>
      <c r="G390" s="29"/>
      <c r="H390" s="42">
        <v>22.257000000000001</v>
      </c>
      <c r="I390" s="42">
        <v>35632</v>
      </c>
      <c r="J390" s="27">
        <f t="shared" si="58"/>
        <v>1.7193756165496432</v>
      </c>
      <c r="K390" s="27">
        <f t="shared" si="59"/>
        <v>0.96043968692449344</v>
      </c>
      <c r="L390" s="14">
        <v>-0.33</v>
      </c>
      <c r="M390" s="27">
        <f t="shared" si="60"/>
        <v>1.9698244733259427</v>
      </c>
      <c r="N390" s="27"/>
      <c r="O390" s="10"/>
      <c r="P390" s="10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s="32" customFormat="1">
      <c r="A391" s="42">
        <v>34</v>
      </c>
      <c r="B391" s="17">
        <v>4</v>
      </c>
      <c r="C391" s="36" t="s">
        <v>1795</v>
      </c>
      <c r="D391" s="17" t="s">
        <v>1270</v>
      </c>
      <c r="E391" s="29" t="s">
        <v>838</v>
      </c>
      <c r="F391" s="29" t="s">
        <v>839</v>
      </c>
      <c r="G391" s="29"/>
      <c r="H391" s="42">
        <v>22.260999999999999</v>
      </c>
      <c r="I391" s="42">
        <v>71289</v>
      </c>
      <c r="J391" s="27">
        <f t="shared" si="58"/>
        <v>2.7539314106655834</v>
      </c>
      <c r="K391" s="27">
        <f t="shared" si="59"/>
        <v>1.9864813535911601</v>
      </c>
      <c r="L391" s="14">
        <v>-0.31</v>
      </c>
      <c r="M391" s="27">
        <f t="shared" si="60"/>
        <v>2.9918409283586547</v>
      </c>
      <c r="N391" s="27"/>
      <c r="O391" s="10"/>
      <c r="P391" s="10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s="32" customFormat="1">
      <c r="A392" s="42">
        <v>35</v>
      </c>
      <c r="B392" s="17">
        <v>4</v>
      </c>
      <c r="C392" s="36" t="s">
        <v>1796</v>
      </c>
      <c r="D392" s="17" t="s">
        <v>1266</v>
      </c>
      <c r="E392" s="29" t="s">
        <v>840</v>
      </c>
      <c r="F392" s="29" t="s">
        <v>841</v>
      </c>
      <c r="G392" s="29"/>
      <c r="H392" s="42">
        <v>22.231999999999999</v>
      </c>
      <c r="I392" s="42">
        <v>39112</v>
      </c>
      <c r="J392" s="27">
        <f t="shared" si="58"/>
        <v>1.8203446875181337</v>
      </c>
      <c r="K392" s="27">
        <f t="shared" si="59"/>
        <v>1.0605778084714548</v>
      </c>
      <c r="L392" s="14">
        <v>-0.28999999999999998</v>
      </c>
      <c r="M392" s="27">
        <f t="shared" si="60"/>
        <v>2.0406770824416705</v>
      </c>
      <c r="N392" s="27"/>
      <c r="O392" s="10"/>
      <c r="P392" s="10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s="32" customFormat="1">
      <c r="A393" s="42">
        <v>36</v>
      </c>
      <c r="B393" s="17">
        <v>4</v>
      </c>
      <c r="C393" s="36" t="s">
        <v>1797</v>
      </c>
      <c r="D393" s="17" t="s">
        <v>1270</v>
      </c>
      <c r="E393" s="29" t="s">
        <v>842</v>
      </c>
      <c r="F393" s="29" t="s">
        <v>843</v>
      </c>
      <c r="G393" s="29"/>
      <c r="H393" s="42">
        <v>22.268000000000001</v>
      </c>
      <c r="I393" s="42">
        <v>98504</v>
      </c>
      <c r="J393" s="27">
        <f t="shared" si="58"/>
        <v>3.5435501653803749</v>
      </c>
      <c r="K393" s="27">
        <f t="shared" si="59"/>
        <v>2.7696017495395946</v>
      </c>
      <c r="L393" s="14">
        <v>-0.27</v>
      </c>
      <c r="M393" s="27">
        <f t="shared" si="60"/>
        <v>3.7525162376573857</v>
      </c>
      <c r="N393" s="27"/>
      <c r="O393" s="10"/>
      <c r="P393" s="10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s="32" customFormat="1">
      <c r="A394" s="42">
        <v>37</v>
      </c>
      <c r="B394" s="17">
        <v>4</v>
      </c>
      <c r="C394" s="36" t="s">
        <v>1798</v>
      </c>
      <c r="D394" s="17" t="s">
        <v>1270</v>
      </c>
      <c r="E394" s="29" t="s">
        <v>844</v>
      </c>
      <c r="F394" s="29" t="s">
        <v>845</v>
      </c>
      <c r="G394" s="29"/>
      <c r="H394" s="42">
        <v>22.256</v>
      </c>
      <c r="I394" s="42">
        <v>29542</v>
      </c>
      <c r="J394" s="27">
        <f t="shared" si="58"/>
        <v>1.5426797423547844</v>
      </c>
      <c r="K394" s="27">
        <f t="shared" si="59"/>
        <v>0.7851979742173113</v>
      </c>
      <c r="L394" s="14">
        <v>-0.25</v>
      </c>
      <c r="M394" s="27">
        <f t="shared" si="60"/>
        <v>1.7320501843891527</v>
      </c>
      <c r="N394" s="27"/>
      <c r="O394" s="10"/>
      <c r="P394" s="10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s="32" customFormat="1">
      <c r="A395" s="42">
        <v>38</v>
      </c>
      <c r="B395" s="17">
        <v>4</v>
      </c>
      <c r="C395" s="36" t="s">
        <v>1799</v>
      </c>
      <c r="D395" s="17" t="s">
        <v>1270</v>
      </c>
      <c r="E395" s="29" t="s">
        <v>640</v>
      </c>
      <c r="F395" s="29" t="s">
        <v>641</v>
      </c>
      <c r="G395" s="29"/>
      <c r="H395" s="42">
        <v>22.291</v>
      </c>
      <c r="I395" s="42">
        <v>98928</v>
      </c>
      <c r="J395" s="27">
        <f t="shared" si="58"/>
        <v>3.5558521441420532</v>
      </c>
      <c r="K395" s="27">
        <f t="shared" si="59"/>
        <v>2.7818024861878454</v>
      </c>
      <c r="L395" s="14">
        <v>-0.23</v>
      </c>
      <c r="M395" s="27">
        <f t="shared" si="60"/>
        <v>3.7338835654715208</v>
      </c>
      <c r="N395" s="27"/>
      <c r="O395" s="10"/>
      <c r="P395" s="10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s="32" customFormat="1">
      <c r="A396" s="42">
        <v>39</v>
      </c>
      <c r="B396" s="17">
        <v>4</v>
      </c>
      <c r="C396" s="36" t="s">
        <v>1800</v>
      </c>
      <c r="D396" s="17" t="s">
        <v>1270</v>
      </c>
      <c r="E396" s="29" t="s">
        <v>642</v>
      </c>
      <c r="F396" s="29" t="s">
        <v>643</v>
      </c>
      <c r="G396" s="29"/>
      <c r="H396" s="42">
        <v>22.254000000000001</v>
      </c>
      <c r="I396" s="42">
        <v>173191</v>
      </c>
      <c r="J396" s="27">
        <f t="shared" si="58"/>
        <v>5.7105263157894735</v>
      </c>
      <c r="K396" s="27">
        <f t="shared" si="59"/>
        <v>4.9187442449355432</v>
      </c>
      <c r="L396" s="14">
        <v>-0.21</v>
      </c>
      <c r="M396" s="27">
        <f t="shared" si="60"/>
        <v>5.8768005506687988</v>
      </c>
      <c r="N396" s="27"/>
      <c r="O396" s="10"/>
      <c r="P396" s="10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s="32" customFormat="1">
      <c r="A397" s="42">
        <v>40</v>
      </c>
      <c r="B397" s="17">
        <v>4</v>
      </c>
      <c r="C397" s="36" t="s">
        <v>1801</v>
      </c>
      <c r="D397" s="17" t="s">
        <v>1270</v>
      </c>
      <c r="E397" s="29" t="s">
        <v>644</v>
      </c>
      <c r="F397" s="29" t="s">
        <v>645</v>
      </c>
      <c r="G397" s="29"/>
      <c r="H397" s="42">
        <v>22.811</v>
      </c>
      <c r="I397" s="42">
        <v>99418</v>
      </c>
      <c r="J397" s="27">
        <f t="shared" si="58"/>
        <v>3.5700690535600303</v>
      </c>
      <c r="K397" s="27">
        <f t="shared" si="59"/>
        <v>2.7959023941068137</v>
      </c>
      <c r="L397" s="14">
        <v>-0.19</v>
      </c>
      <c r="M397" s="27">
        <f t="shared" si="60"/>
        <v>3.7171607188561415</v>
      </c>
      <c r="N397" s="27"/>
      <c r="O397" s="10"/>
      <c r="P397" s="10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s="32" customFormat="1">
      <c r="A398" s="42">
        <v>41</v>
      </c>
      <c r="B398" s="17">
        <v>4</v>
      </c>
      <c r="C398" s="36" t="s">
        <v>1802</v>
      </c>
      <c r="D398" s="17" t="s">
        <v>1266</v>
      </c>
      <c r="E398" s="29" t="s">
        <v>646</v>
      </c>
      <c r="F398" s="29" t="s">
        <v>647</v>
      </c>
      <c r="G398" s="29"/>
      <c r="H398" s="42">
        <v>22.236000000000001</v>
      </c>
      <c r="I398" s="42">
        <v>124494</v>
      </c>
      <c r="J398" s="27">
        <f t="shared" si="58"/>
        <v>4.2976266465502233</v>
      </c>
      <c r="K398" s="27">
        <f t="shared" si="59"/>
        <v>3.5174723756906077</v>
      </c>
      <c r="L398" s="14">
        <v>-0.17</v>
      </c>
      <c r="M398" s="27">
        <f t="shared" si="60"/>
        <v>4.4302528725963581</v>
      </c>
      <c r="N398" s="27"/>
      <c r="O398" s="10"/>
      <c r="P398" s="10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s="32" customFormat="1">
      <c r="A399" s="42">
        <v>42</v>
      </c>
      <c r="B399" s="17">
        <v>4</v>
      </c>
      <c r="C399" s="36" t="s">
        <v>1803</v>
      </c>
      <c r="D399" s="17" t="s">
        <v>1270</v>
      </c>
      <c r="E399" s="29" t="s">
        <v>648</v>
      </c>
      <c r="F399" s="29" t="s">
        <v>649</v>
      </c>
      <c r="G399" s="29"/>
      <c r="H399" s="42">
        <v>22.222999999999999</v>
      </c>
      <c r="I399" s="42">
        <v>168277</v>
      </c>
      <c r="J399" s="27">
        <f t="shared" si="58"/>
        <v>5.5679510241977601</v>
      </c>
      <c r="K399" s="27">
        <f t="shared" si="59"/>
        <v>4.7773423112338858</v>
      </c>
      <c r="L399" s="14">
        <v>-0.15</v>
      </c>
      <c r="M399" s="27">
        <f t="shared" si="60"/>
        <v>5.6865423311423413</v>
      </c>
      <c r="N399" s="27"/>
      <c r="O399" s="10"/>
      <c r="P399" s="10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s="32" customFormat="1">
      <c r="A400" s="42">
        <v>43</v>
      </c>
      <c r="B400" s="17">
        <v>4</v>
      </c>
      <c r="C400" s="36" t="s">
        <v>1804</v>
      </c>
      <c r="D400" s="17" t="s">
        <v>1270</v>
      </c>
      <c r="E400" s="29" t="s">
        <v>650</v>
      </c>
      <c r="F400" s="29" t="s">
        <v>651</v>
      </c>
      <c r="G400" s="29"/>
      <c r="H400" s="42">
        <v>22.224</v>
      </c>
      <c r="I400" s="42">
        <v>49964</v>
      </c>
      <c r="J400" s="27">
        <f t="shared" si="58"/>
        <v>2.1352057099750477</v>
      </c>
      <c r="K400" s="27">
        <f t="shared" si="59"/>
        <v>1.372847605893186</v>
      </c>
      <c r="L400" s="14">
        <v>-0.13</v>
      </c>
      <c r="M400" s="27">
        <f t="shared" si="60"/>
        <v>2.2343122635056898</v>
      </c>
      <c r="N400" s="27"/>
      <c r="O400" s="10"/>
      <c r="P400" s="10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s="32" customFormat="1">
      <c r="A401" s="42">
        <v>44</v>
      </c>
      <c r="B401" s="17">
        <v>4</v>
      </c>
      <c r="C401" s="36" t="s">
        <v>1805</v>
      </c>
      <c r="D401" s="17" t="s">
        <v>1266</v>
      </c>
      <c r="E401" s="29" t="s">
        <v>652</v>
      </c>
      <c r="F401" s="29" t="s">
        <v>653</v>
      </c>
      <c r="G401" s="29"/>
      <c r="H401" s="42">
        <v>22.218</v>
      </c>
      <c r="I401" s="42">
        <v>109821</v>
      </c>
      <c r="J401" s="27">
        <f t="shared" si="58"/>
        <v>3.8719027447339407</v>
      </c>
      <c r="K401" s="27">
        <f t="shared" si="59"/>
        <v>3.0952520718232042</v>
      </c>
      <c r="L401" s="14">
        <v>-0.1</v>
      </c>
      <c r="M401" s="27">
        <f t="shared" si="60"/>
        <v>3.9495678120250144</v>
      </c>
      <c r="N401" s="27"/>
      <c r="O401" s="10"/>
      <c r="P401" s="10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s="32" customFormat="1">
      <c r="A402" s="42">
        <v>45</v>
      </c>
      <c r="B402" s="17">
        <v>4</v>
      </c>
      <c r="C402" s="36" t="s">
        <v>1806</v>
      </c>
      <c r="D402" s="17" t="s">
        <v>1270</v>
      </c>
      <c r="E402" s="29" t="s">
        <v>654</v>
      </c>
      <c r="F402" s="29" t="s">
        <v>655</v>
      </c>
      <c r="G402" s="29"/>
      <c r="H402" s="42">
        <v>22.213999999999999</v>
      </c>
      <c r="I402" s="42">
        <v>42640</v>
      </c>
      <c r="J402" s="27">
        <f t="shared" si="58"/>
        <v>1.9227064353275691</v>
      </c>
      <c r="K402" s="27">
        <f t="shared" si="59"/>
        <v>1.1620971454880293</v>
      </c>
      <c r="L402" s="14">
        <v>-0.08</v>
      </c>
      <c r="M402" s="27">
        <f t="shared" si="60"/>
        <v>1.9835551785147323</v>
      </c>
      <c r="N402" s="27"/>
      <c r="O402" s="10"/>
      <c r="P402" s="10"/>
      <c r="Q402" s="28"/>
      <c r="R402" s="29" t="s">
        <v>1838</v>
      </c>
      <c r="S402" s="29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s="32" customFormat="1">
      <c r="A403" s="42">
        <v>46</v>
      </c>
      <c r="B403" s="17">
        <v>4</v>
      </c>
      <c r="C403" s="36" t="s">
        <v>1495</v>
      </c>
      <c r="D403" s="17" t="s">
        <v>1266</v>
      </c>
      <c r="E403" s="29" t="s">
        <v>656</v>
      </c>
      <c r="F403" s="29" t="s">
        <v>657</v>
      </c>
      <c r="G403" s="29"/>
      <c r="H403" s="42">
        <v>22.209</v>
      </c>
      <c r="I403" s="42">
        <v>58464</v>
      </c>
      <c r="J403" s="27">
        <f t="shared" si="58"/>
        <v>2.3818255672256718</v>
      </c>
      <c r="K403" s="27">
        <f t="shared" si="59"/>
        <v>1.6174378453038674</v>
      </c>
      <c r="L403" s="14">
        <v>-0.06</v>
      </c>
      <c r="M403" s="27">
        <f t="shared" si="60"/>
        <v>2.4276888305409803</v>
      </c>
      <c r="N403" s="27"/>
      <c r="O403" s="10"/>
      <c r="P403" s="10"/>
      <c r="Q403" s="28"/>
      <c r="R403" s="21" t="s">
        <v>1826</v>
      </c>
      <c r="S403" s="21" t="s">
        <v>94</v>
      </c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s="32" customFormat="1">
      <c r="A404" s="42">
        <v>47</v>
      </c>
      <c r="B404" s="17">
        <v>4</v>
      </c>
      <c r="C404" s="36" t="s">
        <v>1496</v>
      </c>
      <c r="D404" s="17" t="s">
        <v>1266</v>
      </c>
      <c r="E404" s="29" t="s">
        <v>658</v>
      </c>
      <c r="F404" s="29" t="s">
        <v>659</v>
      </c>
      <c r="G404" s="29"/>
      <c r="H404" s="42">
        <v>22.213999999999999</v>
      </c>
      <c r="I404" s="42">
        <v>131309</v>
      </c>
      <c r="J404" s="27">
        <f t="shared" si="58"/>
        <v>4.4953577438635177</v>
      </c>
      <c r="K404" s="27">
        <f t="shared" si="59"/>
        <v>3.7135761970534071</v>
      </c>
      <c r="L404" s="14">
        <v>-0.04</v>
      </c>
      <c r="M404" s="27">
        <f t="shared" si="60"/>
        <v>4.5266290057359218</v>
      </c>
      <c r="N404" s="27"/>
      <c r="O404" s="10"/>
      <c r="P404" s="10"/>
      <c r="Q404" s="28"/>
      <c r="R404" s="28">
        <v>10</v>
      </c>
      <c r="S404" s="28">
        <v>327640</v>
      </c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s="32" customFormat="1">
      <c r="A405" s="42">
        <v>48</v>
      </c>
      <c r="B405" s="17">
        <v>4</v>
      </c>
      <c r="C405" s="36" t="s">
        <v>1497</v>
      </c>
      <c r="D405" s="17" t="s">
        <v>1270</v>
      </c>
      <c r="E405" s="29" t="s">
        <v>660</v>
      </c>
      <c r="F405" s="29" t="s">
        <v>661</v>
      </c>
      <c r="G405" s="29"/>
      <c r="H405" s="42">
        <v>22.206</v>
      </c>
      <c r="I405" s="42">
        <v>114472</v>
      </c>
      <c r="J405" s="27">
        <f t="shared" si="58"/>
        <v>4.006847327801311</v>
      </c>
      <c r="K405" s="27">
        <f t="shared" si="59"/>
        <v>3.2290860957642726</v>
      </c>
      <c r="L405" s="14">
        <v>-0.02</v>
      </c>
      <c r="M405" s="27">
        <f t="shared" si="60"/>
        <v>4.0224025524420517</v>
      </c>
      <c r="N405" s="27"/>
      <c r="O405" s="10"/>
      <c r="P405" s="10"/>
      <c r="Q405" s="28"/>
      <c r="R405" s="28">
        <v>5</v>
      </c>
      <c r="S405" s="28">
        <v>133823</v>
      </c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s="32" customFormat="1">
      <c r="A406" s="42">
        <v>49</v>
      </c>
      <c r="B406" s="17"/>
      <c r="C406" s="36"/>
      <c r="D406" s="17"/>
      <c r="E406" s="29" t="s">
        <v>562</v>
      </c>
      <c r="F406" s="29" t="s">
        <v>105</v>
      </c>
      <c r="G406" s="20" t="s">
        <v>126</v>
      </c>
      <c r="H406" s="42">
        <v>22.213000000000001</v>
      </c>
      <c r="I406" s="22">
        <v>327640</v>
      </c>
      <c r="J406" s="27">
        <f t="shared" si="58"/>
        <v>10.19172517843672</v>
      </c>
      <c r="K406" s="27">
        <f t="shared" si="59"/>
        <v>9.3630639963167592</v>
      </c>
      <c r="L406" s="14"/>
      <c r="M406" s="27"/>
      <c r="N406" s="27"/>
      <c r="O406" s="10"/>
      <c r="P406" s="10"/>
      <c r="Q406" s="28"/>
      <c r="R406" s="28">
        <v>1</v>
      </c>
      <c r="S406" s="28">
        <v>19103</v>
      </c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s="32" customFormat="1">
      <c r="A407" s="42">
        <v>50</v>
      </c>
      <c r="B407" s="17"/>
      <c r="C407" s="36"/>
      <c r="D407" s="17"/>
      <c r="E407" s="29" t="s">
        <v>560</v>
      </c>
      <c r="F407" s="29" t="s">
        <v>100</v>
      </c>
      <c r="G407" s="20" t="s">
        <v>122</v>
      </c>
      <c r="H407" s="42">
        <v>22.216999999999999</v>
      </c>
      <c r="I407" s="22">
        <v>133823</v>
      </c>
      <c r="J407" s="27">
        <f t="shared" si="58"/>
        <v>4.568299193407996</v>
      </c>
      <c r="K407" s="27">
        <f t="shared" si="59"/>
        <v>3.7859173572744016</v>
      </c>
      <c r="L407" s="14"/>
      <c r="M407" s="27"/>
      <c r="N407" s="27"/>
      <c r="O407" s="10"/>
      <c r="P407" s="10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s="32" customFormat="1">
      <c r="A408" s="42">
        <v>51</v>
      </c>
      <c r="B408" s="17"/>
      <c r="C408" s="36"/>
      <c r="D408" s="17"/>
      <c r="E408" s="29" t="s">
        <v>557</v>
      </c>
      <c r="F408" s="29" t="s">
        <v>639</v>
      </c>
      <c r="G408" s="20" t="s">
        <v>114</v>
      </c>
      <c r="H408" s="42">
        <v>22.210999999999999</v>
      </c>
      <c r="I408" s="22">
        <v>19103</v>
      </c>
      <c r="J408" s="27">
        <f t="shared" si="58"/>
        <v>1.2398015435501655</v>
      </c>
      <c r="K408" s="27">
        <f t="shared" si="59"/>
        <v>0.48481238489871087</v>
      </c>
      <c r="L408" s="14"/>
      <c r="M408" s="27"/>
      <c r="N408" s="27"/>
      <c r="O408" s="10"/>
      <c r="P408" s="10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s="32" customFormat="1">
      <c r="A409" s="42">
        <v>52</v>
      </c>
      <c r="B409" s="17">
        <v>4</v>
      </c>
      <c r="C409" s="36" t="s">
        <v>1498</v>
      </c>
      <c r="D409" s="17" t="s">
        <v>1264</v>
      </c>
      <c r="E409" s="29" t="s">
        <v>662</v>
      </c>
      <c r="F409" s="29" t="s">
        <v>663</v>
      </c>
      <c r="G409" s="29"/>
      <c r="H409" s="42">
        <v>22.207000000000001</v>
      </c>
      <c r="I409" s="42">
        <v>61029</v>
      </c>
      <c r="J409" s="27">
        <f t="shared" si="58"/>
        <v>2.4562467359136542</v>
      </c>
      <c r="K409" s="27">
        <f t="shared" si="59"/>
        <v>1.6912465469613258</v>
      </c>
      <c r="L409" s="14">
        <f>1/(99-51)</f>
        <v>2.0833333333333332E-2</v>
      </c>
      <c r="M409" s="27">
        <f>K409+L409*(K409-J409)</f>
        <v>1.675309043024819</v>
      </c>
      <c r="N409" s="27"/>
      <c r="O409" s="10"/>
      <c r="P409" s="10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s="32" customFormat="1">
      <c r="A410" s="42">
        <v>53</v>
      </c>
      <c r="B410" s="17">
        <v>4</v>
      </c>
      <c r="C410" s="36" t="s">
        <v>1499</v>
      </c>
      <c r="D410" s="17" t="s">
        <v>1264</v>
      </c>
      <c r="E410" s="29" t="s">
        <v>664</v>
      </c>
      <c r="F410" s="29" t="s">
        <v>665</v>
      </c>
      <c r="G410" s="29"/>
      <c r="H410" s="42">
        <v>22.696000000000002</v>
      </c>
      <c r="I410" s="42">
        <v>76126</v>
      </c>
      <c r="J410" s="27">
        <f t="shared" si="58"/>
        <v>2.894272616491615</v>
      </c>
      <c r="K410" s="27">
        <f t="shared" si="59"/>
        <v>2.1256675874769795</v>
      </c>
      <c r="L410" s="14">
        <f>$L$409+L409</f>
        <v>4.1666666666666664E-2</v>
      </c>
      <c r="M410" s="27">
        <f t="shared" ref="M410:M456" si="61">K410+L410*(K410-J410)</f>
        <v>2.0936423779347031</v>
      </c>
      <c r="N410" s="27"/>
      <c r="O410" s="10"/>
      <c r="P410" s="10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s="32" customFormat="1">
      <c r="A411" s="42">
        <v>54</v>
      </c>
      <c r="B411" s="17">
        <v>4</v>
      </c>
      <c r="C411" s="36" t="s">
        <v>1500</v>
      </c>
      <c r="D411" s="17" t="s">
        <v>1270</v>
      </c>
      <c r="E411" s="29" t="s">
        <v>666</v>
      </c>
      <c r="F411" s="29" t="s">
        <v>667</v>
      </c>
      <c r="G411" s="29"/>
      <c r="H411" s="42">
        <v>22.210999999999999</v>
      </c>
      <c r="I411" s="42">
        <v>65945</v>
      </c>
      <c r="J411" s="27">
        <f t="shared" si="58"/>
        <v>2.5988800557070735</v>
      </c>
      <c r="K411" s="27">
        <f t="shared" si="59"/>
        <v>1.8327060313075505</v>
      </c>
      <c r="L411" s="14">
        <f t="shared" ref="L411:L456" si="62">$L$409+L410</f>
        <v>6.25E-2</v>
      </c>
      <c r="M411" s="27">
        <f t="shared" si="61"/>
        <v>1.7848201547825804</v>
      </c>
      <c r="N411" s="27"/>
      <c r="O411" s="10"/>
      <c r="P411" s="10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s="32" customFormat="1">
      <c r="A412" s="42">
        <v>55</v>
      </c>
      <c r="B412" s="17">
        <v>4</v>
      </c>
      <c r="C412" s="36" t="s">
        <v>1501</v>
      </c>
      <c r="D412" s="17" t="s">
        <v>1266</v>
      </c>
      <c r="E412" s="29" t="s">
        <v>668</v>
      </c>
      <c r="F412" s="29" t="s">
        <v>669</v>
      </c>
      <c r="G412" s="29"/>
      <c r="H412" s="42">
        <v>22.274000000000001</v>
      </c>
      <c r="I412" s="42">
        <v>33114</v>
      </c>
      <c r="J412" s="27">
        <f t="shared" si="58"/>
        <v>1.6463181106017524</v>
      </c>
      <c r="K412" s="27">
        <f t="shared" si="59"/>
        <v>0.8879834254143647</v>
      </c>
      <c r="L412" s="14">
        <f t="shared" si="62"/>
        <v>8.3333333333333329E-2</v>
      </c>
      <c r="M412" s="27">
        <f t="shared" si="61"/>
        <v>0.82478886831541576</v>
      </c>
      <c r="N412" s="27"/>
      <c r="O412" s="10"/>
      <c r="P412" s="10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s="32" customFormat="1">
      <c r="A413" s="42">
        <v>56</v>
      </c>
      <c r="B413" s="17">
        <v>4</v>
      </c>
      <c r="C413" s="36" t="s">
        <v>1502</v>
      </c>
      <c r="D413" s="17" t="s">
        <v>1270</v>
      </c>
      <c r="E413" s="29" t="s">
        <v>670</v>
      </c>
      <c r="F413" s="29" t="s">
        <v>671</v>
      </c>
      <c r="G413" s="29"/>
      <c r="H413" s="42">
        <v>22.172999999999998</v>
      </c>
      <c r="I413" s="42">
        <v>68366</v>
      </c>
      <c r="J413" s="27">
        <f t="shared" si="58"/>
        <v>2.6691231938722217</v>
      </c>
      <c r="K413" s="27">
        <f t="shared" si="59"/>
        <v>1.9023710865561694</v>
      </c>
      <c r="L413" s="14">
        <f t="shared" si="62"/>
        <v>0.10416666666666666</v>
      </c>
      <c r="M413" s="27">
        <f t="shared" si="61"/>
        <v>1.822501075377414</v>
      </c>
      <c r="N413" s="27"/>
      <c r="O413" s="10"/>
      <c r="P413" s="10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s="32" customFormat="1">
      <c r="A414" s="42">
        <v>57</v>
      </c>
      <c r="B414" s="17">
        <v>4</v>
      </c>
      <c r="C414" s="36" t="s">
        <v>1503</v>
      </c>
      <c r="D414" s="17" t="s">
        <v>1270</v>
      </c>
      <c r="E414" s="29" t="s">
        <v>672</v>
      </c>
      <c r="F414" s="29" t="s">
        <v>673</v>
      </c>
      <c r="G414" s="29"/>
      <c r="H414" s="42">
        <v>22.157</v>
      </c>
      <c r="I414" s="42">
        <v>72763</v>
      </c>
      <c r="J414" s="27">
        <f t="shared" si="58"/>
        <v>2.7966981953229268</v>
      </c>
      <c r="K414" s="27">
        <f t="shared" si="59"/>
        <v>2.0288961786372006</v>
      </c>
      <c r="L414" s="14">
        <f t="shared" si="62"/>
        <v>0.12499999999999999</v>
      </c>
      <c r="M414" s="27">
        <f t="shared" si="61"/>
        <v>1.9329209265514848</v>
      </c>
      <c r="N414" s="27"/>
      <c r="O414" s="10"/>
      <c r="P414" s="10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s="32" customFormat="1">
      <c r="A415" s="42">
        <v>58</v>
      </c>
      <c r="B415" s="17">
        <v>4</v>
      </c>
      <c r="C415" s="36" t="s">
        <v>1504</v>
      </c>
      <c r="D415" s="17" t="s">
        <v>1266</v>
      </c>
      <c r="E415" s="29" t="s">
        <v>674</v>
      </c>
      <c r="F415" s="29" t="s">
        <v>675</v>
      </c>
      <c r="G415" s="29"/>
      <c r="H415" s="42">
        <v>22.154</v>
      </c>
      <c r="I415" s="42">
        <v>113374</v>
      </c>
      <c r="J415" s="27">
        <f t="shared" si="58"/>
        <v>3.9749898450647017</v>
      </c>
      <c r="K415" s="27">
        <f t="shared" si="59"/>
        <v>3.1974907918968691</v>
      </c>
      <c r="L415" s="14">
        <f t="shared" si="62"/>
        <v>0.14583333333333331</v>
      </c>
      <c r="M415" s="27">
        <f t="shared" si="61"/>
        <v>3.0841055133098934</v>
      </c>
      <c r="N415" s="27"/>
      <c r="O415" s="10"/>
      <c r="P415" s="10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s="32" customFormat="1">
      <c r="A416" s="42">
        <v>59</v>
      </c>
      <c r="B416" s="17">
        <v>4</v>
      </c>
      <c r="C416" s="36" t="s">
        <v>1505</v>
      </c>
      <c r="D416" s="17" t="s">
        <v>1266</v>
      </c>
      <c r="E416" s="29" t="s">
        <v>676</v>
      </c>
      <c r="F416" s="29" t="s">
        <v>677</v>
      </c>
      <c r="G416" s="29"/>
      <c r="H416" s="42">
        <v>22.164999999999999</v>
      </c>
      <c r="I416" s="42">
        <v>76846</v>
      </c>
      <c r="J416" s="27">
        <f t="shared" si="58"/>
        <v>2.9151627691057853</v>
      </c>
      <c r="K416" s="27">
        <f t="shared" si="59"/>
        <v>2.1463858195211785</v>
      </c>
      <c r="L416" s="14">
        <f t="shared" si="62"/>
        <v>0.16666666666666666</v>
      </c>
      <c r="M416" s="27">
        <f t="shared" si="61"/>
        <v>2.0182563279237442</v>
      </c>
      <c r="N416" s="27"/>
      <c r="O416" s="10"/>
      <c r="P416" s="10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s="32" customFormat="1">
      <c r="A417" s="42">
        <v>60</v>
      </c>
      <c r="B417" s="17">
        <v>4</v>
      </c>
      <c r="C417" s="36" t="s">
        <v>1506</v>
      </c>
      <c r="D417" s="17" t="s">
        <v>1266</v>
      </c>
      <c r="E417" s="29" t="s">
        <v>678</v>
      </c>
      <c r="F417" s="29" t="s">
        <v>679</v>
      </c>
      <c r="G417" s="29"/>
      <c r="H417" s="42">
        <v>22.132000000000001</v>
      </c>
      <c r="I417" s="42">
        <v>365832</v>
      </c>
      <c r="J417" s="27">
        <f t="shared" si="58"/>
        <v>11.299831718215053</v>
      </c>
      <c r="K417" s="27">
        <f t="shared" si="59"/>
        <v>10.462051104972376</v>
      </c>
      <c r="L417" s="14">
        <f t="shared" si="62"/>
        <v>0.1875</v>
      </c>
      <c r="M417" s="27">
        <f t="shared" si="61"/>
        <v>10.304967239989374</v>
      </c>
      <c r="N417" s="27"/>
      <c r="O417" s="10"/>
      <c r="P417" s="10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s="32" customFormat="1">
      <c r="A418" s="42">
        <v>61</v>
      </c>
      <c r="B418" s="17">
        <v>4</v>
      </c>
      <c r="C418" s="36" t="s">
        <v>1507</v>
      </c>
      <c r="D418" s="17" t="s">
        <v>1266</v>
      </c>
      <c r="E418" s="29" t="s">
        <v>680</v>
      </c>
      <c r="F418" s="29" t="s">
        <v>681</v>
      </c>
      <c r="G418" s="29"/>
      <c r="H418" s="42">
        <v>22.201000000000001</v>
      </c>
      <c r="I418" s="42">
        <v>74958</v>
      </c>
      <c r="J418" s="27">
        <f t="shared" si="58"/>
        <v>2.8603841466952939</v>
      </c>
      <c r="K418" s="27">
        <f t="shared" si="59"/>
        <v>2.0920580110497236</v>
      </c>
      <c r="L418" s="14">
        <f t="shared" si="62"/>
        <v>0.20833333333333334</v>
      </c>
      <c r="M418" s="27">
        <f t="shared" si="61"/>
        <v>1.9319900661235629</v>
      </c>
      <c r="N418" s="27"/>
      <c r="O418" s="10"/>
      <c r="P418" s="10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s="32" customFormat="1">
      <c r="A419" s="42">
        <v>62</v>
      </c>
      <c r="B419" s="17">
        <v>4</v>
      </c>
      <c r="C419" s="36" t="s">
        <v>1508</v>
      </c>
      <c r="D419" s="17" t="s">
        <v>1270</v>
      </c>
      <c r="E419" s="29" t="s">
        <v>682</v>
      </c>
      <c r="F419" s="29" t="s">
        <v>683</v>
      </c>
      <c r="G419" s="29"/>
      <c r="H419" s="42">
        <v>22.158999999999999</v>
      </c>
      <c r="I419" s="42">
        <v>377517</v>
      </c>
      <c r="J419" s="27">
        <f t="shared" si="58"/>
        <v>11.638861486682528</v>
      </c>
      <c r="K419" s="27">
        <f t="shared" si="59"/>
        <v>10.798290745856354</v>
      </c>
      <c r="L419" s="14">
        <f t="shared" si="62"/>
        <v>0.22916666666666669</v>
      </c>
      <c r="M419" s="27">
        <f t="shared" si="61"/>
        <v>10.605659951083689</v>
      </c>
      <c r="N419" s="27"/>
      <c r="O419" s="10"/>
      <c r="P419" s="10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s="32" customFormat="1">
      <c r="A420" s="42">
        <v>63</v>
      </c>
      <c r="B420" s="17">
        <v>4</v>
      </c>
      <c r="C420" s="36" t="s">
        <v>1509</v>
      </c>
      <c r="D420" s="17" t="s">
        <v>1270</v>
      </c>
      <c r="E420" s="29" t="s">
        <v>684</v>
      </c>
      <c r="F420" s="29" t="s">
        <v>685</v>
      </c>
      <c r="G420" s="29"/>
      <c r="H420" s="42">
        <v>22.187999999999999</v>
      </c>
      <c r="I420" s="42">
        <v>119189</v>
      </c>
      <c r="J420" s="27">
        <f t="shared" si="58"/>
        <v>4.1437068415249811</v>
      </c>
      <c r="K420" s="27">
        <f t="shared" si="59"/>
        <v>3.364819290976059</v>
      </c>
      <c r="L420" s="14">
        <f t="shared" si="62"/>
        <v>0.25</v>
      </c>
      <c r="M420" s="27">
        <f t="shared" si="61"/>
        <v>3.1700974033388283</v>
      </c>
      <c r="N420" s="27"/>
      <c r="O420" s="10"/>
      <c r="P420" s="10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s="32" customFormat="1">
      <c r="A421" s="42">
        <v>64</v>
      </c>
      <c r="B421" s="17">
        <v>4</v>
      </c>
      <c r="C421" s="36" t="s">
        <v>1510</v>
      </c>
      <c r="D421" s="17" t="s">
        <v>1270</v>
      </c>
      <c r="E421" s="29" t="s">
        <v>686</v>
      </c>
      <c r="F421" s="29" t="s">
        <v>687</v>
      </c>
      <c r="G421" s="29"/>
      <c r="H421" s="42">
        <v>22.332999999999998</v>
      </c>
      <c r="I421" s="42">
        <v>121809</v>
      </c>
      <c r="J421" s="27">
        <f t="shared" si="58"/>
        <v>4.2197237857598795</v>
      </c>
      <c r="K421" s="27">
        <f t="shared" si="59"/>
        <v>3.440210635359116</v>
      </c>
      <c r="L421" s="14">
        <f t="shared" si="62"/>
        <v>0.27083333333333331</v>
      </c>
      <c r="M421" s="27">
        <f t="shared" si="61"/>
        <v>3.2290924904589091</v>
      </c>
      <c r="N421" s="27"/>
      <c r="O421" s="10"/>
      <c r="P421" s="10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s="32" customFormat="1">
      <c r="A422" s="42">
        <v>65</v>
      </c>
      <c r="B422" s="17">
        <v>4</v>
      </c>
      <c r="C422" s="36" t="s">
        <v>1511</v>
      </c>
      <c r="D422" s="17" t="s">
        <v>1266</v>
      </c>
      <c r="E422" s="29" t="s">
        <v>892</v>
      </c>
      <c r="F422" s="29" t="s">
        <v>893</v>
      </c>
      <c r="G422" s="29"/>
      <c r="H422" s="42">
        <v>22.164999999999999</v>
      </c>
      <c r="I422" s="42">
        <v>174200</v>
      </c>
      <c r="J422" s="27">
        <f t="shared" si="58"/>
        <v>5.7398015435501657</v>
      </c>
      <c r="K422" s="27">
        <f t="shared" si="59"/>
        <v>4.9477785451197054</v>
      </c>
      <c r="L422" s="14">
        <f t="shared" si="62"/>
        <v>0.29166666666666663</v>
      </c>
      <c r="M422" s="27">
        <f t="shared" si="61"/>
        <v>4.7167718372441545</v>
      </c>
      <c r="N422" s="27"/>
      <c r="O422" s="10"/>
      <c r="P422" s="10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s="32" customFormat="1">
      <c r="A423" s="42">
        <v>66</v>
      </c>
      <c r="B423" s="17">
        <v>4</v>
      </c>
      <c r="C423" s="36" t="s">
        <v>1512</v>
      </c>
      <c r="D423" s="17" t="s">
        <v>1270</v>
      </c>
      <c r="E423" s="29" t="s">
        <v>894</v>
      </c>
      <c r="F423" s="29" t="s">
        <v>895</v>
      </c>
      <c r="G423" s="29"/>
      <c r="H423" s="42">
        <v>22.172000000000001</v>
      </c>
      <c r="I423" s="42">
        <v>160479</v>
      </c>
      <c r="J423" s="27">
        <f t="shared" ref="J423:J462" si="63">(I423+23628)/34466</f>
        <v>5.3416990657459529</v>
      </c>
      <c r="K423" s="27">
        <f t="shared" ref="K423:K456" si="64">(I423-2254.8)/34752</f>
        <v>4.5529523480662988</v>
      </c>
      <c r="L423" s="14">
        <f t="shared" si="62"/>
        <v>0.31249999999999994</v>
      </c>
      <c r="M423" s="27">
        <f t="shared" si="61"/>
        <v>4.3064689987914067</v>
      </c>
      <c r="N423" s="27"/>
      <c r="O423" s="10"/>
      <c r="P423" s="10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s="32" customFormat="1">
      <c r="A424" s="42">
        <v>67</v>
      </c>
      <c r="B424" s="17">
        <v>4</v>
      </c>
      <c r="C424" s="36" t="s">
        <v>1513</v>
      </c>
      <c r="D424" s="17" t="s">
        <v>1266</v>
      </c>
      <c r="E424" s="29" t="s">
        <v>896</v>
      </c>
      <c r="F424" s="29" t="s">
        <v>897</v>
      </c>
      <c r="G424" s="29"/>
      <c r="H424" s="42">
        <v>22.161000000000001</v>
      </c>
      <c r="I424" s="42">
        <v>94892</v>
      </c>
      <c r="J424" s="27">
        <f t="shared" si="63"/>
        <v>3.4387512330992864</v>
      </c>
      <c r="K424" s="27">
        <f t="shared" si="64"/>
        <v>2.6656652854511971</v>
      </c>
      <c r="L424" s="14">
        <f t="shared" si="62"/>
        <v>0.33333333333333326</v>
      </c>
      <c r="M424" s="27">
        <f t="shared" si="61"/>
        <v>2.4079699695685006</v>
      </c>
      <c r="N424" s="27"/>
      <c r="O424" s="10"/>
      <c r="P424" s="10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s="32" customFormat="1">
      <c r="A425" s="42">
        <v>68</v>
      </c>
      <c r="B425" s="17">
        <v>4</v>
      </c>
      <c r="C425" s="36" t="s">
        <v>1514</v>
      </c>
      <c r="D425" s="17" t="s">
        <v>1266</v>
      </c>
      <c r="E425" s="29" t="s">
        <v>898</v>
      </c>
      <c r="F425" s="29" t="s">
        <v>899</v>
      </c>
      <c r="G425" s="29"/>
      <c r="H425" s="42">
        <v>22.992999999999999</v>
      </c>
      <c r="I425" s="42">
        <v>52291</v>
      </c>
      <c r="J425" s="27">
        <f t="shared" si="63"/>
        <v>2.202721522660013</v>
      </c>
      <c r="K425" s="27">
        <f t="shared" si="64"/>
        <v>1.4398077808471454</v>
      </c>
      <c r="L425" s="14">
        <f t="shared" si="62"/>
        <v>0.35416666666666657</v>
      </c>
      <c r="M425" s="27">
        <f t="shared" si="61"/>
        <v>1.1696091639550883</v>
      </c>
      <c r="N425" s="27"/>
      <c r="O425" s="10"/>
      <c r="P425" s="10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s="32" customFormat="1">
      <c r="A426" s="42">
        <v>69</v>
      </c>
      <c r="B426" s="17">
        <v>4</v>
      </c>
      <c r="C426" s="36" t="s">
        <v>1515</v>
      </c>
      <c r="D426" s="17" t="s">
        <v>1270</v>
      </c>
      <c r="E426" s="29" t="s">
        <v>900</v>
      </c>
      <c r="F426" s="29" t="s">
        <v>901</v>
      </c>
      <c r="G426" s="29"/>
      <c r="H426" s="42">
        <v>22.151</v>
      </c>
      <c r="I426" s="42">
        <v>71068</v>
      </c>
      <c r="J426" s="27">
        <f t="shared" si="63"/>
        <v>2.7475192943770672</v>
      </c>
      <c r="K426" s="27">
        <f t="shared" si="64"/>
        <v>1.9801220073664825</v>
      </c>
      <c r="L426" s="14">
        <f t="shared" si="62"/>
        <v>0.37499999999999989</v>
      </c>
      <c r="M426" s="27">
        <f t="shared" si="61"/>
        <v>1.6923480247375133</v>
      </c>
      <c r="N426" s="27"/>
      <c r="O426" s="10"/>
      <c r="P426" s="10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s="32" customFormat="1">
      <c r="A427" s="42">
        <v>70</v>
      </c>
      <c r="B427" s="17">
        <v>4</v>
      </c>
      <c r="C427" s="36" t="s">
        <v>1516</v>
      </c>
      <c r="D427" s="17" t="s">
        <v>1266</v>
      </c>
      <c r="E427" s="29" t="s">
        <v>902</v>
      </c>
      <c r="F427" s="29" t="s">
        <v>903</v>
      </c>
      <c r="G427" s="29"/>
      <c r="H427" s="42">
        <v>22.152999999999999</v>
      </c>
      <c r="I427" s="42">
        <v>57121</v>
      </c>
      <c r="J427" s="27">
        <f t="shared" si="63"/>
        <v>2.3428596297800732</v>
      </c>
      <c r="K427" s="27">
        <f t="shared" si="64"/>
        <v>1.5787925874769797</v>
      </c>
      <c r="L427" s="14">
        <f t="shared" si="62"/>
        <v>0.3958333333333332</v>
      </c>
      <c r="M427" s="27">
        <f t="shared" si="61"/>
        <v>1.2763493832320054</v>
      </c>
      <c r="N427" s="27"/>
      <c r="O427" s="10"/>
      <c r="P427" s="10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s="32" customFormat="1">
      <c r="A428" s="42">
        <v>71</v>
      </c>
      <c r="B428" s="17">
        <v>4</v>
      </c>
      <c r="C428" s="36" t="s">
        <v>1517</v>
      </c>
      <c r="D428" s="17" t="s">
        <v>1270</v>
      </c>
      <c r="E428" s="29" t="s">
        <v>904</v>
      </c>
      <c r="F428" s="29" t="s">
        <v>905</v>
      </c>
      <c r="G428" s="29"/>
      <c r="H428" s="42">
        <v>22.167999999999999</v>
      </c>
      <c r="I428" s="42">
        <v>64075</v>
      </c>
      <c r="J428" s="27">
        <f t="shared" si="63"/>
        <v>2.5446236871119363</v>
      </c>
      <c r="K428" s="27">
        <f t="shared" si="64"/>
        <v>1.7788961786372006</v>
      </c>
      <c r="L428" s="14">
        <f t="shared" si="62"/>
        <v>0.41666666666666652</v>
      </c>
      <c r="M428" s="27">
        <f t="shared" si="61"/>
        <v>1.4598430501060609</v>
      </c>
      <c r="N428" s="27"/>
      <c r="O428" s="10"/>
      <c r="P428" s="10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s="32" customFormat="1">
      <c r="A429" s="42">
        <v>72</v>
      </c>
      <c r="B429" s="17">
        <v>4</v>
      </c>
      <c r="C429" s="36" t="s">
        <v>1518</v>
      </c>
      <c r="D429" s="17" t="s">
        <v>1270</v>
      </c>
      <c r="E429" s="29" t="s">
        <v>906</v>
      </c>
      <c r="F429" s="29" t="s">
        <v>907</v>
      </c>
      <c r="G429" s="29"/>
      <c r="H429" s="42">
        <v>22.152000000000001</v>
      </c>
      <c r="I429" s="42">
        <v>75647</v>
      </c>
      <c r="J429" s="27">
        <f t="shared" si="63"/>
        <v>2.8803748621830207</v>
      </c>
      <c r="K429" s="27">
        <f t="shared" si="64"/>
        <v>2.1118842081031306</v>
      </c>
      <c r="L429" s="14">
        <f t="shared" si="62"/>
        <v>0.43749999999999983</v>
      </c>
      <c r="M429" s="27">
        <f t="shared" si="61"/>
        <v>1.7756695469431789</v>
      </c>
      <c r="N429" s="27"/>
      <c r="O429" s="10"/>
      <c r="P429" s="10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s="32" customFormat="1">
      <c r="A430" s="42">
        <v>73</v>
      </c>
      <c r="B430" s="17">
        <v>4</v>
      </c>
      <c r="C430" s="36" t="s">
        <v>1519</v>
      </c>
      <c r="D430" s="17" t="s">
        <v>1266</v>
      </c>
      <c r="E430" s="29" t="s">
        <v>908</v>
      </c>
      <c r="F430" s="29" t="s">
        <v>909</v>
      </c>
      <c r="G430" s="29"/>
      <c r="H430" s="42">
        <v>22.137</v>
      </c>
      <c r="I430" s="42">
        <v>26396</v>
      </c>
      <c r="J430" s="27">
        <f t="shared" si="63"/>
        <v>1.4514013810712005</v>
      </c>
      <c r="K430" s="27">
        <f t="shared" si="64"/>
        <v>0.69467081031307554</v>
      </c>
      <c r="L430" s="14">
        <f t="shared" si="62"/>
        <v>0.45833333333333315</v>
      </c>
      <c r="M430" s="27">
        <f t="shared" si="61"/>
        <v>0.34783596538226841</v>
      </c>
      <c r="N430" s="27"/>
      <c r="O430" s="10"/>
      <c r="P430" s="10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s="32" customFormat="1">
      <c r="A431" s="42">
        <v>74</v>
      </c>
      <c r="B431" s="17">
        <v>4</v>
      </c>
      <c r="C431" s="36" t="s">
        <v>1520</v>
      </c>
      <c r="D431" s="17" t="s">
        <v>1264</v>
      </c>
      <c r="E431" s="29" t="s">
        <v>910</v>
      </c>
      <c r="F431" s="29" t="s">
        <v>911</v>
      </c>
      <c r="G431" s="29"/>
      <c r="H431" s="42">
        <v>22.123999999999999</v>
      </c>
      <c r="I431" s="42">
        <v>196277</v>
      </c>
      <c r="J431" s="27">
        <f t="shared" si="63"/>
        <v>6.3803458480821682</v>
      </c>
      <c r="K431" s="27">
        <f t="shared" si="64"/>
        <v>5.5830513351749547</v>
      </c>
      <c r="L431" s="14">
        <f t="shared" si="62"/>
        <v>0.47916666666666646</v>
      </c>
      <c r="M431" s="27">
        <f t="shared" si="61"/>
        <v>5.2010143810735814</v>
      </c>
      <c r="N431" s="27"/>
      <c r="O431" s="10"/>
      <c r="P431" s="10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s="32" customFormat="1">
      <c r="A432" s="42">
        <v>75</v>
      </c>
      <c r="B432" s="17">
        <v>4</v>
      </c>
      <c r="C432" s="36" t="s">
        <v>1496</v>
      </c>
      <c r="D432" s="17" t="s">
        <v>1266</v>
      </c>
      <c r="E432" s="29" t="s">
        <v>912</v>
      </c>
      <c r="F432" s="29" t="s">
        <v>913</v>
      </c>
      <c r="G432" s="29"/>
      <c r="H432" s="42">
        <v>22.12</v>
      </c>
      <c r="I432" s="42">
        <v>149059</v>
      </c>
      <c r="J432" s="27">
        <f t="shared" si="63"/>
        <v>5.0103580340045264</v>
      </c>
      <c r="K432" s="27">
        <f t="shared" si="64"/>
        <v>4.2243381675874776</v>
      </c>
      <c r="L432" s="14">
        <f t="shared" si="62"/>
        <v>0.49999999999999978</v>
      </c>
      <c r="M432" s="27">
        <f t="shared" si="61"/>
        <v>3.8313282343789532</v>
      </c>
      <c r="N432" s="27"/>
      <c r="O432" s="10"/>
      <c r="P432" s="10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s="32" customFormat="1">
      <c r="A433" s="42">
        <v>76</v>
      </c>
      <c r="B433" s="17">
        <v>4</v>
      </c>
      <c r="C433" s="36" t="s">
        <v>1521</v>
      </c>
      <c r="D433" s="17" t="s">
        <v>1264</v>
      </c>
      <c r="E433" s="29" t="s">
        <v>914</v>
      </c>
      <c r="F433" s="29" t="s">
        <v>915</v>
      </c>
      <c r="G433" s="29"/>
      <c r="H433" s="42">
        <v>22.13</v>
      </c>
      <c r="I433" s="42">
        <v>125465</v>
      </c>
      <c r="J433" s="27">
        <f t="shared" si="63"/>
        <v>4.3257993384785003</v>
      </c>
      <c r="K433" s="27">
        <f t="shared" si="64"/>
        <v>3.5454132136279926</v>
      </c>
      <c r="L433" s="14">
        <f t="shared" si="62"/>
        <v>0.52083333333333315</v>
      </c>
      <c r="M433" s="27">
        <f t="shared" si="61"/>
        <v>3.1389621069350198</v>
      </c>
      <c r="N433" s="27"/>
      <c r="O433" s="10"/>
      <c r="P433" s="10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s="32" customFormat="1">
      <c r="A434" s="42">
        <v>77</v>
      </c>
      <c r="B434" s="17">
        <v>4</v>
      </c>
      <c r="C434" s="36" t="s">
        <v>1522</v>
      </c>
      <c r="D434" s="17" t="s">
        <v>1270</v>
      </c>
      <c r="E434" s="29" t="s">
        <v>916</v>
      </c>
      <c r="F434" s="29" t="s">
        <v>917</v>
      </c>
      <c r="G434" s="29"/>
      <c r="H434" s="42">
        <v>22.116</v>
      </c>
      <c r="I434" s="42">
        <v>45440</v>
      </c>
      <c r="J434" s="27">
        <f t="shared" si="63"/>
        <v>2.0039459177160102</v>
      </c>
      <c r="K434" s="27">
        <f t="shared" si="64"/>
        <v>1.2426680478821361</v>
      </c>
      <c r="L434" s="14">
        <f t="shared" si="62"/>
        <v>0.54166666666666652</v>
      </c>
      <c r="M434" s="27">
        <f t="shared" si="61"/>
        <v>0.83030920172212119</v>
      </c>
      <c r="N434" s="27"/>
      <c r="O434" s="10"/>
      <c r="P434" s="10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s="32" customFormat="1">
      <c r="A435" s="42">
        <v>78</v>
      </c>
      <c r="B435" s="17">
        <v>4</v>
      </c>
      <c r="C435" s="36" t="s">
        <v>1523</v>
      </c>
      <c r="D435" s="17" t="s">
        <v>1270</v>
      </c>
      <c r="E435" s="29" t="s">
        <v>918</v>
      </c>
      <c r="F435" s="29" t="s">
        <v>919</v>
      </c>
      <c r="G435" s="29"/>
      <c r="H435" s="42">
        <v>22.140999999999998</v>
      </c>
      <c r="I435" s="42">
        <v>96409</v>
      </c>
      <c r="J435" s="27">
        <f t="shared" si="63"/>
        <v>3.4827656240933091</v>
      </c>
      <c r="K435" s="27">
        <f t="shared" si="64"/>
        <v>2.7093174493554328</v>
      </c>
      <c r="L435" s="14">
        <f t="shared" si="62"/>
        <v>0.56249999999999989</v>
      </c>
      <c r="M435" s="27">
        <f t="shared" si="61"/>
        <v>2.2742528510653774</v>
      </c>
      <c r="N435" s="27"/>
      <c r="O435" s="10"/>
      <c r="P435" s="10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s="32" customFormat="1">
      <c r="A436" s="42">
        <v>79</v>
      </c>
      <c r="B436" s="17">
        <v>4</v>
      </c>
      <c r="C436" s="36" t="s">
        <v>1524</v>
      </c>
      <c r="D436" s="17" t="s">
        <v>1270</v>
      </c>
      <c r="E436" s="29" t="s">
        <v>920</v>
      </c>
      <c r="F436" s="29" t="s">
        <v>921</v>
      </c>
      <c r="G436" s="29"/>
      <c r="H436" s="42">
        <v>22.126999999999999</v>
      </c>
      <c r="I436" s="42">
        <v>54676</v>
      </c>
      <c r="J436" s="27">
        <f t="shared" si="63"/>
        <v>2.2719201531944524</v>
      </c>
      <c r="K436" s="27">
        <f t="shared" si="64"/>
        <v>1.5084369244935543</v>
      </c>
      <c r="L436" s="14">
        <f t="shared" si="62"/>
        <v>0.58333333333333326</v>
      </c>
      <c r="M436" s="27">
        <f t="shared" si="61"/>
        <v>1.0630717077513636</v>
      </c>
      <c r="N436" s="27"/>
      <c r="O436" s="10"/>
      <c r="P436" s="10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s="32" customFormat="1">
      <c r="A437" s="42">
        <v>80</v>
      </c>
      <c r="B437" s="17">
        <v>4</v>
      </c>
      <c r="C437" s="36" t="s">
        <v>1525</v>
      </c>
      <c r="D437" s="17" t="s">
        <v>1270</v>
      </c>
      <c r="E437" s="29" t="s">
        <v>922</v>
      </c>
      <c r="F437" s="29" t="s">
        <v>923</v>
      </c>
      <c r="G437" s="29"/>
      <c r="H437" s="42">
        <v>22.984000000000002</v>
      </c>
      <c r="I437" s="42">
        <v>25484</v>
      </c>
      <c r="J437" s="27">
        <f t="shared" si="63"/>
        <v>1.4249405210932513</v>
      </c>
      <c r="K437" s="27">
        <f t="shared" si="64"/>
        <v>0.66842771639042364</v>
      </c>
      <c r="L437" s="14">
        <f t="shared" si="62"/>
        <v>0.60416666666666663</v>
      </c>
      <c r="M437" s="27">
        <f t="shared" si="61"/>
        <v>0.21136789688246527</v>
      </c>
      <c r="N437" s="27"/>
      <c r="O437" s="10"/>
      <c r="P437" s="10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s="32" customFormat="1">
      <c r="A438" s="42">
        <v>81</v>
      </c>
      <c r="B438" s="17">
        <v>4</v>
      </c>
      <c r="C438" s="36" t="s">
        <v>1526</v>
      </c>
      <c r="D438" s="17" t="s">
        <v>1266</v>
      </c>
      <c r="E438" s="29" t="s">
        <v>924</v>
      </c>
      <c r="F438" s="29" t="s">
        <v>925</v>
      </c>
      <c r="G438" s="29"/>
      <c r="H438" s="42">
        <v>22.145</v>
      </c>
      <c r="I438" s="42">
        <v>56022</v>
      </c>
      <c r="J438" s="27">
        <f t="shared" si="63"/>
        <v>2.31097313294261</v>
      </c>
      <c r="K438" s="27">
        <f t="shared" si="64"/>
        <v>1.5471685082872928</v>
      </c>
      <c r="L438" s="14">
        <f t="shared" si="62"/>
        <v>0.625</v>
      </c>
      <c r="M438" s="27">
        <f t="shared" si="61"/>
        <v>1.0697906178777195</v>
      </c>
      <c r="N438" s="27"/>
      <c r="O438" s="10"/>
      <c r="P438" s="10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s="32" customFormat="1">
      <c r="A439" s="42">
        <v>82</v>
      </c>
      <c r="B439" s="17">
        <v>4</v>
      </c>
      <c r="C439" s="36" t="s">
        <v>1527</v>
      </c>
      <c r="D439" s="17" t="s">
        <v>1270</v>
      </c>
      <c r="E439" s="29" t="s">
        <v>926</v>
      </c>
      <c r="F439" s="29" t="s">
        <v>927</v>
      </c>
      <c r="G439" s="29"/>
      <c r="H439" s="42">
        <v>22.114999999999998</v>
      </c>
      <c r="I439" s="42">
        <v>34245</v>
      </c>
      <c r="J439" s="27">
        <f t="shared" si="63"/>
        <v>1.6791330586665119</v>
      </c>
      <c r="K439" s="27">
        <f t="shared" si="64"/>
        <v>0.92052831491712706</v>
      </c>
      <c r="L439" s="14">
        <f t="shared" si="62"/>
        <v>0.64583333333333337</v>
      </c>
      <c r="M439" s="27">
        <f t="shared" si="61"/>
        <v>0.43059608457898269</v>
      </c>
      <c r="N439" s="27"/>
      <c r="O439" s="10"/>
      <c r="P439" s="10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s="32" customFormat="1">
      <c r="A440" s="42">
        <v>83</v>
      </c>
      <c r="B440" s="17">
        <v>4</v>
      </c>
      <c r="C440" s="36" t="s">
        <v>1528</v>
      </c>
      <c r="D440" s="17" t="s">
        <v>1266</v>
      </c>
      <c r="E440" s="29" t="s">
        <v>928</v>
      </c>
      <c r="F440" s="29" t="s">
        <v>929</v>
      </c>
      <c r="G440" s="29"/>
      <c r="H440" s="42">
        <v>22.11</v>
      </c>
      <c r="I440" s="42">
        <v>431051</v>
      </c>
      <c r="J440" s="27">
        <f t="shared" si="63"/>
        <v>13.192102361747809</v>
      </c>
      <c r="K440" s="27">
        <f t="shared" si="64"/>
        <v>12.338748848987109</v>
      </c>
      <c r="L440" s="14">
        <f t="shared" si="62"/>
        <v>0.66666666666666674</v>
      </c>
      <c r="M440" s="27">
        <f t="shared" si="61"/>
        <v>11.769846507146642</v>
      </c>
      <c r="N440" s="27"/>
      <c r="O440" s="10"/>
      <c r="P440" s="10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s="32" customFormat="1">
      <c r="A441" s="42">
        <v>84</v>
      </c>
      <c r="B441" s="17">
        <v>4</v>
      </c>
      <c r="C441" s="36" t="s">
        <v>1529</v>
      </c>
      <c r="D441" s="17" t="s">
        <v>1266</v>
      </c>
      <c r="E441" s="29" t="s">
        <v>930</v>
      </c>
      <c r="F441" s="29" t="s">
        <v>931</v>
      </c>
      <c r="G441" s="29"/>
      <c r="H441" s="42">
        <v>22.116</v>
      </c>
      <c r="I441" s="42">
        <v>70478</v>
      </c>
      <c r="J441" s="27">
        <f t="shared" si="63"/>
        <v>2.7304009748737887</v>
      </c>
      <c r="K441" s="27">
        <f t="shared" si="64"/>
        <v>1.9631445672191528</v>
      </c>
      <c r="L441" s="14">
        <f t="shared" si="62"/>
        <v>0.68750000000000011</v>
      </c>
      <c r="M441" s="27">
        <f t="shared" si="61"/>
        <v>1.4356557869565905</v>
      </c>
      <c r="N441" s="27"/>
      <c r="O441" s="10"/>
      <c r="P441" s="10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s="32" customFormat="1">
      <c r="A442" s="42">
        <v>85</v>
      </c>
      <c r="B442" s="17">
        <v>4</v>
      </c>
      <c r="C442" s="36" t="s">
        <v>1530</v>
      </c>
      <c r="D442" s="17" t="s">
        <v>1270</v>
      </c>
      <c r="E442" s="29" t="s">
        <v>932</v>
      </c>
      <c r="F442" s="29" t="s">
        <v>933</v>
      </c>
      <c r="G442" s="29"/>
      <c r="H442" s="42">
        <v>22.100999999999999</v>
      </c>
      <c r="I442" s="42">
        <v>28592</v>
      </c>
      <c r="J442" s="27">
        <f t="shared" si="63"/>
        <v>1.5151163465444206</v>
      </c>
      <c r="K442" s="27">
        <f t="shared" si="64"/>
        <v>0.75786141804788221</v>
      </c>
      <c r="L442" s="14">
        <f t="shared" si="62"/>
        <v>0.70833333333333348</v>
      </c>
      <c r="M442" s="27">
        <f t="shared" si="61"/>
        <v>0.221472510362834</v>
      </c>
      <c r="N442" s="27"/>
      <c r="O442" s="10"/>
      <c r="P442" s="10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s="32" customFormat="1">
      <c r="A443" s="42">
        <v>86</v>
      </c>
      <c r="B443" s="17">
        <v>4</v>
      </c>
      <c r="C443" s="36" t="s">
        <v>1531</v>
      </c>
      <c r="D443" s="17" t="s">
        <v>1266</v>
      </c>
      <c r="E443" s="29" t="s">
        <v>934</v>
      </c>
      <c r="F443" s="29" t="s">
        <v>935</v>
      </c>
      <c r="G443" s="29"/>
      <c r="H443" s="42">
        <v>22.091999999999999</v>
      </c>
      <c r="I443" s="42">
        <v>106685</v>
      </c>
      <c r="J443" s="27">
        <f t="shared" si="63"/>
        <v>3.7809145244588871</v>
      </c>
      <c r="K443" s="27">
        <f t="shared" si="64"/>
        <v>3.0050126611418047</v>
      </c>
      <c r="L443" s="14">
        <f t="shared" si="62"/>
        <v>0.72916666666666685</v>
      </c>
      <c r="M443" s="27">
        <f t="shared" si="61"/>
        <v>2.4392508858064321</v>
      </c>
      <c r="N443" s="27"/>
      <c r="O443" s="10"/>
      <c r="P443" s="10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s="32" customFormat="1">
      <c r="A444" s="42">
        <v>87</v>
      </c>
      <c r="B444" s="17">
        <v>4</v>
      </c>
      <c r="C444" s="36" t="s">
        <v>1532</v>
      </c>
      <c r="D444" s="17" t="s">
        <v>1270</v>
      </c>
      <c r="E444" s="29" t="s">
        <v>936</v>
      </c>
      <c r="F444" s="29" t="s">
        <v>937</v>
      </c>
      <c r="G444" s="29"/>
      <c r="H444" s="42">
        <v>22.082000000000001</v>
      </c>
      <c r="I444" s="42">
        <v>61644</v>
      </c>
      <c r="J444" s="27">
        <f t="shared" si="63"/>
        <v>2.4740904079382582</v>
      </c>
      <c r="K444" s="27">
        <f t="shared" si="64"/>
        <v>1.7089433701657457</v>
      </c>
      <c r="L444" s="14">
        <f t="shared" si="62"/>
        <v>0.75000000000000022</v>
      </c>
      <c r="M444" s="27">
        <f t="shared" si="61"/>
        <v>1.135083091836361</v>
      </c>
      <c r="N444" s="27"/>
      <c r="O444" s="10"/>
      <c r="P444" s="10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s="32" customFormat="1">
      <c r="A445" s="42">
        <v>88</v>
      </c>
      <c r="B445" s="17">
        <v>4</v>
      </c>
      <c r="C445" s="36" t="s">
        <v>1533</v>
      </c>
      <c r="D445" s="17" t="s">
        <v>1270</v>
      </c>
      <c r="E445" s="29" t="s">
        <v>938</v>
      </c>
      <c r="F445" s="29" t="s">
        <v>939</v>
      </c>
      <c r="G445" s="29"/>
      <c r="H445" s="42">
        <v>22.1</v>
      </c>
      <c r="I445" s="42">
        <v>202850</v>
      </c>
      <c r="J445" s="27">
        <f t="shared" si="63"/>
        <v>6.5710555329890328</v>
      </c>
      <c r="K445" s="27">
        <f t="shared" si="64"/>
        <v>5.77219152854512</v>
      </c>
      <c r="L445" s="14">
        <f t="shared" si="62"/>
        <v>0.77083333333333359</v>
      </c>
      <c r="M445" s="27">
        <f t="shared" si="61"/>
        <v>5.1564005251196035</v>
      </c>
      <c r="N445" s="27"/>
      <c r="O445" s="10"/>
      <c r="P445" s="10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s="32" customFormat="1">
      <c r="A446" s="42">
        <v>89</v>
      </c>
      <c r="B446" s="17">
        <v>4</v>
      </c>
      <c r="C446" s="36" t="s">
        <v>1534</v>
      </c>
      <c r="D446" s="17" t="s">
        <v>1270</v>
      </c>
      <c r="E446" s="29" t="s">
        <v>940</v>
      </c>
      <c r="F446" s="29" t="s">
        <v>941</v>
      </c>
      <c r="G446" s="29"/>
      <c r="H446" s="42">
        <v>22.103000000000002</v>
      </c>
      <c r="I446" s="42">
        <v>351743</v>
      </c>
      <c r="J446" s="27">
        <f t="shared" si="63"/>
        <v>10.89105205129693</v>
      </c>
      <c r="K446" s="27">
        <f t="shared" si="64"/>
        <v>10.056635589318601</v>
      </c>
      <c r="L446" s="14">
        <f t="shared" si="62"/>
        <v>0.79166666666666696</v>
      </c>
      <c r="M446" s="27">
        <f t="shared" si="61"/>
        <v>9.3960558902524234</v>
      </c>
      <c r="N446" s="27"/>
      <c r="O446" s="10"/>
      <c r="P446" s="10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s="32" customFormat="1">
      <c r="A447" s="42">
        <v>90</v>
      </c>
      <c r="B447" s="17">
        <v>4</v>
      </c>
      <c r="C447" s="36" t="s">
        <v>1535</v>
      </c>
      <c r="D447" s="17" t="s">
        <v>1264</v>
      </c>
      <c r="E447" s="29" t="s">
        <v>942</v>
      </c>
      <c r="F447" s="29" t="s">
        <v>943</v>
      </c>
      <c r="G447" s="29"/>
      <c r="H447" s="42">
        <v>22.08</v>
      </c>
      <c r="I447" s="42">
        <v>186105</v>
      </c>
      <c r="J447" s="27">
        <f t="shared" si="63"/>
        <v>6.0852144142053035</v>
      </c>
      <c r="K447" s="27">
        <f t="shared" si="64"/>
        <v>5.2903487569060781</v>
      </c>
      <c r="L447" s="14">
        <f t="shared" si="62"/>
        <v>0.81250000000000033</v>
      </c>
      <c r="M447" s="27">
        <f t="shared" si="61"/>
        <v>4.6445204103504576</v>
      </c>
      <c r="N447" s="27"/>
      <c r="O447" s="10"/>
      <c r="P447" s="10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s="32" customFormat="1">
      <c r="A448" s="42">
        <v>91</v>
      </c>
      <c r="B448" s="17">
        <v>4</v>
      </c>
      <c r="C448" s="36" t="s">
        <v>1536</v>
      </c>
      <c r="D448" s="17" t="s">
        <v>1270</v>
      </c>
      <c r="E448" s="29" t="s">
        <v>944</v>
      </c>
      <c r="F448" s="29" t="s">
        <v>945</v>
      </c>
      <c r="G448" s="29"/>
      <c r="H448" s="42">
        <v>22.081</v>
      </c>
      <c r="I448" s="42">
        <v>144024</v>
      </c>
      <c r="J448" s="27">
        <f t="shared" si="63"/>
        <v>4.8642720362095977</v>
      </c>
      <c r="K448" s="27">
        <f t="shared" si="64"/>
        <v>4.0794544198895029</v>
      </c>
      <c r="L448" s="14">
        <f t="shared" si="62"/>
        <v>0.8333333333333337</v>
      </c>
      <c r="M448" s="27">
        <f t="shared" si="61"/>
        <v>3.4254397396227567</v>
      </c>
      <c r="N448" s="27"/>
      <c r="O448" s="10"/>
      <c r="P448" s="10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s="32" customFormat="1">
      <c r="A449" s="42">
        <v>92</v>
      </c>
      <c r="B449" s="17">
        <v>4</v>
      </c>
      <c r="C449" s="36" t="s">
        <v>1537</v>
      </c>
      <c r="D449" s="17" t="s">
        <v>1266</v>
      </c>
      <c r="E449" s="29" t="s">
        <v>946</v>
      </c>
      <c r="F449" s="29" t="s">
        <v>947</v>
      </c>
      <c r="G449" s="29"/>
      <c r="H449" s="42">
        <v>22.113</v>
      </c>
      <c r="I449" s="42">
        <v>29366</v>
      </c>
      <c r="J449" s="27">
        <f t="shared" si="63"/>
        <v>1.5375732606046539</v>
      </c>
      <c r="K449" s="27">
        <f t="shared" si="64"/>
        <v>0.78013351749539595</v>
      </c>
      <c r="L449" s="14">
        <f t="shared" si="62"/>
        <v>0.85416666666666707</v>
      </c>
      <c r="M449" s="27">
        <f t="shared" si="61"/>
        <v>0.13315373692290444</v>
      </c>
      <c r="N449" s="27"/>
      <c r="O449" s="10"/>
      <c r="P449" s="10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s="32" customFormat="1">
      <c r="A450" s="42">
        <v>93</v>
      </c>
      <c r="B450" s="17">
        <v>4</v>
      </c>
      <c r="C450" s="36" t="s">
        <v>1538</v>
      </c>
      <c r="D450" s="17" t="s">
        <v>1266</v>
      </c>
      <c r="E450" s="29" t="s">
        <v>744</v>
      </c>
      <c r="F450" s="29" t="s">
        <v>745</v>
      </c>
      <c r="G450" s="29"/>
      <c r="H450" s="42">
        <v>22.111999999999998</v>
      </c>
      <c r="I450" s="42">
        <v>81307</v>
      </c>
      <c r="J450" s="27">
        <f t="shared" si="63"/>
        <v>3.0445946730110833</v>
      </c>
      <c r="K450" s="27">
        <f t="shared" si="64"/>
        <v>2.2747525322283608</v>
      </c>
      <c r="L450" s="14">
        <f t="shared" si="62"/>
        <v>0.87500000000000044</v>
      </c>
      <c r="M450" s="27">
        <f t="shared" si="61"/>
        <v>1.6011406590434782</v>
      </c>
      <c r="N450" s="27"/>
      <c r="O450" s="10"/>
      <c r="P450" s="10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s="32" customFormat="1">
      <c r="A451" s="42">
        <v>94</v>
      </c>
      <c r="B451" s="17">
        <v>4</v>
      </c>
      <c r="C451" s="36" t="s">
        <v>1539</v>
      </c>
      <c r="D451" s="17" t="s">
        <v>1270</v>
      </c>
      <c r="E451" s="29" t="s">
        <v>746</v>
      </c>
      <c r="F451" s="29" t="s">
        <v>747</v>
      </c>
      <c r="G451" s="29"/>
      <c r="H451" s="42">
        <v>22.847999999999999</v>
      </c>
      <c r="I451" s="42">
        <v>100595</v>
      </c>
      <c r="J451" s="27">
        <f t="shared" si="63"/>
        <v>3.6042186502640283</v>
      </c>
      <c r="K451" s="27">
        <f t="shared" si="64"/>
        <v>2.8297709484346223</v>
      </c>
      <c r="L451" s="14">
        <f t="shared" si="62"/>
        <v>0.89583333333333381</v>
      </c>
      <c r="M451" s="27">
        <f t="shared" si="61"/>
        <v>2.1359948822124455</v>
      </c>
      <c r="N451" s="27"/>
      <c r="O451" s="10"/>
      <c r="P451" s="10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s="32" customFormat="1">
      <c r="A452" s="42">
        <v>95</v>
      </c>
      <c r="B452" s="17">
        <v>4</v>
      </c>
      <c r="C452" s="36" t="s">
        <v>1540</v>
      </c>
      <c r="D452" s="17" t="s">
        <v>1266</v>
      </c>
      <c r="E452" s="29" t="s">
        <v>748</v>
      </c>
      <c r="F452" s="29" t="s">
        <v>749</v>
      </c>
      <c r="G452" s="29"/>
      <c r="H452" s="42">
        <v>22.065999999999999</v>
      </c>
      <c r="I452" s="42">
        <v>143775</v>
      </c>
      <c r="J452" s="27">
        <f t="shared" si="63"/>
        <v>4.8570475250971974</v>
      </c>
      <c r="K452" s="27">
        <f t="shared" si="64"/>
        <v>4.0722893646408842</v>
      </c>
      <c r="L452" s="14">
        <f t="shared" si="62"/>
        <v>0.91666666666666718</v>
      </c>
      <c r="M452" s="27">
        <f t="shared" si="61"/>
        <v>3.35292771755593</v>
      </c>
      <c r="N452" s="27"/>
      <c r="O452" s="10"/>
      <c r="P452" s="10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s="32" customFormat="1">
      <c r="A453" s="42">
        <v>96</v>
      </c>
      <c r="B453" s="17">
        <v>4</v>
      </c>
      <c r="C453" s="36" t="s">
        <v>1541</v>
      </c>
      <c r="D453" s="17" t="s">
        <v>1264</v>
      </c>
      <c r="E453" s="29" t="s">
        <v>750</v>
      </c>
      <c r="F453" s="29" t="s">
        <v>751</v>
      </c>
      <c r="G453" s="29"/>
      <c r="H453" s="42">
        <v>22.068999999999999</v>
      </c>
      <c r="I453" s="42">
        <v>111895</v>
      </c>
      <c r="J453" s="27">
        <f t="shared" si="63"/>
        <v>3.9320779899030929</v>
      </c>
      <c r="K453" s="27">
        <f t="shared" si="64"/>
        <v>3.1549320902394107</v>
      </c>
      <c r="L453" s="14">
        <f t="shared" si="62"/>
        <v>0.93750000000000056</v>
      </c>
      <c r="M453" s="27">
        <f t="shared" si="61"/>
        <v>2.426357809304708</v>
      </c>
      <c r="N453" s="27"/>
      <c r="O453" s="10"/>
      <c r="P453" s="10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s="32" customFormat="1">
      <c r="A454" s="42">
        <v>97</v>
      </c>
      <c r="B454" s="17">
        <v>4</v>
      </c>
      <c r="C454" s="36" t="s">
        <v>1542</v>
      </c>
      <c r="D454" s="17" t="s">
        <v>1264</v>
      </c>
      <c r="E454" s="29" t="s">
        <v>752</v>
      </c>
      <c r="F454" s="29" t="s">
        <v>753</v>
      </c>
      <c r="G454" s="29"/>
      <c r="H454" s="42">
        <v>22.068999999999999</v>
      </c>
      <c r="I454" s="42">
        <v>145729</v>
      </c>
      <c r="J454" s="27">
        <f t="shared" si="63"/>
        <v>4.9137410781639881</v>
      </c>
      <c r="K454" s="27">
        <f t="shared" si="64"/>
        <v>4.1285163443830575</v>
      </c>
      <c r="L454" s="14">
        <f t="shared" si="62"/>
        <v>0.95833333333333393</v>
      </c>
      <c r="M454" s="27">
        <f t="shared" si="61"/>
        <v>3.3760093078429985</v>
      </c>
      <c r="N454" s="27"/>
      <c r="O454" s="10"/>
      <c r="P454" s="10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s="32" customFormat="1">
      <c r="A455" s="42">
        <v>98</v>
      </c>
      <c r="B455" s="17">
        <v>4</v>
      </c>
      <c r="C455" s="36" t="s">
        <v>1543</v>
      </c>
      <c r="D455" s="17" t="s">
        <v>1266</v>
      </c>
      <c r="E455" s="29" t="s">
        <v>754</v>
      </c>
      <c r="F455" s="29" t="s">
        <v>755</v>
      </c>
      <c r="G455" s="29"/>
      <c r="H455" s="42">
        <v>22.055</v>
      </c>
      <c r="I455" s="42">
        <v>112001</v>
      </c>
      <c r="J455" s="27">
        <f t="shared" si="63"/>
        <v>3.9351534845935126</v>
      </c>
      <c r="K455" s="27">
        <f t="shared" si="64"/>
        <v>3.1579822744014732</v>
      </c>
      <c r="L455" s="14">
        <f t="shared" si="62"/>
        <v>0.9791666666666673</v>
      </c>
      <c r="M455" s="27">
        <f t="shared" si="61"/>
        <v>2.397002131088434</v>
      </c>
      <c r="N455" s="27"/>
      <c r="O455" s="8" t="s">
        <v>1839</v>
      </c>
      <c r="P455" s="10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s="32" customFormat="1">
      <c r="A456" s="42">
        <v>99</v>
      </c>
      <c r="B456" s="17">
        <v>4</v>
      </c>
      <c r="C456" s="36" t="s">
        <v>1544</v>
      </c>
      <c r="D456" s="17" t="s">
        <v>1264</v>
      </c>
      <c r="E456" s="29" t="s">
        <v>756</v>
      </c>
      <c r="F456" s="29" t="s">
        <v>757</v>
      </c>
      <c r="G456" s="29"/>
      <c r="H456" s="42">
        <v>22.06</v>
      </c>
      <c r="I456" s="42">
        <v>178080</v>
      </c>
      <c r="J456" s="27">
        <f t="shared" si="63"/>
        <v>5.8523762548598617</v>
      </c>
      <c r="K456" s="27">
        <f t="shared" si="64"/>
        <v>5.0594267955801104</v>
      </c>
      <c r="L456" s="14">
        <f t="shared" si="62"/>
        <v>1.0000000000000007</v>
      </c>
      <c r="M456" s="27">
        <f t="shared" si="61"/>
        <v>4.2664773363003583</v>
      </c>
      <c r="N456" s="27"/>
      <c r="O456" s="8" t="s">
        <v>1826</v>
      </c>
      <c r="P456" s="8" t="s">
        <v>94</v>
      </c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s="32" customFormat="1">
      <c r="A457" s="42">
        <v>100</v>
      </c>
      <c r="B457" s="17"/>
      <c r="C457" s="36"/>
      <c r="D457" s="17"/>
      <c r="E457" s="29" t="s">
        <v>564</v>
      </c>
      <c r="F457" s="29" t="s">
        <v>129</v>
      </c>
      <c r="G457" s="23" t="s">
        <v>130</v>
      </c>
      <c r="H457" s="42">
        <v>22.114000000000001</v>
      </c>
      <c r="I457" s="22">
        <v>640051</v>
      </c>
      <c r="J457" s="27">
        <f t="shared" si="63"/>
        <v>19.256049440027855</v>
      </c>
      <c r="K457" s="27">
        <f t="shared" ref="K457:K462" si="65">(I457-2254.8)/34752</f>
        <v>18.352791206261507</v>
      </c>
      <c r="L457" s="27"/>
      <c r="M457" s="27"/>
      <c r="N457" s="27"/>
      <c r="O457" s="44">
        <v>0.5</v>
      </c>
      <c r="P457" s="44">
        <v>10785</v>
      </c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s="32" customFormat="1">
      <c r="A458" s="42">
        <v>101</v>
      </c>
      <c r="B458" s="17"/>
      <c r="C458" s="36"/>
      <c r="D458" s="17"/>
      <c r="E458" s="29" t="s">
        <v>563</v>
      </c>
      <c r="F458" s="29" t="s">
        <v>125</v>
      </c>
      <c r="G458" s="23" t="s">
        <v>126</v>
      </c>
      <c r="H458" s="42">
        <v>22.143999999999998</v>
      </c>
      <c r="I458" s="22">
        <v>324059</v>
      </c>
      <c r="J458" s="27">
        <f t="shared" si="63"/>
        <v>10.087825683282075</v>
      </c>
      <c r="K458" s="27">
        <f t="shared" si="65"/>
        <v>9.2600195672191532</v>
      </c>
      <c r="L458" s="27"/>
      <c r="M458" s="27"/>
      <c r="N458" s="27"/>
      <c r="O458" s="44">
        <v>1</v>
      </c>
      <c r="P458" s="44">
        <v>21247</v>
      </c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s="32" customFormat="1">
      <c r="A459" s="42">
        <v>102</v>
      </c>
      <c r="B459" s="17"/>
      <c r="C459" s="36"/>
      <c r="D459" s="17"/>
      <c r="E459" s="29" t="s">
        <v>561</v>
      </c>
      <c r="F459" s="29" t="s">
        <v>121</v>
      </c>
      <c r="G459" s="23" t="s">
        <v>122</v>
      </c>
      <c r="H459" s="42">
        <v>22.161000000000001</v>
      </c>
      <c r="I459" s="22">
        <v>150793</v>
      </c>
      <c r="J459" s="27">
        <f t="shared" si="63"/>
        <v>5.0606684848836538</v>
      </c>
      <c r="K459" s="27">
        <f t="shared" si="65"/>
        <v>4.274234576427256</v>
      </c>
      <c r="L459" s="27"/>
      <c r="M459" s="27"/>
      <c r="N459" s="27"/>
      <c r="O459" s="44">
        <v>2.5</v>
      </c>
      <c r="P459" s="44">
        <v>59747</v>
      </c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s="32" customFormat="1">
      <c r="A460" s="42">
        <v>103</v>
      </c>
      <c r="B460" s="42"/>
      <c r="C460" s="42"/>
      <c r="D460" s="42"/>
      <c r="E460" s="29" t="s">
        <v>559</v>
      </c>
      <c r="F460" s="29" t="s">
        <v>117</v>
      </c>
      <c r="G460" s="23" t="s">
        <v>118</v>
      </c>
      <c r="H460" s="42">
        <v>22.17</v>
      </c>
      <c r="I460" s="22">
        <v>59747</v>
      </c>
      <c r="J460" s="27">
        <f t="shared" si="63"/>
        <v>2.4190506586200895</v>
      </c>
      <c r="K460" s="27">
        <f t="shared" si="65"/>
        <v>1.6543565837937384</v>
      </c>
      <c r="L460" s="27"/>
      <c r="M460" s="27"/>
      <c r="N460" s="27"/>
      <c r="O460" s="44">
        <v>5</v>
      </c>
      <c r="P460" s="44">
        <v>150793</v>
      </c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s="32" customFormat="1">
      <c r="A461" s="42">
        <v>104</v>
      </c>
      <c r="B461" s="42"/>
      <c r="C461" s="42"/>
      <c r="D461" s="42"/>
      <c r="E461" s="29" t="s">
        <v>558</v>
      </c>
      <c r="F461" s="29" t="s">
        <v>113</v>
      </c>
      <c r="G461" s="23" t="s">
        <v>114</v>
      </c>
      <c r="H461" s="42">
        <v>22.155999999999999</v>
      </c>
      <c r="I461" s="22">
        <v>21247</v>
      </c>
      <c r="J461" s="27">
        <f t="shared" si="63"/>
        <v>1.3020077757790287</v>
      </c>
      <c r="K461" s="27">
        <f t="shared" si="65"/>
        <v>0.54650667587476986</v>
      </c>
      <c r="L461" s="27"/>
      <c r="M461" s="27"/>
      <c r="N461" s="27"/>
      <c r="O461" s="44">
        <v>10</v>
      </c>
      <c r="P461" s="44">
        <v>486221</v>
      </c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s="32" customFormat="1">
      <c r="A462" s="42">
        <v>105</v>
      </c>
      <c r="B462" s="42"/>
      <c r="C462" s="42"/>
      <c r="D462" s="42"/>
      <c r="E462" s="29" t="s">
        <v>556</v>
      </c>
      <c r="F462" s="29" t="s">
        <v>109</v>
      </c>
      <c r="G462" s="23" t="s">
        <v>110</v>
      </c>
      <c r="H462" s="42">
        <v>22.170999999999999</v>
      </c>
      <c r="I462" s="22">
        <v>10785</v>
      </c>
      <c r="J462" s="27">
        <f t="shared" si="63"/>
        <v>0.99846225265479027</v>
      </c>
      <c r="K462" s="27">
        <f t="shared" si="65"/>
        <v>0.24545925414364642</v>
      </c>
      <c r="L462" s="27"/>
      <c r="M462" s="27"/>
      <c r="N462" s="27"/>
      <c r="O462" s="44">
        <v>20</v>
      </c>
      <c r="P462" s="44">
        <v>640051</v>
      </c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s="32" customFormat="1">
      <c r="A463" s="42"/>
      <c r="B463" s="42"/>
      <c r="C463" s="42"/>
      <c r="D463" s="42"/>
      <c r="E463" s="29"/>
      <c r="F463" s="29"/>
      <c r="G463" s="29"/>
      <c r="H463" s="42"/>
      <c r="I463" s="42"/>
      <c r="J463" s="27"/>
      <c r="K463" s="27"/>
      <c r="L463" s="27"/>
      <c r="M463" s="27"/>
      <c r="N463" s="27"/>
      <c r="O463" s="10"/>
      <c r="P463" s="10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s="39" customFormat="1" ht="13">
      <c r="A464" s="13"/>
      <c r="B464" s="13"/>
      <c r="C464" s="13"/>
      <c r="D464" s="13"/>
      <c r="E464" s="13" t="s">
        <v>87</v>
      </c>
      <c r="F464" s="13" t="s">
        <v>89</v>
      </c>
      <c r="G464" s="13" t="s">
        <v>88</v>
      </c>
      <c r="H464" s="13" t="s">
        <v>90</v>
      </c>
      <c r="I464" s="13" t="s">
        <v>94</v>
      </c>
      <c r="J464" s="12" t="s">
        <v>1258</v>
      </c>
      <c r="K464" s="12" t="s">
        <v>1824</v>
      </c>
      <c r="L464" s="12" t="s">
        <v>1822</v>
      </c>
      <c r="M464" s="12" t="s">
        <v>1260</v>
      </c>
      <c r="N464" s="12" t="s">
        <v>1261</v>
      </c>
      <c r="O464" s="1"/>
      <c r="P464" s="1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s="32" customFormat="1">
      <c r="A465" s="42">
        <v>1</v>
      </c>
      <c r="B465" s="42"/>
      <c r="C465" s="42"/>
      <c r="D465" s="42"/>
      <c r="E465" s="29" t="s">
        <v>758</v>
      </c>
      <c r="F465" s="29" t="s">
        <v>133</v>
      </c>
      <c r="G465" s="29"/>
      <c r="H465" s="42" t="s">
        <v>102</v>
      </c>
      <c r="I465" s="42" t="s">
        <v>102</v>
      </c>
      <c r="J465" s="27"/>
      <c r="K465" s="27"/>
      <c r="L465" s="27"/>
      <c r="M465" s="27"/>
      <c r="N465" s="27"/>
      <c r="O465" s="10"/>
      <c r="P465" s="10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s="32" customFormat="1">
      <c r="A466" s="42">
        <v>2</v>
      </c>
      <c r="B466" s="42"/>
      <c r="C466" s="42"/>
      <c r="D466" s="42"/>
      <c r="E466" s="29" t="s">
        <v>759</v>
      </c>
      <c r="F466" s="29" t="s">
        <v>760</v>
      </c>
      <c r="G466" s="29"/>
      <c r="H466" s="42" t="s">
        <v>102</v>
      </c>
      <c r="I466" s="42" t="s">
        <v>102</v>
      </c>
      <c r="J466" s="27"/>
      <c r="K466" s="27"/>
      <c r="L466" s="27"/>
      <c r="M466" s="27"/>
      <c r="N466" s="27"/>
      <c r="O466" s="8" t="s">
        <v>1840</v>
      </c>
      <c r="P466" s="10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s="32" customFormat="1">
      <c r="A467" s="42">
        <v>3</v>
      </c>
      <c r="B467" s="42"/>
      <c r="C467" s="42"/>
      <c r="D467" s="42"/>
      <c r="E467" s="29" t="s">
        <v>761</v>
      </c>
      <c r="F467" s="29" t="s">
        <v>129</v>
      </c>
      <c r="G467" s="23" t="s">
        <v>130</v>
      </c>
      <c r="H467" s="42">
        <v>22.606000000000002</v>
      </c>
      <c r="I467" s="22">
        <v>796261</v>
      </c>
      <c r="J467" s="12">
        <f>(I467+16135)/35766</f>
        <v>22.714197841525472</v>
      </c>
      <c r="K467" s="12">
        <f t="shared" ref="K467:K530" si="66">(I467+14779)/38086</f>
        <v>21.294964028776977</v>
      </c>
      <c r="L467" s="12">
        <f>(I467-11589)/33902</f>
        <v>23.145301162173322</v>
      </c>
      <c r="M467" s="27"/>
      <c r="N467" s="27"/>
      <c r="O467" s="8" t="s">
        <v>1826</v>
      </c>
      <c r="P467" s="8" t="s">
        <v>94</v>
      </c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s="32" customFormat="1">
      <c r="A468" s="42">
        <v>3</v>
      </c>
      <c r="B468" s="42"/>
      <c r="C468" s="42"/>
      <c r="D468" s="42"/>
      <c r="E468" s="29" t="s">
        <v>762</v>
      </c>
      <c r="F468" s="29" t="s">
        <v>125</v>
      </c>
      <c r="G468" s="23" t="s">
        <v>126</v>
      </c>
      <c r="H468" s="42">
        <v>22.622</v>
      </c>
      <c r="I468" s="22">
        <v>392575</v>
      </c>
      <c r="J468" s="12">
        <f t="shared" ref="J468:J531" si="67">(I468+16135)/35766</f>
        <v>11.427333221495275</v>
      </c>
      <c r="K468" s="12">
        <f t="shared" si="66"/>
        <v>10.695636191776506</v>
      </c>
      <c r="L468" s="12">
        <f t="shared" ref="L468:L531" si="68">(I468-11589)/33902</f>
        <v>11.237862073034039</v>
      </c>
      <c r="M468" s="27"/>
      <c r="N468" s="27"/>
      <c r="O468" s="44">
        <v>20</v>
      </c>
      <c r="P468" s="44">
        <v>796261</v>
      </c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s="32" customFormat="1">
      <c r="A469" s="42">
        <v>4</v>
      </c>
      <c r="B469" s="42"/>
      <c r="C469" s="42"/>
      <c r="D469" s="42"/>
      <c r="E469" s="29" t="s">
        <v>763</v>
      </c>
      <c r="F469" s="29" t="s">
        <v>121</v>
      </c>
      <c r="G469" s="23" t="s">
        <v>122</v>
      </c>
      <c r="H469" s="42">
        <v>22.626999999999999</v>
      </c>
      <c r="I469" s="22">
        <v>193601</v>
      </c>
      <c r="J469" s="12">
        <f t="shared" si="67"/>
        <v>5.8641167589330649</v>
      </c>
      <c r="K469" s="12">
        <f t="shared" si="66"/>
        <v>5.4713017906842412</v>
      </c>
      <c r="L469" s="12">
        <f t="shared" si="68"/>
        <v>5.3687688042003421</v>
      </c>
      <c r="M469" s="27"/>
      <c r="N469" s="27"/>
      <c r="O469" s="44">
        <v>10</v>
      </c>
      <c r="P469" s="44">
        <v>392575</v>
      </c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s="32" customFormat="1">
      <c r="A470" s="42">
        <v>5</v>
      </c>
      <c r="B470" s="42"/>
      <c r="C470" s="42"/>
      <c r="D470" s="42"/>
      <c r="E470" s="29" t="s">
        <v>764</v>
      </c>
      <c r="F470" s="29" t="s">
        <v>117</v>
      </c>
      <c r="G470" s="23" t="s">
        <v>118</v>
      </c>
      <c r="H470" s="42">
        <v>22.634</v>
      </c>
      <c r="I470" s="22">
        <v>99488</v>
      </c>
      <c r="J470" s="12">
        <f t="shared" si="67"/>
        <v>3.2327629592350275</v>
      </c>
      <c r="K470" s="12">
        <f t="shared" si="66"/>
        <v>3.0002363073045215</v>
      </c>
      <c r="L470" s="12">
        <f t="shared" si="68"/>
        <v>2.5927378915698189</v>
      </c>
      <c r="M470" s="27"/>
      <c r="N470" s="27"/>
      <c r="O470" s="44">
        <v>5</v>
      </c>
      <c r="P470" s="44">
        <v>193601</v>
      </c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s="32" customFormat="1">
      <c r="A471" s="42">
        <v>6</v>
      </c>
      <c r="B471" s="42"/>
      <c r="C471" s="42"/>
      <c r="D471" s="42"/>
      <c r="E471" s="29" t="s">
        <v>765</v>
      </c>
      <c r="F471" s="29" t="s">
        <v>113</v>
      </c>
      <c r="G471" s="23" t="s">
        <v>114</v>
      </c>
      <c r="H471" s="42">
        <v>22.641999999999999</v>
      </c>
      <c r="I471" s="22">
        <v>33993</v>
      </c>
      <c r="J471" s="12">
        <f t="shared" si="67"/>
        <v>1.4015545490130292</v>
      </c>
      <c r="K471" s="12">
        <f t="shared" si="66"/>
        <v>1.2805755395683454</v>
      </c>
      <c r="L471" s="12">
        <f t="shared" si="68"/>
        <v>0.66084596778951099</v>
      </c>
      <c r="M471" s="27"/>
      <c r="N471" s="27"/>
      <c r="O471" s="44">
        <v>2.5</v>
      </c>
      <c r="P471" s="44">
        <v>99488</v>
      </c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s="32" customFormat="1">
      <c r="A472" s="42">
        <v>7</v>
      </c>
      <c r="B472" s="42"/>
      <c r="C472" s="42"/>
      <c r="D472" s="42"/>
      <c r="E472" s="29" t="s">
        <v>766</v>
      </c>
      <c r="F472" s="29" t="s">
        <v>109</v>
      </c>
      <c r="G472" s="23" t="s">
        <v>110</v>
      </c>
      <c r="H472" s="42">
        <v>22.631</v>
      </c>
      <c r="I472" s="22">
        <v>18428</v>
      </c>
      <c r="J472" s="12">
        <f t="shared" si="67"/>
        <v>0.96636470390874019</v>
      </c>
      <c r="K472" s="12">
        <f t="shared" si="66"/>
        <v>0.87189518458226123</v>
      </c>
      <c r="L472" s="12">
        <f t="shared" si="68"/>
        <v>0.20172851159223645</v>
      </c>
      <c r="M472" s="27"/>
      <c r="N472" s="27"/>
      <c r="O472" s="44">
        <v>1</v>
      </c>
      <c r="P472" s="44">
        <v>33993</v>
      </c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s="32" customFormat="1">
      <c r="A473" s="42">
        <v>8</v>
      </c>
      <c r="B473" s="19">
        <v>5</v>
      </c>
      <c r="C473" s="34" t="s">
        <v>1546</v>
      </c>
      <c r="D473" s="19" t="s">
        <v>1266</v>
      </c>
      <c r="E473" s="29" t="s">
        <v>767</v>
      </c>
      <c r="F473" s="29" t="s">
        <v>768</v>
      </c>
      <c r="G473" s="29"/>
      <c r="H473" s="42">
        <v>22.594000000000001</v>
      </c>
      <c r="I473" s="42">
        <v>44615</v>
      </c>
      <c r="J473" s="12">
        <f t="shared" si="67"/>
        <v>1.6985405133366884</v>
      </c>
      <c r="K473" s="12">
        <f t="shared" si="66"/>
        <v>1.5594706716378721</v>
      </c>
      <c r="L473" s="12">
        <f t="shared" si="68"/>
        <v>0.97416081647100461</v>
      </c>
      <c r="M473" s="12">
        <f>1/(55-7)</f>
        <v>2.0833333333333332E-2</v>
      </c>
      <c r="N473" s="12">
        <f>J473+M473*(K473-J473)</f>
        <v>1.6956432249679632</v>
      </c>
      <c r="O473" s="44">
        <v>0.5</v>
      </c>
      <c r="P473" s="44">
        <v>18428</v>
      </c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s="32" customFormat="1">
      <c r="A474" s="42">
        <v>9</v>
      </c>
      <c r="B474" s="19">
        <v>5</v>
      </c>
      <c r="C474" s="34" t="s">
        <v>1547</v>
      </c>
      <c r="D474" s="19" t="s">
        <v>1266</v>
      </c>
      <c r="E474" s="29" t="s">
        <v>769</v>
      </c>
      <c r="F474" s="29" t="s">
        <v>770</v>
      </c>
      <c r="G474" s="29"/>
      <c r="H474" s="42">
        <v>22.596</v>
      </c>
      <c r="I474" s="42">
        <v>32601</v>
      </c>
      <c r="J474" s="12">
        <f t="shared" si="67"/>
        <v>1.362634904658055</v>
      </c>
      <c r="K474" s="12">
        <f t="shared" si="66"/>
        <v>1.2440266764690437</v>
      </c>
      <c r="L474" s="12">
        <f t="shared" si="68"/>
        <v>0.61978644327768273</v>
      </c>
      <c r="M474" s="12">
        <f>$M$473+M473</f>
        <v>4.1666666666666664E-2</v>
      </c>
      <c r="N474" s="12">
        <f t="shared" ref="N474:N520" si="69">J474+M474*(K474-J474)</f>
        <v>1.3576928951501797</v>
      </c>
      <c r="O474" s="10"/>
      <c r="P474" s="10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s="32" customFormat="1">
      <c r="A475" s="42">
        <v>10</v>
      </c>
      <c r="B475" s="19">
        <v>5</v>
      </c>
      <c r="C475" s="34" t="s">
        <v>1548</v>
      </c>
      <c r="D475" s="19" t="s">
        <v>1264</v>
      </c>
      <c r="E475" s="29" t="s">
        <v>771</v>
      </c>
      <c r="F475" s="29" t="s">
        <v>772</v>
      </c>
      <c r="G475" s="29"/>
      <c r="H475" s="42">
        <v>22.584</v>
      </c>
      <c r="I475" s="42">
        <v>57244</v>
      </c>
      <c r="J475" s="12">
        <f t="shared" si="67"/>
        <v>2.0516412235083599</v>
      </c>
      <c r="K475" s="12">
        <f t="shared" si="66"/>
        <v>1.8910623326156593</v>
      </c>
      <c r="L475" s="12">
        <f t="shared" si="68"/>
        <v>1.3466757123473541</v>
      </c>
      <c r="M475" s="12">
        <f t="shared" ref="M475:M520" si="70">$M$473+M474</f>
        <v>6.25E-2</v>
      </c>
      <c r="N475" s="12">
        <f t="shared" si="69"/>
        <v>2.0416050428275661</v>
      </c>
      <c r="O475" s="10"/>
      <c r="P475" s="10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s="32" customFormat="1">
      <c r="A476" s="42">
        <v>11</v>
      </c>
      <c r="B476" s="19">
        <v>5</v>
      </c>
      <c r="C476" s="34" t="s">
        <v>1549</v>
      </c>
      <c r="D476" s="19" t="s">
        <v>1264</v>
      </c>
      <c r="E476" s="29" t="s">
        <v>773</v>
      </c>
      <c r="F476" s="29" t="s">
        <v>774</v>
      </c>
      <c r="G476" s="29"/>
      <c r="H476" s="42">
        <v>22.585999999999999</v>
      </c>
      <c r="I476" s="42">
        <v>29461</v>
      </c>
      <c r="J476" s="12">
        <f t="shared" si="67"/>
        <v>1.274842028742381</v>
      </c>
      <c r="K476" s="12">
        <f t="shared" si="66"/>
        <v>1.1615816835582629</v>
      </c>
      <c r="L476" s="12">
        <f t="shared" si="68"/>
        <v>0.52716653884726561</v>
      </c>
      <c r="M476" s="12">
        <f t="shared" si="70"/>
        <v>8.3333333333333329E-2</v>
      </c>
      <c r="N476" s="12">
        <f t="shared" si="69"/>
        <v>1.2654036666437045</v>
      </c>
      <c r="O476" s="10"/>
      <c r="P476" s="10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s="32" customFormat="1">
      <c r="A477" s="42">
        <v>12</v>
      </c>
      <c r="B477" s="19">
        <v>5</v>
      </c>
      <c r="C477" s="34" t="s">
        <v>1550</v>
      </c>
      <c r="D477" s="19" t="s">
        <v>1270</v>
      </c>
      <c r="E477" s="29" t="s">
        <v>775</v>
      </c>
      <c r="F477" s="29" t="s">
        <v>776</v>
      </c>
      <c r="G477" s="29"/>
      <c r="H477" s="42">
        <v>22.584</v>
      </c>
      <c r="I477" s="42">
        <v>47777</v>
      </c>
      <c r="J477" s="12">
        <f t="shared" si="67"/>
        <v>1.7869484985740647</v>
      </c>
      <c r="K477" s="12">
        <f t="shared" si="66"/>
        <v>1.6424933046263719</v>
      </c>
      <c r="L477" s="12">
        <f t="shared" si="68"/>
        <v>1.0674296501681317</v>
      </c>
      <c r="M477" s="12">
        <f t="shared" si="70"/>
        <v>0.10416666666666666</v>
      </c>
      <c r="N477" s="12">
        <f t="shared" si="69"/>
        <v>1.7719010825378467</v>
      </c>
      <c r="O477" s="10"/>
      <c r="P477" s="10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s="32" customFormat="1">
      <c r="A478" s="42">
        <v>13</v>
      </c>
      <c r="B478" s="19">
        <v>5</v>
      </c>
      <c r="C478" s="34" t="s">
        <v>1551</v>
      </c>
      <c r="D478" s="19" t="s">
        <v>1264</v>
      </c>
      <c r="E478" s="29" t="s">
        <v>777</v>
      </c>
      <c r="F478" s="29" t="s">
        <v>778</v>
      </c>
      <c r="G478" s="29"/>
      <c r="H478" s="42">
        <v>22.581</v>
      </c>
      <c r="I478" s="42">
        <v>32439</v>
      </c>
      <c r="J478" s="12">
        <f t="shared" si="67"/>
        <v>1.3581054632891574</v>
      </c>
      <c r="K478" s="12">
        <f t="shared" si="66"/>
        <v>1.2397731449876594</v>
      </c>
      <c r="L478" s="12">
        <f t="shared" si="68"/>
        <v>0.61500796413190961</v>
      </c>
      <c r="M478" s="12">
        <f t="shared" si="70"/>
        <v>0.12499999999999999</v>
      </c>
      <c r="N478" s="12">
        <f t="shared" si="69"/>
        <v>1.3433139235014702</v>
      </c>
      <c r="O478" s="10"/>
      <c r="P478" s="10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s="32" customFormat="1">
      <c r="A479" s="42">
        <v>14</v>
      </c>
      <c r="B479" s="19">
        <v>5</v>
      </c>
      <c r="C479" s="34" t="s">
        <v>1552</v>
      </c>
      <c r="D479" s="19" t="s">
        <v>1264</v>
      </c>
      <c r="E479" s="29" t="s">
        <v>779</v>
      </c>
      <c r="F479" s="29" t="s">
        <v>780</v>
      </c>
      <c r="G479" s="29"/>
      <c r="H479" s="42">
        <v>22.591000000000001</v>
      </c>
      <c r="I479" s="42">
        <v>9254</v>
      </c>
      <c r="J479" s="12">
        <f t="shared" si="67"/>
        <v>0.70986411675893302</v>
      </c>
      <c r="K479" s="12">
        <f t="shared" si="66"/>
        <v>0.63101927217350207</v>
      </c>
      <c r="L479" s="12">
        <f t="shared" si="68"/>
        <v>-6.8874992625803794E-2</v>
      </c>
      <c r="M479" s="12">
        <f t="shared" si="70"/>
        <v>0.14583333333333331</v>
      </c>
      <c r="N479" s="12">
        <f t="shared" si="69"/>
        <v>0.69836591025689099</v>
      </c>
      <c r="O479" s="10"/>
      <c r="P479" s="10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s="32" customFormat="1">
      <c r="A480" s="42">
        <v>15</v>
      </c>
      <c r="B480" s="19">
        <v>5</v>
      </c>
      <c r="C480" s="34" t="s">
        <v>1553</v>
      </c>
      <c r="D480" s="19" t="s">
        <v>1266</v>
      </c>
      <c r="E480" s="29" t="s">
        <v>781</v>
      </c>
      <c r="F480" s="29" t="s">
        <v>782</v>
      </c>
      <c r="G480" s="29"/>
      <c r="H480" s="42">
        <v>22.597999999999999</v>
      </c>
      <c r="I480" s="42">
        <v>21811</v>
      </c>
      <c r="J480" s="12">
        <f t="shared" si="67"/>
        <v>1.060951741877761</v>
      </c>
      <c r="K480" s="12">
        <f t="shared" si="66"/>
        <v>0.96072047471511846</v>
      </c>
      <c r="L480" s="12">
        <f t="shared" si="68"/>
        <v>0.30151613474131322</v>
      </c>
      <c r="M480" s="12">
        <f t="shared" si="70"/>
        <v>0.16666666666666666</v>
      </c>
      <c r="N480" s="12">
        <f t="shared" si="69"/>
        <v>1.0442465306839872</v>
      </c>
      <c r="O480" s="10"/>
      <c r="P480" s="10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s="32" customFormat="1">
      <c r="A481" s="42">
        <v>16</v>
      </c>
      <c r="B481" s="19">
        <v>5</v>
      </c>
      <c r="C481" s="34" t="s">
        <v>1554</v>
      </c>
      <c r="D481" s="19" t="s">
        <v>1264</v>
      </c>
      <c r="E481" s="29" t="s">
        <v>783</v>
      </c>
      <c r="F481" s="29" t="s">
        <v>784</v>
      </c>
      <c r="G481" s="29"/>
      <c r="H481" s="42">
        <v>22.602</v>
      </c>
      <c r="I481" s="42">
        <v>19366</v>
      </c>
      <c r="J481" s="12">
        <f t="shared" si="67"/>
        <v>0.99259072862495112</v>
      </c>
      <c r="K481" s="12">
        <f t="shared" si="66"/>
        <v>0.89652365698681935</v>
      </c>
      <c r="L481" s="12">
        <f t="shared" si="68"/>
        <v>0.22939649578195975</v>
      </c>
      <c r="M481" s="12">
        <f t="shared" si="70"/>
        <v>0.1875</v>
      </c>
      <c r="N481" s="12">
        <f t="shared" si="69"/>
        <v>0.97457815269280146</v>
      </c>
      <c r="O481" s="10"/>
      <c r="P481" s="10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s="32" customFormat="1">
      <c r="A482" s="42">
        <v>17</v>
      </c>
      <c r="B482" s="19">
        <v>5</v>
      </c>
      <c r="C482" s="34" t="s">
        <v>1555</v>
      </c>
      <c r="D482" s="19" t="s">
        <v>1266</v>
      </c>
      <c r="E482" s="29" t="s">
        <v>785</v>
      </c>
      <c r="F482" s="29" t="s">
        <v>786</v>
      </c>
      <c r="G482" s="29"/>
      <c r="H482" s="42">
        <v>22.579000000000001</v>
      </c>
      <c r="I482" s="42">
        <v>20291</v>
      </c>
      <c r="J482" s="12">
        <f t="shared" si="67"/>
        <v>1.0184532796510652</v>
      </c>
      <c r="K482" s="12">
        <f t="shared" si="66"/>
        <v>0.92081079661817988</v>
      </c>
      <c r="L482" s="12">
        <f t="shared" si="68"/>
        <v>0.25668102176862723</v>
      </c>
      <c r="M482" s="12">
        <f t="shared" si="70"/>
        <v>0.20833333333333334</v>
      </c>
      <c r="N482" s="12">
        <f t="shared" si="69"/>
        <v>0.99811109568588074</v>
      </c>
      <c r="O482" s="10"/>
      <c r="P482" s="10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s="32" customFormat="1">
      <c r="A483" s="42">
        <v>18</v>
      </c>
      <c r="B483" s="19">
        <v>5</v>
      </c>
      <c r="C483" s="34" t="s">
        <v>1556</v>
      </c>
      <c r="D483" s="19" t="s">
        <v>1266</v>
      </c>
      <c r="E483" s="29" t="s">
        <v>787</v>
      </c>
      <c r="F483" s="29" t="s">
        <v>788</v>
      </c>
      <c r="G483" s="29"/>
      <c r="H483" s="42">
        <v>22.58</v>
      </c>
      <c r="I483" s="42">
        <v>146568</v>
      </c>
      <c r="J483" s="12">
        <f t="shared" si="67"/>
        <v>4.5490969076776828</v>
      </c>
      <c r="K483" s="12">
        <f t="shared" si="66"/>
        <v>4.2363860736228531</v>
      </c>
      <c r="L483" s="12">
        <f t="shared" si="68"/>
        <v>3.9814465223290663</v>
      </c>
      <c r="M483" s="12">
        <f t="shared" si="70"/>
        <v>0.22916666666666669</v>
      </c>
      <c r="N483" s="12">
        <f t="shared" si="69"/>
        <v>4.4774340082067843</v>
      </c>
      <c r="O483" s="10"/>
      <c r="P483" s="10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s="32" customFormat="1">
      <c r="A484" s="42">
        <v>19</v>
      </c>
      <c r="B484" s="19">
        <v>5</v>
      </c>
      <c r="C484" s="34" t="s">
        <v>1557</v>
      </c>
      <c r="D484" s="19" t="s">
        <v>1266</v>
      </c>
      <c r="E484" s="29" t="s">
        <v>789</v>
      </c>
      <c r="F484" s="29" t="s">
        <v>990</v>
      </c>
      <c r="G484" s="29"/>
      <c r="H484" s="42">
        <v>22.59</v>
      </c>
      <c r="I484" s="42">
        <v>47077</v>
      </c>
      <c r="J484" s="12">
        <f t="shared" si="67"/>
        <v>1.7673768383380863</v>
      </c>
      <c r="K484" s="12">
        <f t="shared" si="66"/>
        <v>1.624113847608045</v>
      </c>
      <c r="L484" s="12">
        <f t="shared" si="68"/>
        <v>1.0467819007728159</v>
      </c>
      <c r="M484" s="12">
        <f t="shared" si="70"/>
        <v>0.25</v>
      </c>
      <c r="N484" s="12">
        <f t="shared" si="69"/>
        <v>1.7315610906555761</v>
      </c>
      <c r="O484" s="10"/>
      <c r="P484" s="10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s="32" customFormat="1">
      <c r="A485" s="42">
        <v>20</v>
      </c>
      <c r="B485" s="19">
        <v>5</v>
      </c>
      <c r="C485" s="34" t="s">
        <v>1558</v>
      </c>
      <c r="D485" s="19" t="s">
        <v>1270</v>
      </c>
      <c r="E485" s="29" t="s">
        <v>991</v>
      </c>
      <c r="F485" s="29" t="s">
        <v>992</v>
      </c>
      <c r="G485" s="29"/>
      <c r="H485" s="42">
        <v>22.573</v>
      </c>
      <c r="I485" s="42">
        <v>69142</v>
      </c>
      <c r="J485" s="12">
        <f t="shared" si="67"/>
        <v>2.3843035284907454</v>
      </c>
      <c r="K485" s="12">
        <f t="shared" si="66"/>
        <v>2.2034605891928791</v>
      </c>
      <c r="L485" s="12">
        <f t="shared" si="68"/>
        <v>1.6976284584980237</v>
      </c>
      <c r="M485" s="12">
        <f t="shared" si="70"/>
        <v>0.27083333333333331</v>
      </c>
      <c r="N485" s="12">
        <f t="shared" si="69"/>
        <v>2.3353252324309066</v>
      </c>
      <c r="O485" s="10"/>
      <c r="P485" s="10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s="32" customFormat="1">
      <c r="A486" s="42">
        <v>21</v>
      </c>
      <c r="B486" s="19">
        <v>5</v>
      </c>
      <c r="C486" s="34" t="s">
        <v>1559</v>
      </c>
      <c r="D486" s="19" t="s">
        <v>1270</v>
      </c>
      <c r="E486" s="29" t="s">
        <v>993</v>
      </c>
      <c r="F486" s="29" t="s">
        <v>994</v>
      </c>
      <c r="G486" s="29"/>
      <c r="H486" s="42">
        <v>22.571999999999999</v>
      </c>
      <c r="I486" s="42">
        <v>45136</v>
      </c>
      <c r="J486" s="12">
        <f t="shared" si="67"/>
        <v>1.7131074204551808</v>
      </c>
      <c r="K486" s="12">
        <f t="shared" si="66"/>
        <v>1.5731502389329413</v>
      </c>
      <c r="L486" s="12">
        <f t="shared" si="68"/>
        <v>0.98952864137808982</v>
      </c>
      <c r="M486" s="12">
        <f t="shared" si="70"/>
        <v>0.29166666666666663</v>
      </c>
      <c r="N486" s="12">
        <f t="shared" si="69"/>
        <v>1.6722865758445276</v>
      </c>
      <c r="O486" s="10"/>
      <c r="P486" s="10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s="32" customFormat="1">
      <c r="A487" s="42">
        <v>22</v>
      </c>
      <c r="B487" s="19">
        <v>5</v>
      </c>
      <c r="C487" s="34" t="s">
        <v>1560</v>
      </c>
      <c r="D487" s="19" t="s">
        <v>1266</v>
      </c>
      <c r="E487" s="29" t="s">
        <v>995</v>
      </c>
      <c r="F487" s="29" t="s">
        <v>996</v>
      </c>
      <c r="G487" s="29"/>
      <c r="H487" s="42">
        <v>22.568999999999999</v>
      </c>
      <c r="I487" s="42">
        <v>59943</v>
      </c>
      <c r="J487" s="12">
        <f t="shared" si="67"/>
        <v>2.1271039534753675</v>
      </c>
      <c r="K487" s="12">
        <f t="shared" si="66"/>
        <v>1.9619282676048941</v>
      </c>
      <c r="L487" s="12">
        <f t="shared" si="68"/>
        <v>1.4262875346587223</v>
      </c>
      <c r="M487" s="12">
        <f t="shared" si="70"/>
        <v>0.31249999999999994</v>
      </c>
      <c r="N487" s="12">
        <f t="shared" si="69"/>
        <v>2.0754865516408447</v>
      </c>
      <c r="O487" s="10"/>
      <c r="P487" s="10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s="32" customFormat="1">
      <c r="A488" s="42">
        <v>23</v>
      </c>
      <c r="B488" s="19">
        <v>5</v>
      </c>
      <c r="C488" s="34" t="s">
        <v>1561</v>
      </c>
      <c r="D488" s="19" t="s">
        <v>1264</v>
      </c>
      <c r="E488" s="29" t="s">
        <v>997</v>
      </c>
      <c r="F488" s="29" t="s">
        <v>998</v>
      </c>
      <c r="G488" s="29"/>
      <c r="H488" s="42">
        <v>22.562000000000001</v>
      </c>
      <c r="I488" s="42">
        <v>44578</v>
      </c>
      <c r="J488" s="12">
        <f t="shared" si="67"/>
        <v>1.6975060112956439</v>
      </c>
      <c r="K488" s="12">
        <f t="shared" si="66"/>
        <v>1.5584991860526178</v>
      </c>
      <c r="L488" s="12">
        <f t="shared" si="68"/>
        <v>0.97306943543153801</v>
      </c>
      <c r="M488" s="12">
        <f t="shared" si="70"/>
        <v>0.33333333333333326</v>
      </c>
      <c r="N488" s="12">
        <f t="shared" si="69"/>
        <v>1.6511704028813019</v>
      </c>
      <c r="O488" s="10"/>
      <c r="P488" s="10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s="32" customFormat="1">
      <c r="A489" s="42">
        <v>24</v>
      </c>
      <c r="B489" s="19">
        <v>5</v>
      </c>
      <c r="C489" s="34" t="s">
        <v>1562</v>
      </c>
      <c r="D489" s="19" t="s">
        <v>1264</v>
      </c>
      <c r="E489" s="29" t="s">
        <v>999</v>
      </c>
      <c r="F489" s="29" t="s">
        <v>1000</v>
      </c>
      <c r="G489" s="29"/>
      <c r="H489" s="42">
        <v>22.547000000000001</v>
      </c>
      <c r="I489" s="42">
        <v>149806</v>
      </c>
      <c r="J489" s="12">
        <f t="shared" si="67"/>
        <v>4.6396298160263933</v>
      </c>
      <c r="K489" s="12">
        <f t="shared" si="66"/>
        <v>4.3214041905162004</v>
      </c>
      <c r="L489" s="12">
        <f t="shared" si="68"/>
        <v>4.0769571116748278</v>
      </c>
      <c r="M489" s="12">
        <f t="shared" si="70"/>
        <v>0.35416666666666657</v>
      </c>
      <c r="N489" s="12">
        <f t="shared" si="69"/>
        <v>4.5269249069915336</v>
      </c>
      <c r="O489" s="10"/>
      <c r="P489" s="10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s="32" customFormat="1">
      <c r="A490" s="42">
        <v>25</v>
      </c>
      <c r="B490" s="19">
        <v>5</v>
      </c>
      <c r="C490" s="34" t="s">
        <v>1563</v>
      </c>
      <c r="D490" s="19" t="s">
        <v>1264</v>
      </c>
      <c r="E490" s="29" t="s">
        <v>1001</v>
      </c>
      <c r="F490" s="29" t="s">
        <v>1002</v>
      </c>
      <c r="G490" s="29"/>
      <c r="H490" s="42">
        <v>22.007999999999999</v>
      </c>
      <c r="I490" s="42">
        <v>30607</v>
      </c>
      <c r="J490" s="12">
        <f t="shared" si="67"/>
        <v>1.3068836325001398</v>
      </c>
      <c r="K490" s="12">
        <f t="shared" si="66"/>
        <v>1.191671480333981</v>
      </c>
      <c r="L490" s="12">
        <f t="shared" si="68"/>
        <v>0.56096985428588286</v>
      </c>
      <c r="M490" s="12">
        <f t="shared" si="70"/>
        <v>0.37499999999999989</v>
      </c>
      <c r="N490" s="12">
        <f t="shared" si="69"/>
        <v>1.2636790754378302</v>
      </c>
      <c r="O490" s="10"/>
      <c r="P490" s="10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s="32" customFormat="1">
      <c r="A491" s="42">
        <v>26</v>
      </c>
      <c r="B491" s="19">
        <v>5</v>
      </c>
      <c r="C491" s="34" t="s">
        <v>1849</v>
      </c>
      <c r="D491" s="19" t="s">
        <v>1270</v>
      </c>
      <c r="E491" s="29" t="s">
        <v>1003</v>
      </c>
      <c r="F491" s="29" t="s">
        <v>1004</v>
      </c>
      <c r="G491" s="29"/>
      <c r="H491" s="42">
        <v>22.532</v>
      </c>
      <c r="I491" s="42">
        <v>37776</v>
      </c>
      <c r="J491" s="12">
        <f t="shared" si="67"/>
        <v>1.5073253928311805</v>
      </c>
      <c r="K491" s="12">
        <f t="shared" si="66"/>
        <v>1.379903376568818</v>
      </c>
      <c r="L491" s="12">
        <f t="shared" si="68"/>
        <v>0.77243230487876824</v>
      </c>
      <c r="M491" s="12">
        <f t="shared" si="70"/>
        <v>0.3958333333333332</v>
      </c>
      <c r="N491" s="12">
        <f t="shared" si="69"/>
        <v>1.4568875113939954</v>
      </c>
      <c r="O491" s="10"/>
      <c r="P491" s="10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s="32" customFormat="1">
      <c r="A492" s="42">
        <v>27</v>
      </c>
      <c r="B492" s="19">
        <v>5</v>
      </c>
      <c r="C492" s="34" t="s">
        <v>1850</v>
      </c>
      <c r="D492" s="19" t="s">
        <v>1264</v>
      </c>
      <c r="E492" s="29" t="s">
        <v>1005</v>
      </c>
      <c r="F492" s="29" t="s">
        <v>1006</v>
      </c>
      <c r="G492" s="29"/>
      <c r="H492" s="42">
        <v>22.53</v>
      </c>
      <c r="I492" s="42">
        <v>32079</v>
      </c>
      <c r="J492" s="12">
        <f t="shared" si="67"/>
        <v>1.34804003802494</v>
      </c>
      <c r="K492" s="12">
        <f t="shared" si="66"/>
        <v>1.2303208528068057</v>
      </c>
      <c r="L492" s="12">
        <f t="shared" si="68"/>
        <v>0.6043891215857472</v>
      </c>
      <c r="M492" s="12">
        <f t="shared" si="70"/>
        <v>0.41666666666666652</v>
      </c>
      <c r="N492" s="12">
        <f t="shared" si="69"/>
        <v>1.2989903775173841</v>
      </c>
      <c r="O492" s="10"/>
      <c r="P492" s="10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s="32" customFormat="1">
      <c r="A493" s="42">
        <v>28</v>
      </c>
      <c r="B493" s="19">
        <v>5</v>
      </c>
      <c r="C493" s="34" t="s">
        <v>1851</v>
      </c>
      <c r="D493" s="19" t="s">
        <v>1264</v>
      </c>
      <c r="E493" s="29" t="s">
        <v>1007</v>
      </c>
      <c r="F493" s="29" t="s">
        <v>1008</v>
      </c>
      <c r="G493" s="29"/>
      <c r="H493" s="42">
        <v>22.533999999999999</v>
      </c>
      <c r="I493" s="42">
        <v>15143</v>
      </c>
      <c r="J493" s="12">
        <f t="shared" si="67"/>
        <v>0.87451769837275628</v>
      </c>
      <c r="K493" s="12">
        <f t="shared" si="66"/>
        <v>0.78564301843196971</v>
      </c>
      <c r="L493" s="12">
        <f t="shared" si="68"/>
        <v>0.10483157335850392</v>
      </c>
      <c r="M493" s="12">
        <f t="shared" si="70"/>
        <v>0.43749999999999983</v>
      </c>
      <c r="N493" s="12">
        <f t="shared" si="69"/>
        <v>0.83563502589866212</v>
      </c>
      <c r="O493" s="10"/>
      <c r="P493" s="10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s="32" customFormat="1">
      <c r="A494" s="42">
        <v>29</v>
      </c>
      <c r="B494" s="19">
        <v>5</v>
      </c>
      <c r="C494" s="34" t="s">
        <v>1852</v>
      </c>
      <c r="D494" s="19" t="s">
        <v>1264</v>
      </c>
      <c r="E494" s="29" t="s">
        <v>1009</v>
      </c>
      <c r="F494" s="29" t="s">
        <v>1010</v>
      </c>
      <c r="G494" s="29"/>
      <c r="H494" s="42">
        <v>22.3</v>
      </c>
      <c r="I494" s="42">
        <v>23840</v>
      </c>
      <c r="J494" s="12">
        <f t="shared" si="67"/>
        <v>1.1176815970474752</v>
      </c>
      <c r="K494" s="12">
        <f t="shared" si="66"/>
        <v>1.0139946437010976</v>
      </c>
      <c r="L494" s="12">
        <f t="shared" si="68"/>
        <v>0.3613651112028789</v>
      </c>
      <c r="M494" s="12">
        <f t="shared" si="70"/>
        <v>0.45833333333333315</v>
      </c>
      <c r="N494" s="12">
        <f t="shared" si="69"/>
        <v>1.070158410097052</v>
      </c>
      <c r="O494" s="10"/>
      <c r="P494" s="10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s="32" customFormat="1">
      <c r="A495" s="42">
        <v>30</v>
      </c>
      <c r="B495" s="19">
        <v>5</v>
      </c>
      <c r="C495" s="34" t="s">
        <v>1853</v>
      </c>
      <c r="D495" s="19" t="s">
        <v>1266</v>
      </c>
      <c r="E495" s="29" t="s">
        <v>1011</v>
      </c>
      <c r="F495" s="29" t="s">
        <v>1012</v>
      </c>
      <c r="G495" s="29"/>
      <c r="H495" s="42">
        <v>22.515000000000001</v>
      </c>
      <c r="I495" s="42">
        <v>137884</v>
      </c>
      <c r="J495" s="12">
        <f t="shared" si="67"/>
        <v>4.3062964826930603</v>
      </c>
      <c r="K495" s="12">
        <f t="shared" si="66"/>
        <v>4.0083757811269232</v>
      </c>
      <c r="L495" s="12">
        <f t="shared" si="68"/>
        <v>3.7252964426877471</v>
      </c>
      <c r="M495" s="12">
        <f t="shared" si="70"/>
        <v>0.47916666666666646</v>
      </c>
      <c r="N495" s="12">
        <f t="shared" si="69"/>
        <v>4.1635428131926195</v>
      </c>
      <c r="O495" s="10"/>
      <c r="P495" s="10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s="32" customFormat="1">
      <c r="A496" s="42">
        <v>31</v>
      </c>
      <c r="B496" s="19">
        <v>5</v>
      </c>
      <c r="C496" s="34" t="s">
        <v>1763</v>
      </c>
      <c r="D496" s="19" t="s">
        <v>1270</v>
      </c>
      <c r="E496" s="29" t="s">
        <v>1013</v>
      </c>
      <c r="F496" s="29" t="s">
        <v>1014</v>
      </c>
      <c r="G496" s="29"/>
      <c r="H496" s="42">
        <v>22.512</v>
      </c>
      <c r="I496" s="42">
        <v>126595</v>
      </c>
      <c r="J496" s="12">
        <f t="shared" si="67"/>
        <v>3.990661522115976</v>
      </c>
      <c r="K496" s="12">
        <f t="shared" si="66"/>
        <v>3.7119676521556477</v>
      </c>
      <c r="L496" s="12">
        <f t="shared" si="68"/>
        <v>3.3923072385110022</v>
      </c>
      <c r="M496" s="12">
        <f t="shared" si="70"/>
        <v>0.49999999999999978</v>
      </c>
      <c r="N496" s="12">
        <f t="shared" si="69"/>
        <v>3.8513145871358119</v>
      </c>
      <c r="O496" s="10"/>
      <c r="P496" s="10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s="32" customFormat="1">
      <c r="A497" s="42">
        <v>32</v>
      </c>
      <c r="B497" s="19">
        <v>5</v>
      </c>
      <c r="C497" s="34" t="s">
        <v>1854</v>
      </c>
      <c r="D497" s="19" t="s">
        <v>1266</v>
      </c>
      <c r="E497" s="29" t="s">
        <v>1015</v>
      </c>
      <c r="F497" s="29" t="s">
        <v>1016</v>
      </c>
      <c r="G497" s="29"/>
      <c r="H497" s="42">
        <v>22.513999999999999</v>
      </c>
      <c r="I497" s="42">
        <v>92224</v>
      </c>
      <c r="J497" s="12">
        <f t="shared" si="67"/>
        <v>3.0296650450148186</v>
      </c>
      <c r="K497" s="12">
        <f t="shared" si="66"/>
        <v>2.8095100561886257</v>
      </c>
      <c r="L497" s="12">
        <f t="shared" si="68"/>
        <v>2.3784732464161404</v>
      </c>
      <c r="M497" s="12">
        <f t="shared" si="70"/>
        <v>0.52083333333333315</v>
      </c>
      <c r="N497" s="12">
        <f t="shared" si="69"/>
        <v>2.9150009883345098</v>
      </c>
      <c r="O497" s="10"/>
      <c r="P497" s="10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s="32" customFormat="1">
      <c r="A498" s="42">
        <v>33</v>
      </c>
      <c r="B498" s="19">
        <v>5</v>
      </c>
      <c r="C498" s="34" t="s">
        <v>1855</v>
      </c>
      <c r="D498" s="19" t="s">
        <v>1264</v>
      </c>
      <c r="E498" s="29" t="s">
        <v>1017</v>
      </c>
      <c r="F498" s="29" t="s">
        <v>1018</v>
      </c>
      <c r="G498" s="29"/>
      <c r="H498" s="42">
        <v>22.507999999999999</v>
      </c>
      <c r="I498" s="42">
        <v>92459</v>
      </c>
      <c r="J498" s="12">
        <f t="shared" si="67"/>
        <v>3.0362355309511826</v>
      </c>
      <c r="K498" s="12">
        <f t="shared" si="66"/>
        <v>2.8156803024733499</v>
      </c>
      <c r="L498" s="12">
        <f t="shared" si="68"/>
        <v>2.3854049908559967</v>
      </c>
      <c r="M498" s="12">
        <f t="shared" si="70"/>
        <v>0.54166666666666652</v>
      </c>
      <c r="N498" s="12">
        <f t="shared" si="69"/>
        <v>2.9167681155256897</v>
      </c>
      <c r="O498" s="10"/>
      <c r="P498" s="10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s="32" customFormat="1">
      <c r="A499" s="42">
        <v>34</v>
      </c>
      <c r="B499" s="19">
        <v>5</v>
      </c>
      <c r="C499" s="34" t="s">
        <v>1856</v>
      </c>
      <c r="D499" s="19" t="s">
        <v>1264</v>
      </c>
      <c r="E499" s="29" t="s">
        <v>1019</v>
      </c>
      <c r="F499" s="29" t="s">
        <v>1020</v>
      </c>
      <c r="G499" s="29"/>
      <c r="H499" s="42">
        <v>22.506</v>
      </c>
      <c r="I499" s="42">
        <v>86790</v>
      </c>
      <c r="J499" s="12">
        <f t="shared" si="67"/>
        <v>2.8777330425543814</v>
      </c>
      <c r="K499" s="12">
        <f t="shared" si="66"/>
        <v>2.6668329569920708</v>
      </c>
      <c r="L499" s="12">
        <f t="shared" si="68"/>
        <v>2.2181877175387883</v>
      </c>
      <c r="M499" s="12">
        <f t="shared" si="70"/>
        <v>0.56249999999999989</v>
      </c>
      <c r="N499" s="12">
        <f t="shared" si="69"/>
        <v>2.7591017444255819</v>
      </c>
      <c r="O499" s="10"/>
      <c r="P499" s="10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s="32" customFormat="1">
      <c r="A500" s="42">
        <v>35</v>
      </c>
      <c r="B500" s="19">
        <v>5</v>
      </c>
      <c r="C500" s="34" t="s">
        <v>1857</v>
      </c>
      <c r="D500" s="19" t="s">
        <v>1264</v>
      </c>
      <c r="E500" s="29" t="s">
        <v>1021</v>
      </c>
      <c r="F500" s="29" t="s">
        <v>1022</v>
      </c>
      <c r="G500" s="29"/>
      <c r="H500" s="42">
        <v>22.527000000000001</v>
      </c>
      <c r="I500" s="42">
        <v>62524</v>
      </c>
      <c r="J500" s="12">
        <f t="shared" si="67"/>
        <v>2.1992674607168818</v>
      </c>
      <c r="K500" s="12">
        <f t="shared" si="66"/>
        <v>2.0296959512681827</v>
      </c>
      <c r="L500" s="12">
        <f t="shared" si="68"/>
        <v>1.502418736357737</v>
      </c>
      <c r="M500" s="12">
        <f t="shared" si="70"/>
        <v>0.58333333333333326</v>
      </c>
      <c r="N500" s="12">
        <f t="shared" si="69"/>
        <v>2.1003507468718072</v>
      </c>
      <c r="O500" s="10"/>
      <c r="P500" s="10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s="32" customFormat="1">
      <c r="A501" s="42">
        <v>36</v>
      </c>
      <c r="B501" s="19">
        <v>5</v>
      </c>
      <c r="C501" s="34" t="s">
        <v>1858</v>
      </c>
      <c r="D501" s="19" t="s">
        <v>1264</v>
      </c>
      <c r="E501" s="29" t="s">
        <v>1023</v>
      </c>
      <c r="F501" s="29" t="s">
        <v>1024</v>
      </c>
      <c r="G501" s="29"/>
      <c r="H501" s="42">
        <v>23.25</v>
      </c>
      <c r="I501" s="42">
        <v>40072</v>
      </c>
      <c r="J501" s="12">
        <f t="shared" si="67"/>
        <v>1.5715204384051893</v>
      </c>
      <c r="K501" s="12">
        <f t="shared" si="66"/>
        <v>1.4401879955889303</v>
      </c>
      <c r="L501" s="12">
        <f t="shared" si="68"/>
        <v>0.84015692289540445</v>
      </c>
      <c r="M501" s="12">
        <f t="shared" si="70"/>
        <v>0.60416666666666663</v>
      </c>
      <c r="N501" s="12">
        <f t="shared" si="69"/>
        <v>1.4921737542036995</v>
      </c>
      <c r="O501" s="10"/>
      <c r="P501" s="10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s="32" customFormat="1">
      <c r="A502" s="42">
        <v>37</v>
      </c>
      <c r="B502" s="19">
        <v>5</v>
      </c>
      <c r="C502" s="34" t="s">
        <v>1859</v>
      </c>
      <c r="D502" s="19" t="s">
        <v>1266</v>
      </c>
      <c r="E502" s="29" t="s">
        <v>1025</v>
      </c>
      <c r="F502" s="29" t="s">
        <v>1026</v>
      </c>
      <c r="G502" s="29"/>
      <c r="H502" s="42">
        <v>22.530999999999999</v>
      </c>
      <c r="I502" s="42">
        <v>119507</v>
      </c>
      <c r="J502" s="12">
        <f t="shared" si="67"/>
        <v>3.7924844824693844</v>
      </c>
      <c r="K502" s="12">
        <f t="shared" si="66"/>
        <v>3.5258625216615029</v>
      </c>
      <c r="L502" s="12">
        <f t="shared" si="68"/>
        <v>3.1832340274910034</v>
      </c>
      <c r="M502" s="12">
        <f t="shared" si="70"/>
        <v>0.625</v>
      </c>
      <c r="N502" s="12">
        <f t="shared" si="69"/>
        <v>3.6258457569644587</v>
      </c>
      <c r="O502" s="10"/>
      <c r="P502" s="10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s="32" customFormat="1">
      <c r="A503" s="42">
        <v>38</v>
      </c>
      <c r="B503" s="19">
        <v>5</v>
      </c>
      <c r="C503" s="34" t="s">
        <v>1860</v>
      </c>
      <c r="D503" s="19" t="s">
        <v>1264</v>
      </c>
      <c r="E503" s="29" t="s">
        <v>1027</v>
      </c>
      <c r="F503" s="29" t="s">
        <v>1028</v>
      </c>
      <c r="G503" s="29"/>
      <c r="H503" s="42">
        <v>22.51</v>
      </c>
      <c r="I503" s="42">
        <v>18190</v>
      </c>
      <c r="J503" s="12">
        <f t="shared" si="67"/>
        <v>0.95971033942850748</v>
      </c>
      <c r="K503" s="12">
        <f t="shared" si="66"/>
        <v>0.86564616919602999</v>
      </c>
      <c r="L503" s="12">
        <f t="shared" si="68"/>
        <v>0.19470827679782904</v>
      </c>
      <c r="M503" s="12">
        <f t="shared" si="70"/>
        <v>0.64583333333333337</v>
      </c>
      <c r="N503" s="12">
        <f t="shared" si="69"/>
        <v>0.89896056282003245</v>
      </c>
      <c r="O503" s="10"/>
      <c r="P503" s="10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s="32" customFormat="1">
      <c r="A504" s="42">
        <v>39</v>
      </c>
      <c r="B504" s="19">
        <v>5</v>
      </c>
      <c r="C504" s="34" t="s">
        <v>1861</v>
      </c>
      <c r="D504" s="19" t="s">
        <v>1264</v>
      </c>
      <c r="E504" s="29" t="s">
        <v>1029</v>
      </c>
      <c r="F504" s="29" t="s">
        <v>1030</v>
      </c>
      <c r="G504" s="29"/>
      <c r="H504" s="42">
        <v>22.510999999999999</v>
      </c>
      <c r="I504" s="42">
        <v>165805</v>
      </c>
      <c r="J504" s="12">
        <f t="shared" si="67"/>
        <v>5.086954090476989</v>
      </c>
      <c r="K504" s="12">
        <f t="shared" si="66"/>
        <v>4.7414798088536472</v>
      </c>
      <c r="L504" s="12">
        <f t="shared" si="68"/>
        <v>4.5488761724971978</v>
      </c>
      <c r="M504" s="12">
        <f t="shared" si="70"/>
        <v>0.66666666666666674</v>
      </c>
      <c r="N504" s="12">
        <f t="shared" si="69"/>
        <v>4.8566379027280941</v>
      </c>
      <c r="O504" s="10"/>
      <c r="P504" s="10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s="32" customFormat="1">
      <c r="A505" s="42">
        <v>40</v>
      </c>
      <c r="B505" s="19">
        <v>5</v>
      </c>
      <c r="C505" s="34" t="s">
        <v>1862</v>
      </c>
      <c r="D505" s="19" t="s">
        <v>1264</v>
      </c>
      <c r="E505" s="29" t="s">
        <v>1031</v>
      </c>
      <c r="F505" s="29" t="s">
        <v>1032</v>
      </c>
      <c r="G505" s="29"/>
      <c r="H505" s="42">
        <v>22.512</v>
      </c>
      <c r="I505" s="42">
        <v>49944</v>
      </c>
      <c r="J505" s="12">
        <f t="shared" si="67"/>
        <v>1.8475367667617291</v>
      </c>
      <c r="K505" s="12">
        <f t="shared" si="66"/>
        <v>1.6993908522816783</v>
      </c>
      <c r="L505" s="12">
        <f t="shared" si="68"/>
        <v>1.1313491829390596</v>
      </c>
      <c r="M505" s="12">
        <f t="shared" si="70"/>
        <v>0.68750000000000011</v>
      </c>
      <c r="N505" s="12">
        <f t="shared" si="69"/>
        <v>1.7456864505566942</v>
      </c>
      <c r="O505" s="10"/>
      <c r="P505" s="10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s="32" customFormat="1">
      <c r="A506" s="42">
        <v>41</v>
      </c>
      <c r="B506" s="19">
        <v>5</v>
      </c>
      <c r="C506" s="34" t="s">
        <v>1863</v>
      </c>
      <c r="D506" s="19" t="s">
        <v>1270</v>
      </c>
      <c r="E506" s="29" t="s">
        <v>1033</v>
      </c>
      <c r="F506" s="29" t="s">
        <v>1034</v>
      </c>
      <c r="G506" s="29"/>
      <c r="H506" s="42">
        <v>22.495000000000001</v>
      </c>
      <c r="I506" s="42">
        <v>17031</v>
      </c>
      <c r="J506" s="12">
        <f t="shared" si="67"/>
        <v>0.927305261980652</v>
      </c>
      <c r="K506" s="12">
        <f t="shared" si="66"/>
        <v>0.83521503964711441</v>
      </c>
      <c r="L506" s="12">
        <f t="shared" si="68"/>
        <v>0.16052150315615599</v>
      </c>
      <c r="M506" s="12">
        <f t="shared" si="70"/>
        <v>0.70833333333333348</v>
      </c>
      <c r="N506" s="12">
        <f t="shared" si="69"/>
        <v>0.86207468782772956</v>
      </c>
      <c r="O506" s="10"/>
      <c r="P506" s="10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s="32" customFormat="1">
      <c r="A507" s="42">
        <v>42</v>
      </c>
      <c r="B507" s="19">
        <v>5</v>
      </c>
      <c r="C507" s="34" t="s">
        <v>1864</v>
      </c>
      <c r="D507" s="19" t="s">
        <v>1266</v>
      </c>
      <c r="E507" s="29" t="s">
        <v>1035</v>
      </c>
      <c r="F507" s="29" t="s">
        <v>1036</v>
      </c>
      <c r="G507" s="29"/>
      <c r="H507" s="42">
        <v>22.506</v>
      </c>
      <c r="I507" s="42">
        <v>45313</v>
      </c>
      <c r="J507" s="12">
        <f t="shared" si="67"/>
        <v>1.718056254543421</v>
      </c>
      <c r="K507" s="12">
        <f t="shared" si="66"/>
        <v>1.577797615921861</v>
      </c>
      <c r="L507" s="12">
        <f t="shared" si="68"/>
        <v>0.99474957229661964</v>
      </c>
      <c r="M507" s="12">
        <f t="shared" si="70"/>
        <v>0.72916666666666685</v>
      </c>
      <c r="N507" s="12">
        <f t="shared" si="69"/>
        <v>1.6157843305485335</v>
      </c>
      <c r="O507" s="10"/>
      <c r="P507" s="10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s="32" customFormat="1">
      <c r="A508" s="42">
        <v>43</v>
      </c>
      <c r="B508" s="19">
        <v>5</v>
      </c>
      <c r="C508" s="34" t="s">
        <v>1865</v>
      </c>
      <c r="D508" s="19" t="s">
        <v>1270</v>
      </c>
      <c r="E508" s="29" t="s">
        <v>1037</v>
      </c>
      <c r="F508" s="29" t="s">
        <v>1038</v>
      </c>
      <c r="G508" s="29"/>
      <c r="H508" s="42">
        <v>22.513000000000002</v>
      </c>
      <c r="I508" s="42">
        <v>74561</v>
      </c>
      <c r="J508" s="12">
        <f t="shared" si="67"/>
        <v>2.5358161382318403</v>
      </c>
      <c r="K508" s="12">
        <f t="shared" si="66"/>
        <v>2.3457438428818991</v>
      </c>
      <c r="L508" s="12">
        <f t="shared" si="68"/>
        <v>1.8574715356026192</v>
      </c>
      <c r="M508" s="12">
        <f t="shared" si="70"/>
        <v>0.75000000000000022</v>
      </c>
      <c r="N508" s="12">
        <f t="shared" si="69"/>
        <v>2.3932619167193843</v>
      </c>
      <c r="O508" s="10"/>
      <c r="P508" s="10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s="32" customFormat="1">
      <c r="A509" s="42">
        <v>44</v>
      </c>
      <c r="B509" s="19">
        <v>5</v>
      </c>
      <c r="C509" s="34" t="s">
        <v>1866</v>
      </c>
      <c r="D509" s="19" t="s">
        <v>1266</v>
      </c>
      <c r="E509" s="29" t="s">
        <v>1039</v>
      </c>
      <c r="F509" s="29" t="s">
        <v>1040</v>
      </c>
      <c r="G509" s="29"/>
      <c r="H509" s="42">
        <v>22.475999999999999</v>
      </c>
      <c r="I509" s="42">
        <v>58655</v>
      </c>
      <c r="J509" s="12">
        <f t="shared" si="67"/>
        <v>2.0910920986411674</v>
      </c>
      <c r="K509" s="12">
        <f t="shared" si="66"/>
        <v>1.9281100666911726</v>
      </c>
      <c r="L509" s="12">
        <f t="shared" si="68"/>
        <v>1.3882956757713409</v>
      </c>
      <c r="M509" s="12">
        <f t="shared" si="70"/>
        <v>0.77083333333333359</v>
      </c>
      <c r="N509" s="12">
        <f t="shared" si="69"/>
        <v>1.9654601156797131</v>
      </c>
      <c r="O509" s="10"/>
      <c r="P509" s="10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s="32" customFormat="1">
      <c r="A510" s="42">
        <v>45</v>
      </c>
      <c r="B510" s="19">
        <v>5</v>
      </c>
      <c r="C510" s="34" t="s">
        <v>1867</v>
      </c>
      <c r="D510" s="19" t="s">
        <v>1264</v>
      </c>
      <c r="E510" s="29" t="s">
        <v>1041</v>
      </c>
      <c r="F510" s="29" t="s">
        <v>1042</v>
      </c>
      <c r="G510" s="29"/>
      <c r="H510" s="42">
        <v>22.495000000000001</v>
      </c>
      <c r="I510" s="42">
        <v>121644</v>
      </c>
      <c r="J510" s="12">
        <f t="shared" si="67"/>
        <v>3.8522339652183639</v>
      </c>
      <c r="K510" s="12">
        <f t="shared" si="66"/>
        <v>3.5819723783017383</v>
      </c>
      <c r="L510" s="12">
        <f t="shared" si="68"/>
        <v>3.2462686567164178</v>
      </c>
      <c r="M510" s="12">
        <f t="shared" si="70"/>
        <v>0.79166666666666696</v>
      </c>
      <c r="N510" s="12">
        <f t="shared" si="69"/>
        <v>3.6382768755760351</v>
      </c>
      <c r="O510" s="10"/>
      <c r="P510" s="10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s="32" customFormat="1">
      <c r="A511" s="42">
        <v>46</v>
      </c>
      <c r="B511" s="19">
        <v>5</v>
      </c>
      <c r="C511" s="34" t="s">
        <v>1868</v>
      </c>
      <c r="D511" s="19" t="s">
        <v>1264</v>
      </c>
      <c r="E511" s="29" t="s">
        <v>1043</v>
      </c>
      <c r="F511" s="29" t="s">
        <v>1044</v>
      </c>
      <c r="G511" s="29"/>
      <c r="H511" s="42">
        <v>22.495999999999999</v>
      </c>
      <c r="I511" s="42">
        <v>84122</v>
      </c>
      <c r="J511" s="12">
        <f t="shared" si="67"/>
        <v>2.8031370575406811</v>
      </c>
      <c r="K511" s="12">
        <f t="shared" si="66"/>
        <v>2.5967809693850761</v>
      </c>
      <c r="L511" s="12">
        <f t="shared" si="68"/>
        <v>2.1394902955577844</v>
      </c>
      <c r="M511" s="12">
        <f t="shared" si="70"/>
        <v>0.81250000000000033</v>
      </c>
      <c r="N511" s="12">
        <f t="shared" si="69"/>
        <v>2.6354727359142518</v>
      </c>
      <c r="O511" s="10"/>
      <c r="P511" s="10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s="32" customFormat="1">
      <c r="A512" s="42">
        <v>47</v>
      </c>
      <c r="B512" s="19">
        <v>5</v>
      </c>
      <c r="C512" s="34" t="s">
        <v>1869</v>
      </c>
      <c r="D512" s="19" t="s">
        <v>1270</v>
      </c>
      <c r="E512" s="29" t="s">
        <v>1045</v>
      </c>
      <c r="F512" s="29" t="s">
        <v>1046</v>
      </c>
      <c r="G512" s="29"/>
      <c r="H512" s="42">
        <v>22.495999999999999</v>
      </c>
      <c r="I512" s="42">
        <v>19874</v>
      </c>
      <c r="J512" s="12">
        <f t="shared" si="67"/>
        <v>1.0067941620533467</v>
      </c>
      <c r="K512" s="12">
        <f t="shared" si="66"/>
        <v>0.9098618915086909</v>
      </c>
      <c r="L512" s="12">
        <f t="shared" si="68"/>
        <v>0.24438086248598903</v>
      </c>
      <c r="M512" s="12">
        <f t="shared" si="70"/>
        <v>0.8333333333333337</v>
      </c>
      <c r="N512" s="12">
        <f t="shared" si="69"/>
        <v>0.9260172699328002</v>
      </c>
      <c r="O512" s="10"/>
      <c r="P512" s="10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s="32" customFormat="1">
      <c r="A513" s="42">
        <v>48</v>
      </c>
      <c r="B513" s="19">
        <v>5</v>
      </c>
      <c r="C513" s="34" t="s">
        <v>1870</v>
      </c>
      <c r="D513" s="19" t="s">
        <v>1264</v>
      </c>
      <c r="E513" s="29" t="s">
        <v>846</v>
      </c>
      <c r="F513" s="29" t="s">
        <v>847</v>
      </c>
      <c r="G513" s="29"/>
      <c r="H513" s="42">
        <v>22.506</v>
      </c>
      <c r="I513" s="42">
        <v>16007</v>
      </c>
      <c r="J513" s="12">
        <f t="shared" si="67"/>
        <v>0.89867471900687801</v>
      </c>
      <c r="K513" s="12">
        <f t="shared" si="66"/>
        <v>0.80832851966601904</v>
      </c>
      <c r="L513" s="12">
        <f t="shared" si="68"/>
        <v>0.13031679546929384</v>
      </c>
      <c r="M513" s="12">
        <f t="shared" si="70"/>
        <v>0.85416666666666707</v>
      </c>
      <c r="N513" s="12">
        <f t="shared" si="69"/>
        <v>0.82150400706989424</v>
      </c>
      <c r="O513" s="10"/>
      <c r="P513" s="10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s="32" customFormat="1">
      <c r="A514" s="42">
        <v>49</v>
      </c>
      <c r="B514" s="19">
        <v>5</v>
      </c>
      <c r="C514" s="34" t="s">
        <v>1871</v>
      </c>
      <c r="D514" s="19" t="s">
        <v>1266</v>
      </c>
      <c r="E514" s="29" t="s">
        <v>848</v>
      </c>
      <c r="F514" s="29" t="s">
        <v>849</v>
      </c>
      <c r="G514" s="29"/>
      <c r="H514" s="42">
        <v>22.530999999999999</v>
      </c>
      <c r="I514" s="42">
        <v>81746</v>
      </c>
      <c r="J514" s="12">
        <f t="shared" si="67"/>
        <v>2.7367052507968461</v>
      </c>
      <c r="K514" s="12">
        <f t="shared" si="66"/>
        <v>2.5343958409914404</v>
      </c>
      <c r="L514" s="12">
        <f t="shared" si="68"/>
        <v>2.069405934753112</v>
      </c>
      <c r="M514" s="12">
        <f t="shared" si="70"/>
        <v>0.87500000000000044</v>
      </c>
      <c r="N514" s="12">
        <f t="shared" si="69"/>
        <v>2.5596845172171161</v>
      </c>
      <c r="O514" s="10"/>
      <c r="P514" s="10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s="32" customFormat="1">
      <c r="A515" s="42">
        <v>50</v>
      </c>
      <c r="B515" s="19">
        <v>5</v>
      </c>
      <c r="C515" s="34" t="s">
        <v>1872</v>
      </c>
      <c r="D515" s="19" t="s">
        <v>1264</v>
      </c>
      <c r="E515" s="29" t="s">
        <v>850</v>
      </c>
      <c r="F515" s="29" t="s">
        <v>851</v>
      </c>
      <c r="G515" s="29"/>
      <c r="H515" s="42">
        <v>22.501999999999999</v>
      </c>
      <c r="I515" s="42">
        <v>80530</v>
      </c>
      <c r="J515" s="12">
        <f t="shared" si="67"/>
        <v>2.7027064810154897</v>
      </c>
      <c r="K515" s="12">
        <f t="shared" si="66"/>
        <v>2.5024680985138894</v>
      </c>
      <c r="L515" s="12">
        <f t="shared" si="68"/>
        <v>2.0335378443749632</v>
      </c>
      <c r="M515" s="12">
        <f t="shared" si="70"/>
        <v>0.89583333333333381</v>
      </c>
      <c r="N515" s="12">
        <f t="shared" si="69"/>
        <v>2.5233262633578062</v>
      </c>
      <c r="O515" s="10"/>
      <c r="P515" s="10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s="32" customFormat="1">
      <c r="A516" s="42">
        <v>51</v>
      </c>
      <c r="B516" s="19">
        <v>5</v>
      </c>
      <c r="C516" s="34" t="s">
        <v>1873</v>
      </c>
      <c r="D516" s="19" t="s">
        <v>1264</v>
      </c>
      <c r="E516" s="29" t="s">
        <v>852</v>
      </c>
      <c r="F516" s="29" t="s">
        <v>853</v>
      </c>
      <c r="G516" s="29"/>
      <c r="H516" s="42">
        <v>22.501999999999999</v>
      </c>
      <c r="I516" s="42">
        <v>50260</v>
      </c>
      <c r="J516" s="12">
        <f t="shared" si="67"/>
        <v>1.8563719733825421</v>
      </c>
      <c r="K516" s="12">
        <f t="shared" si="66"/>
        <v>1.7076878643070945</v>
      </c>
      <c r="L516" s="12">
        <f t="shared" si="68"/>
        <v>1.1406701669518022</v>
      </c>
      <c r="M516" s="12">
        <f t="shared" si="70"/>
        <v>0.91666666666666718</v>
      </c>
      <c r="N516" s="12">
        <f t="shared" si="69"/>
        <v>1.7200782067300484</v>
      </c>
      <c r="O516" s="10"/>
      <c r="P516" s="10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s="32" customFormat="1">
      <c r="A517" s="42">
        <v>52</v>
      </c>
      <c r="B517" s="19">
        <v>5</v>
      </c>
      <c r="C517" s="34" t="s">
        <v>1874</v>
      </c>
      <c r="D517" s="19" t="s">
        <v>1266</v>
      </c>
      <c r="E517" s="29" t="s">
        <v>854</v>
      </c>
      <c r="F517" s="29" t="s">
        <v>855</v>
      </c>
      <c r="G517" s="29"/>
      <c r="H517" s="42">
        <v>22.475000000000001</v>
      </c>
      <c r="I517" s="42">
        <v>293928</v>
      </c>
      <c r="J517" s="12">
        <f t="shared" si="67"/>
        <v>8.6692109824973436</v>
      </c>
      <c r="K517" s="12">
        <f t="shared" si="66"/>
        <v>8.1055243396523657</v>
      </c>
      <c r="L517" s="12">
        <f t="shared" si="68"/>
        <v>8.3280927378915699</v>
      </c>
      <c r="M517" s="12">
        <f t="shared" si="70"/>
        <v>0.93750000000000056</v>
      </c>
      <c r="N517" s="12">
        <f t="shared" si="69"/>
        <v>8.1407547548301764</v>
      </c>
      <c r="O517" s="10"/>
      <c r="P517" s="10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s="32" customFormat="1">
      <c r="A518" s="42">
        <v>53</v>
      </c>
      <c r="B518" s="19">
        <v>5</v>
      </c>
      <c r="C518" s="34" t="s">
        <v>1875</v>
      </c>
      <c r="D518" s="19" t="s">
        <v>1264</v>
      </c>
      <c r="E518" s="29" t="s">
        <v>856</v>
      </c>
      <c r="F518" s="29" t="s">
        <v>857</v>
      </c>
      <c r="G518" s="29"/>
      <c r="H518" s="42">
        <v>22.475000000000001</v>
      </c>
      <c r="I518" s="42">
        <v>54043</v>
      </c>
      <c r="J518" s="12">
        <f t="shared" si="67"/>
        <v>1.9621428172006934</v>
      </c>
      <c r="K518" s="12">
        <f t="shared" si="66"/>
        <v>1.8070157013075672</v>
      </c>
      <c r="L518" s="12">
        <f t="shared" si="68"/>
        <v>1.2522565040410596</v>
      </c>
      <c r="M518" s="12">
        <f t="shared" si="70"/>
        <v>0.95833333333333393</v>
      </c>
      <c r="N518" s="12">
        <f t="shared" si="69"/>
        <v>1.8134793311364472</v>
      </c>
      <c r="O518" s="10"/>
      <c r="P518" s="10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s="32" customFormat="1">
      <c r="A519" s="42">
        <v>54</v>
      </c>
      <c r="B519" s="19">
        <v>5</v>
      </c>
      <c r="C519" s="34" t="s">
        <v>1876</v>
      </c>
      <c r="D519" s="19" t="s">
        <v>1270</v>
      </c>
      <c r="E519" s="29" t="s">
        <v>858</v>
      </c>
      <c r="F519" s="29" t="s">
        <v>859</v>
      </c>
      <c r="G519" s="29"/>
      <c r="H519" s="42">
        <v>22.46</v>
      </c>
      <c r="I519" s="42">
        <v>111193</v>
      </c>
      <c r="J519" s="12">
        <f t="shared" si="67"/>
        <v>3.5600290778952077</v>
      </c>
      <c r="K519" s="12">
        <f t="shared" si="66"/>
        <v>3.3075670850181167</v>
      </c>
      <c r="L519" s="12">
        <f t="shared" si="68"/>
        <v>2.9379977582443515</v>
      </c>
      <c r="M519" s="12">
        <f t="shared" si="70"/>
        <v>0.9791666666666673</v>
      </c>
      <c r="N519" s="12">
        <f t="shared" si="69"/>
        <v>3.3128267098697224</v>
      </c>
      <c r="O519" s="10"/>
      <c r="P519" s="10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s="32" customFormat="1">
      <c r="A520" s="42">
        <v>55</v>
      </c>
      <c r="B520" s="19">
        <v>5</v>
      </c>
      <c r="C520" s="34" t="s">
        <v>1877</v>
      </c>
      <c r="D520" s="19" t="s">
        <v>1266</v>
      </c>
      <c r="E520" s="29" t="s">
        <v>860</v>
      </c>
      <c r="F520" s="29" t="s">
        <v>861</v>
      </c>
      <c r="G520" s="29"/>
      <c r="H520" s="42">
        <v>22.489000000000001</v>
      </c>
      <c r="I520" s="42">
        <v>42519</v>
      </c>
      <c r="J520" s="12">
        <f t="shared" si="67"/>
        <v>1.6399373706872449</v>
      </c>
      <c r="K520" s="12">
        <f t="shared" si="66"/>
        <v>1.5044373260515675</v>
      </c>
      <c r="L520" s="12">
        <f t="shared" si="68"/>
        <v>0.91233555542445877</v>
      </c>
      <c r="M520" s="12">
        <f t="shared" si="70"/>
        <v>1.0000000000000007</v>
      </c>
      <c r="N520" s="12">
        <f t="shared" si="69"/>
        <v>1.5044373260515675</v>
      </c>
      <c r="O520" s="10"/>
      <c r="P520" s="10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s="32" customFormat="1">
      <c r="A521" s="42">
        <v>56</v>
      </c>
      <c r="B521" s="19"/>
      <c r="C521" s="19"/>
      <c r="D521" s="19"/>
      <c r="E521" s="29" t="s">
        <v>862</v>
      </c>
      <c r="F521" s="29" t="s">
        <v>105</v>
      </c>
      <c r="G521" s="23" t="s">
        <v>126</v>
      </c>
      <c r="H521" s="42">
        <v>22.494</v>
      </c>
      <c r="I521" s="22">
        <v>372929</v>
      </c>
      <c r="J521" s="12">
        <f t="shared" si="67"/>
        <v>10.878040597215232</v>
      </c>
      <c r="K521" s="12">
        <f t="shared" si="66"/>
        <v>10.179803602373575</v>
      </c>
      <c r="L521" s="12">
        <f t="shared" si="68"/>
        <v>10.658368237862073</v>
      </c>
      <c r="M521" s="12"/>
      <c r="N521" s="12"/>
      <c r="O521" s="8" t="s">
        <v>1841</v>
      </c>
      <c r="P521" s="10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s="32" customFormat="1">
      <c r="A522" s="42">
        <v>57</v>
      </c>
      <c r="B522" s="19"/>
      <c r="C522" s="19"/>
      <c r="D522" s="19"/>
      <c r="E522" s="29" t="s">
        <v>863</v>
      </c>
      <c r="F522" s="29" t="s">
        <v>100</v>
      </c>
      <c r="G522" s="23" t="s">
        <v>122</v>
      </c>
      <c r="H522" s="42">
        <v>22.495999999999999</v>
      </c>
      <c r="I522" s="22">
        <v>160249</v>
      </c>
      <c r="J522" s="12">
        <f t="shared" si="67"/>
        <v>4.9316110272325675</v>
      </c>
      <c r="K522" s="12">
        <f t="shared" si="66"/>
        <v>4.5955994328624694</v>
      </c>
      <c r="L522" s="12">
        <f t="shared" si="68"/>
        <v>4.3849920358680903</v>
      </c>
      <c r="M522" s="12"/>
      <c r="N522" s="12"/>
      <c r="O522" s="8" t="s">
        <v>1826</v>
      </c>
      <c r="P522" s="8" t="s">
        <v>94</v>
      </c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s="32" customFormat="1">
      <c r="A523" s="42">
        <v>58</v>
      </c>
      <c r="B523" s="19"/>
      <c r="C523" s="19"/>
      <c r="D523" s="19"/>
      <c r="E523" s="29" t="s">
        <v>864</v>
      </c>
      <c r="F523" s="29" t="s">
        <v>639</v>
      </c>
      <c r="G523" s="23" t="s">
        <v>114</v>
      </c>
      <c r="H523" s="42">
        <v>22.516999999999999</v>
      </c>
      <c r="I523" s="22">
        <v>31864</v>
      </c>
      <c r="J523" s="12">
        <f t="shared" si="67"/>
        <v>1.3420287423810322</v>
      </c>
      <c r="K523" s="12">
        <f t="shared" si="66"/>
        <v>1.2246757338654624</v>
      </c>
      <c r="L523" s="12">
        <f t="shared" si="68"/>
        <v>0.59804731284290014</v>
      </c>
      <c r="M523" s="12"/>
      <c r="N523" s="12"/>
      <c r="O523" s="44">
        <v>1</v>
      </c>
      <c r="P523" s="44">
        <v>31864</v>
      </c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s="32" customFormat="1">
      <c r="A524" s="42">
        <v>59</v>
      </c>
      <c r="B524" s="19">
        <v>5</v>
      </c>
      <c r="C524" s="34" t="s">
        <v>1310</v>
      </c>
      <c r="D524" s="19" t="s">
        <v>1270</v>
      </c>
      <c r="E524" s="29" t="s">
        <v>865</v>
      </c>
      <c r="F524" s="29" t="s">
        <v>866</v>
      </c>
      <c r="G524" s="29"/>
      <c r="H524" s="42">
        <v>22.472000000000001</v>
      </c>
      <c r="I524" s="42">
        <v>429855</v>
      </c>
      <c r="J524" s="12">
        <f t="shared" si="67"/>
        <v>12.469663926634233</v>
      </c>
      <c r="K524" s="12">
        <f t="shared" si="66"/>
        <v>11.67447355983826</v>
      </c>
      <c r="L524" s="12">
        <f t="shared" si="68"/>
        <v>12.337502212258864</v>
      </c>
      <c r="M524" s="12">
        <f>1/(106-58)</f>
        <v>2.0833333333333332E-2</v>
      </c>
      <c r="N524" s="12">
        <f>K524+M524*(L524-K524)</f>
        <v>11.688286656763688</v>
      </c>
      <c r="O524" s="44">
        <v>5</v>
      </c>
      <c r="P524" s="44">
        <v>160249</v>
      </c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s="32" customFormat="1">
      <c r="A525" s="42">
        <v>60</v>
      </c>
      <c r="B525" s="19">
        <v>5</v>
      </c>
      <c r="C525" s="34" t="s">
        <v>1878</v>
      </c>
      <c r="D525" s="19" t="s">
        <v>1264</v>
      </c>
      <c r="E525" s="29" t="s">
        <v>867</v>
      </c>
      <c r="F525" s="29" t="s">
        <v>868</v>
      </c>
      <c r="G525" s="29"/>
      <c r="H525" s="42">
        <v>22.478999999999999</v>
      </c>
      <c r="I525" s="42">
        <v>117801</v>
      </c>
      <c r="J525" s="12">
        <f t="shared" si="67"/>
        <v>3.7447855505228431</v>
      </c>
      <c r="K525" s="12">
        <f t="shared" si="66"/>
        <v>3.4810691592711231</v>
      </c>
      <c r="L525" s="12">
        <f t="shared" si="68"/>
        <v>3.1329125125361337</v>
      </c>
      <c r="M525" s="12">
        <f>$M$524+M524</f>
        <v>4.1666666666666664E-2</v>
      </c>
      <c r="N525" s="12">
        <f t="shared" ref="N525:N571" si="71">K525+M525*(L525-K525)</f>
        <v>3.4665626323238321</v>
      </c>
      <c r="O525" s="44">
        <v>10</v>
      </c>
      <c r="P525" s="44">
        <v>372929</v>
      </c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s="32" customFormat="1">
      <c r="A526" s="42">
        <v>61</v>
      </c>
      <c r="B526" s="19">
        <v>5</v>
      </c>
      <c r="C526" s="34" t="s">
        <v>1879</v>
      </c>
      <c r="D526" s="19" t="s">
        <v>1264</v>
      </c>
      <c r="E526" s="29" t="s">
        <v>869</v>
      </c>
      <c r="F526" s="29" t="s">
        <v>870</v>
      </c>
      <c r="G526" s="29"/>
      <c r="H526" s="42">
        <v>22.478999999999999</v>
      </c>
      <c r="I526" s="42">
        <v>44631</v>
      </c>
      <c r="J526" s="12">
        <f t="shared" si="67"/>
        <v>1.6989878655706536</v>
      </c>
      <c r="K526" s="12">
        <f t="shared" si="66"/>
        <v>1.5598907735125769</v>
      </c>
      <c r="L526" s="12">
        <f t="shared" si="68"/>
        <v>0.97463276502861185</v>
      </c>
      <c r="M526" s="12">
        <f t="shared" ref="M526:M571" si="72">$M$524+M525</f>
        <v>6.25E-2</v>
      </c>
      <c r="N526" s="12">
        <f t="shared" si="71"/>
        <v>1.5233121479823291</v>
      </c>
      <c r="O526" s="10"/>
      <c r="P526" s="10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s="32" customFormat="1">
      <c r="A527" s="42">
        <v>62</v>
      </c>
      <c r="B527" s="19">
        <v>5</v>
      </c>
      <c r="C527" s="34" t="s">
        <v>1880</v>
      </c>
      <c r="D527" s="19" t="s">
        <v>1264</v>
      </c>
      <c r="E527" s="29" t="s">
        <v>871</v>
      </c>
      <c r="F527" s="29" t="s">
        <v>872</v>
      </c>
      <c r="G527" s="29"/>
      <c r="H527" s="42">
        <v>22.504000000000001</v>
      </c>
      <c r="I527" s="42">
        <v>68085</v>
      </c>
      <c r="J527" s="12">
        <f t="shared" si="67"/>
        <v>2.3547503215344183</v>
      </c>
      <c r="K527" s="12">
        <f t="shared" si="66"/>
        <v>2.1757076090952054</v>
      </c>
      <c r="L527" s="12">
        <f t="shared" si="68"/>
        <v>1.6664503569110967</v>
      </c>
      <c r="M527" s="12">
        <f t="shared" si="72"/>
        <v>8.3333333333333329E-2</v>
      </c>
      <c r="N527" s="12">
        <f t="shared" si="71"/>
        <v>2.1332695047465298</v>
      </c>
      <c r="O527" s="10"/>
      <c r="P527" s="10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s="32" customFormat="1">
      <c r="A528" s="42">
        <v>63</v>
      </c>
      <c r="B528" s="19">
        <v>5</v>
      </c>
      <c r="C528" s="34" t="s">
        <v>1881</v>
      </c>
      <c r="D528" s="19" t="s">
        <v>1270</v>
      </c>
      <c r="E528" s="29" t="s">
        <v>873</v>
      </c>
      <c r="F528" s="29" t="s">
        <v>874</v>
      </c>
      <c r="G528" s="29"/>
      <c r="H528" s="42">
        <v>22.495999999999999</v>
      </c>
      <c r="I528" s="42">
        <v>53458</v>
      </c>
      <c r="J528" s="12">
        <f t="shared" si="67"/>
        <v>1.94578650114634</v>
      </c>
      <c r="K528" s="12">
        <f t="shared" si="66"/>
        <v>1.7916557265136797</v>
      </c>
      <c r="L528" s="12">
        <f t="shared" si="68"/>
        <v>1.2350008849035454</v>
      </c>
      <c r="M528" s="12">
        <f t="shared" si="72"/>
        <v>0.10416666666666666</v>
      </c>
      <c r="N528" s="12">
        <f t="shared" si="71"/>
        <v>1.7336708471792908</v>
      </c>
      <c r="O528" s="10"/>
      <c r="P528" s="10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s="32" customFormat="1">
      <c r="A529" s="42">
        <v>64</v>
      </c>
      <c r="B529" s="19">
        <v>5</v>
      </c>
      <c r="C529" s="34" t="s">
        <v>1882</v>
      </c>
      <c r="D529" s="19" t="s">
        <v>1270</v>
      </c>
      <c r="E529" s="29" t="s">
        <v>875</v>
      </c>
      <c r="F529" s="29" t="s">
        <v>876</v>
      </c>
      <c r="G529" s="29"/>
      <c r="H529" s="42">
        <v>22.501000000000001</v>
      </c>
      <c r="I529" s="42">
        <v>395019</v>
      </c>
      <c r="J529" s="12">
        <f t="shared" si="67"/>
        <v>11.495666275233463</v>
      </c>
      <c r="K529" s="12">
        <f t="shared" si="66"/>
        <v>10.759806753137635</v>
      </c>
      <c r="L529" s="12">
        <f t="shared" si="68"/>
        <v>11.309952215208542</v>
      </c>
      <c r="M529" s="12">
        <f t="shared" si="72"/>
        <v>0.12499999999999999</v>
      </c>
      <c r="N529" s="12">
        <f t="shared" si="71"/>
        <v>10.828574935896498</v>
      </c>
      <c r="O529" s="10"/>
      <c r="P529" s="10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s="32" customFormat="1">
      <c r="A530" s="42">
        <v>65</v>
      </c>
      <c r="B530" s="19">
        <v>5</v>
      </c>
      <c r="C530" s="34" t="s">
        <v>1883</v>
      </c>
      <c r="D530" s="19" t="s">
        <v>1264</v>
      </c>
      <c r="E530" s="29" t="s">
        <v>877</v>
      </c>
      <c r="F530" s="29" t="s">
        <v>878</v>
      </c>
      <c r="G530" s="29"/>
      <c r="H530" s="42">
        <v>22.507999999999999</v>
      </c>
      <c r="I530" s="42">
        <v>90097</v>
      </c>
      <c r="J530" s="12">
        <f t="shared" si="67"/>
        <v>2.9701951574120673</v>
      </c>
      <c r="K530" s="12">
        <f t="shared" si="66"/>
        <v>2.7536627632200807</v>
      </c>
      <c r="L530" s="12">
        <f t="shared" si="68"/>
        <v>2.3157335850392307</v>
      </c>
      <c r="M530" s="12">
        <f t="shared" si="72"/>
        <v>0.14583333333333331</v>
      </c>
      <c r="N530" s="12">
        <f t="shared" si="71"/>
        <v>2.6897980914020403</v>
      </c>
      <c r="O530" s="10"/>
      <c r="P530" s="10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s="32" customFormat="1">
      <c r="A531" s="42">
        <v>66</v>
      </c>
      <c r="B531" s="19">
        <v>5</v>
      </c>
      <c r="C531" s="34" t="s">
        <v>1884</v>
      </c>
      <c r="D531" s="19" t="s">
        <v>1270</v>
      </c>
      <c r="E531" s="29" t="s">
        <v>879</v>
      </c>
      <c r="F531" s="29" t="s">
        <v>880</v>
      </c>
      <c r="G531" s="29"/>
      <c r="H531" s="42">
        <v>22.495999999999999</v>
      </c>
      <c r="I531" s="42">
        <v>143515</v>
      </c>
      <c r="J531" s="12">
        <f t="shared" si="67"/>
        <v>4.4637365095341943</v>
      </c>
      <c r="K531" s="12">
        <f t="shared" ref="K531:K578" si="73">(I531+14779)/38086</f>
        <v>4.1562253846557793</v>
      </c>
      <c r="L531" s="12">
        <f t="shared" si="68"/>
        <v>3.8913928381806384</v>
      </c>
      <c r="M531" s="12">
        <f t="shared" si="72"/>
        <v>0.16666666666666666</v>
      </c>
      <c r="N531" s="12">
        <f t="shared" si="71"/>
        <v>4.1120866269099228</v>
      </c>
      <c r="O531" s="10"/>
      <c r="P531" s="10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s="32" customFormat="1">
      <c r="A532" s="42">
        <v>67</v>
      </c>
      <c r="B532" s="19">
        <v>5</v>
      </c>
      <c r="C532" s="34" t="s">
        <v>1885</v>
      </c>
      <c r="D532" s="19" t="s">
        <v>1264</v>
      </c>
      <c r="E532" s="29" t="s">
        <v>881</v>
      </c>
      <c r="F532" s="29" t="s">
        <v>882</v>
      </c>
      <c r="G532" s="29"/>
      <c r="H532" s="42">
        <v>22.484000000000002</v>
      </c>
      <c r="I532" s="42">
        <v>69537</v>
      </c>
      <c r="J532" s="12">
        <f t="shared" ref="J532:J578" si="74">(I532+16135)/35766</f>
        <v>2.3953475367667618</v>
      </c>
      <c r="K532" s="12">
        <f t="shared" si="73"/>
        <v>2.2138318542246496</v>
      </c>
      <c r="L532" s="12">
        <f t="shared" ref="L532:L578" si="75">(I532-11589)/33902</f>
        <v>1.7092796885139521</v>
      </c>
      <c r="M532" s="12">
        <f t="shared" si="72"/>
        <v>0.1875</v>
      </c>
      <c r="N532" s="12">
        <f t="shared" si="71"/>
        <v>2.119228323153894</v>
      </c>
      <c r="O532" s="10"/>
      <c r="P532" s="10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s="32" customFormat="1">
      <c r="A533" s="42">
        <v>68</v>
      </c>
      <c r="B533" s="19">
        <v>5</v>
      </c>
      <c r="C533" s="34" t="s">
        <v>1886</v>
      </c>
      <c r="D533" s="19" t="s">
        <v>1264</v>
      </c>
      <c r="E533" s="29" t="s">
        <v>883</v>
      </c>
      <c r="F533" s="29" t="s">
        <v>884</v>
      </c>
      <c r="G533" s="29"/>
      <c r="H533" s="42">
        <v>22.486999999999998</v>
      </c>
      <c r="I533" s="42">
        <v>110640</v>
      </c>
      <c r="J533" s="12">
        <f t="shared" si="74"/>
        <v>3.5445674663087847</v>
      </c>
      <c r="K533" s="12">
        <f t="shared" si="73"/>
        <v>3.2930473139736387</v>
      </c>
      <c r="L533" s="12">
        <f t="shared" si="75"/>
        <v>2.9216860362220518</v>
      </c>
      <c r="M533" s="12">
        <f t="shared" si="72"/>
        <v>0.20833333333333334</v>
      </c>
      <c r="N533" s="12">
        <f t="shared" si="71"/>
        <v>3.2156803811087249</v>
      </c>
      <c r="O533" s="10"/>
      <c r="P533" s="10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s="32" customFormat="1">
      <c r="A534" s="42">
        <v>69</v>
      </c>
      <c r="B534" s="19">
        <v>5</v>
      </c>
      <c r="C534" s="34" t="s">
        <v>1887</v>
      </c>
      <c r="D534" s="19" t="s">
        <v>1266</v>
      </c>
      <c r="E534" s="29" t="s">
        <v>885</v>
      </c>
      <c r="F534" s="29" t="s">
        <v>886</v>
      </c>
      <c r="G534" s="29"/>
      <c r="H534" s="42">
        <v>22.512</v>
      </c>
      <c r="I534" s="42">
        <v>152280</v>
      </c>
      <c r="J534" s="12">
        <f t="shared" si="74"/>
        <v>4.7088016552032661</v>
      </c>
      <c r="K534" s="12">
        <f t="shared" si="73"/>
        <v>4.3863624428924011</v>
      </c>
      <c r="L534" s="12">
        <f t="shared" si="75"/>
        <v>4.1499321573948436</v>
      </c>
      <c r="M534" s="12">
        <f t="shared" si="72"/>
        <v>0.22916666666666669</v>
      </c>
      <c r="N534" s="12">
        <f t="shared" si="71"/>
        <v>4.332180502465877</v>
      </c>
      <c r="O534" s="10"/>
      <c r="P534" s="10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s="32" customFormat="1">
      <c r="A535" s="42">
        <v>70</v>
      </c>
      <c r="B535" s="19">
        <v>5</v>
      </c>
      <c r="C535" s="34" t="s">
        <v>1888</v>
      </c>
      <c r="D535" s="19" t="s">
        <v>1270</v>
      </c>
      <c r="E535" s="29" t="s">
        <v>887</v>
      </c>
      <c r="F535" s="29" t="s">
        <v>888</v>
      </c>
      <c r="G535" s="29"/>
      <c r="H535" s="42">
        <v>22.484000000000002</v>
      </c>
      <c r="I535" s="42">
        <v>50407</v>
      </c>
      <c r="J535" s="12">
        <f t="shared" si="74"/>
        <v>1.8604820220320974</v>
      </c>
      <c r="K535" s="12">
        <f t="shared" si="73"/>
        <v>1.7115475502809432</v>
      </c>
      <c r="L535" s="12">
        <f t="shared" si="75"/>
        <v>1.1450061943248186</v>
      </c>
      <c r="M535" s="12">
        <f t="shared" si="72"/>
        <v>0.25</v>
      </c>
      <c r="N535" s="12">
        <f t="shared" si="71"/>
        <v>1.5699122112919119</v>
      </c>
      <c r="O535" s="10"/>
      <c r="P535" s="10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s="32" customFormat="1">
      <c r="A536" s="42">
        <v>71</v>
      </c>
      <c r="B536" s="19">
        <v>5</v>
      </c>
      <c r="C536" s="34" t="s">
        <v>1889</v>
      </c>
      <c r="D536" s="19" t="s">
        <v>1270</v>
      </c>
      <c r="E536" s="29" t="s">
        <v>889</v>
      </c>
      <c r="F536" s="29" t="s">
        <v>890</v>
      </c>
      <c r="G536" s="29"/>
      <c r="H536" s="42">
        <v>22.452999999999999</v>
      </c>
      <c r="I536" s="42">
        <v>142966</v>
      </c>
      <c r="J536" s="12">
        <f t="shared" si="74"/>
        <v>4.4483867360062632</v>
      </c>
      <c r="K536" s="12">
        <f t="shared" si="73"/>
        <v>4.1418106390799769</v>
      </c>
      <c r="L536" s="12">
        <f t="shared" si="75"/>
        <v>3.8751991032977404</v>
      </c>
      <c r="M536" s="12">
        <f t="shared" si="72"/>
        <v>0.27083333333333331</v>
      </c>
      <c r="N536" s="12">
        <f t="shared" si="71"/>
        <v>4.0696033481389549</v>
      </c>
      <c r="O536" s="10"/>
      <c r="P536" s="10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s="32" customFormat="1">
      <c r="A537" s="42">
        <v>72</v>
      </c>
      <c r="B537" s="19">
        <v>5</v>
      </c>
      <c r="C537" s="34" t="s">
        <v>1890</v>
      </c>
      <c r="D537" s="19" t="s">
        <v>1264</v>
      </c>
      <c r="E537" s="29" t="s">
        <v>891</v>
      </c>
      <c r="F537" s="29" t="s">
        <v>1091</v>
      </c>
      <c r="G537" s="29"/>
      <c r="H537" s="42">
        <v>22.466999999999999</v>
      </c>
      <c r="I537" s="42">
        <v>94551</v>
      </c>
      <c r="J537" s="12">
        <f t="shared" si="74"/>
        <v>3.0947268355421351</v>
      </c>
      <c r="K537" s="12">
        <f t="shared" si="73"/>
        <v>2.8706086225909782</v>
      </c>
      <c r="L537" s="12">
        <f t="shared" si="75"/>
        <v>2.4471122647631409</v>
      </c>
      <c r="M537" s="12">
        <f t="shared" si="72"/>
        <v>0.29166666666666663</v>
      </c>
      <c r="N537" s="12">
        <f t="shared" si="71"/>
        <v>2.7470888515578591</v>
      </c>
      <c r="O537" s="10"/>
      <c r="P537" s="10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s="32" customFormat="1">
      <c r="A538" s="42">
        <v>73</v>
      </c>
      <c r="B538" s="19">
        <v>5</v>
      </c>
      <c r="C538" s="34" t="s">
        <v>1891</v>
      </c>
      <c r="D538" s="19" t="s">
        <v>1264</v>
      </c>
      <c r="E538" s="29" t="s">
        <v>1092</v>
      </c>
      <c r="F538" s="29" t="s">
        <v>1093</v>
      </c>
      <c r="G538" s="29"/>
      <c r="H538" s="42">
        <v>22.405000000000001</v>
      </c>
      <c r="I538" s="42">
        <v>89739</v>
      </c>
      <c r="J538" s="12">
        <f t="shared" si="74"/>
        <v>2.9601856511770954</v>
      </c>
      <c r="K538" s="12">
        <f t="shared" si="73"/>
        <v>2.7442629837735653</v>
      </c>
      <c r="L538" s="12">
        <f t="shared" si="75"/>
        <v>2.3051737360627693</v>
      </c>
      <c r="M538" s="12">
        <f t="shared" si="72"/>
        <v>0.31249999999999994</v>
      </c>
      <c r="N538" s="12">
        <f t="shared" si="71"/>
        <v>2.6070475938639417</v>
      </c>
      <c r="O538" s="10"/>
      <c r="P538" s="10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s="32" customFormat="1">
      <c r="A539" s="42">
        <v>74</v>
      </c>
      <c r="B539" s="19">
        <v>5</v>
      </c>
      <c r="C539" s="34" t="s">
        <v>1892</v>
      </c>
      <c r="D539" s="19" t="s">
        <v>1270</v>
      </c>
      <c r="E539" s="29" t="s">
        <v>1094</v>
      </c>
      <c r="F539" s="29" t="s">
        <v>1095</v>
      </c>
      <c r="G539" s="29"/>
      <c r="H539" s="42">
        <v>22.466999999999999</v>
      </c>
      <c r="I539" s="42">
        <v>38916</v>
      </c>
      <c r="J539" s="12">
        <f t="shared" si="74"/>
        <v>1.5391992395012022</v>
      </c>
      <c r="K539" s="12">
        <f t="shared" si="73"/>
        <v>1.4098356351415218</v>
      </c>
      <c r="L539" s="12">
        <f t="shared" si="75"/>
        <v>0.80605863960828272</v>
      </c>
      <c r="M539" s="12">
        <f t="shared" si="72"/>
        <v>0.33333333333333326</v>
      </c>
      <c r="N539" s="12">
        <f t="shared" si="71"/>
        <v>1.208576636630442</v>
      </c>
      <c r="O539" s="10"/>
      <c r="P539" s="10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s="32" customFormat="1">
      <c r="A540" s="42">
        <v>75</v>
      </c>
      <c r="B540" s="19">
        <v>5</v>
      </c>
      <c r="C540" s="34" t="s">
        <v>1893</v>
      </c>
      <c r="D540" s="19" t="s">
        <v>1264</v>
      </c>
      <c r="E540" s="29" t="s">
        <v>1096</v>
      </c>
      <c r="F540" s="29" t="s">
        <v>1097</v>
      </c>
      <c r="G540" s="29"/>
      <c r="H540" s="42">
        <v>22.442</v>
      </c>
      <c r="I540" s="42">
        <v>19954</v>
      </c>
      <c r="J540" s="12">
        <f t="shared" si="74"/>
        <v>1.0090309232231729</v>
      </c>
      <c r="K540" s="12">
        <f t="shared" si="73"/>
        <v>0.91196240088221392</v>
      </c>
      <c r="L540" s="12">
        <f t="shared" si="75"/>
        <v>0.24674060527402514</v>
      </c>
      <c r="M540" s="12">
        <f t="shared" si="72"/>
        <v>0.35416666666666657</v>
      </c>
      <c r="N540" s="12">
        <f t="shared" si="71"/>
        <v>0.67636301493764717</v>
      </c>
      <c r="O540" s="10"/>
      <c r="P540" s="10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s="32" customFormat="1">
      <c r="A541" s="42">
        <v>76</v>
      </c>
      <c r="B541" s="19">
        <v>5</v>
      </c>
      <c r="C541" s="34" t="s">
        <v>1894</v>
      </c>
      <c r="D541" s="19" t="s">
        <v>1266</v>
      </c>
      <c r="E541" s="29" t="s">
        <v>1098</v>
      </c>
      <c r="F541" s="29" t="s">
        <v>1099</v>
      </c>
      <c r="G541" s="29"/>
      <c r="H541" s="42">
        <v>22.451000000000001</v>
      </c>
      <c r="I541" s="42">
        <v>134604</v>
      </c>
      <c r="J541" s="12">
        <f t="shared" si="74"/>
        <v>4.2145892747301907</v>
      </c>
      <c r="K541" s="12">
        <f t="shared" si="73"/>
        <v>3.9222548968124769</v>
      </c>
      <c r="L541" s="12">
        <f t="shared" si="75"/>
        <v>3.6285469883782668</v>
      </c>
      <c r="M541" s="12">
        <f t="shared" si="72"/>
        <v>0.37499999999999989</v>
      </c>
      <c r="N541" s="12">
        <f t="shared" si="71"/>
        <v>3.8121144311496482</v>
      </c>
      <c r="O541" s="10"/>
      <c r="P541" s="10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s="32" customFormat="1">
      <c r="A542" s="42">
        <v>77</v>
      </c>
      <c r="B542" s="19">
        <v>5</v>
      </c>
      <c r="C542" s="34" t="s">
        <v>1895</v>
      </c>
      <c r="D542" s="19" t="s">
        <v>1270</v>
      </c>
      <c r="E542" s="29" t="s">
        <v>1100</v>
      </c>
      <c r="F542" s="29" t="s">
        <v>1101</v>
      </c>
      <c r="G542" s="29"/>
      <c r="H542" s="42">
        <v>22.457999999999998</v>
      </c>
      <c r="I542" s="42">
        <v>51774</v>
      </c>
      <c r="J542" s="12">
        <f t="shared" si="74"/>
        <v>1.8987026785215009</v>
      </c>
      <c r="K542" s="12">
        <f t="shared" si="73"/>
        <v>1.7474400042010187</v>
      </c>
      <c r="L542" s="12">
        <f t="shared" si="75"/>
        <v>1.1853282992153855</v>
      </c>
      <c r="M542" s="12">
        <f t="shared" si="72"/>
        <v>0.3958333333333332</v>
      </c>
      <c r="N542" s="12">
        <f t="shared" si="71"/>
        <v>1.5249374543108722</v>
      </c>
      <c r="O542" s="10"/>
      <c r="P542" s="10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s="32" customFormat="1">
      <c r="A543" s="42">
        <v>78</v>
      </c>
      <c r="B543" s="19">
        <v>5</v>
      </c>
      <c r="C543" s="34" t="s">
        <v>1896</v>
      </c>
      <c r="D543" s="19" t="s">
        <v>1264</v>
      </c>
      <c r="E543" s="29" t="s">
        <v>1102</v>
      </c>
      <c r="F543" s="29" t="s">
        <v>1103</v>
      </c>
      <c r="G543" s="29"/>
      <c r="H543" s="42">
        <v>22.459</v>
      </c>
      <c r="I543" s="42">
        <v>95092</v>
      </c>
      <c r="J543" s="12">
        <f t="shared" si="74"/>
        <v>3.1098529329530837</v>
      </c>
      <c r="K543" s="12">
        <f t="shared" si="73"/>
        <v>2.8848133172294284</v>
      </c>
      <c r="L543" s="12">
        <f t="shared" si="75"/>
        <v>2.4630700253672351</v>
      </c>
      <c r="M543" s="12">
        <f t="shared" si="72"/>
        <v>0.41666666666666652</v>
      </c>
      <c r="N543" s="12">
        <f t="shared" si="71"/>
        <v>2.7090869456201814</v>
      </c>
      <c r="O543" s="10"/>
      <c r="P543" s="10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s="32" customFormat="1">
      <c r="A544" s="42">
        <v>79</v>
      </c>
      <c r="B544" s="19">
        <v>5</v>
      </c>
      <c r="C544" s="34" t="s">
        <v>1897</v>
      </c>
      <c r="D544" s="19" t="s">
        <v>1264</v>
      </c>
      <c r="E544" s="29" t="s">
        <v>1104</v>
      </c>
      <c r="F544" s="29" t="s">
        <v>1105</v>
      </c>
      <c r="G544" s="29"/>
      <c r="H544" s="42">
        <v>22.46</v>
      </c>
      <c r="I544" s="42">
        <v>91435</v>
      </c>
      <c r="J544" s="12">
        <f t="shared" si="74"/>
        <v>3.0076049879774085</v>
      </c>
      <c r="K544" s="12">
        <f t="shared" si="73"/>
        <v>2.7887937824922542</v>
      </c>
      <c r="L544" s="12">
        <f t="shared" si="75"/>
        <v>2.3552002831691348</v>
      </c>
      <c r="M544" s="12">
        <f t="shared" si="72"/>
        <v>0.43749999999999983</v>
      </c>
      <c r="N544" s="12">
        <f t="shared" si="71"/>
        <v>2.5990966265383895</v>
      </c>
      <c r="O544" s="10"/>
      <c r="P544" s="10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s="32" customFormat="1">
      <c r="A545" s="42">
        <v>80</v>
      </c>
      <c r="B545" s="19">
        <v>5</v>
      </c>
      <c r="C545" s="34" t="s">
        <v>1898</v>
      </c>
      <c r="D545" s="19" t="s">
        <v>1264</v>
      </c>
      <c r="E545" s="29" t="s">
        <v>1106</v>
      </c>
      <c r="F545" s="29" t="s">
        <v>1107</v>
      </c>
      <c r="G545" s="29"/>
      <c r="H545" s="42">
        <v>22.445</v>
      </c>
      <c r="I545" s="42">
        <v>57892</v>
      </c>
      <c r="J545" s="12">
        <f t="shared" si="74"/>
        <v>2.0697589889839514</v>
      </c>
      <c r="K545" s="12">
        <f t="shared" si="73"/>
        <v>1.9080764585411962</v>
      </c>
      <c r="L545" s="12">
        <f t="shared" si="75"/>
        <v>1.3657896289304465</v>
      </c>
      <c r="M545" s="12">
        <f t="shared" si="72"/>
        <v>0.45833333333333315</v>
      </c>
      <c r="N545" s="12">
        <f t="shared" si="71"/>
        <v>1.6595283283029361</v>
      </c>
      <c r="O545" s="10"/>
      <c r="P545" s="10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s="32" customFormat="1">
      <c r="A546" s="42">
        <v>81</v>
      </c>
      <c r="B546" s="19">
        <v>5</v>
      </c>
      <c r="C546" s="34" t="s">
        <v>1899</v>
      </c>
      <c r="D546" s="19" t="s">
        <v>1266</v>
      </c>
      <c r="E546" s="29" t="s">
        <v>1108</v>
      </c>
      <c r="F546" s="29" t="s">
        <v>1109</v>
      </c>
      <c r="G546" s="29"/>
      <c r="H546" s="42">
        <v>22.454999999999998</v>
      </c>
      <c r="I546" s="42">
        <v>63650</v>
      </c>
      <c r="J546" s="12">
        <f t="shared" si="74"/>
        <v>2.2307498741821843</v>
      </c>
      <c r="K546" s="12">
        <f t="shared" si="73"/>
        <v>2.05926062070052</v>
      </c>
      <c r="L546" s="12">
        <f t="shared" si="75"/>
        <v>1.5356321160993451</v>
      </c>
      <c r="M546" s="12">
        <f t="shared" si="72"/>
        <v>0.47916666666666646</v>
      </c>
      <c r="N546" s="12">
        <f t="shared" si="71"/>
        <v>1.8083552955791238</v>
      </c>
      <c r="O546" s="10"/>
      <c r="P546" s="10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s="32" customFormat="1">
      <c r="A547" s="42">
        <v>82</v>
      </c>
      <c r="B547" s="19">
        <v>5</v>
      </c>
      <c r="C547" s="34" t="s">
        <v>1900</v>
      </c>
      <c r="D547" s="19" t="s">
        <v>1264</v>
      </c>
      <c r="E547" s="29" t="s">
        <v>1110</v>
      </c>
      <c r="F547" s="29" t="s">
        <v>1111</v>
      </c>
      <c r="G547" s="29"/>
      <c r="H547" s="42">
        <v>22.466000000000001</v>
      </c>
      <c r="I547" s="42">
        <v>172213</v>
      </c>
      <c r="J547" s="12">
        <f t="shared" si="74"/>
        <v>5.2661186601800596</v>
      </c>
      <c r="K547" s="12">
        <f t="shared" si="73"/>
        <v>4.9097306096728452</v>
      </c>
      <c r="L547" s="12">
        <f t="shared" si="75"/>
        <v>4.7378915698188901</v>
      </c>
      <c r="M547" s="12">
        <f t="shared" si="72"/>
        <v>0.49999999999999978</v>
      </c>
      <c r="N547" s="12">
        <f t="shared" si="71"/>
        <v>4.8238110897458677</v>
      </c>
      <c r="O547" s="10"/>
      <c r="P547" s="10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s="32" customFormat="1">
      <c r="A548" s="42">
        <v>83</v>
      </c>
      <c r="B548" s="19">
        <v>5</v>
      </c>
      <c r="C548" s="34" t="s">
        <v>1901</v>
      </c>
      <c r="D548" s="19" t="s">
        <v>1270</v>
      </c>
      <c r="E548" s="29" t="s">
        <v>1112</v>
      </c>
      <c r="F548" s="29" t="s">
        <v>1113</v>
      </c>
      <c r="G548" s="29"/>
      <c r="H548" s="42">
        <v>22.434000000000001</v>
      </c>
      <c r="I548" s="42">
        <v>113122</v>
      </c>
      <c r="J548" s="12">
        <f t="shared" si="74"/>
        <v>3.6139629816026395</v>
      </c>
      <c r="K548" s="12">
        <f t="shared" si="73"/>
        <v>3.358215617287192</v>
      </c>
      <c r="L548" s="12">
        <f t="shared" si="75"/>
        <v>2.9948970562208719</v>
      </c>
      <c r="M548" s="12">
        <f t="shared" si="72"/>
        <v>0.52083333333333315</v>
      </c>
      <c r="N548" s="12">
        <f t="shared" si="71"/>
        <v>3.1689872000651502</v>
      </c>
      <c r="O548" s="10"/>
      <c r="P548" s="10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s="32" customFormat="1">
      <c r="A549" s="42">
        <v>84</v>
      </c>
      <c r="B549" s="19">
        <v>5</v>
      </c>
      <c r="C549" s="34" t="s">
        <v>1902</v>
      </c>
      <c r="D549" s="19" t="s">
        <v>1266</v>
      </c>
      <c r="E549" s="29" t="s">
        <v>1114</v>
      </c>
      <c r="F549" s="29" t="s">
        <v>1115</v>
      </c>
      <c r="G549" s="29"/>
      <c r="H549" s="42">
        <v>22.463000000000001</v>
      </c>
      <c r="I549" s="42">
        <v>106354</v>
      </c>
      <c r="J549" s="12">
        <f t="shared" si="74"/>
        <v>3.4247329866353522</v>
      </c>
      <c r="K549" s="12">
        <f t="shared" si="73"/>
        <v>3.1805125242871397</v>
      </c>
      <c r="L549" s="12">
        <f t="shared" si="75"/>
        <v>2.7952628163530173</v>
      </c>
      <c r="M549" s="12">
        <f t="shared" si="72"/>
        <v>0.54166666666666652</v>
      </c>
      <c r="N549" s="12">
        <f t="shared" si="71"/>
        <v>2.9718355991561567</v>
      </c>
      <c r="O549" s="10"/>
      <c r="P549" s="10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s="32" customFormat="1">
      <c r="A550" s="42">
        <v>85</v>
      </c>
      <c r="B550" s="19">
        <v>5</v>
      </c>
      <c r="C550" s="34" t="s">
        <v>1903</v>
      </c>
      <c r="D550" s="19" t="s">
        <v>1264</v>
      </c>
      <c r="E550" s="29" t="s">
        <v>1116</v>
      </c>
      <c r="F550" s="29" t="s">
        <v>1117</v>
      </c>
      <c r="G550" s="29"/>
      <c r="H550" s="42">
        <v>22.443999999999999</v>
      </c>
      <c r="I550" s="42">
        <v>212013</v>
      </c>
      <c r="J550" s="12">
        <f t="shared" si="74"/>
        <v>6.3789073421685396</v>
      </c>
      <c r="K550" s="12">
        <f t="shared" si="73"/>
        <v>5.9547340230005776</v>
      </c>
      <c r="L550" s="12">
        <f t="shared" si="75"/>
        <v>5.9118636068668513</v>
      </c>
      <c r="M550" s="12">
        <f t="shared" si="72"/>
        <v>0.56249999999999989</v>
      </c>
      <c r="N550" s="12">
        <f t="shared" si="71"/>
        <v>5.9306194139253563</v>
      </c>
      <c r="O550" s="10"/>
      <c r="P550" s="10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s="32" customFormat="1">
      <c r="A551" s="42">
        <v>86</v>
      </c>
      <c r="B551" s="19">
        <v>5</v>
      </c>
      <c r="C551" s="34" t="s">
        <v>1904</v>
      </c>
      <c r="D551" s="19" t="s">
        <v>1264</v>
      </c>
      <c r="E551" s="29" t="s">
        <v>1118</v>
      </c>
      <c r="F551" s="29" t="s">
        <v>1119</v>
      </c>
      <c r="G551" s="29"/>
      <c r="H551" s="42">
        <v>22.440999999999999</v>
      </c>
      <c r="I551" s="42">
        <v>124169</v>
      </c>
      <c r="J551" s="12">
        <f t="shared" si="74"/>
        <v>3.922831739641</v>
      </c>
      <c r="K551" s="12">
        <f t="shared" si="73"/>
        <v>3.6482697054035604</v>
      </c>
      <c r="L551" s="12">
        <f t="shared" si="75"/>
        <v>3.3207480384638073</v>
      </c>
      <c r="M551" s="12">
        <f t="shared" si="72"/>
        <v>0.58333333333333326</v>
      </c>
      <c r="N551" s="12">
        <f t="shared" si="71"/>
        <v>3.4572153996887045</v>
      </c>
      <c r="O551" s="10"/>
      <c r="P551" s="10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s="32" customFormat="1">
      <c r="A552" s="42">
        <v>87</v>
      </c>
      <c r="B552" s="19">
        <v>5</v>
      </c>
      <c r="C552" s="34" t="s">
        <v>1905</v>
      </c>
      <c r="D552" s="19" t="s">
        <v>1264</v>
      </c>
      <c r="E552" s="29" t="s">
        <v>1120</v>
      </c>
      <c r="F552" s="29" t="s">
        <v>1121</v>
      </c>
      <c r="G552" s="29"/>
      <c r="H552" s="42">
        <v>22.452999999999999</v>
      </c>
      <c r="I552" s="42">
        <v>168696</v>
      </c>
      <c r="J552" s="12">
        <f t="shared" si="74"/>
        <v>5.1677850472515798</v>
      </c>
      <c r="K552" s="12">
        <f t="shared" si="73"/>
        <v>4.8173869663393374</v>
      </c>
      <c r="L552" s="12">
        <f t="shared" si="75"/>
        <v>4.6341513774998528</v>
      </c>
      <c r="M552" s="12">
        <f t="shared" si="72"/>
        <v>0.60416666666666663</v>
      </c>
      <c r="N552" s="12">
        <f t="shared" si="71"/>
        <v>4.7066821314154819</v>
      </c>
      <c r="O552" s="10"/>
      <c r="P552" s="10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s="32" customFormat="1">
      <c r="A553" s="42">
        <v>88</v>
      </c>
      <c r="B553" s="19">
        <v>5</v>
      </c>
      <c r="C553" s="34" t="s">
        <v>1906</v>
      </c>
      <c r="D553" s="19" t="s">
        <v>1264</v>
      </c>
      <c r="E553" s="29" t="s">
        <v>1122</v>
      </c>
      <c r="F553" s="29" t="s">
        <v>1123</v>
      </c>
      <c r="G553" s="29"/>
      <c r="H553" s="42">
        <v>22.45</v>
      </c>
      <c r="I553" s="42">
        <v>29275</v>
      </c>
      <c r="J553" s="12">
        <f t="shared" si="74"/>
        <v>1.2696415590225354</v>
      </c>
      <c r="K553" s="12">
        <f t="shared" si="73"/>
        <v>1.1566979992648216</v>
      </c>
      <c r="L553" s="12">
        <f t="shared" si="75"/>
        <v>0.52168013686508174</v>
      </c>
      <c r="M553" s="12">
        <f t="shared" si="72"/>
        <v>0.625</v>
      </c>
      <c r="N553" s="12">
        <f t="shared" si="71"/>
        <v>0.75981183526498419</v>
      </c>
      <c r="O553" s="10"/>
      <c r="P553" s="10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s="32" customFormat="1">
      <c r="A554" s="42">
        <v>89</v>
      </c>
      <c r="B554" s="19">
        <v>5</v>
      </c>
      <c r="C554" s="34" t="s">
        <v>1907</v>
      </c>
      <c r="D554" s="19" t="s">
        <v>1264</v>
      </c>
      <c r="E554" s="29" t="s">
        <v>1124</v>
      </c>
      <c r="F554" s="29" t="s">
        <v>1125</v>
      </c>
      <c r="G554" s="29"/>
      <c r="H554" s="42">
        <v>22.443999999999999</v>
      </c>
      <c r="I554" s="42">
        <v>81697</v>
      </c>
      <c r="J554" s="12">
        <f t="shared" si="74"/>
        <v>2.7353352345803277</v>
      </c>
      <c r="K554" s="12">
        <f t="shared" si="73"/>
        <v>2.5331092790001577</v>
      </c>
      <c r="L554" s="12">
        <f t="shared" si="75"/>
        <v>2.0679605922954396</v>
      </c>
      <c r="M554" s="12">
        <f t="shared" si="72"/>
        <v>0.64583333333333337</v>
      </c>
      <c r="N554" s="12">
        <f t="shared" si="71"/>
        <v>2.2327007521700271</v>
      </c>
      <c r="O554" s="10"/>
      <c r="P554" s="10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s="32" customFormat="1">
      <c r="A555" s="42">
        <v>90</v>
      </c>
      <c r="B555" s="19">
        <v>5</v>
      </c>
      <c r="C555" s="34" t="s">
        <v>1908</v>
      </c>
      <c r="D555" s="19" t="s">
        <v>1264</v>
      </c>
      <c r="E555" s="29" t="s">
        <v>1126</v>
      </c>
      <c r="F555" s="29" t="s">
        <v>1127</v>
      </c>
      <c r="G555" s="29"/>
      <c r="H555" s="42">
        <v>22.425000000000001</v>
      </c>
      <c r="I555" s="42">
        <v>95366</v>
      </c>
      <c r="J555" s="12">
        <f t="shared" si="74"/>
        <v>3.1175138399597384</v>
      </c>
      <c r="K555" s="12">
        <f t="shared" si="73"/>
        <v>2.8920075618337449</v>
      </c>
      <c r="L555" s="12">
        <f t="shared" si="75"/>
        <v>2.4711521444162585</v>
      </c>
      <c r="M555" s="12">
        <f t="shared" si="72"/>
        <v>0.66666666666666674</v>
      </c>
      <c r="N555" s="12">
        <f t="shared" si="71"/>
        <v>2.6114372835554205</v>
      </c>
      <c r="O555" s="10"/>
      <c r="P555" s="10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s="32" customFormat="1">
      <c r="A556" s="42">
        <v>91</v>
      </c>
      <c r="B556" s="19">
        <v>5</v>
      </c>
      <c r="C556" s="34" t="s">
        <v>1909</v>
      </c>
      <c r="D556" s="19" t="s">
        <v>1264</v>
      </c>
      <c r="E556" s="29" t="s">
        <v>1128</v>
      </c>
      <c r="F556" s="29" t="s">
        <v>1129</v>
      </c>
      <c r="G556" s="29"/>
      <c r="H556" s="42" t="s">
        <v>102</v>
      </c>
      <c r="I556" s="42" t="s">
        <v>102</v>
      </c>
      <c r="J556" s="12" t="e">
        <f t="shared" si="74"/>
        <v>#VALUE!</v>
      </c>
      <c r="K556" s="12" t="e">
        <f t="shared" si="73"/>
        <v>#VALUE!</v>
      </c>
      <c r="L556" s="12" t="e">
        <f t="shared" si="75"/>
        <v>#VALUE!</v>
      </c>
      <c r="M556" s="12">
        <f t="shared" si="72"/>
        <v>0.68750000000000011</v>
      </c>
      <c r="N556" s="12" t="e">
        <f t="shared" si="71"/>
        <v>#VALUE!</v>
      </c>
      <c r="O556" s="10"/>
      <c r="P556" s="10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s="32" customFormat="1">
      <c r="A557" s="42">
        <v>92</v>
      </c>
      <c r="B557" s="19">
        <v>5</v>
      </c>
      <c r="C557" s="34" t="s">
        <v>1910</v>
      </c>
      <c r="D557" s="19" t="s">
        <v>1264</v>
      </c>
      <c r="E557" s="29" t="s">
        <v>1130</v>
      </c>
      <c r="F557" s="29" t="s">
        <v>1131</v>
      </c>
      <c r="G557" s="29"/>
      <c r="H557" s="42">
        <v>22.423999999999999</v>
      </c>
      <c r="I557" s="42">
        <v>217686</v>
      </c>
      <c r="J557" s="12">
        <f t="shared" si="74"/>
        <v>6.5375216686238327</v>
      </c>
      <c r="K557" s="12">
        <f t="shared" si="73"/>
        <v>6.1036863939505333</v>
      </c>
      <c r="L557" s="12">
        <f t="shared" si="75"/>
        <v>6.0791988673234618</v>
      </c>
      <c r="M557" s="12">
        <f t="shared" si="72"/>
        <v>0.70833333333333348</v>
      </c>
      <c r="N557" s="12">
        <f t="shared" si="71"/>
        <v>6.0863410625896908</v>
      </c>
      <c r="O557" s="10"/>
      <c r="P557" s="10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s="32" customFormat="1">
      <c r="A558" s="42">
        <v>93</v>
      </c>
      <c r="B558" s="19">
        <v>5</v>
      </c>
      <c r="C558" s="37" t="s">
        <v>1911</v>
      </c>
      <c r="D558" s="19"/>
      <c r="E558" s="29" t="s">
        <v>1132</v>
      </c>
      <c r="F558" s="29" t="s">
        <v>1133</v>
      </c>
      <c r="G558" s="29"/>
      <c r="H558" s="42" t="s">
        <v>102</v>
      </c>
      <c r="I558" s="42" t="s">
        <v>102</v>
      </c>
      <c r="J558" s="12" t="e">
        <f t="shared" si="74"/>
        <v>#VALUE!</v>
      </c>
      <c r="K558" s="12" t="e">
        <f t="shared" si="73"/>
        <v>#VALUE!</v>
      </c>
      <c r="L558" s="12" t="e">
        <f t="shared" si="75"/>
        <v>#VALUE!</v>
      </c>
      <c r="M558" s="12">
        <f t="shared" si="72"/>
        <v>0.72916666666666685</v>
      </c>
      <c r="N558" s="12" t="e">
        <f t="shared" si="71"/>
        <v>#VALUE!</v>
      </c>
      <c r="O558" s="10"/>
      <c r="P558" s="10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s="32" customFormat="1">
      <c r="A559" s="42">
        <v>94</v>
      </c>
      <c r="B559" s="19">
        <v>5</v>
      </c>
      <c r="C559" s="37" t="s">
        <v>1911</v>
      </c>
      <c r="D559" s="19"/>
      <c r="E559" s="29" t="s">
        <v>1134</v>
      </c>
      <c r="F559" s="29" t="s">
        <v>1135</v>
      </c>
      <c r="G559" s="29"/>
      <c r="H559" s="42" t="s">
        <v>102</v>
      </c>
      <c r="I559" s="42" t="s">
        <v>102</v>
      </c>
      <c r="J559" s="12" t="e">
        <f t="shared" si="74"/>
        <v>#VALUE!</v>
      </c>
      <c r="K559" s="12" t="e">
        <f t="shared" si="73"/>
        <v>#VALUE!</v>
      </c>
      <c r="L559" s="12" t="e">
        <f t="shared" si="75"/>
        <v>#VALUE!</v>
      </c>
      <c r="M559" s="12">
        <f t="shared" si="72"/>
        <v>0.75000000000000022</v>
      </c>
      <c r="N559" s="12" t="e">
        <f t="shared" si="71"/>
        <v>#VALUE!</v>
      </c>
      <c r="O559" s="10"/>
      <c r="P559" s="10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s="32" customFormat="1">
      <c r="A560" s="42">
        <v>95</v>
      </c>
      <c r="B560" s="19">
        <v>5</v>
      </c>
      <c r="C560" s="34" t="s">
        <v>1912</v>
      </c>
      <c r="D560" s="19" t="s">
        <v>1266</v>
      </c>
      <c r="E560" s="29" t="s">
        <v>1136</v>
      </c>
      <c r="F560" s="29" t="s">
        <v>1137</v>
      </c>
      <c r="G560" s="29"/>
      <c r="H560" s="42">
        <v>22.443999999999999</v>
      </c>
      <c r="I560" s="42">
        <v>270759</v>
      </c>
      <c r="J560" s="12">
        <f t="shared" si="74"/>
        <v>8.021416988201084</v>
      </c>
      <c r="K560" s="12">
        <f t="shared" si="73"/>
        <v>7.497190568712913</v>
      </c>
      <c r="L560" s="12">
        <f t="shared" si="75"/>
        <v>7.644681729691464</v>
      </c>
      <c r="M560" s="12">
        <f t="shared" si="72"/>
        <v>0.77083333333333359</v>
      </c>
      <c r="N560" s="12">
        <f t="shared" si="71"/>
        <v>7.6108816719672125</v>
      </c>
      <c r="O560" s="10"/>
      <c r="P560" s="10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s="32" customFormat="1">
      <c r="A561" s="42">
        <v>96</v>
      </c>
      <c r="B561" s="19">
        <v>5</v>
      </c>
      <c r="C561" s="34" t="s">
        <v>1913</v>
      </c>
      <c r="D561" s="19" t="s">
        <v>1264</v>
      </c>
      <c r="E561" s="29" t="s">
        <v>1138</v>
      </c>
      <c r="F561" s="29" t="s">
        <v>1139</v>
      </c>
      <c r="G561" s="29"/>
      <c r="H561" s="42">
        <v>22.448</v>
      </c>
      <c r="I561" s="42">
        <v>16811</v>
      </c>
      <c r="J561" s="12">
        <f t="shared" si="74"/>
        <v>0.92115416876363021</v>
      </c>
      <c r="K561" s="12">
        <f t="shared" si="73"/>
        <v>0.82943863886992597</v>
      </c>
      <c r="L561" s="12">
        <f t="shared" si="75"/>
        <v>0.15403221048905669</v>
      </c>
      <c r="M561" s="12">
        <f t="shared" si="72"/>
        <v>0.79166666666666696</v>
      </c>
      <c r="N561" s="12">
        <f t="shared" si="71"/>
        <v>0.29474188306840421</v>
      </c>
      <c r="O561" s="10"/>
      <c r="P561" s="10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s="32" customFormat="1">
      <c r="A562" s="42">
        <v>97</v>
      </c>
      <c r="B562" s="19">
        <v>5</v>
      </c>
      <c r="C562" s="34" t="s">
        <v>1914</v>
      </c>
      <c r="D562" s="19" t="s">
        <v>1264</v>
      </c>
      <c r="E562" s="29" t="s">
        <v>1140</v>
      </c>
      <c r="F562" s="29" t="s">
        <v>1141</v>
      </c>
      <c r="G562" s="29"/>
      <c r="H562" s="42">
        <v>22.448</v>
      </c>
      <c r="I562" s="42">
        <v>65180</v>
      </c>
      <c r="J562" s="12">
        <f t="shared" si="74"/>
        <v>2.2735279315551082</v>
      </c>
      <c r="K562" s="12">
        <f t="shared" si="73"/>
        <v>2.0994328624691487</v>
      </c>
      <c r="L562" s="12">
        <f t="shared" si="75"/>
        <v>1.5807621969205357</v>
      </c>
      <c r="M562" s="12">
        <f t="shared" si="72"/>
        <v>0.81250000000000033</v>
      </c>
      <c r="N562" s="12">
        <f t="shared" si="71"/>
        <v>1.6780129467109004</v>
      </c>
      <c r="O562" s="10"/>
      <c r="P562" s="10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s="32" customFormat="1">
      <c r="A563" s="42">
        <v>98</v>
      </c>
      <c r="B563" s="19">
        <v>5</v>
      </c>
      <c r="C563" s="34" t="s">
        <v>1915</v>
      </c>
      <c r="D563" s="19" t="s">
        <v>1264</v>
      </c>
      <c r="E563" s="29" t="s">
        <v>1142</v>
      </c>
      <c r="F563" s="29" t="s">
        <v>1143</v>
      </c>
      <c r="G563" s="29"/>
      <c r="H563" s="42">
        <v>22.454000000000001</v>
      </c>
      <c r="I563" s="42">
        <v>44117</v>
      </c>
      <c r="J563" s="12">
        <f t="shared" si="74"/>
        <v>1.6846166750545211</v>
      </c>
      <c r="K563" s="12">
        <f t="shared" si="73"/>
        <v>1.546395000787691</v>
      </c>
      <c r="L563" s="12">
        <f t="shared" si="75"/>
        <v>0.95947141761547994</v>
      </c>
      <c r="M563" s="12">
        <f t="shared" si="72"/>
        <v>0.8333333333333337</v>
      </c>
      <c r="N563" s="12">
        <f t="shared" si="71"/>
        <v>1.0572920148108482</v>
      </c>
      <c r="O563" s="10"/>
      <c r="P563" s="10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s="32" customFormat="1">
      <c r="A564" s="42">
        <v>99</v>
      </c>
      <c r="B564" s="19">
        <v>5</v>
      </c>
      <c r="C564" s="34" t="s">
        <v>1916</v>
      </c>
      <c r="D564" s="19" t="s">
        <v>1266</v>
      </c>
      <c r="E564" s="29" t="s">
        <v>1144</v>
      </c>
      <c r="F564" s="29" t="s">
        <v>1145</v>
      </c>
      <c r="G564" s="29"/>
      <c r="H564" s="42">
        <v>22.446999999999999</v>
      </c>
      <c r="I564" s="42">
        <v>288504</v>
      </c>
      <c r="J564" s="12">
        <f t="shared" si="74"/>
        <v>8.5175585751831342</v>
      </c>
      <c r="K564" s="12">
        <f t="shared" si="73"/>
        <v>7.9631098041275008</v>
      </c>
      <c r="L564" s="12">
        <f t="shared" si="75"/>
        <v>8.1681021768627211</v>
      </c>
      <c r="M564" s="12">
        <f t="shared" si="72"/>
        <v>0.85416666666666707</v>
      </c>
      <c r="N564" s="12">
        <f t="shared" si="71"/>
        <v>8.1382074558388346</v>
      </c>
      <c r="O564" s="10"/>
      <c r="P564" s="10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s="32" customFormat="1">
      <c r="A565" s="42">
        <v>100</v>
      </c>
      <c r="B565" s="19">
        <v>5</v>
      </c>
      <c r="C565" s="34" t="s">
        <v>1917</v>
      </c>
      <c r="D565" s="19" t="s">
        <v>1264</v>
      </c>
      <c r="E565" s="29" t="s">
        <v>1146</v>
      </c>
      <c r="F565" s="29" t="s">
        <v>1147</v>
      </c>
      <c r="G565" s="29"/>
      <c r="H565" s="42">
        <v>22.448</v>
      </c>
      <c r="I565" s="42">
        <v>11708</v>
      </c>
      <c r="J565" s="12">
        <f t="shared" si="74"/>
        <v>0.77847676564334845</v>
      </c>
      <c r="K565" s="12">
        <f t="shared" si="73"/>
        <v>0.69545239720632257</v>
      </c>
      <c r="L565" s="12">
        <f t="shared" si="75"/>
        <v>3.5101173972037049E-3</v>
      </c>
      <c r="M565" s="12">
        <f t="shared" si="72"/>
        <v>0.87500000000000044</v>
      </c>
      <c r="N565" s="12">
        <f t="shared" si="71"/>
        <v>9.0002902373343296E-2</v>
      </c>
      <c r="O565" s="10"/>
      <c r="P565" s="10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s="32" customFormat="1">
      <c r="A566" s="42">
        <v>101</v>
      </c>
      <c r="B566" s="19">
        <v>5</v>
      </c>
      <c r="C566" s="34" t="s">
        <v>1918</v>
      </c>
      <c r="D566" s="19" t="s">
        <v>1266</v>
      </c>
      <c r="E566" s="29" t="s">
        <v>948</v>
      </c>
      <c r="F566" s="29" t="s">
        <v>949</v>
      </c>
      <c r="G566" s="29"/>
      <c r="H566" s="42">
        <v>22.433</v>
      </c>
      <c r="I566" s="42">
        <v>252900</v>
      </c>
      <c r="J566" s="12">
        <f t="shared" si="74"/>
        <v>7.5220880165520327</v>
      </c>
      <c r="K566" s="12">
        <f t="shared" si="73"/>
        <v>7.0282781074410545</v>
      </c>
      <c r="L566" s="12">
        <f t="shared" si="75"/>
        <v>7.1178986490472536</v>
      </c>
      <c r="M566" s="12">
        <f t="shared" si="72"/>
        <v>0.89583333333333381</v>
      </c>
      <c r="N566" s="12">
        <f t="shared" si="71"/>
        <v>7.1085631759632744</v>
      </c>
      <c r="O566" s="10"/>
      <c r="P566" s="10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s="32" customFormat="1">
      <c r="A567" s="42">
        <v>102</v>
      </c>
      <c r="B567" s="19">
        <v>5</v>
      </c>
      <c r="C567" s="34" t="s">
        <v>1919</v>
      </c>
      <c r="D567" s="19" t="s">
        <v>1264</v>
      </c>
      <c r="E567" s="29" t="s">
        <v>950</v>
      </c>
      <c r="F567" s="29" t="s">
        <v>951</v>
      </c>
      <c r="G567" s="29"/>
      <c r="H567" s="42">
        <v>22.408999999999999</v>
      </c>
      <c r="I567" s="42">
        <v>32782</v>
      </c>
      <c r="J567" s="12">
        <f t="shared" si="74"/>
        <v>1.3676955768047867</v>
      </c>
      <c r="K567" s="12">
        <f t="shared" si="73"/>
        <v>1.2487790789266398</v>
      </c>
      <c r="L567" s="12">
        <f t="shared" si="75"/>
        <v>0.62512536133561447</v>
      </c>
      <c r="M567" s="12">
        <f t="shared" si="72"/>
        <v>0.91666666666666718</v>
      </c>
      <c r="N567" s="12">
        <f t="shared" si="71"/>
        <v>0.67709650446819958</v>
      </c>
      <c r="O567" s="10"/>
      <c r="P567" s="10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s="32" customFormat="1">
      <c r="A568" s="42">
        <v>103</v>
      </c>
      <c r="B568" s="19">
        <v>5</v>
      </c>
      <c r="C568" s="34" t="s">
        <v>1920</v>
      </c>
      <c r="D568" s="19" t="s">
        <v>1264</v>
      </c>
      <c r="E568" s="29" t="s">
        <v>952</v>
      </c>
      <c r="F568" s="29" t="s">
        <v>953</v>
      </c>
      <c r="G568" s="29"/>
      <c r="H568" s="42">
        <v>22.419</v>
      </c>
      <c r="I568" s="42">
        <v>39566</v>
      </c>
      <c r="J568" s="12">
        <f t="shared" si="74"/>
        <v>1.5573729240060392</v>
      </c>
      <c r="K568" s="12">
        <f t="shared" si="73"/>
        <v>1.4269022738013968</v>
      </c>
      <c r="L568" s="12">
        <f t="shared" si="75"/>
        <v>0.82523154976107604</v>
      </c>
      <c r="M568" s="12">
        <f t="shared" si="72"/>
        <v>0.93750000000000056</v>
      </c>
      <c r="N568" s="12">
        <f t="shared" si="71"/>
        <v>0.8628359700135958</v>
      </c>
      <c r="O568" s="10"/>
      <c r="P568" s="10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s="32" customFormat="1">
      <c r="A569" s="42">
        <v>104</v>
      </c>
      <c r="B569" s="19">
        <v>5</v>
      </c>
      <c r="C569" s="34" t="s">
        <v>1921</v>
      </c>
      <c r="D569" s="19" t="s">
        <v>1266</v>
      </c>
      <c r="E569" s="29" t="s">
        <v>954</v>
      </c>
      <c r="F569" s="29" t="s">
        <v>955</v>
      </c>
      <c r="G569" s="29"/>
      <c r="H569" s="42">
        <v>22.4</v>
      </c>
      <c r="I569" s="42">
        <v>110896</v>
      </c>
      <c r="J569" s="12">
        <f t="shared" si="74"/>
        <v>3.5517251020522282</v>
      </c>
      <c r="K569" s="12">
        <f t="shared" si="73"/>
        <v>3.2997689439689126</v>
      </c>
      <c r="L569" s="12">
        <f t="shared" si="75"/>
        <v>2.9292372131437672</v>
      </c>
      <c r="M569" s="12">
        <f t="shared" si="72"/>
        <v>0.95833333333333393</v>
      </c>
      <c r="N569" s="12">
        <f t="shared" si="71"/>
        <v>2.9446760352614811</v>
      </c>
      <c r="O569" s="10"/>
      <c r="P569" s="10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s="32" customFormat="1">
      <c r="A570" s="42">
        <v>105</v>
      </c>
      <c r="B570" s="19">
        <v>5</v>
      </c>
      <c r="C570" s="37" t="s">
        <v>1911</v>
      </c>
      <c r="D570" s="19"/>
      <c r="E570" s="29" t="s">
        <v>956</v>
      </c>
      <c r="F570" s="29" t="s">
        <v>957</v>
      </c>
      <c r="G570" s="29"/>
      <c r="H570" s="42" t="s">
        <v>102</v>
      </c>
      <c r="I570" s="42" t="s">
        <v>102</v>
      </c>
      <c r="J570" s="12" t="e">
        <f t="shared" si="74"/>
        <v>#VALUE!</v>
      </c>
      <c r="K570" s="12" t="e">
        <f t="shared" si="73"/>
        <v>#VALUE!</v>
      </c>
      <c r="L570" s="12" t="e">
        <f t="shared" si="75"/>
        <v>#VALUE!</v>
      </c>
      <c r="M570" s="12">
        <f t="shared" si="72"/>
        <v>0.9791666666666673</v>
      </c>
      <c r="N570" s="12" t="e">
        <f t="shared" si="71"/>
        <v>#VALUE!</v>
      </c>
      <c r="O570" s="10"/>
      <c r="P570" s="10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s="32" customFormat="1">
      <c r="A571" s="42">
        <v>106</v>
      </c>
      <c r="B571" s="19">
        <v>5</v>
      </c>
      <c r="C571" s="37" t="s">
        <v>1911</v>
      </c>
      <c r="D571" s="19"/>
      <c r="E571" s="29" t="s">
        <v>958</v>
      </c>
      <c r="F571" s="29" t="s">
        <v>959</v>
      </c>
      <c r="G571" s="29"/>
      <c r="H571" s="42" t="s">
        <v>102</v>
      </c>
      <c r="I571" s="42" t="s">
        <v>102</v>
      </c>
      <c r="J571" s="12" t="e">
        <f t="shared" si="74"/>
        <v>#VALUE!</v>
      </c>
      <c r="K571" s="12" t="e">
        <f t="shared" si="73"/>
        <v>#VALUE!</v>
      </c>
      <c r="L571" s="12" t="e">
        <f t="shared" si="75"/>
        <v>#VALUE!</v>
      </c>
      <c r="M571" s="12">
        <f t="shared" si="72"/>
        <v>1.0000000000000007</v>
      </c>
      <c r="N571" s="12" t="e">
        <f t="shared" si="71"/>
        <v>#VALUE!</v>
      </c>
      <c r="O571" s="8" t="s">
        <v>1842</v>
      </c>
      <c r="P571" s="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s="32" customFormat="1">
      <c r="A572" s="42">
        <v>107</v>
      </c>
      <c r="B572" s="19"/>
      <c r="C572" s="37"/>
      <c r="D572" s="19"/>
      <c r="E572" s="29" t="s">
        <v>960</v>
      </c>
      <c r="F572" s="29"/>
      <c r="G572" s="29"/>
      <c r="H572" s="42" t="s">
        <v>102</v>
      </c>
      <c r="I572" s="42" t="s">
        <v>102</v>
      </c>
      <c r="J572" s="12" t="e">
        <f t="shared" si="74"/>
        <v>#VALUE!</v>
      </c>
      <c r="K572" s="12" t="e">
        <f t="shared" si="73"/>
        <v>#VALUE!</v>
      </c>
      <c r="L572" s="12" t="e">
        <f t="shared" si="75"/>
        <v>#VALUE!</v>
      </c>
      <c r="M572" s="12"/>
      <c r="N572" s="27"/>
      <c r="O572" s="8" t="s">
        <v>1826</v>
      </c>
      <c r="P572" s="8" t="s">
        <v>94</v>
      </c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s="32" customFormat="1">
      <c r="A573" s="42">
        <v>108</v>
      </c>
      <c r="B573" s="42"/>
      <c r="C573" s="42"/>
      <c r="D573" s="42"/>
      <c r="E573" s="29" t="s">
        <v>961</v>
      </c>
      <c r="F573" s="23" t="s">
        <v>424</v>
      </c>
      <c r="G573" s="29"/>
      <c r="H573" s="42">
        <v>22.416</v>
      </c>
      <c r="I573" s="22">
        <v>701132</v>
      </c>
      <c r="J573" s="12">
        <f t="shared" si="74"/>
        <v>20.054437174970644</v>
      </c>
      <c r="K573" s="12">
        <f t="shared" si="73"/>
        <v>18.797222076353517</v>
      </c>
      <c r="L573" s="12">
        <f t="shared" si="75"/>
        <v>20.339301516134743</v>
      </c>
      <c r="M573" s="12"/>
      <c r="N573" s="27"/>
      <c r="O573" s="44">
        <v>0.5</v>
      </c>
      <c r="P573" s="44">
        <v>12051</v>
      </c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s="32" customFormat="1">
      <c r="A574" s="42">
        <v>109</v>
      </c>
      <c r="B574" s="42"/>
      <c r="C574" s="42"/>
      <c r="D574" s="42"/>
      <c r="E574" s="29" t="s">
        <v>962</v>
      </c>
      <c r="F574" s="23" t="s">
        <v>421</v>
      </c>
      <c r="G574" s="29"/>
      <c r="H574" s="42">
        <v>22.443000000000001</v>
      </c>
      <c r="I574" s="22">
        <v>337836</v>
      </c>
      <c r="J574" s="12">
        <f t="shared" si="74"/>
        <v>9.8968573505563935</v>
      </c>
      <c r="K574" s="12">
        <f t="shared" si="73"/>
        <v>9.2583889093105078</v>
      </c>
      <c r="L574" s="12">
        <f t="shared" si="75"/>
        <v>9.6232375671051855</v>
      </c>
      <c r="M574" s="12"/>
      <c r="N574" s="27"/>
      <c r="O574" s="44">
        <v>1</v>
      </c>
      <c r="P574" s="44">
        <v>102964</v>
      </c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s="32" customFormat="1">
      <c r="A575" s="42">
        <v>110</v>
      </c>
      <c r="B575" s="42"/>
      <c r="C575" s="42"/>
      <c r="D575" s="42"/>
      <c r="E575" s="29" t="s">
        <v>963</v>
      </c>
      <c r="F575" s="23" t="s">
        <v>418</v>
      </c>
      <c r="G575" s="29"/>
      <c r="H575" s="42">
        <v>22.463000000000001</v>
      </c>
      <c r="I575" s="22">
        <v>160129</v>
      </c>
      <c r="J575" s="12">
        <f t="shared" si="74"/>
        <v>4.928255885477828</v>
      </c>
      <c r="K575" s="12">
        <f t="shared" si="73"/>
        <v>4.5924486688021844</v>
      </c>
      <c r="L575" s="12">
        <f t="shared" si="75"/>
        <v>4.3814524216860367</v>
      </c>
      <c r="M575" s="12"/>
      <c r="N575" s="27"/>
      <c r="O575" s="44">
        <v>2.5</v>
      </c>
      <c r="P575" s="44">
        <v>77587</v>
      </c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s="32" customFormat="1">
      <c r="A576" s="42">
        <v>111</v>
      </c>
      <c r="B576" s="42"/>
      <c r="C576" s="42"/>
      <c r="D576" s="42"/>
      <c r="E576" s="29" t="s">
        <v>964</v>
      </c>
      <c r="F576" s="23" t="s">
        <v>415</v>
      </c>
      <c r="G576" s="29"/>
      <c r="H576" s="42">
        <v>22.459</v>
      </c>
      <c r="I576" s="22">
        <v>77587</v>
      </c>
      <c r="J576" s="12">
        <f t="shared" si="74"/>
        <v>2.620421629480512</v>
      </c>
      <c r="K576" s="12">
        <f t="shared" si="73"/>
        <v>2.4251956099354093</v>
      </c>
      <c r="L576" s="12">
        <f t="shared" si="75"/>
        <v>1.946728806560085</v>
      </c>
      <c r="M576" s="12"/>
      <c r="N576" s="27"/>
      <c r="O576" s="44">
        <v>5</v>
      </c>
      <c r="P576" s="44">
        <v>160129</v>
      </c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s="32" customFormat="1">
      <c r="A577" s="42">
        <v>112</v>
      </c>
      <c r="B577" s="42"/>
      <c r="C577" s="42"/>
      <c r="D577" s="42"/>
      <c r="E577" s="29" t="s">
        <v>965</v>
      </c>
      <c r="F577" s="23" t="s">
        <v>412</v>
      </c>
      <c r="G577" s="29"/>
      <c r="H577" s="42">
        <v>22.491</v>
      </c>
      <c r="I577" s="22">
        <v>102964</v>
      </c>
      <c r="J577" s="12">
        <f t="shared" si="74"/>
        <v>3.3299502320639713</v>
      </c>
      <c r="K577" s="12">
        <f t="shared" si="73"/>
        <v>3.0915034395840992</v>
      </c>
      <c r="L577" s="12">
        <f t="shared" si="75"/>
        <v>2.6952687157099877</v>
      </c>
      <c r="M577" s="12"/>
      <c r="N577" s="27"/>
      <c r="O577" s="44">
        <v>10</v>
      </c>
      <c r="P577" s="44">
        <v>337836</v>
      </c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s="32" customFormat="1">
      <c r="A578" s="42">
        <v>113</v>
      </c>
      <c r="B578" s="42"/>
      <c r="C578" s="42"/>
      <c r="D578" s="42"/>
      <c r="E578" s="29" t="s">
        <v>966</v>
      </c>
      <c r="F578" s="23" t="s">
        <v>410</v>
      </c>
      <c r="G578" s="29"/>
      <c r="H578" s="42">
        <v>22.449000000000002</v>
      </c>
      <c r="I578" s="22">
        <v>12051</v>
      </c>
      <c r="J578" s="12">
        <f t="shared" si="74"/>
        <v>0.78806687915897777</v>
      </c>
      <c r="K578" s="12">
        <f t="shared" si="73"/>
        <v>0.70445833114530276</v>
      </c>
      <c r="L578" s="12">
        <f t="shared" si="75"/>
        <v>1.36275146009085E-2</v>
      </c>
      <c r="M578" s="12"/>
      <c r="N578" s="27"/>
      <c r="O578" s="44">
        <v>20</v>
      </c>
      <c r="P578" s="44">
        <v>701132</v>
      </c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s="32" customFormat="1">
      <c r="A579" s="42"/>
      <c r="B579" s="42"/>
      <c r="C579" s="42"/>
      <c r="D579" s="42"/>
      <c r="E579" s="29"/>
      <c r="F579" s="29"/>
      <c r="G579" s="29"/>
      <c r="H579" s="42"/>
      <c r="I579" s="42"/>
      <c r="J579" s="27"/>
      <c r="K579" s="27"/>
      <c r="L579" s="27"/>
      <c r="M579" s="27"/>
      <c r="N579" s="27"/>
      <c r="O579" s="10"/>
      <c r="P579" s="10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s="32" customFormat="1">
      <c r="A580" s="42"/>
      <c r="B580" s="42"/>
      <c r="C580" s="42"/>
      <c r="D580" s="42"/>
      <c r="E580" s="29" t="s">
        <v>87</v>
      </c>
      <c r="F580" s="29" t="s">
        <v>88</v>
      </c>
      <c r="G580" s="29" t="s">
        <v>89</v>
      </c>
      <c r="H580" s="13" t="s">
        <v>90</v>
      </c>
      <c r="I580" s="13" t="s">
        <v>94</v>
      </c>
      <c r="J580" s="12" t="s">
        <v>1258</v>
      </c>
      <c r="K580" s="12" t="s">
        <v>1824</v>
      </c>
      <c r="L580" s="12" t="s">
        <v>1643</v>
      </c>
      <c r="M580" s="27" t="s">
        <v>1823</v>
      </c>
      <c r="N580" s="12" t="s">
        <v>1260</v>
      </c>
      <c r="O580" s="1" t="s">
        <v>1261</v>
      </c>
      <c r="P580" s="27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s="32" customFormat="1">
      <c r="A581" s="42">
        <v>1</v>
      </c>
      <c r="B581" s="42"/>
      <c r="C581" s="42"/>
      <c r="D581" s="42"/>
      <c r="E581" s="29" t="s">
        <v>967</v>
      </c>
      <c r="F581" s="29" t="s">
        <v>129</v>
      </c>
      <c r="G581" s="29" t="s">
        <v>424</v>
      </c>
      <c r="H581" s="42">
        <v>22.510999999999999</v>
      </c>
      <c r="I581" s="42">
        <v>773181</v>
      </c>
      <c r="J581" s="12">
        <f>(I581-312.24)/38285</f>
        <v>20.187247224761656</v>
      </c>
      <c r="K581" s="12">
        <f>(I581+6346.3)/32131</f>
        <v>24.260910024586849</v>
      </c>
      <c r="L581" s="12">
        <f t="shared" ref="L581:L644" si="76">(I581+3750.3)/39338</f>
        <v>19.750147440134224</v>
      </c>
      <c r="M581" s="12">
        <f t="shared" ref="M581:M644" si="77">(I581+2381.4)/32486</f>
        <v>23.873742535245952</v>
      </c>
      <c r="N581" s="12"/>
      <c r="O581" s="1"/>
      <c r="P581" s="27"/>
      <c r="Q581" s="28"/>
      <c r="R581" s="29" t="s">
        <v>1843</v>
      </c>
      <c r="S581" s="29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s="32" customFormat="1">
      <c r="A582" s="42">
        <v>2</v>
      </c>
      <c r="B582" s="42"/>
      <c r="C582" s="42"/>
      <c r="D582" s="42"/>
      <c r="E582" s="29" t="s">
        <v>968</v>
      </c>
      <c r="F582" s="29" t="s">
        <v>113</v>
      </c>
      <c r="G582" s="29" t="s">
        <v>412</v>
      </c>
      <c r="H582" s="42">
        <v>22.532</v>
      </c>
      <c r="I582" s="42">
        <v>36154</v>
      </c>
      <c r="J582" s="12">
        <f>(I582-312.24)/38285</f>
        <v>0.93618283923207524</v>
      </c>
      <c r="K582" s="12">
        <f t="shared" ref="K582:K645" si="78">(I582+6346.3)/32131</f>
        <v>1.3227194920793004</v>
      </c>
      <c r="L582" s="12">
        <f t="shared" si="76"/>
        <v>1.0143957496568206</v>
      </c>
      <c r="M582" s="12">
        <f t="shared" si="77"/>
        <v>1.186215600566398</v>
      </c>
      <c r="N582" s="12"/>
      <c r="O582" s="1"/>
      <c r="P582" s="27"/>
      <c r="Q582" s="28"/>
      <c r="R582" s="29" t="s">
        <v>1826</v>
      </c>
      <c r="S582" s="29" t="s">
        <v>94</v>
      </c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s="32" customFormat="1">
      <c r="A583" s="42">
        <v>3</v>
      </c>
      <c r="B583" s="42"/>
      <c r="C583" s="42"/>
      <c r="D583" s="42"/>
      <c r="E583" s="29" t="s">
        <v>969</v>
      </c>
      <c r="F583" s="29" t="s">
        <v>129</v>
      </c>
      <c r="G583" s="23" t="s">
        <v>424</v>
      </c>
      <c r="H583" s="42">
        <v>22.521999999999998</v>
      </c>
      <c r="I583" s="22">
        <v>764808</v>
      </c>
      <c r="J583" s="12">
        <f>(I583-312.24)/38285</f>
        <v>19.96854538330939</v>
      </c>
      <c r="K583" s="12">
        <f t="shared" si="78"/>
        <v>24.000320562696462</v>
      </c>
      <c r="L583" s="12">
        <f t="shared" si="76"/>
        <v>19.537299811886726</v>
      </c>
      <c r="M583" s="12">
        <f t="shared" si="77"/>
        <v>23.616000738779782</v>
      </c>
      <c r="N583" s="12"/>
      <c r="O583" s="1"/>
      <c r="P583" s="27"/>
      <c r="Q583" s="28"/>
      <c r="R583" s="13">
        <v>0.5</v>
      </c>
      <c r="S583" s="13">
        <v>17429</v>
      </c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s="32" customFormat="1">
      <c r="A584" s="42">
        <v>4</v>
      </c>
      <c r="B584" s="19"/>
      <c r="C584" s="19"/>
      <c r="D584" s="19"/>
      <c r="E584" s="29" t="s">
        <v>970</v>
      </c>
      <c r="F584" s="29" t="s">
        <v>125</v>
      </c>
      <c r="G584" s="23" t="s">
        <v>421</v>
      </c>
      <c r="H584" s="42">
        <v>22.510999999999999</v>
      </c>
      <c r="I584" s="22">
        <v>395349</v>
      </c>
      <c r="J584" s="12">
        <f>(I584-312.24)/38285</f>
        <v>10.318316834269297</v>
      </c>
      <c r="K584" s="12">
        <f t="shared" si="78"/>
        <v>12.50179888581121</v>
      </c>
      <c r="L584" s="12">
        <f t="shared" si="76"/>
        <v>10.145388682698663</v>
      </c>
      <c r="M584" s="12">
        <f t="shared" si="77"/>
        <v>12.243132426275935</v>
      </c>
      <c r="N584" s="12"/>
      <c r="O584" s="1"/>
      <c r="P584" s="27"/>
      <c r="Q584" s="28"/>
      <c r="R584" s="13">
        <v>1</v>
      </c>
      <c r="S584" s="13">
        <v>35804</v>
      </c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s="32" customFormat="1">
      <c r="A585" s="42">
        <v>5</v>
      </c>
      <c r="B585" s="19"/>
      <c r="C585" s="19"/>
      <c r="D585" s="19"/>
      <c r="E585" s="29" t="s">
        <v>971</v>
      </c>
      <c r="F585" s="29" t="s">
        <v>121</v>
      </c>
      <c r="G585" s="23" t="s">
        <v>418</v>
      </c>
      <c r="H585" s="42">
        <v>22.513000000000002</v>
      </c>
      <c r="I585" s="22">
        <v>196929</v>
      </c>
      <c r="J585" s="12">
        <f>(I585-312.24)/38285</f>
        <v>5.1356082016455531</v>
      </c>
      <c r="K585" s="12">
        <f t="shared" si="78"/>
        <v>6.3264542031060342</v>
      </c>
      <c r="L585" s="12">
        <f t="shared" si="76"/>
        <v>5.1014108495602217</v>
      </c>
      <c r="M585" s="12">
        <f t="shared" si="77"/>
        <v>6.1352705780951791</v>
      </c>
      <c r="N585" s="12"/>
      <c r="O585" s="1"/>
      <c r="P585" s="27"/>
      <c r="Q585" s="28"/>
      <c r="R585" s="13">
        <v>2.5</v>
      </c>
      <c r="S585" s="13">
        <v>96868</v>
      </c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s="32" customFormat="1">
      <c r="A586" s="42">
        <v>6</v>
      </c>
      <c r="B586" s="19"/>
      <c r="C586" s="19"/>
      <c r="D586" s="19"/>
      <c r="E586" s="29" t="s">
        <v>972</v>
      </c>
      <c r="F586" s="29" t="s">
        <v>117</v>
      </c>
      <c r="G586" s="23" t="s">
        <v>415</v>
      </c>
      <c r="H586" s="42">
        <v>22.509</v>
      </c>
      <c r="I586" s="22">
        <v>96868</v>
      </c>
      <c r="J586" s="12">
        <f>(I586-312.24)/38285</f>
        <v>2.5220258586913933</v>
      </c>
      <c r="K586" s="12">
        <f t="shared" si="78"/>
        <v>3.2122965360555229</v>
      </c>
      <c r="L586" s="12">
        <f t="shared" si="76"/>
        <v>2.5577889064009356</v>
      </c>
      <c r="M586" s="12">
        <f t="shared" si="77"/>
        <v>3.0551437542325921</v>
      </c>
      <c r="N586" s="12"/>
      <c r="O586" s="1"/>
      <c r="P586" s="27"/>
      <c r="Q586" s="28"/>
      <c r="R586" s="13">
        <v>5</v>
      </c>
      <c r="S586" s="13">
        <v>196929</v>
      </c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s="32" customFormat="1">
      <c r="A587" s="42">
        <v>7</v>
      </c>
      <c r="B587" s="19"/>
      <c r="C587" s="19"/>
      <c r="D587" s="19"/>
      <c r="E587" s="29" t="s">
        <v>973</v>
      </c>
      <c r="F587" s="29" t="s">
        <v>113</v>
      </c>
      <c r="G587" s="23" t="s">
        <v>412</v>
      </c>
      <c r="H587" s="42">
        <v>22.509</v>
      </c>
      <c r="I587" s="22">
        <v>35804</v>
      </c>
      <c r="J587" s="12">
        <f>(I587-312.24)/38285</f>
        <v>0.927040877628314</v>
      </c>
      <c r="K587" s="12">
        <f t="shared" si="78"/>
        <v>1.311826584917992</v>
      </c>
      <c r="L587" s="12">
        <f t="shared" si="76"/>
        <v>1.0054985001779451</v>
      </c>
      <c r="M587" s="12">
        <f t="shared" si="77"/>
        <v>1.1754417287446901</v>
      </c>
      <c r="N587" s="12"/>
      <c r="O587" s="1"/>
      <c r="P587" s="27"/>
      <c r="Q587" s="28"/>
      <c r="R587" s="13">
        <v>20</v>
      </c>
      <c r="S587" s="13">
        <v>764808</v>
      </c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s="32" customFormat="1">
      <c r="A588" s="42">
        <v>8</v>
      </c>
      <c r="B588" s="19"/>
      <c r="C588" s="19"/>
      <c r="D588" s="19"/>
      <c r="E588" s="29" t="s">
        <v>974</v>
      </c>
      <c r="F588" s="29" t="s">
        <v>109</v>
      </c>
      <c r="G588" s="23" t="s">
        <v>410</v>
      </c>
      <c r="H588" s="42">
        <v>22.504999999999999</v>
      </c>
      <c r="I588" s="22">
        <v>17429</v>
      </c>
      <c r="J588" s="12">
        <f>(I588-312.24)/38285</f>
        <v>0.44708789343084754</v>
      </c>
      <c r="K588" s="12">
        <f t="shared" si="78"/>
        <v>0.73994895894930124</v>
      </c>
      <c r="L588" s="12">
        <f t="shared" si="76"/>
        <v>0.53839290253698713</v>
      </c>
      <c r="M588" s="12">
        <f t="shared" si="77"/>
        <v>0.60981345810502985</v>
      </c>
      <c r="N588" s="12"/>
      <c r="O588" s="12"/>
      <c r="P588" s="27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s="32" customFormat="1">
      <c r="A589" s="42">
        <v>9</v>
      </c>
      <c r="B589" s="19"/>
      <c r="C589" s="19"/>
      <c r="D589" s="19"/>
      <c r="E589" s="29" t="s">
        <v>975</v>
      </c>
      <c r="F589" s="29" t="s">
        <v>976</v>
      </c>
      <c r="G589" s="29" t="s">
        <v>977</v>
      </c>
      <c r="H589" s="42" t="s">
        <v>102</v>
      </c>
      <c r="I589" s="42" t="s">
        <v>102</v>
      </c>
      <c r="J589" s="12" t="e">
        <f>(I589-312.24)/38285</f>
        <v>#VALUE!</v>
      </c>
      <c r="K589" s="12" t="e">
        <f t="shared" si="78"/>
        <v>#VALUE!</v>
      </c>
      <c r="L589" s="12" t="e">
        <f t="shared" si="76"/>
        <v>#VALUE!</v>
      </c>
      <c r="M589" s="12" t="e">
        <f t="shared" si="77"/>
        <v>#VALUE!</v>
      </c>
      <c r="N589" s="12"/>
      <c r="O589" s="1"/>
      <c r="P589" s="27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s="32" customFormat="1">
      <c r="A590" s="42">
        <v>10</v>
      </c>
      <c r="B590" s="42"/>
      <c r="C590" s="35" t="s">
        <v>1922</v>
      </c>
      <c r="D590" s="38" t="s">
        <v>1266</v>
      </c>
      <c r="E590" s="29" t="s">
        <v>978</v>
      </c>
      <c r="F590" s="29" t="s">
        <v>979</v>
      </c>
      <c r="G590" s="29"/>
      <c r="H590" s="42">
        <v>22.67</v>
      </c>
      <c r="I590" s="42">
        <v>66071</v>
      </c>
      <c r="J590" s="12">
        <f>(I590-312.24)/38285</f>
        <v>1.7176115972312915</v>
      </c>
      <c r="K590" s="12">
        <f t="shared" si="78"/>
        <v>2.2538140736360526</v>
      </c>
      <c r="L590" s="12">
        <f t="shared" si="76"/>
        <v>1.7749072143982918</v>
      </c>
      <c r="M590" s="12">
        <f t="shared" si="77"/>
        <v>2.1071353813950622</v>
      </c>
      <c r="N590" s="12">
        <f>1/(41-9)</f>
        <v>3.125E-2</v>
      </c>
      <c r="O590" s="1">
        <f>J590+N590*(K590-J590)</f>
        <v>1.7343679246189403</v>
      </c>
      <c r="P590" s="27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s="32" customFormat="1">
      <c r="A591" s="42">
        <v>11</v>
      </c>
      <c r="B591" s="38">
        <v>6</v>
      </c>
      <c r="C591" s="35" t="s">
        <v>1923</v>
      </c>
      <c r="D591" s="38" t="s">
        <v>1264</v>
      </c>
      <c r="E591" s="29" t="s">
        <v>980</v>
      </c>
      <c r="F591" s="29" t="s">
        <v>981</v>
      </c>
      <c r="G591" s="29"/>
      <c r="H591" s="42">
        <v>22.484999999999999</v>
      </c>
      <c r="I591" s="42">
        <v>308550</v>
      </c>
      <c r="J591" s="12">
        <f>(I591-312.24)/38285</f>
        <v>8.0511364764267999</v>
      </c>
      <c r="K591" s="12">
        <f t="shared" si="78"/>
        <v>9.800389032398618</v>
      </c>
      <c r="L591" s="12">
        <f t="shared" si="76"/>
        <v>7.9388962326503636</v>
      </c>
      <c r="M591" s="12">
        <f t="shared" si="77"/>
        <v>9.571242996983317</v>
      </c>
      <c r="N591" s="12">
        <f>N590+$N$590</f>
        <v>6.25E-2</v>
      </c>
      <c r="O591" s="12">
        <f t="shared" ref="O591:O621" si="79">J591+N591*(K591-J591)</f>
        <v>8.1604647611750387</v>
      </c>
      <c r="P591" s="27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s="32" customFormat="1">
      <c r="A592" s="42">
        <v>12</v>
      </c>
      <c r="B592" s="38">
        <v>6</v>
      </c>
      <c r="C592" s="35" t="s">
        <v>1924</v>
      </c>
      <c r="D592" s="38" t="s">
        <v>1264</v>
      </c>
      <c r="E592" s="29" t="s">
        <v>982</v>
      </c>
      <c r="F592" s="29" t="s">
        <v>983</v>
      </c>
      <c r="G592" s="29"/>
      <c r="H592" s="42">
        <v>22.545000000000002</v>
      </c>
      <c r="I592" s="42">
        <v>95295</v>
      </c>
      <c r="J592" s="12">
        <f>(I592-312.24)/38285</f>
        <v>2.4809392712550604</v>
      </c>
      <c r="K592" s="12">
        <f t="shared" si="78"/>
        <v>3.1633406990134141</v>
      </c>
      <c r="L592" s="12">
        <f t="shared" si="76"/>
        <v>2.5178021251715901</v>
      </c>
      <c r="M592" s="12">
        <f t="shared" si="77"/>
        <v>3.0067228960167456</v>
      </c>
      <c r="N592" s="12">
        <f>N591+$N$590</f>
        <v>9.375E-2</v>
      </c>
      <c r="O592" s="12">
        <f t="shared" si="79"/>
        <v>2.5449144051074062</v>
      </c>
      <c r="P592" s="27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s="32" customFormat="1">
      <c r="A593" s="42">
        <v>13</v>
      </c>
      <c r="B593" s="38">
        <v>6</v>
      </c>
      <c r="C593" s="35" t="s">
        <v>1925</v>
      </c>
      <c r="D593" s="38" t="s">
        <v>1270</v>
      </c>
      <c r="E593" s="29" t="s">
        <v>984</v>
      </c>
      <c r="F593" s="29" t="s">
        <v>985</v>
      </c>
      <c r="G593" s="29"/>
      <c r="H593" s="42">
        <v>22.542000000000002</v>
      </c>
      <c r="I593" s="42">
        <v>137162</v>
      </c>
      <c r="J593" s="12">
        <f>(I593-312.24)/38285</f>
        <v>3.5745007182969832</v>
      </c>
      <c r="K593" s="12">
        <f t="shared" si="78"/>
        <v>4.4663502536491233</v>
      </c>
      <c r="L593" s="12">
        <f t="shared" si="76"/>
        <v>3.5820911078346636</v>
      </c>
      <c r="M593" s="12">
        <f t="shared" si="77"/>
        <v>4.2954934433294341</v>
      </c>
      <c r="N593" s="12">
        <f>N592+$N$590</f>
        <v>0.125</v>
      </c>
      <c r="O593" s="12">
        <f t="shared" si="79"/>
        <v>3.6859819102160007</v>
      </c>
      <c r="P593" s="27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s="32" customFormat="1">
      <c r="A594" s="42">
        <v>14</v>
      </c>
      <c r="B594" s="38">
        <v>6</v>
      </c>
      <c r="C594" s="38" t="s">
        <v>1926</v>
      </c>
      <c r="D594" s="38" t="s">
        <v>1266</v>
      </c>
      <c r="E594" s="29" t="s">
        <v>986</v>
      </c>
      <c r="F594" s="29" t="s">
        <v>987</v>
      </c>
      <c r="G594" s="29"/>
      <c r="H594" s="42">
        <v>22.529</v>
      </c>
      <c r="I594" s="42">
        <v>250266</v>
      </c>
      <c r="J594" s="12">
        <f>(I594-312.24)/38285</f>
        <v>6.5287647903878803</v>
      </c>
      <c r="K594" s="12">
        <f t="shared" si="78"/>
        <v>7.9864398867137654</v>
      </c>
      <c r="L594" s="12">
        <f t="shared" si="76"/>
        <v>6.4572754080024399</v>
      </c>
      <c r="M594" s="12">
        <f t="shared" si="77"/>
        <v>7.7771162962506928</v>
      </c>
      <c r="N594" s="12">
        <f>N593+$N$590</f>
        <v>0.15625</v>
      </c>
      <c r="O594" s="12">
        <f t="shared" si="79"/>
        <v>6.7565265241888</v>
      </c>
      <c r="P594" s="27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s="32" customFormat="1">
      <c r="A595" s="42">
        <v>15</v>
      </c>
      <c r="B595" s="38">
        <v>6</v>
      </c>
      <c r="C595" s="38" t="s">
        <v>1927</v>
      </c>
      <c r="D595" s="38" t="s">
        <v>1266</v>
      </c>
      <c r="E595" s="29" t="s">
        <v>988</v>
      </c>
      <c r="F595" s="29" t="s">
        <v>989</v>
      </c>
      <c r="G595" s="29"/>
      <c r="H595" s="42">
        <v>22.452999999999999</v>
      </c>
      <c r="I595" s="42">
        <v>680274</v>
      </c>
      <c r="J595" s="12">
        <f>(I595-312.24)/38285</f>
        <v>17.760526576988376</v>
      </c>
      <c r="K595" s="12">
        <f t="shared" si="78"/>
        <v>21.369403379913482</v>
      </c>
      <c r="L595" s="12">
        <f t="shared" si="76"/>
        <v>17.388385276323149</v>
      </c>
      <c r="M595" s="12">
        <f t="shared" si="77"/>
        <v>21.013833651419073</v>
      </c>
      <c r="N595" s="12">
        <f>N594+$N$590</f>
        <v>0.1875</v>
      </c>
      <c r="O595" s="12">
        <f t="shared" si="79"/>
        <v>18.437190977536833</v>
      </c>
      <c r="P595" s="27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s="32" customFormat="1">
      <c r="A596" s="42">
        <v>16</v>
      </c>
      <c r="B596" s="38">
        <v>6</v>
      </c>
      <c r="C596" s="38" t="s">
        <v>1928</v>
      </c>
      <c r="D596" s="38" t="s">
        <v>1270</v>
      </c>
      <c r="E596" s="29" t="s">
        <v>1193</v>
      </c>
      <c r="F596" s="29" t="s">
        <v>1194</v>
      </c>
      <c r="G596" s="29"/>
      <c r="H596" s="42">
        <v>22.466999999999999</v>
      </c>
      <c r="I596" s="42">
        <v>83488</v>
      </c>
      <c r="J596" s="12">
        <f>(I596-312.24)/38285</f>
        <v>2.1725417265247486</v>
      </c>
      <c r="K596" s="12">
        <f t="shared" si="78"/>
        <v>2.7958762565746476</v>
      </c>
      <c r="L596" s="12">
        <f t="shared" si="76"/>
        <v>2.217659769179928</v>
      </c>
      <c r="M596" s="12">
        <f t="shared" si="77"/>
        <v>2.6432740257341623</v>
      </c>
      <c r="N596" s="12">
        <f>N595+$N$590</f>
        <v>0.21875</v>
      </c>
      <c r="O596" s="12">
        <f t="shared" si="79"/>
        <v>2.3088961549731639</v>
      </c>
      <c r="P596" s="27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s="32" customFormat="1">
      <c r="A597" s="42">
        <v>17</v>
      </c>
      <c r="B597" s="38">
        <v>6</v>
      </c>
      <c r="C597" s="38" t="s">
        <v>1929</v>
      </c>
      <c r="D597" s="38" t="s">
        <v>1266</v>
      </c>
      <c r="E597" s="29" t="s">
        <v>1195</v>
      </c>
      <c r="F597" s="29" t="s">
        <v>1196</v>
      </c>
      <c r="G597" s="29"/>
      <c r="H597" s="42">
        <v>22.439</v>
      </c>
      <c r="I597" s="42">
        <v>157259</v>
      </c>
      <c r="J597" s="12">
        <f>(I597-312.24)/38285</f>
        <v>4.0994321535849556</v>
      </c>
      <c r="K597" s="12">
        <f t="shared" si="78"/>
        <v>5.0918209828514511</v>
      </c>
      <c r="L597" s="12">
        <f t="shared" si="76"/>
        <v>4.092971172911688</v>
      </c>
      <c r="M597" s="12">
        <f t="shared" si="77"/>
        <v>4.9141291633318964</v>
      </c>
      <c r="N597" s="12">
        <f>N596+$N$590</f>
        <v>0.25</v>
      </c>
      <c r="O597" s="12">
        <f t="shared" si="79"/>
        <v>4.3475293609015795</v>
      </c>
      <c r="P597" s="27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s="32" customFormat="1">
      <c r="A598" s="42">
        <v>18</v>
      </c>
      <c r="B598" s="38">
        <v>6</v>
      </c>
      <c r="C598" s="38" t="s">
        <v>1930</v>
      </c>
      <c r="D598" s="38" t="s">
        <v>1266</v>
      </c>
      <c r="E598" s="29" t="s">
        <v>1197</v>
      </c>
      <c r="F598" s="29" t="s">
        <v>1198</v>
      </c>
      <c r="G598" s="29"/>
      <c r="H598" s="42">
        <v>22.445</v>
      </c>
      <c r="I598" s="42">
        <v>97855</v>
      </c>
      <c r="J598" s="12">
        <f>(I598-312.24)/38285</f>
        <v>2.5478061904140001</v>
      </c>
      <c r="K598" s="12">
        <f t="shared" si="78"/>
        <v>3.2430145342504124</v>
      </c>
      <c r="L598" s="12">
        <f t="shared" si="76"/>
        <v>2.5828791499313644</v>
      </c>
      <c r="M598" s="12">
        <f t="shared" si="77"/>
        <v>3.0855260727698082</v>
      </c>
      <c r="N598" s="12">
        <f>N597+$N$590</f>
        <v>0.28125</v>
      </c>
      <c r="O598" s="12">
        <f t="shared" si="79"/>
        <v>2.7433335371179912</v>
      </c>
      <c r="P598" s="10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s="32" customFormat="1">
      <c r="A599" s="42">
        <v>19</v>
      </c>
      <c r="B599" s="38">
        <v>6</v>
      </c>
      <c r="C599" s="38" t="s">
        <v>1931</v>
      </c>
      <c r="D599" s="38" t="s">
        <v>1266</v>
      </c>
      <c r="E599" s="29" t="s">
        <v>1199</v>
      </c>
      <c r="F599" s="29" t="s">
        <v>1200</v>
      </c>
      <c r="G599" s="29"/>
      <c r="H599" s="42">
        <v>22.460999999999999</v>
      </c>
      <c r="I599" s="42">
        <v>26470</v>
      </c>
      <c r="J599" s="12">
        <f>(I599-312.24)/38285</f>
        <v>0.68323782160114921</v>
      </c>
      <c r="K599" s="12">
        <f t="shared" si="78"/>
        <v>1.0213283122218419</v>
      </c>
      <c r="L599" s="12">
        <f t="shared" si="76"/>
        <v>0.7682215669327368</v>
      </c>
      <c r="M599" s="12">
        <f t="shared" si="77"/>
        <v>0.88811795850520225</v>
      </c>
      <c r="N599" s="12">
        <f>N598+$N$590</f>
        <v>0.3125</v>
      </c>
      <c r="O599" s="12">
        <f t="shared" si="79"/>
        <v>0.78889109992011575</v>
      </c>
      <c r="P599" s="10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s="32" customFormat="1">
      <c r="A600" s="42">
        <v>20</v>
      </c>
      <c r="B600" s="38">
        <v>6</v>
      </c>
      <c r="C600" s="38" t="s">
        <v>1932</v>
      </c>
      <c r="D600" s="38" t="s">
        <v>1264</v>
      </c>
      <c r="E600" s="29" t="s">
        <v>1201</v>
      </c>
      <c r="F600" s="29" t="s">
        <v>1202</v>
      </c>
      <c r="G600" s="29"/>
      <c r="H600" s="42">
        <v>22.404</v>
      </c>
      <c r="I600" s="42">
        <v>113558</v>
      </c>
      <c r="J600" s="12">
        <f>(I600-312.24)/38285</f>
        <v>2.9579668277393232</v>
      </c>
      <c r="K600" s="12">
        <f t="shared" si="78"/>
        <v>3.7317325946904858</v>
      </c>
      <c r="L600" s="12">
        <f t="shared" si="76"/>
        <v>2.9820606029793075</v>
      </c>
      <c r="M600" s="12">
        <f t="shared" si="77"/>
        <v>3.5689035276734593</v>
      </c>
      <c r="N600" s="12">
        <f>N599+$N$590</f>
        <v>0.34375</v>
      </c>
      <c r="O600" s="12">
        <f t="shared" si="79"/>
        <v>3.2239488101287854</v>
      </c>
      <c r="P600" s="10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s="32" customFormat="1">
      <c r="A601" s="42">
        <v>21</v>
      </c>
      <c r="B601" s="38">
        <v>6</v>
      </c>
      <c r="C601" s="40" t="s">
        <v>1933</v>
      </c>
      <c r="D601" s="38" t="s">
        <v>1264</v>
      </c>
      <c r="E601" s="29" t="s">
        <v>1203</v>
      </c>
      <c r="F601" s="29" t="s">
        <v>1204</v>
      </c>
      <c r="G601" s="29"/>
      <c r="H601" s="42">
        <v>22.416</v>
      </c>
      <c r="I601" s="42">
        <v>48198</v>
      </c>
      <c r="J601" s="12">
        <f>(I601-312.24)/38285</f>
        <v>1.2507707979626486</v>
      </c>
      <c r="K601" s="12">
        <f t="shared" si="78"/>
        <v>1.697559988795867</v>
      </c>
      <c r="L601" s="12">
        <f t="shared" si="76"/>
        <v>1.3205628145813209</v>
      </c>
      <c r="M601" s="12">
        <f t="shared" si="77"/>
        <v>1.5569599211968232</v>
      </c>
      <c r="N601" s="12">
        <f>N600+$N$590</f>
        <v>0.375</v>
      </c>
      <c r="O601" s="12">
        <f t="shared" si="79"/>
        <v>1.4183167445251055</v>
      </c>
      <c r="P601" s="10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s="32" customFormat="1">
      <c r="A602" s="42">
        <v>22</v>
      </c>
      <c r="B602" s="38">
        <v>6</v>
      </c>
      <c r="C602" s="35" t="s">
        <v>1934</v>
      </c>
      <c r="D602" s="38" t="s">
        <v>1264</v>
      </c>
      <c r="E602" s="29" t="s">
        <v>1205</v>
      </c>
      <c r="F602" s="29" t="s">
        <v>1206</v>
      </c>
      <c r="G602" s="29"/>
      <c r="H602" s="42">
        <v>22.414000000000001</v>
      </c>
      <c r="I602" s="42">
        <v>218794</v>
      </c>
      <c r="J602" s="12">
        <f>(I602-312.24)/38285</f>
        <v>5.7067196029776674</v>
      </c>
      <c r="K602" s="12">
        <f t="shared" si="78"/>
        <v>7.0069496747689142</v>
      </c>
      <c r="L602" s="12">
        <f t="shared" si="76"/>
        <v>5.6572347348619649</v>
      </c>
      <c r="M602" s="12">
        <f t="shared" si="77"/>
        <v>6.8083297420427256</v>
      </c>
      <c r="N602" s="12">
        <f>N601+$N$590</f>
        <v>0.40625</v>
      </c>
      <c r="O602" s="12">
        <f t="shared" si="79"/>
        <v>6.2349380696428618</v>
      </c>
      <c r="P602" s="10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s="32" customFormat="1">
      <c r="A603" s="42">
        <v>23</v>
      </c>
      <c r="B603" s="38">
        <v>6</v>
      </c>
      <c r="C603" s="35" t="s">
        <v>1935</v>
      </c>
      <c r="D603" s="38" t="s">
        <v>1270</v>
      </c>
      <c r="E603" s="29" t="s">
        <v>1207</v>
      </c>
      <c r="F603" s="29" t="s">
        <v>1208</v>
      </c>
      <c r="G603" s="29"/>
      <c r="H603" s="42">
        <v>22.417999999999999</v>
      </c>
      <c r="I603" s="42">
        <v>102581</v>
      </c>
      <c r="J603" s="12">
        <f>(I603-312.24)/38285</f>
        <v>2.6712487919550738</v>
      </c>
      <c r="K603" s="12">
        <f t="shared" si="78"/>
        <v>3.3900999035199653</v>
      </c>
      <c r="L603" s="12">
        <f t="shared" si="76"/>
        <v>2.7030174386089785</v>
      </c>
      <c r="M603" s="12">
        <f t="shared" si="77"/>
        <v>3.2310041248537829</v>
      </c>
      <c r="N603" s="12">
        <f>N602+$N$590</f>
        <v>0.4375</v>
      </c>
      <c r="O603" s="12">
        <f t="shared" si="79"/>
        <v>2.9857461532647136</v>
      </c>
      <c r="P603" s="10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s="32" customFormat="1">
      <c r="A604" s="42">
        <v>24</v>
      </c>
      <c r="B604" s="38">
        <v>6</v>
      </c>
      <c r="C604" s="35" t="s">
        <v>1651</v>
      </c>
      <c r="D604" s="38" t="s">
        <v>1270</v>
      </c>
      <c r="E604" s="29" t="s">
        <v>1209</v>
      </c>
      <c r="F604" s="29" t="s">
        <v>1210</v>
      </c>
      <c r="G604" s="29"/>
      <c r="H604" s="42">
        <v>22.379000000000001</v>
      </c>
      <c r="I604" s="42">
        <v>159843</v>
      </c>
      <c r="J604" s="12">
        <f>(I604-312.24)/38285</f>
        <v>4.1669259501110094</v>
      </c>
      <c r="K604" s="12">
        <f t="shared" si="78"/>
        <v>5.1722417602937973</v>
      </c>
      <c r="L604" s="12">
        <f t="shared" si="76"/>
        <v>4.1586582947785855</v>
      </c>
      <c r="M604" s="12">
        <f t="shared" si="77"/>
        <v>4.9936711198670194</v>
      </c>
      <c r="N604" s="12">
        <f>N603+$N$590</f>
        <v>0.46875</v>
      </c>
      <c r="O604" s="12">
        <f t="shared" si="79"/>
        <v>4.6381677361341911</v>
      </c>
      <c r="P604" s="10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s="32" customFormat="1">
      <c r="A605" s="42">
        <v>25</v>
      </c>
      <c r="B605" s="38">
        <v>6</v>
      </c>
      <c r="C605" s="35" t="s">
        <v>1652</v>
      </c>
      <c r="D605" s="38" t="s">
        <v>1264</v>
      </c>
      <c r="E605" s="29" t="s">
        <v>1211</v>
      </c>
      <c r="F605" s="29" t="s">
        <v>1212</v>
      </c>
      <c r="G605" s="29"/>
      <c r="H605" s="42">
        <v>22.352</v>
      </c>
      <c r="I605" s="42">
        <v>129317</v>
      </c>
      <c r="J605" s="12">
        <f>(I605-312.24)/38285</f>
        <v>3.3695901789212486</v>
      </c>
      <c r="K605" s="12">
        <f t="shared" si="78"/>
        <v>4.2221935202763685</v>
      </c>
      <c r="L605" s="12">
        <f t="shared" si="76"/>
        <v>3.3826656159438708</v>
      </c>
      <c r="M605" s="12">
        <f t="shared" si="77"/>
        <v>4.054004802068583</v>
      </c>
      <c r="N605" s="12">
        <f>N604+$N$590</f>
        <v>0.5</v>
      </c>
      <c r="O605" s="12">
        <f t="shared" si="79"/>
        <v>3.7958918495988083</v>
      </c>
      <c r="P605" s="10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s="32" customFormat="1">
      <c r="A606" s="42">
        <v>26</v>
      </c>
      <c r="B606" s="38">
        <v>6</v>
      </c>
      <c r="C606" s="38" t="s">
        <v>1653</v>
      </c>
      <c r="D606" s="38" t="s">
        <v>1266</v>
      </c>
      <c r="E606" s="29" t="s">
        <v>1213</v>
      </c>
      <c r="F606" s="29" t="s">
        <v>1214</v>
      </c>
      <c r="G606" s="29"/>
      <c r="H606" s="42">
        <v>22.335000000000001</v>
      </c>
      <c r="I606" s="42">
        <v>97784</v>
      </c>
      <c r="J606" s="12">
        <f>(I606-312.24)/38285</f>
        <v>2.5459516782029512</v>
      </c>
      <c r="K606" s="12">
        <f t="shared" si="78"/>
        <v>3.2408048302262613</v>
      </c>
      <c r="L606" s="12">
        <f t="shared" si="76"/>
        <v>2.5810742793227921</v>
      </c>
      <c r="M606" s="12">
        <f t="shared" si="77"/>
        <v>3.0833405159145477</v>
      </c>
      <c r="N606" s="12">
        <f>N605+$N$590</f>
        <v>0.53125</v>
      </c>
      <c r="O606" s="12">
        <f t="shared" si="79"/>
        <v>2.9150924152153346</v>
      </c>
      <c r="P606" s="10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s="32" customFormat="1">
      <c r="A607" s="42">
        <v>27</v>
      </c>
      <c r="B607" s="38">
        <v>6</v>
      </c>
      <c r="C607" s="38" t="s">
        <v>1654</v>
      </c>
      <c r="D607" s="38" t="s">
        <v>1266</v>
      </c>
      <c r="E607" s="29" t="s">
        <v>1215</v>
      </c>
      <c r="F607" s="29" t="s">
        <v>1216</v>
      </c>
      <c r="G607" s="29"/>
      <c r="H607" s="42">
        <v>22.34</v>
      </c>
      <c r="I607" s="42">
        <v>505039</v>
      </c>
      <c r="J607" s="12">
        <f>(I607-312.24)/38285</f>
        <v>13.183407600888076</v>
      </c>
      <c r="K607" s="12">
        <f t="shared" si="78"/>
        <v>15.91563599016526</v>
      </c>
      <c r="L607" s="12">
        <f t="shared" si="76"/>
        <v>12.933786669378209</v>
      </c>
      <c r="M607" s="12">
        <f t="shared" si="77"/>
        <v>15.619663855199164</v>
      </c>
      <c r="N607" s="12">
        <f>N606+$N$590</f>
        <v>0.5625</v>
      </c>
      <c r="O607" s="12">
        <f t="shared" si="79"/>
        <v>14.720286069856492</v>
      </c>
      <c r="P607" s="10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s="32" customFormat="1">
      <c r="A608" s="42">
        <v>28</v>
      </c>
      <c r="B608" s="38">
        <v>6</v>
      </c>
      <c r="C608" s="38" t="s">
        <v>1655</v>
      </c>
      <c r="D608" s="38" t="s">
        <v>1266</v>
      </c>
      <c r="E608" s="29" t="s">
        <v>1217</v>
      </c>
      <c r="F608" s="29" t="s">
        <v>1218</v>
      </c>
      <c r="G608" s="29"/>
      <c r="H608" s="42">
        <v>22.378</v>
      </c>
      <c r="I608" s="42">
        <v>172916</v>
      </c>
      <c r="J608" s="12">
        <f>(I608-312.24)/38285</f>
        <v>4.5083912759566411</v>
      </c>
      <c r="K608" s="12">
        <f t="shared" si="78"/>
        <v>5.5791074040646098</v>
      </c>
      <c r="L608" s="12">
        <f t="shared" si="76"/>
        <v>4.4909832731709791</v>
      </c>
      <c r="M608" s="12">
        <f t="shared" si="77"/>
        <v>5.396090623653266</v>
      </c>
      <c r="N608" s="12">
        <f>N607+$N$590</f>
        <v>0.59375</v>
      </c>
      <c r="O608" s="12">
        <f t="shared" si="79"/>
        <v>5.1441289770207472</v>
      </c>
      <c r="P608" s="10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s="32" customFormat="1">
      <c r="A609" s="42">
        <v>29</v>
      </c>
      <c r="B609" s="38">
        <v>6</v>
      </c>
      <c r="C609" s="38" t="s">
        <v>1656</v>
      </c>
      <c r="D609" s="38" t="s">
        <v>1266</v>
      </c>
      <c r="E609" s="29" t="s">
        <v>1219</v>
      </c>
      <c r="F609" s="29" t="s">
        <v>1220</v>
      </c>
      <c r="G609" s="29"/>
      <c r="H609" s="42">
        <v>22.344999999999999</v>
      </c>
      <c r="I609" s="42">
        <v>156883</v>
      </c>
      <c r="J609" s="12">
        <f>(I609-312.24)/38285</f>
        <v>4.0896110748334857</v>
      </c>
      <c r="K609" s="12">
        <f t="shared" si="78"/>
        <v>5.0801188883010173</v>
      </c>
      <c r="L609" s="12">
        <f t="shared" si="76"/>
        <v>4.0834129849000966</v>
      </c>
      <c r="M609" s="12">
        <f t="shared" si="77"/>
        <v>4.9025549467462906</v>
      </c>
      <c r="N609" s="12">
        <f>N608+$N$590</f>
        <v>0.625</v>
      </c>
      <c r="O609" s="12">
        <f t="shared" si="79"/>
        <v>4.7086784582506933</v>
      </c>
      <c r="P609" s="10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s="32" customFormat="1">
      <c r="A610" s="42">
        <v>30</v>
      </c>
      <c r="B610" s="38">
        <v>6</v>
      </c>
      <c r="C610" s="38" t="s">
        <v>1657</v>
      </c>
      <c r="D610" s="38" t="s">
        <v>1266</v>
      </c>
      <c r="E610" s="29" t="s">
        <v>1221</v>
      </c>
      <c r="F610" s="29" t="s">
        <v>1222</v>
      </c>
      <c r="G610" s="29"/>
      <c r="H610" s="42">
        <v>22.332999999999998</v>
      </c>
      <c r="I610" s="42">
        <v>119229</v>
      </c>
      <c r="J610" s="12">
        <f>(I610-312.24)/38285</f>
        <v>3.1060927256105524</v>
      </c>
      <c r="K610" s="12">
        <f t="shared" si="78"/>
        <v>3.9082288132955711</v>
      </c>
      <c r="L610" s="12">
        <f t="shared" si="76"/>
        <v>3.1262214652498859</v>
      </c>
      <c r="M610" s="12">
        <f t="shared" si="77"/>
        <v>3.7434710336760451</v>
      </c>
      <c r="N610" s="12">
        <f>N609+$N$590</f>
        <v>0.65625</v>
      </c>
      <c r="O610" s="12">
        <f t="shared" si="79"/>
        <v>3.6324945331538459</v>
      </c>
      <c r="P610" s="10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s="32" customFormat="1">
      <c r="A611" s="42">
        <v>31</v>
      </c>
      <c r="B611" s="38">
        <v>6</v>
      </c>
      <c r="C611" s="38" t="s">
        <v>1658</v>
      </c>
      <c r="D611" s="38" t="s">
        <v>1266</v>
      </c>
      <c r="E611" s="29" t="s">
        <v>1223</v>
      </c>
      <c r="F611" s="29" t="s">
        <v>1224</v>
      </c>
      <c r="G611" s="29"/>
      <c r="H611" s="42">
        <v>22.346</v>
      </c>
      <c r="I611" s="42">
        <v>51134</v>
      </c>
      <c r="J611" s="12">
        <f>(I611-312.24)/38285</f>
        <v>1.3274587958730575</v>
      </c>
      <c r="K611" s="12">
        <f t="shared" si="78"/>
        <v>1.7889359185832998</v>
      </c>
      <c r="L611" s="12">
        <f t="shared" si="76"/>
        <v>1.3951980273526869</v>
      </c>
      <c r="M611" s="12">
        <f t="shared" si="77"/>
        <v>1.6473373145354921</v>
      </c>
      <c r="N611" s="12">
        <f>N610+$N$590</f>
        <v>0.6875</v>
      </c>
      <c r="O611" s="12">
        <f t="shared" si="79"/>
        <v>1.6447243177363491</v>
      </c>
      <c r="P611" s="10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s="32" customFormat="1">
      <c r="A612" s="42">
        <v>32</v>
      </c>
      <c r="B612" s="38">
        <v>6</v>
      </c>
      <c r="C612" s="38" t="s">
        <v>1659</v>
      </c>
      <c r="D612" s="38" t="s">
        <v>1266</v>
      </c>
      <c r="E612" s="29" t="s">
        <v>1225</v>
      </c>
      <c r="F612" s="29" t="s">
        <v>1226</v>
      </c>
      <c r="G612" s="29"/>
      <c r="H612" s="42">
        <v>22.373999999999999</v>
      </c>
      <c r="I612" s="42">
        <v>111095</v>
      </c>
      <c r="J612" s="12">
        <f>(I612-312.24)/38285</f>
        <v>2.8936335379391407</v>
      </c>
      <c r="K612" s="12">
        <f t="shared" si="78"/>
        <v>3.6550776508667644</v>
      </c>
      <c r="L612" s="12">
        <f t="shared" si="76"/>
        <v>2.9194493873608218</v>
      </c>
      <c r="M612" s="12">
        <f t="shared" si="77"/>
        <v>3.4930862525395554</v>
      </c>
      <c r="N612" s="12">
        <f>N611+$N$590</f>
        <v>0.71875</v>
      </c>
      <c r="O612" s="12">
        <f t="shared" si="79"/>
        <v>3.4409214941058703</v>
      </c>
      <c r="P612" s="10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s="32" customFormat="1">
      <c r="A613" s="42">
        <v>33</v>
      </c>
      <c r="B613" s="38">
        <v>6</v>
      </c>
      <c r="C613" s="38" t="s">
        <v>1660</v>
      </c>
      <c r="D613" s="38" t="s">
        <v>1264</v>
      </c>
      <c r="E613" s="29" t="s">
        <v>1227</v>
      </c>
      <c r="F613" s="29" t="s">
        <v>1228</v>
      </c>
      <c r="G613" s="29"/>
      <c r="H613" s="42">
        <v>22.341999999999999</v>
      </c>
      <c r="I613" s="42">
        <v>90603</v>
      </c>
      <c r="J613" s="12">
        <f>(I613-312.24)/38285</f>
        <v>2.3583847459840666</v>
      </c>
      <c r="K613" s="12">
        <f t="shared" si="78"/>
        <v>3.0173134978681024</v>
      </c>
      <c r="L613" s="12">
        <f t="shared" si="76"/>
        <v>2.3985281407290659</v>
      </c>
      <c r="M613" s="12">
        <f t="shared" si="77"/>
        <v>2.8622914486240223</v>
      </c>
      <c r="N613" s="12">
        <f>N612+$N$590</f>
        <v>0.75</v>
      </c>
      <c r="O613" s="12">
        <f t="shared" si="79"/>
        <v>2.8525813098970936</v>
      </c>
      <c r="P613" s="10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s="32" customFormat="1">
      <c r="A614" s="42">
        <v>34</v>
      </c>
      <c r="B614" s="38">
        <v>6</v>
      </c>
      <c r="C614" s="35" t="s">
        <v>1661</v>
      </c>
      <c r="D614" s="38" t="s">
        <v>1266</v>
      </c>
      <c r="E614" s="29" t="s">
        <v>1229</v>
      </c>
      <c r="F614" s="29" t="s">
        <v>1230</v>
      </c>
      <c r="G614" s="29"/>
      <c r="H614" s="42">
        <v>22.399000000000001</v>
      </c>
      <c r="I614" s="42">
        <v>69342</v>
      </c>
      <c r="J614" s="12">
        <f>(I614-312.24)/38285</f>
        <v>1.8030497583910146</v>
      </c>
      <c r="K614" s="12">
        <f t="shared" si="78"/>
        <v>2.3556160717064518</v>
      </c>
      <c r="L614" s="12">
        <f t="shared" si="76"/>
        <v>1.8580583659565815</v>
      </c>
      <c r="M614" s="12">
        <f t="shared" si="77"/>
        <v>2.2078249091916518</v>
      </c>
      <c r="N614" s="12">
        <f>N613+$N$590</f>
        <v>0.78125</v>
      </c>
      <c r="O614" s="12">
        <f t="shared" si="79"/>
        <v>2.2347421906687002</v>
      </c>
      <c r="P614" s="10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s="32" customFormat="1">
      <c r="A615" s="42">
        <v>35</v>
      </c>
      <c r="B615" s="38">
        <v>6</v>
      </c>
      <c r="C615" s="35" t="s">
        <v>1662</v>
      </c>
      <c r="D615" s="38" t="s">
        <v>1266</v>
      </c>
      <c r="E615" s="29" t="s">
        <v>1231</v>
      </c>
      <c r="F615" s="29" t="s">
        <v>1232</v>
      </c>
      <c r="G615" s="29"/>
      <c r="H615" s="42">
        <v>22.414999999999999</v>
      </c>
      <c r="I615" s="42">
        <v>39853</v>
      </c>
      <c r="J615" s="12">
        <f>(I615-312.24)/38285</f>
        <v>1.0328003134386836</v>
      </c>
      <c r="K615" s="12">
        <f t="shared" si="78"/>
        <v>1.4378419594783856</v>
      </c>
      <c r="L615" s="12">
        <f t="shared" si="76"/>
        <v>1.1084269662921349</v>
      </c>
      <c r="M615" s="12">
        <f t="shared" si="77"/>
        <v>1.3000800344763899</v>
      </c>
      <c r="N615" s="12">
        <f>N614+$N$590</f>
        <v>0.8125</v>
      </c>
      <c r="O615" s="12">
        <f t="shared" si="79"/>
        <v>1.3618966508459414</v>
      </c>
      <c r="P615" s="10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s="32" customFormat="1">
      <c r="A616" s="42">
        <v>36</v>
      </c>
      <c r="B616" s="38">
        <v>6</v>
      </c>
      <c r="C616" s="35" t="s">
        <v>1663</v>
      </c>
      <c r="D616" s="38" t="s">
        <v>1264</v>
      </c>
      <c r="E616" s="29" t="s">
        <v>1233</v>
      </c>
      <c r="F616" s="29" t="s">
        <v>1234</v>
      </c>
      <c r="G616" s="29"/>
      <c r="H616" s="42">
        <v>22.35</v>
      </c>
      <c r="I616" s="42">
        <v>163988</v>
      </c>
      <c r="J616" s="12">
        <f>(I616-312.24)/38285</f>
        <v>4.2751928953898393</v>
      </c>
      <c r="K616" s="12">
        <f t="shared" si="78"/>
        <v>5.3012449036755775</v>
      </c>
      <c r="L616" s="12">
        <f t="shared" si="76"/>
        <v>4.2640271493212669</v>
      </c>
      <c r="M616" s="12">
        <f t="shared" si="77"/>
        <v>5.1212645447269587</v>
      </c>
      <c r="N616" s="12">
        <f>N615+$N$590</f>
        <v>0.84375</v>
      </c>
      <c r="O616" s="12">
        <f t="shared" si="79"/>
        <v>5.1409242773809307</v>
      </c>
      <c r="P616" s="10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s="32" customFormat="1">
      <c r="A617" s="42">
        <v>37</v>
      </c>
      <c r="B617" s="38">
        <v>6</v>
      </c>
      <c r="C617" s="35" t="s">
        <v>1664</v>
      </c>
      <c r="D617" s="38" t="s">
        <v>1264</v>
      </c>
      <c r="E617" s="29" t="s">
        <v>1235</v>
      </c>
      <c r="F617" s="29" t="s">
        <v>1236</v>
      </c>
      <c r="G617" s="29"/>
      <c r="H617" s="42">
        <v>22.359000000000002</v>
      </c>
      <c r="I617" s="42">
        <v>168187</v>
      </c>
      <c r="J617" s="12">
        <f>(I617-312.24)/38285</f>
        <v>4.3848703147446786</v>
      </c>
      <c r="K617" s="12">
        <f t="shared" si="78"/>
        <v>5.4319286670193891</v>
      </c>
      <c r="L617" s="12">
        <f t="shared" si="76"/>
        <v>4.3707687223549749</v>
      </c>
      <c r="M617" s="12">
        <f t="shared" si="77"/>
        <v>5.2505202240965341</v>
      </c>
      <c r="N617" s="12">
        <f>N616+$N$590</f>
        <v>0.875</v>
      </c>
      <c r="O617" s="12">
        <f t="shared" si="79"/>
        <v>5.3010463729850503</v>
      </c>
      <c r="P617" s="10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s="32" customFormat="1">
      <c r="A618" s="42">
        <v>38</v>
      </c>
      <c r="B618" s="38">
        <v>6</v>
      </c>
      <c r="C618" s="38" t="s">
        <v>1665</v>
      </c>
      <c r="D618" s="38" t="s">
        <v>1266</v>
      </c>
      <c r="E618" s="29" t="s">
        <v>1237</v>
      </c>
      <c r="F618" s="29" t="s">
        <v>1238</v>
      </c>
      <c r="G618" s="29"/>
      <c r="H618" s="42">
        <v>22.343</v>
      </c>
      <c r="I618" s="42">
        <v>100154</v>
      </c>
      <c r="J618" s="12">
        <f>(I618-312.24)/38285</f>
        <v>2.6078558182055636</v>
      </c>
      <c r="K618" s="12">
        <f t="shared" si="78"/>
        <v>3.3145653730042639</v>
      </c>
      <c r="L618" s="12">
        <f t="shared" si="76"/>
        <v>2.6413213686511772</v>
      </c>
      <c r="M618" s="12">
        <f t="shared" si="77"/>
        <v>3.1562950193929691</v>
      </c>
      <c r="N618" s="12">
        <f>N617+$N$590</f>
        <v>0.90625</v>
      </c>
      <c r="O618" s="12">
        <f t="shared" si="79"/>
        <v>3.2483113522418856</v>
      </c>
      <c r="P618" s="10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s="32" customFormat="1">
      <c r="A619" s="42">
        <v>39</v>
      </c>
      <c r="B619" s="38">
        <v>6</v>
      </c>
      <c r="C619" s="38" t="s">
        <v>1666</v>
      </c>
      <c r="D619" s="38" t="s">
        <v>1266</v>
      </c>
      <c r="E619" s="29" t="s">
        <v>1239</v>
      </c>
      <c r="F619" s="29" t="s">
        <v>1240</v>
      </c>
      <c r="G619" s="29"/>
      <c r="H619" s="42">
        <v>22.35</v>
      </c>
      <c r="I619" s="42">
        <v>183074</v>
      </c>
      <c r="J619" s="12">
        <f>(I619-312.24)/38285</f>
        <v>4.7737171215880894</v>
      </c>
      <c r="K619" s="12">
        <f t="shared" si="78"/>
        <v>5.8952506924776689</v>
      </c>
      <c r="L619" s="12">
        <f t="shared" si="76"/>
        <v>4.7492068737607402</v>
      </c>
      <c r="M619" s="12">
        <f t="shared" si="77"/>
        <v>5.7087791664101459</v>
      </c>
      <c r="N619" s="12">
        <f>N618+$N$590</f>
        <v>0.9375</v>
      </c>
      <c r="O619" s="12">
        <f t="shared" si="79"/>
        <v>5.82515484429707</v>
      </c>
      <c r="P619" s="10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s="32" customFormat="1">
      <c r="A620" s="42">
        <v>40</v>
      </c>
      <c r="B620" s="38">
        <v>6</v>
      </c>
      <c r="C620" s="38" t="s">
        <v>1667</v>
      </c>
      <c r="D620" s="38" t="s">
        <v>1266</v>
      </c>
      <c r="E620" s="29" t="s">
        <v>1241</v>
      </c>
      <c r="F620" s="29" t="s">
        <v>1242</v>
      </c>
      <c r="G620" s="29"/>
      <c r="H620" s="42">
        <v>22.433</v>
      </c>
      <c r="I620" s="42">
        <v>129944</v>
      </c>
      <c r="J620" s="12">
        <f>(I620-312.24)/38285</f>
        <v>3.3859673501371295</v>
      </c>
      <c r="K620" s="12">
        <f t="shared" si="78"/>
        <v>4.241707385391055</v>
      </c>
      <c r="L620" s="12">
        <f t="shared" si="76"/>
        <v>3.398604402867456</v>
      </c>
      <c r="M620" s="12">
        <f t="shared" si="77"/>
        <v>4.0733054238749</v>
      </c>
      <c r="N620" s="12">
        <f>N619+$N$590</f>
        <v>0.96875</v>
      </c>
      <c r="O620" s="12">
        <f t="shared" si="79"/>
        <v>4.2149655092893701</v>
      </c>
      <c r="P620" s="10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s="32" customFormat="1">
      <c r="A621" s="42">
        <v>41</v>
      </c>
      <c r="B621" s="38">
        <v>6</v>
      </c>
      <c r="C621" s="38" t="s">
        <v>1668</v>
      </c>
      <c r="D621" s="38" t="s">
        <v>1266</v>
      </c>
      <c r="E621" s="29" t="s">
        <v>1243</v>
      </c>
      <c r="F621" s="29" t="s">
        <v>1244</v>
      </c>
      <c r="G621" s="29"/>
      <c r="H621" s="42">
        <v>22.43</v>
      </c>
      <c r="I621" s="42">
        <v>111372</v>
      </c>
      <c r="J621" s="12">
        <f>(I621-312.24)/38285</f>
        <v>2.90086874755126</v>
      </c>
      <c r="K621" s="12">
        <f t="shared" si="78"/>
        <v>3.6636986088201424</v>
      </c>
      <c r="L621" s="12">
        <f t="shared" si="76"/>
        <v>2.9264909248055315</v>
      </c>
      <c r="M621" s="12">
        <f t="shared" si="77"/>
        <v>3.5016130025241643</v>
      </c>
      <c r="N621" s="12">
        <f>N620+$N$590</f>
        <v>1</v>
      </c>
      <c r="O621" s="12">
        <f t="shared" si="79"/>
        <v>3.6636986088201424</v>
      </c>
      <c r="P621" s="14" t="s">
        <v>1844</v>
      </c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s="32" customFormat="1">
      <c r="A622" s="42">
        <v>42</v>
      </c>
      <c r="B622" s="38"/>
      <c r="C622" s="19"/>
      <c r="D622" s="19"/>
      <c r="E622" s="29" t="s">
        <v>1245</v>
      </c>
      <c r="F622" s="29" t="s">
        <v>976</v>
      </c>
      <c r="G622" s="29" t="s">
        <v>977</v>
      </c>
      <c r="H622" s="42" t="s">
        <v>102</v>
      </c>
      <c r="I622" s="42" t="s">
        <v>102</v>
      </c>
      <c r="J622" s="12" t="e">
        <f>(I622-312.24)/38285</f>
        <v>#VALUE!</v>
      </c>
      <c r="K622" s="12" t="e">
        <f t="shared" si="78"/>
        <v>#VALUE!</v>
      </c>
      <c r="L622" s="12" t="e">
        <f t="shared" si="76"/>
        <v>#VALUE!</v>
      </c>
      <c r="M622" s="12" t="e">
        <f t="shared" si="77"/>
        <v>#VALUE!</v>
      </c>
      <c r="N622" s="27"/>
      <c r="O622" s="1" t="e">
        <f>K622+N622*(L622-K622)</f>
        <v>#VALUE!</v>
      </c>
      <c r="P622" s="14" t="s">
        <v>1826</v>
      </c>
      <c r="Q622" s="29" t="s">
        <v>94</v>
      </c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s="32" customFormat="1">
      <c r="A623" s="42">
        <v>43</v>
      </c>
      <c r="B623" s="19"/>
      <c r="C623" s="19"/>
      <c r="D623" s="19"/>
      <c r="E623" s="29" t="s">
        <v>1246</v>
      </c>
      <c r="F623" s="29" t="s">
        <v>129</v>
      </c>
      <c r="G623" s="23" t="s">
        <v>424</v>
      </c>
      <c r="H623" s="42">
        <v>22.347000000000001</v>
      </c>
      <c r="I623" s="22">
        <v>643086</v>
      </c>
      <c r="J623" s="12">
        <f>(I623-312.24)/38285</f>
        <v>16.789180096643594</v>
      </c>
      <c r="K623" s="12">
        <f t="shared" si="78"/>
        <v>20.212016432728518</v>
      </c>
      <c r="L623" s="12">
        <f t="shared" si="76"/>
        <v>16.44303980883624</v>
      </c>
      <c r="M623" s="12">
        <f t="shared" si="77"/>
        <v>19.869094379117158</v>
      </c>
      <c r="N623" s="27"/>
      <c r="O623" s="1"/>
      <c r="P623" s="43">
        <v>0.5</v>
      </c>
      <c r="Q623" s="22">
        <v>11090</v>
      </c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s="32" customFormat="1">
      <c r="A624" s="42">
        <v>44</v>
      </c>
      <c r="B624" s="19"/>
      <c r="C624" s="19"/>
      <c r="D624" s="19"/>
      <c r="E624" s="29" t="s">
        <v>1247</v>
      </c>
      <c r="F624" s="29" t="s">
        <v>125</v>
      </c>
      <c r="G624" s="23" t="s">
        <v>421</v>
      </c>
      <c r="H624" s="42">
        <v>22.363</v>
      </c>
      <c r="I624" s="22">
        <v>302784</v>
      </c>
      <c r="J624" s="12">
        <f>(I624-312.24)/38285</f>
        <v>7.9005291889774067</v>
      </c>
      <c r="K624" s="12">
        <f t="shared" si="78"/>
        <v>9.6209361675640341</v>
      </c>
      <c r="L624" s="12">
        <f t="shared" si="76"/>
        <v>7.7923204026640907</v>
      </c>
      <c r="M624" s="12">
        <f t="shared" si="77"/>
        <v>9.3937511543434109</v>
      </c>
      <c r="N624" s="27"/>
      <c r="O624" s="1"/>
      <c r="P624" s="43">
        <v>1</v>
      </c>
      <c r="Q624" s="22">
        <v>32890</v>
      </c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s="32" customFormat="1">
      <c r="A625" s="42">
        <v>45</v>
      </c>
      <c r="B625" s="19"/>
      <c r="C625" s="19"/>
      <c r="D625" s="19"/>
      <c r="E625" s="29" t="s">
        <v>1047</v>
      </c>
      <c r="F625" s="29" t="s">
        <v>121</v>
      </c>
      <c r="G625" s="23" t="s">
        <v>418</v>
      </c>
      <c r="H625" s="42">
        <v>22.376999999999999</v>
      </c>
      <c r="I625" s="22">
        <v>148551</v>
      </c>
      <c r="J625" s="12">
        <f>(I625-312.24)/38285</f>
        <v>3.8719801488833747</v>
      </c>
      <c r="K625" s="12">
        <f t="shared" si="78"/>
        <v>4.8208054526780986</v>
      </c>
      <c r="L625" s="12">
        <f t="shared" si="76"/>
        <v>3.8716076058772684</v>
      </c>
      <c r="M625" s="12">
        <f t="shared" si="77"/>
        <v>4.6460752324078065</v>
      </c>
      <c r="N625" s="27"/>
      <c r="O625" s="1"/>
      <c r="P625" s="43">
        <v>2.5</v>
      </c>
      <c r="Q625" s="22">
        <v>76637</v>
      </c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s="32" customFormat="1">
      <c r="A626" s="42">
        <v>46</v>
      </c>
      <c r="B626" s="19"/>
      <c r="C626" s="19"/>
      <c r="D626" s="19"/>
      <c r="E626" s="29" t="s">
        <v>1048</v>
      </c>
      <c r="F626" s="29" t="s">
        <v>117</v>
      </c>
      <c r="G626" s="23" t="s">
        <v>415</v>
      </c>
      <c r="H626" s="42">
        <v>22.385000000000002</v>
      </c>
      <c r="I626" s="22">
        <v>76637</v>
      </c>
      <c r="J626" s="12">
        <f>(I626-312.24)/38285</f>
        <v>1.9935943581036959</v>
      </c>
      <c r="K626" s="12">
        <f t="shared" si="78"/>
        <v>2.5826553795400082</v>
      </c>
      <c r="L626" s="12">
        <f t="shared" si="76"/>
        <v>2.0435024658091412</v>
      </c>
      <c r="M626" s="12">
        <f t="shared" si="77"/>
        <v>2.4323831804469616</v>
      </c>
      <c r="N626" s="27"/>
      <c r="O626" s="1"/>
      <c r="P626" s="43">
        <v>5</v>
      </c>
      <c r="Q626" s="22">
        <v>148551</v>
      </c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s="32" customFormat="1">
      <c r="A627" s="42">
        <v>47</v>
      </c>
      <c r="B627" s="19"/>
      <c r="C627" s="19"/>
      <c r="D627" s="19"/>
      <c r="E627" s="29" t="s">
        <v>1049</v>
      </c>
      <c r="F627" s="29" t="s">
        <v>113</v>
      </c>
      <c r="G627" s="23" t="s">
        <v>412</v>
      </c>
      <c r="H627" s="42">
        <v>22.381</v>
      </c>
      <c r="I627" s="22">
        <v>32890</v>
      </c>
      <c r="J627" s="12">
        <f>(I627-312.24)/38285</f>
        <v>0.85092751730442728</v>
      </c>
      <c r="K627" s="12">
        <f t="shared" si="78"/>
        <v>1.2211353521521273</v>
      </c>
      <c r="L627" s="12">
        <f t="shared" si="76"/>
        <v>0.93142254308810823</v>
      </c>
      <c r="M627" s="12">
        <f t="shared" si="77"/>
        <v>1.0857415502062426</v>
      </c>
      <c r="N627" s="27"/>
      <c r="O627" s="1"/>
      <c r="P627" s="43">
        <v>10</v>
      </c>
      <c r="Q627" s="22">
        <v>302784</v>
      </c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s="32" customFormat="1">
      <c r="A628" s="42">
        <v>48</v>
      </c>
      <c r="B628" s="19"/>
      <c r="C628" s="19"/>
      <c r="D628" s="19"/>
      <c r="E628" s="29" t="s">
        <v>1050</v>
      </c>
      <c r="F628" s="29" t="s">
        <v>109</v>
      </c>
      <c r="G628" s="23" t="s">
        <v>410</v>
      </c>
      <c r="H628" s="42">
        <v>22.388999999999999</v>
      </c>
      <c r="I628" s="22">
        <v>11090</v>
      </c>
      <c r="J628" s="12">
        <f>(I628-312.24)/38285</f>
        <v>0.28151390884158289</v>
      </c>
      <c r="K628" s="12">
        <f t="shared" si="78"/>
        <v>0.54266284896206152</v>
      </c>
      <c r="L628" s="12">
        <f t="shared" si="76"/>
        <v>0.37725100411815543</v>
      </c>
      <c r="M628" s="12">
        <f t="shared" si="77"/>
        <v>0.41468324816844176</v>
      </c>
      <c r="N628" s="27"/>
      <c r="O628" s="1"/>
      <c r="P628" s="43">
        <v>20</v>
      </c>
      <c r="Q628" s="22">
        <v>643086</v>
      </c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s="32" customFormat="1">
      <c r="A629" s="42">
        <v>49</v>
      </c>
      <c r="B629" s="19">
        <v>6</v>
      </c>
      <c r="C629" s="38" t="s">
        <v>1669</v>
      </c>
      <c r="D629" s="38" t="s">
        <v>1264</v>
      </c>
      <c r="E629" s="29" t="s">
        <v>1051</v>
      </c>
      <c r="F629" s="29" t="s">
        <v>1052</v>
      </c>
      <c r="G629" s="28"/>
      <c r="H629" s="42">
        <v>22.39</v>
      </c>
      <c r="I629" s="42">
        <v>98839</v>
      </c>
      <c r="J629" s="12">
        <f>(I629-312.24)/38285</f>
        <v>2.5735081624657177</v>
      </c>
      <c r="K629" s="12">
        <f t="shared" si="78"/>
        <v>3.2736391646696337</v>
      </c>
      <c r="L629" s="12">
        <f t="shared" si="76"/>
        <v>2.6078931313234022</v>
      </c>
      <c r="M629" s="12">
        <f t="shared" si="77"/>
        <v>3.115816043834267</v>
      </c>
      <c r="N629" s="27">
        <f>1/(62-48)</f>
        <v>7.1428571428571425E-2</v>
      </c>
      <c r="O629" s="1">
        <f>K629+N629*(L629-K629)</f>
        <v>3.2260858765734741</v>
      </c>
      <c r="P629" s="10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s="32" customFormat="1">
      <c r="A630" s="42">
        <v>50</v>
      </c>
      <c r="B630" s="38">
        <v>6</v>
      </c>
      <c r="C630" s="38" t="s">
        <v>1670</v>
      </c>
      <c r="D630" s="38" t="s">
        <v>1266</v>
      </c>
      <c r="E630" s="29" t="s">
        <v>1053</v>
      </c>
      <c r="F630" s="29" t="s">
        <v>1054</v>
      </c>
      <c r="G630" s="29"/>
      <c r="H630" s="42">
        <v>22.388000000000002</v>
      </c>
      <c r="I630" s="42">
        <v>64524</v>
      </c>
      <c r="J630" s="12">
        <f>(I630-312.24)/38285</f>
        <v>1.677204126942667</v>
      </c>
      <c r="K630" s="12">
        <f t="shared" si="78"/>
        <v>2.2056674239830696</v>
      </c>
      <c r="L630" s="12">
        <f t="shared" si="76"/>
        <v>1.7355813717016626</v>
      </c>
      <c r="M630" s="12">
        <f t="shared" si="77"/>
        <v>2.0595148679431139</v>
      </c>
      <c r="N630" s="27">
        <f>$N$629+N629</f>
        <v>0.14285714285714285</v>
      </c>
      <c r="O630" s="12">
        <f t="shared" ref="O630:O658" si="80">K630+N630*(L630-K630)</f>
        <v>2.1385122736571542</v>
      </c>
      <c r="P630" s="10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s="32" customFormat="1">
      <c r="A631" s="42">
        <v>51</v>
      </c>
      <c r="B631" s="38">
        <v>6</v>
      </c>
      <c r="C631" s="38" t="s">
        <v>1671</v>
      </c>
      <c r="D631" s="38" t="s">
        <v>1264</v>
      </c>
      <c r="E631" s="29" t="s">
        <v>1055</v>
      </c>
      <c r="F631" s="29" t="s">
        <v>1056</v>
      </c>
      <c r="G631" s="29"/>
      <c r="H631" s="42">
        <v>22.35</v>
      </c>
      <c r="I631" s="42">
        <v>12293</v>
      </c>
      <c r="J631" s="12">
        <f>(I631-312.24)/38285</f>
        <v>0.31293613686822513</v>
      </c>
      <c r="K631" s="12">
        <f t="shared" si="78"/>
        <v>0.58010332700507294</v>
      </c>
      <c r="L631" s="12">
        <f t="shared" si="76"/>
        <v>0.40783212161269</v>
      </c>
      <c r="M631" s="12">
        <f t="shared" si="77"/>
        <v>0.45171458474419751</v>
      </c>
      <c r="N631" s="27">
        <f>$N$629+N630</f>
        <v>0.21428571428571427</v>
      </c>
      <c r="O631" s="12">
        <f t="shared" si="80"/>
        <v>0.54318806870670522</v>
      </c>
      <c r="P631" s="10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s="32" customFormat="1">
      <c r="A632" s="42">
        <v>52</v>
      </c>
      <c r="B632" s="38">
        <v>6</v>
      </c>
      <c r="C632" s="38" t="s">
        <v>1672</v>
      </c>
      <c r="D632" s="38" t="s">
        <v>1264</v>
      </c>
      <c r="E632" s="29" t="s">
        <v>1057</v>
      </c>
      <c r="F632" s="29" t="s">
        <v>1058</v>
      </c>
      <c r="G632" s="29"/>
      <c r="H632" s="42">
        <v>22.367999999999999</v>
      </c>
      <c r="I632" s="42">
        <v>53090</v>
      </c>
      <c r="J632" s="12">
        <f>(I632-312.24)/38285</f>
        <v>1.3785493012929346</v>
      </c>
      <c r="K632" s="12">
        <f t="shared" si="78"/>
        <v>1.8498117083190688</v>
      </c>
      <c r="L632" s="12">
        <f t="shared" si="76"/>
        <v>1.4449209415832021</v>
      </c>
      <c r="M632" s="12">
        <f t="shared" si="77"/>
        <v>1.7075478667733794</v>
      </c>
      <c r="N632" s="27">
        <f>$N$629+N631</f>
        <v>0.2857142857142857</v>
      </c>
      <c r="O632" s="12">
        <f t="shared" si="80"/>
        <v>1.7341286321088212</v>
      </c>
      <c r="P632" s="10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s="32" customFormat="1">
      <c r="A633" s="42">
        <v>53</v>
      </c>
      <c r="B633" s="38">
        <v>6</v>
      </c>
      <c r="C633" s="35" t="s">
        <v>1673</v>
      </c>
      <c r="D633" s="38" t="s">
        <v>1270</v>
      </c>
      <c r="E633" s="29" t="s">
        <v>1059</v>
      </c>
      <c r="F633" s="29" t="s">
        <v>1060</v>
      </c>
      <c r="G633" s="29"/>
      <c r="H633" s="42">
        <v>22.372</v>
      </c>
      <c r="I633" s="42">
        <v>34655</v>
      </c>
      <c r="J633" s="12">
        <f>(I633-312.24)/38285</f>
        <v>0.89702912367768062</v>
      </c>
      <c r="K633" s="12">
        <f t="shared" si="78"/>
        <v>1.2760667268370112</v>
      </c>
      <c r="L633" s="12">
        <f t="shared" si="76"/>
        <v>0.97629010117443704</v>
      </c>
      <c r="M633" s="12">
        <f t="shared" si="77"/>
        <v>1.1400726466785693</v>
      </c>
      <c r="N633" s="27">
        <f>$N$629+N632</f>
        <v>0.3571428571428571</v>
      </c>
      <c r="O633" s="12">
        <f t="shared" si="80"/>
        <v>1.1690036462432347</v>
      </c>
      <c r="P633" s="10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s="32" customFormat="1">
      <c r="A634" s="42">
        <v>54</v>
      </c>
      <c r="B634" s="38">
        <v>6</v>
      </c>
      <c r="C634" s="35" t="s">
        <v>1674</v>
      </c>
      <c r="D634" s="38" t="s">
        <v>1266</v>
      </c>
      <c r="E634" s="29" t="s">
        <v>1061</v>
      </c>
      <c r="F634" s="29" t="s">
        <v>1062</v>
      </c>
      <c r="G634" s="29"/>
      <c r="H634" s="42">
        <v>23.05</v>
      </c>
      <c r="I634" s="42">
        <v>120620</v>
      </c>
      <c r="J634" s="12">
        <f>(I634-312.24)/38285</f>
        <v>3.1424254930129294</v>
      </c>
      <c r="K634" s="12">
        <f t="shared" si="78"/>
        <v>3.9515203386138</v>
      </c>
      <c r="L634" s="12">
        <f t="shared" si="76"/>
        <v>3.1615816767502163</v>
      </c>
      <c r="M634" s="12">
        <f t="shared" si="77"/>
        <v>3.7862894785446035</v>
      </c>
      <c r="N634" s="27">
        <f>$N$629+N633</f>
        <v>0.42857142857142849</v>
      </c>
      <c r="O634" s="12">
        <f t="shared" si="80"/>
        <v>3.6129751978151212</v>
      </c>
      <c r="P634" s="10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s="32" customFormat="1">
      <c r="A635" s="42">
        <v>55</v>
      </c>
      <c r="B635" s="38">
        <v>6</v>
      </c>
      <c r="C635" s="35" t="s">
        <v>1675</v>
      </c>
      <c r="D635" s="38" t="s">
        <v>1264</v>
      </c>
      <c r="E635" s="29" t="s">
        <v>1063</v>
      </c>
      <c r="F635" s="29" t="s">
        <v>1064</v>
      </c>
      <c r="G635" s="29"/>
      <c r="H635" s="42">
        <v>22.343</v>
      </c>
      <c r="I635" s="42">
        <v>119922</v>
      </c>
      <c r="J635" s="12">
        <f>(I635-312.24)/38285</f>
        <v>3.1241938095859996</v>
      </c>
      <c r="K635" s="12">
        <f t="shared" si="78"/>
        <v>3.929796769474962</v>
      </c>
      <c r="L635" s="12">
        <f t="shared" si="76"/>
        <v>3.1438380192180588</v>
      </c>
      <c r="M635" s="12">
        <f t="shared" si="77"/>
        <v>3.7648032998830265</v>
      </c>
      <c r="N635" s="27">
        <f>$N$629+N634</f>
        <v>0.49999999999999989</v>
      </c>
      <c r="O635" s="12">
        <f t="shared" si="80"/>
        <v>3.5368173943465107</v>
      </c>
      <c r="P635" s="10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s="32" customFormat="1">
      <c r="A636" s="42">
        <v>56</v>
      </c>
      <c r="B636" s="38">
        <v>6</v>
      </c>
      <c r="C636" s="35" t="s">
        <v>1676</v>
      </c>
      <c r="D636" s="38"/>
      <c r="E636" s="29" t="s">
        <v>1065</v>
      </c>
      <c r="F636" s="29" t="s">
        <v>1066</v>
      </c>
      <c r="G636" s="29"/>
      <c r="H636" s="42">
        <v>22.352</v>
      </c>
      <c r="I636" s="42">
        <v>137279</v>
      </c>
      <c r="J636" s="12">
        <f>(I636-312.24)/38285</f>
        <v>3.5775567454616692</v>
      </c>
      <c r="K636" s="12">
        <f t="shared" si="78"/>
        <v>4.4699915969001891</v>
      </c>
      <c r="L636" s="12">
        <f t="shared" si="76"/>
        <v>3.5850653312318874</v>
      </c>
      <c r="M636" s="12">
        <f t="shared" si="77"/>
        <v>4.2990949947669765</v>
      </c>
      <c r="N636" s="27">
        <f>$N$629+N635</f>
        <v>0.57142857142857129</v>
      </c>
      <c r="O636" s="12">
        <f t="shared" si="80"/>
        <v>3.964319445089731</v>
      </c>
      <c r="P636" s="10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s="32" customFormat="1">
      <c r="A637" s="42">
        <v>57</v>
      </c>
      <c r="B637" s="38">
        <v>6</v>
      </c>
      <c r="C637" s="38" t="s">
        <v>1677</v>
      </c>
      <c r="D637" s="38" t="s">
        <v>1266</v>
      </c>
      <c r="E637" s="29" t="s">
        <v>1067</v>
      </c>
      <c r="F637" s="29" t="s">
        <v>1068</v>
      </c>
      <c r="G637" s="29"/>
      <c r="H637" s="42">
        <v>22.309000000000001</v>
      </c>
      <c r="I637" s="42">
        <v>187749</v>
      </c>
      <c r="J637" s="12">
        <f>(I637-312.24)/38285</f>
        <v>4.8958276087240433</v>
      </c>
      <c r="K637" s="12">
        <f t="shared" si="78"/>
        <v>6.0407488095608599</v>
      </c>
      <c r="L637" s="12">
        <f t="shared" si="76"/>
        <v>4.8680487060857187</v>
      </c>
      <c r="M637" s="12">
        <f t="shared" si="77"/>
        <v>5.8526873114572426</v>
      </c>
      <c r="N637" s="27">
        <f>$N$629+N636</f>
        <v>0.64285714285714268</v>
      </c>
      <c r="O637" s="12">
        <f t="shared" si="80"/>
        <v>5.2868701716125548</v>
      </c>
      <c r="P637" s="10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s="32" customFormat="1">
      <c r="A638" s="42">
        <v>58</v>
      </c>
      <c r="B638" s="38">
        <v>6</v>
      </c>
      <c r="C638" s="38" t="s">
        <v>1678</v>
      </c>
      <c r="D638" s="38" t="s">
        <v>1266</v>
      </c>
      <c r="E638" s="29" t="s">
        <v>1069</v>
      </c>
      <c r="F638" s="29" t="s">
        <v>1070</v>
      </c>
      <c r="G638" s="29"/>
      <c r="H638" s="42">
        <v>22.282</v>
      </c>
      <c r="I638" s="42">
        <v>284405</v>
      </c>
      <c r="J638" s="12">
        <f>(I638-312.24)/38285</f>
        <v>7.4204717252187544</v>
      </c>
      <c r="K638" s="12">
        <f t="shared" si="78"/>
        <v>9.0489340512277856</v>
      </c>
      <c r="L638" s="12">
        <f t="shared" si="76"/>
        <v>7.3251131221719454</v>
      </c>
      <c r="M638" s="12">
        <f t="shared" si="77"/>
        <v>8.8279997537400732</v>
      </c>
      <c r="N638" s="27">
        <f>$N$629+N637</f>
        <v>0.71428571428571408</v>
      </c>
      <c r="O638" s="12">
        <f t="shared" si="80"/>
        <v>7.8176333876164712</v>
      </c>
      <c r="P638" s="10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s="32" customFormat="1">
      <c r="A639" s="42">
        <v>59</v>
      </c>
      <c r="B639" s="38">
        <v>6</v>
      </c>
      <c r="C639" s="38" t="s">
        <v>1679</v>
      </c>
      <c r="D639" s="38" t="s">
        <v>1266</v>
      </c>
      <c r="E639" s="29" t="s">
        <v>1071</v>
      </c>
      <c r="F639" s="29" t="s">
        <v>1072</v>
      </c>
      <c r="G639" s="29"/>
      <c r="H639" s="42">
        <v>22.334</v>
      </c>
      <c r="I639" s="42">
        <v>135773</v>
      </c>
      <c r="J639" s="12">
        <f>(I639-312.24)/38285</f>
        <v>3.5382201906751996</v>
      </c>
      <c r="K639" s="12">
        <f t="shared" si="78"/>
        <v>4.4231209735146741</v>
      </c>
      <c r="L639" s="12">
        <f t="shared" si="76"/>
        <v>3.5467817377599267</v>
      </c>
      <c r="M639" s="12">
        <f t="shared" si="77"/>
        <v>4.2527365634427134</v>
      </c>
      <c r="N639" s="27">
        <f>$N$629+N638</f>
        <v>0.78571428571428548</v>
      </c>
      <c r="O639" s="12">
        <f t="shared" si="80"/>
        <v>3.7345687168502302</v>
      </c>
      <c r="P639" s="27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s="32" customFormat="1">
      <c r="A640" s="42">
        <v>60</v>
      </c>
      <c r="B640" s="38">
        <v>6</v>
      </c>
      <c r="C640" s="38" t="s">
        <v>1680</v>
      </c>
      <c r="D640" s="38" t="s">
        <v>1266</v>
      </c>
      <c r="E640" s="29" t="s">
        <v>1073</v>
      </c>
      <c r="F640" s="29" t="s">
        <v>1074</v>
      </c>
      <c r="G640" s="29"/>
      <c r="H640" s="42">
        <v>22.629000000000001</v>
      </c>
      <c r="I640" s="42">
        <v>113050</v>
      </c>
      <c r="J640" s="12">
        <f>(I640-312.24)/38285</f>
        <v>2.9446979234687212</v>
      </c>
      <c r="K640" s="12">
        <f t="shared" si="78"/>
        <v>3.715922318010644</v>
      </c>
      <c r="L640" s="12">
        <f t="shared" si="76"/>
        <v>2.9691468808785397</v>
      </c>
      <c r="M640" s="12">
        <f t="shared" si="77"/>
        <v>3.5532660222865231</v>
      </c>
      <c r="N640" s="27">
        <f>$N$629+N639</f>
        <v>0.85714285714285687</v>
      </c>
      <c r="O640" s="12">
        <f t="shared" si="80"/>
        <v>3.0758290861831261</v>
      </c>
      <c r="P640" s="10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s="32" customFormat="1">
      <c r="A641" s="42">
        <v>61</v>
      </c>
      <c r="B641" s="38">
        <v>6</v>
      </c>
      <c r="C641" s="38" t="s">
        <v>1681</v>
      </c>
      <c r="D641" s="38" t="s">
        <v>1270</v>
      </c>
      <c r="E641" s="29" t="s">
        <v>1075</v>
      </c>
      <c r="F641" s="29" t="s">
        <v>1076</v>
      </c>
      <c r="G641" s="29"/>
      <c r="H641" s="42">
        <v>22.317</v>
      </c>
      <c r="I641" s="42">
        <v>52852</v>
      </c>
      <c r="J641" s="12">
        <f>(I641-312.24)/38285</f>
        <v>1.3723327674023769</v>
      </c>
      <c r="K641" s="12">
        <f t="shared" si="78"/>
        <v>1.8424045314493791</v>
      </c>
      <c r="L641" s="12">
        <f t="shared" si="76"/>
        <v>1.4388708119375668</v>
      </c>
      <c r="M641" s="12">
        <f t="shared" si="77"/>
        <v>1.7002216339346181</v>
      </c>
      <c r="N641" s="27">
        <f>$N$629+N640</f>
        <v>0.92857142857142827</v>
      </c>
      <c r="O641" s="12">
        <f t="shared" si="80"/>
        <v>1.4676946490455536</v>
      </c>
      <c r="P641" s="10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s="32" customFormat="1">
      <c r="A642" s="42">
        <v>62</v>
      </c>
      <c r="B642" s="38">
        <v>6</v>
      </c>
      <c r="C642" s="38" t="s">
        <v>1682</v>
      </c>
      <c r="D642" s="38" t="s">
        <v>1270</v>
      </c>
      <c r="E642" s="29" t="s">
        <v>1077</v>
      </c>
      <c r="F642" s="29" t="s">
        <v>1078</v>
      </c>
      <c r="G642" s="29"/>
      <c r="H642" s="42">
        <v>22.32</v>
      </c>
      <c r="I642" s="42">
        <v>97239</v>
      </c>
      <c r="J642" s="12">
        <f>(I642-312.24)/38285</f>
        <v>2.5317163379913805</v>
      </c>
      <c r="K642" s="12">
        <f t="shared" si="78"/>
        <v>3.2238430176465096</v>
      </c>
      <c r="L642" s="12">
        <f t="shared" si="76"/>
        <v>2.5672199908485434</v>
      </c>
      <c r="M642" s="12">
        <f t="shared" si="77"/>
        <v>3.0665640583636025</v>
      </c>
      <c r="N642" s="27">
        <f>$N$629+N641</f>
        <v>0.99999999999999967</v>
      </c>
      <c r="O642" s="12">
        <f t="shared" si="80"/>
        <v>2.5672199908485434</v>
      </c>
      <c r="P642" s="10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s="32" customFormat="1">
      <c r="A643" s="42">
        <v>63</v>
      </c>
      <c r="B643" s="28"/>
      <c r="C643" s="19"/>
      <c r="D643" s="19"/>
      <c r="E643" s="29" t="s">
        <v>1079</v>
      </c>
      <c r="F643" s="29" t="s">
        <v>133</v>
      </c>
      <c r="G643" s="29"/>
      <c r="H643" s="42" t="s">
        <v>102</v>
      </c>
      <c r="I643" s="42" t="s">
        <v>102</v>
      </c>
      <c r="J643" s="12" t="e">
        <f>(I643-312.24)/38285</f>
        <v>#VALUE!</v>
      </c>
      <c r="K643" s="12" t="e">
        <f t="shared" si="78"/>
        <v>#VALUE!</v>
      </c>
      <c r="L643" s="12" t="e">
        <f t="shared" si="76"/>
        <v>#VALUE!</v>
      </c>
      <c r="M643" s="12" t="e">
        <f t="shared" si="77"/>
        <v>#VALUE!</v>
      </c>
      <c r="N643" s="27"/>
      <c r="O643" s="12" t="e">
        <f t="shared" si="80"/>
        <v>#VALUE!</v>
      </c>
      <c r="P643" s="14"/>
      <c r="Q643" s="29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s="32" customFormat="1">
      <c r="A644" s="42">
        <v>64</v>
      </c>
      <c r="B644" s="28"/>
      <c r="C644" s="19"/>
      <c r="D644" s="19"/>
      <c r="E644" s="29" t="s">
        <v>1081</v>
      </c>
      <c r="F644" s="29"/>
      <c r="G644" s="29"/>
      <c r="H644" s="42" t="s">
        <v>102</v>
      </c>
      <c r="I644" s="42" t="s">
        <v>102</v>
      </c>
      <c r="J644" s="12" t="e">
        <f>(I644-312.24)/38285</f>
        <v>#VALUE!</v>
      </c>
      <c r="K644" s="12" t="e">
        <f t="shared" si="78"/>
        <v>#VALUE!</v>
      </c>
      <c r="L644" s="12" t="e">
        <f t="shared" si="76"/>
        <v>#VALUE!</v>
      </c>
      <c r="M644" s="12" t="e">
        <f t="shared" si="77"/>
        <v>#VALUE!</v>
      </c>
      <c r="N644" s="27"/>
      <c r="O644" s="12" t="e">
        <f t="shared" si="80"/>
        <v>#VALUE!</v>
      </c>
      <c r="P644" s="14"/>
      <c r="Q644" s="29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s="32" customFormat="1">
      <c r="A645" s="42">
        <v>65</v>
      </c>
      <c r="B645" s="38">
        <v>6</v>
      </c>
      <c r="C645" s="38" t="s">
        <v>1683</v>
      </c>
      <c r="D645" s="38" t="s">
        <v>1264</v>
      </c>
      <c r="E645" s="29" t="s">
        <v>1082</v>
      </c>
      <c r="F645" s="29" t="s">
        <v>1080</v>
      </c>
      <c r="G645" s="29"/>
      <c r="H645" s="42">
        <v>23.173999999999999</v>
      </c>
      <c r="I645" s="42">
        <v>27008</v>
      </c>
      <c r="J645" s="12">
        <f>(I645-312.24)/38285</f>
        <v>0.69729032258064516</v>
      </c>
      <c r="K645" s="12">
        <f t="shared" si="78"/>
        <v>1.0380722666583675</v>
      </c>
      <c r="L645" s="12">
        <f t="shared" ref="L645:L704" si="81">(I645+3750.3)/39338</f>
        <v>0.78189791041740808</v>
      </c>
      <c r="M645" s="12">
        <f t="shared" ref="M645:M704" si="82">(I645+2381.4)/32486</f>
        <v>0.90467893861971316</v>
      </c>
      <c r="N645" s="27">
        <f>1/(78-64)</f>
        <v>7.1428571428571425E-2</v>
      </c>
      <c r="O645" s="12">
        <f t="shared" si="80"/>
        <v>1.0197740983554417</v>
      </c>
      <c r="P645" s="44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s="32" customFormat="1">
      <c r="A646" s="42">
        <v>66</v>
      </c>
      <c r="B646" s="38">
        <v>6</v>
      </c>
      <c r="C646" s="38" t="s">
        <v>1684</v>
      </c>
      <c r="D646" s="38" t="s">
        <v>1264</v>
      </c>
      <c r="E646" s="29" t="s">
        <v>1083</v>
      </c>
      <c r="F646" s="29" t="s">
        <v>1084</v>
      </c>
      <c r="G646" s="29"/>
      <c r="H646" s="42">
        <v>22.468</v>
      </c>
      <c r="I646" s="42">
        <v>85807</v>
      </c>
      <c r="J646" s="12">
        <f>(I646-312.24)/38285</f>
        <v>2.2331137521222408</v>
      </c>
      <c r="K646" s="12">
        <f t="shared" ref="K646:K704" si="83">(I646+6346.3)/32131</f>
        <v>2.8680495471662879</v>
      </c>
      <c r="L646" s="12">
        <f t="shared" si="81"/>
        <v>2.2766104021556766</v>
      </c>
      <c r="M646" s="12">
        <f t="shared" si="82"/>
        <v>2.7146586221757061</v>
      </c>
      <c r="N646" s="27">
        <f>$N$645+N645</f>
        <v>0.14285714285714285</v>
      </c>
      <c r="O646" s="12">
        <f t="shared" si="80"/>
        <v>2.7835582407362005</v>
      </c>
      <c r="P646" s="44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s="32" customFormat="1">
      <c r="A647" s="42">
        <v>67</v>
      </c>
      <c r="B647" s="38">
        <v>6</v>
      </c>
      <c r="C647" s="35" t="s">
        <v>1685</v>
      </c>
      <c r="D647" s="38" t="s">
        <v>1266</v>
      </c>
      <c r="E647" s="29" t="s">
        <v>1085</v>
      </c>
      <c r="F647" s="29" t="s">
        <v>1086</v>
      </c>
      <c r="G647" s="29"/>
      <c r="H647" s="42">
        <v>22.483000000000001</v>
      </c>
      <c r="I647" s="42">
        <v>75279</v>
      </c>
      <c r="J647" s="12">
        <f>(I647-312.24)/38285</f>
        <v>1.958123547081102</v>
      </c>
      <c r="K647" s="12">
        <f t="shared" si="83"/>
        <v>2.5403908997541316</v>
      </c>
      <c r="L647" s="12">
        <f t="shared" si="81"/>
        <v>2.0089811378311047</v>
      </c>
      <c r="M647" s="12">
        <f t="shared" si="82"/>
        <v>2.3905805577787351</v>
      </c>
      <c r="N647" s="27">
        <f>$N$645+N646</f>
        <v>0.21428571428571427</v>
      </c>
      <c r="O647" s="12">
        <f t="shared" si="80"/>
        <v>2.4265173793420542</v>
      </c>
      <c r="P647" s="44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s="32" customFormat="1">
      <c r="A648" s="42">
        <v>68</v>
      </c>
      <c r="B648" s="38">
        <v>6</v>
      </c>
      <c r="C648" s="35" t="s">
        <v>1686</v>
      </c>
      <c r="D648" s="38" t="s">
        <v>1270</v>
      </c>
      <c r="E648" s="29" t="s">
        <v>1087</v>
      </c>
      <c r="F648" s="29" t="s">
        <v>1088</v>
      </c>
      <c r="G648" s="29"/>
      <c r="H648" s="42">
        <v>22.5</v>
      </c>
      <c r="I648" s="42">
        <v>291756</v>
      </c>
      <c r="J648" s="12">
        <f>(I648-312.24)/38285</f>
        <v>7.6124790387880372</v>
      </c>
      <c r="K648" s="12">
        <f t="shared" si="83"/>
        <v>9.2777162242071523</v>
      </c>
      <c r="L648" s="12">
        <f t="shared" si="81"/>
        <v>7.5119807819411255</v>
      </c>
      <c r="M648" s="12">
        <f t="shared" si="82"/>
        <v>9.0542818444868569</v>
      </c>
      <c r="N648" s="27">
        <f>$N$645+N647</f>
        <v>0.2857142857142857</v>
      </c>
      <c r="O648" s="12">
        <f t="shared" si="80"/>
        <v>8.7732203835597158</v>
      </c>
      <c r="P648" s="44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s="32" customFormat="1">
      <c r="A649" s="42">
        <v>69</v>
      </c>
      <c r="B649" s="38">
        <v>6</v>
      </c>
      <c r="C649" s="35" t="s">
        <v>1748</v>
      </c>
      <c r="D649" s="38" t="s">
        <v>1270</v>
      </c>
      <c r="E649" s="29" t="s">
        <v>1089</v>
      </c>
      <c r="F649" s="29" t="s">
        <v>1090</v>
      </c>
      <c r="G649" s="29"/>
      <c r="H649" s="42">
        <v>22.584</v>
      </c>
      <c r="I649" s="42">
        <v>99547</v>
      </c>
      <c r="J649" s="12">
        <f>(I649-312.24)/38285</f>
        <v>2.5920010447956119</v>
      </c>
      <c r="K649" s="12">
        <f t="shared" si="83"/>
        <v>3.2956739597273663</v>
      </c>
      <c r="L649" s="12">
        <f t="shared" si="81"/>
        <v>2.6258909959835273</v>
      </c>
      <c r="M649" s="12">
        <f t="shared" si="82"/>
        <v>3.1376100474050359</v>
      </c>
      <c r="N649" s="27">
        <f>$N$645+N648</f>
        <v>0.3571428571428571</v>
      </c>
      <c r="O649" s="12">
        <f t="shared" si="80"/>
        <v>3.056465758390281</v>
      </c>
      <c r="P649" s="10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s="32" customFormat="1">
      <c r="A650" s="42">
        <v>70</v>
      </c>
      <c r="B650" s="38">
        <v>6</v>
      </c>
      <c r="C650" s="35" t="s">
        <v>1687</v>
      </c>
      <c r="D650" s="38" t="s">
        <v>1264</v>
      </c>
      <c r="E650" s="29" t="s">
        <v>1313</v>
      </c>
      <c r="F650" s="29" t="s">
        <v>1314</v>
      </c>
      <c r="G650" s="29"/>
      <c r="H650" s="42">
        <v>22.468</v>
      </c>
      <c r="I650" s="42">
        <v>131024</v>
      </c>
      <c r="J650" s="12">
        <f>(I650-312.24)/38285</f>
        <v>3.4141768316573069</v>
      </c>
      <c r="K650" s="12">
        <f t="shared" si="83"/>
        <v>4.2753197846316642</v>
      </c>
      <c r="L650" s="12">
        <f t="shared" si="81"/>
        <v>3.4260587726879859</v>
      </c>
      <c r="M650" s="12">
        <f t="shared" si="82"/>
        <v>4.1065505140675977</v>
      </c>
      <c r="N650" s="27">
        <f>$N$645+N649</f>
        <v>0.42857142857142849</v>
      </c>
      <c r="O650" s="12">
        <f t="shared" si="80"/>
        <v>3.911350779512945</v>
      </c>
      <c r="P650" s="10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s="32" customFormat="1">
      <c r="A651" s="42">
        <v>71</v>
      </c>
      <c r="B651" s="38">
        <v>6</v>
      </c>
      <c r="C651" s="38" t="s">
        <v>1688</v>
      </c>
      <c r="D651" s="38" t="s">
        <v>1266</v>
      </c>
      <c r="E651" s="29" t="s">
        <v>1315</v>
      </c>
      <c r="F651" s="29" t="s">
        <v>1316</v>
      </c>
      <c r="G651" s="29"/>
      <c r="H651" s="42">
        <v>22.46</v>
      </c>
      <c r="I651" s="42">
        <v>180109</v>
      </c>
      <c r="J651" s="12">
        <f>(I651-312.24)/38285</f>
        <v>4.696271646859083</v>
      </c>
      <c r="K651" s="12">
        <f t="shared" si="83"/>
        <v>5.8029722075254426</v>
      </c>
      <c r="L651" s="12">
        <f t="shared" si="81"/>
        <v>4.6738344603182673</v>
      </c>
      <c r="M651" s="12">
        <f t="shared" si="82"/>
        <v>5.6175090808348207</v>
      </c>
      <c r="N651" s="27">
        <f>$N$645+N650</f>
        <v>0.49999999999999989</v>
      </c>
      <c r="O651" s="12">
        <f t="shared" si="80"/>
        <v>5.2384033339218554</v>
      </c>
      <c r="P651" s="10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s="32" customFormat="1">
      <c r="A652" s="42">
        <v>72</v>
      </c>
      <c r="B652" s="38">
        <v>6</v>
      </c>
      <c r="C652" s="38" t="s">
        <v>1689</v>
      </c>
      <c r="D652" s="38" t="s">
        <v>1266</v>
      </c>
      <c r="E652" s="29" t="s">
        <v>1317</v>
      </c>
      <c r="F652" s="29" t="s">
        <v>1318</v>
      </c>
      <c r="G652" s="29"/>
      <c r="H652" s="42">
        <v>22.384</v>
      </c>
      <c r="I652" s="42">
        <v>240979</v>
      </c>
      <c r="J652" s="12">
        <f>(I652-312.24)/38285</f>
        <v>6.2861893692046493</v>
      </c>
      <c r="K652" s="12">
        <f t="shared" si="83"/>
        <v>7.6974043758364195</v>
      </c>
      <c r="L652" s="12">
        <f t="shared" si="81"/>
        <v>6.2211932482586807</v>
      </c>
      <c r="M652" s="12">
        <f t="shared" si="82"/>
        <v>7.4912393030844058</v>
      </c>
      <c r="N652" s="27">
        <f>$N$645+N651</f>
        <v>0.57142857142857129</v>
      </c>
      <c r="O652" s="12">
        <f t="shared" si="80"/>
        <v>6.8538551600777122</v>
      </c>
      <c r="P652" s="10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s="32" customFormat="1">
      <c r="A653" s="42">
        <v>73</v>
      </c>
      <c r="B653" s="38">
        <v>6</v>
      </c>
      <c r="C653" s="38" t="s">
        <v>1690</v>
      </c>
      <c r="D653" s="38" t="s">
        <v>1266</v>
      </c>
      <c r="E653" s="29" t="s">
        <v>1319</v>
      </c>
      <c r="F653" s="29" t="s">
        <v>1320</v>
      </c>
      <c r="G653" s="29"/>
      <c r="H653" s="42">
        <v>22.385000000000002</v>
      </c>
      <c r="I653" s="42">
        <v>219696</v>
      </c>
      <c r="J653" s="12">
        <f>(I653-312.24)/38285</f>
        <v>5.7302797440250757</v>
      </c>
      <c r="K653" s="12">
        <f t="shared" si="83"/>
        <v>7.0350222526532002</v>
      </c>
      <c r="L653" s="12">
        <f t="shared" si="81"/>
        <v>5.6801642178046672</v>
      </c>
      <c r="M653" s="12">
        <f t="shared" si="82"/>
        <v>6.8360955488518131</v>
      </c>
      <c r="N653" s="27">
        <f>$N$645+N652</f>
        <v>0.64285714285714268</v>
      </c>
      <c r="O653" s="12">
        <f t="shared" si="80"/>
        <v>6.1640420873934296</v>
      </c>
      <c r="P653" s="10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s="32" customFormat="1">
      <c r="A654" s="42">
        <v>74</v>
      </c>
      <c r="B654" s="38">
        <v>6</v>
      </c>
      <c r="C654" s="38" t="s">
        <v>1691</v>
      </c>
      <c r="D654" s="38" t="s">
        <v>1266</v>
      </c>
      <c r="E654" s="29" t="s">
        <v>1321</v>
      </c>
      <c r="F654" s="29" t="s">
        <v>1322</v>
      </c>
      <c r="G654" s="29"/>
      <c r="H654" s="42">
        <v>22.359000000000002</v>
      </c>
      <c r="I654" s="42">
        <v>82436</v>
      </c>
      <c r="J654" s="12">
        <f>(I654-312.24)/38285</f>
        <v>2.1450636019328719</v>
      </c>
      <c r="K654" s="12">
        <f t="shared" si="83"/>
        <v>2.7631352899069435</v>
      </c>
      <c r="L654" s="12">
        <f t="shared" si="81"/>
        <v>2.190917179317708</v>
      </c>
      <c r="M654" s="12">
        <f t="shared" si="82"/>
        <v>2.6108908452872006</v>
      </c>
      <c r="N654" s="27">
        <f>$N$645+N653</f>
        <v>0.71428571428571408</v>
      </c>
      <c r="O654" s="12">
        <f t="shared" si="80"/>
        <v>2.3544080680574897</v>
      </c>
      <c r="P654" s="27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s="32" customFormat="1">
      <c r="A655" s="42">
        <v>75</v>
      </c>
      <c r="B655" s="38">
        <v>6</v>
      </c>
      <c r="C655" s="38" t="s">
        <v>1692</v>
      </c>
      <c r="D655" s="38" t="s">
        <v>1266</v>
      </c>
      <c r="E655" s="29" t="s">
        <v>1323</v>
      </c>
      <c r="F655" s="29" t="s">
        <v>1324</v>
      </c>
      <c r="G655" s="29"/>
      <c r="H655" s="42">
        <v>22.335000000000001</v>
      </c>
      <c r="I655" s="42">
        <v>179286</v>
      </c>
      <c r="J655" s="12">
        <f>(I655-312.24)/38285</f>
        <v>4.6747749771450966</v>
      </c>
      <c r="K655" s="12">
        <f t="shared" si="83"/>
        <v>5.7773583144004226</v>
      </c>
      <c r="L655" s="12">
        <f t="shared" si="81"/>
        <v>4.6529132136865119</v>
      </c>
      <c r="M655" s="12">
        <f t="shared" si="82"/>
        <v>5.5921750908083476</v>
      </c>
      <c r="N655" s="27">
        <f>$N$645+N654</f>
        <v>0.78571428571428548</v>
      </c>
      <c r="O655" s="12">
        <f t="shared" si="80"/>
        <v>4.8938657352680641</v>
      </c>
      <c r="P655" s="27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s="32" customFormat="1">
      <c r="A656" s="42">
        <v>76</v>
      </c>
      <c r="B656" s="38">
        <v>6</v>
      </c>
      <c r="C656" s="38" t="s">
        <v>1693</v>
      </c>
      <c r="D656" s="38" t="s">
        <v>1266</v>
      </c>
      <c r="E656" s="29" t="s">
        <v>1325</v>
      </c>
      <c r="F656" s="29" t="s">
        <v>1326</v>
      </c>
      <c r="G656" s="29"/>
      <c r="H656" s="42">
        <v>22.355</v>
      </c>
      <c r="I656" s="42">
        <v>22074</v>
      </c>
      <c r="J656" s="12">
        <f>(I656-312.24)/38285</f>
        <v>0.56841478385790778</v>
      </c>
      <c r="K656" s="12">
        <f t="shared" si="83"/>
        <v>0.88451339827580844</v>
      </c>
      <c r="L656" s="12">
        <f t="shared" si="81"/>
        <v>0.65647211347806189</v>
      </c>
      <c r="M656" s="12">
        <f t="shared" si="82"/>
        <v>0.75279812842455218</v>
      </c>
      <c r="N656" s="27">
        <f>$N$645+N655</f>
        <v>0.85714285714285687</v>
      </c>
      <c r="O656" s="12">
        <f t="shared" si="80"/>
        <v>0.68904943987774003</v>
      </c>
      <c r="P656" s="27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s="32" customFormat="1">
      <c r="A657" s="42">
        <v>77</v>
      </c>
      <c r="B657" s="38">
        <v>6</v>
      </c>
      <c r="C657" s="38" t="s">
        <v>1694</v>
      </c>
      <c r="D657" s="38" t="s">
        <v>1266</v>
      </c>
      <c r="E657" s="29" t="s">
        <v>1327</v>
      </c>
      <c r="F657" s="29" t="s">
        <v>1328</v>
      </c>
      <c r="G657" s="29"/>
      <c r="H657" s="42">
        <v>22.495999999999999</v>
      </c>
      <c r="I657" s="42">
        <v>15433</v>
      </c>
      <c r="J657" s="12">
        <f>(I657-312.24)/38285</f>
        <v>0.39495259239911196</v>
      </c>
      <c r="K657" s="12">
        <f t="shared" si="83"/>
        <v>0.67782826553795394</v>
      </c>
      <c r="L657" s="12">
        <f t="shared" si="81"/>
        <v>0.48765315979460061</v>
      </c>
      <c r="M657" s="12">
        <f t="shared" si="82"/>
        <v>0.54837160623037617</v>
      </c>
      <c r="N657" s="27">
        <f>$N$645+N656</f>
        <v>0.92857142857142827</v>
      </c>
      <c r="O657" s="12">
        <f t="shared" si="80"/>
        <v>0.50123709591912591</v>
      </c>
      <c r="P657" s="14" t="s">
        <v>1939</v>
      </c>
      <c r="Q657" s="29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s="32" customFormat="1">
      <c r="A658" s="42">
        <v>78</v>
      </c>
      <c r="B658" s="38">
        <v>6</v>
      </c>
      <c r="C658" s="35" t="s">
        <v>1911</v>
      </c>
      <c r="D658" s="38"/>
      <c r="E658" s="29" t="s">
        <v>1329</v>
      </c>
      <c r="F658" s="29" t="s">
        <v>1330</v>
      </c>
      <c r="G658" s="29"/>
      <c r="H658" s="42" t="s">
        <v>102</v>
      </c>
      <c r="I658" s="42" t="s">
        <v>102</v>
      </c>
      <c r="J658" s="12" t="e">
        <f>(I658-312.24)/38285</f>
        <v>#VALUE!</v>
      </c>
      <c r="K658" s="12" t="e">
        <f t="shared" si="83"/>
        <v>#VALUE!</v>
      </c>
      <c r="L658" s="12" t="e">
        <f t="shared" si="81"/>
        <v>#VALUE!</v>
      </c>
      <c r="M658" s="12" t="e">
        <f t="shared" si="82"/>
        <v>#VALUE!</v>
      </c>
      <c r="N658" s="27">
        <f>$N$645+N657</f>
        <v>0.99999999999999967</v>
      </c>
      <c r="O658" s="12" t="e">
        <f t="shared" si="80"/>
        <v>#VALUE!</v>
      </c>
      <c r="P658" s="14" t="s">
        <v>1826</v>
      </c>
      <c r="Q658" s="29" t="s">
        <v>94</v>
      </c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s="32" customFormat="1">
      <c r="A659" s="42">
        <v>79</v>
      </c>
      <c r="B659" s="38"/>
      <c r="C659" s="19"/>
      <c r="D659" s="19"/>
      <c r="E659" s="29" t="s">
        <v>1331</v>
      </c>
      <c r="F659" s="29" t="s">
        <v>976</v>
      </c>
      <c r="G659" s="29" t="s">
        <v>977</v>
      </c>
      <c r="H659" s="42" t="s">
        <v>102</v>
      </c>
      <c r="I659" s="42" t="s">
        <v>102</v>
      </c>
      <c r="J659" s="12" t="e">
        <f>(I659-312.24)/38285</f>
        <v>#VALUE!</v>
      </c>
      <c r="K659" s="12" t="e">
        <f t="shared" si="83"/>
        <v>#VALUE!</v>
      </c>
      <c r="L659" s="12" t="e">
        <f t="shared" si="81"/>
        <v>#VALUE!</v>
      </c>
      <c r="M659" s="12" t="e">
        <f t="shared" si="82"/>
        <v>#VALUE!</v>
      </c>
      <c r="N659" s="27"/>
      <c r="O659" s="1"/>
      <c r="P659" s="43">
        <v>0.5</v>
      </c>
      <c r="Q659" s="13">
        <v>16727</v>
      </c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s="32" customFormat="1">
      <c r="A660" s="42">
        <v>80</v>
      </c>
      <c r="B660" s="19"/>
      <c r="C660" s="19"/>
      <c r="D660" s="19"/>
      <c r="E660" s="29" t="s">
        <v>1332</v>
      </c>
      <c r="F660" s="29" t="s">
        <v>129</v>
      </c>
      <c r="G660" s="23" t="s">
        <v>424</v>
      </c>
      <c r="H660" s="42">
        <v>22.346</v>
      </c>
      <c r="I660" s="22">
        <v>785991</v>
      </c>
      <c r="J660" s="12">
        <f>(I660-312.24)/38285</f>
        <v>20.521843019459318</v>
      </c>
      <c r="K660" s="12">
        <f t="shared" si="83"/>
        <v>24.659590426690738</v>
      </c>
      <c r="L660" s="12">
        <f t="shared" si="81"/>
        <v>20.075786771061061</v>
      </c>
      <c r="M660" s="12">
        <f t="shared" si="82"/>
        <v>24.268066243920458</v>
      </c>
      <c r="N660" s="27"/>
      <c r="O660" s="1"/>
      <c r="P660" s="43">
        <v>1</v>
      </c>
      <c r="Q660" s="13">
        <v>33774</v>
      </c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s="32" customFormat="1">
      <c r="A661" s="42">
        <v>81</v>
      </c>
      <c r="B661" s="19"/>
      <c r="C661" s="19"/>
      <c r="D661" s="19"/>
      <c r="E661" s="29" t="s">
        <v>1333</v>
      </c>
      <c r="F661" s="29" t="s">
        <v>125</v>
      </c>
      <c r="G661" s="23" t="s">
        <v>421</v>
      </c>
      <c r="H661" s="42">
        <v>22.384</v>
      </c>
      <c r="I661" s="22">
        <v>381482</v>
      </c>
      <c r="J661" s="12">
        <f>(I661-312.24)/38285</f>
        <v>9.9561123155282747</v>
      </c>
      <c r="K661" s="12">
        <f t="shared" si="83"/>
        <v>12.070221904080171</v>
      </c>
      <c r="L661" s="12">
        <f t="shared" si="81"/>
        <v>9.792879658345619</v>
      </c>
      <c r="M661" s="12">
        <f t="shared" si="82"/>
        <v>11.816271624699871</v>
      </c>
      <c r="N661" s="27"/>
      <c r="O661" s="1"/>
      <c r="P661" s="43">
        <v>2.5</v>
      </c>
      <c r="Q661" s="13">
        <v>97666</v>
      </c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s="32" customFormat="1">
      <c r="A662" s="42">
        <v>82</v>
      </c>
      <c r="B662" s="19"/>
      <c r="C662" s="19"/>
      <c r="D662" s="19"/>
      <c r="E662" s="29" t="s">
        <v>1334</v>
      </c>
      <c r="F662" s="29" t="s">
        <v>121</v>
      </c>
      <c r="G662" s="23" t="s">
        <v>418</v>
      </c>
      <c r="H662" s="42">
        <v>22.404</v>
      </c>
      <c r="I662" s="22">
        <v>196031</v>
      </c>
      <c r="J662" s="12">
        <f>(I662-312.24)/38285</f>
        <v>5.1121525401593315</v>
      </c>
      <c r="K662" s="12">
        <f t="shared" si="83"/>
        <v>6.2985061155893058</v>
      </c>
      <c r="L662" s="12">
        <f t="shared" si="81"/>
        <v>5.0785830494687065</v>
      </c>
      <c r="M662" s="12">
        <f t="shared" si="82"/>
        <v>6.107627901249769</v>
      </c>
      <c r="N662" s="27"/>
      <c r="O662" s="1"/>
      <c r="P662" s="43">
        <v>5</v>
      </c>
      <c r="Q662" s="13">
        <v>196031</v>
      </c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s="32" customFormat="1">
      <c r="A663" s="42">
        <v>83</v>
      </c>
      <c r="B663" s="19"/>
      <c r="C663" s="19"/>
      <c r="D663" s="19"/>
      <c r="E663" s="29" t="s">
        <v>1335</v>
      </c>
      <c r="F663" s="29" t="s">
        <v>117</v>
      </c>
      <c r="G663" s="23" t="s">
        <v>415</v>
      </c>
      <c r="H663" s="42">
        <v>22.42</v>
      </c>
      <c r="I663" s="22">
        <v>97666</v>
      </c>
      <c r="J663" s="12">
        <f>(I663-312.24)/38285</f>
        <v>2.5428695311479692</v>
      </c>
      <c r="K663" s="12">
        <f t="shared" si="83"/>
        <v>3.2371323643833061</v>
      </c>
      <c r="L663" s="12">
        <f t="shared" si="81"/>
        <v>2.5780746352127712</v>
      </c>
      <c r="M663" s="12">
        <f t="shared" si="82"/>
        <v>3.0797081819860863</v>
      </c>
      <c r="N663" s="27"/>
      <c r="O663" s="1"/>
      <c r="P663" s="43">
        <v>10</v>
      </c>
      <c r="Q663" s="13">
        <v>381482</v>
      </c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s="32" customFormat="1">
      <c r="A664" s="42">
        <v>84</v>
      </c>
      <c r="B664" s="19"/>
      <c r="C664" s="19"/>
      <c r="D664" s="19"/>
      <c r="E664" s="29" t="s">
        <v>1336</v>
      </c>
      <c r="F664" s="29" t="s">
        <v>113</v>
      </c>
      <c r="G664" s="23" t="s">
        <v>412</v>
      </c>
      <c r="H664" s="42">
        <v>22.433</v>
      </c>
      <c r="I664" s="22">
        <v>33774</v>
      </c>
      <c r="J664" s="12">
        <f>(I664-312.24)/38285</f>
        <v>0.87401750032649872</v>
      </c>
      <c r="K664" s="12">
        <f t="shared" si="83"/>
        <v>1.2486477233824034</v>
      </c>
      <c r="L664" s="12">
        <f t="shared" si="81"/>
        <v>0.95389445320046784</v>
      </c>
      <c r="M664" s="12">
        <f t="shared" si="82"/>
        <v>1.1129532721787847</v>
      </c>
      <c r="N664" s="27"/>
      <c r="O664" s="1"/>
      <c r="P664" s="43">
        <v>20</v>
      </c>
      <c r="Q664" s="13">
        <v>785991</v>
      </c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s="32" customFormat="1">
      <c r="A665" s="42">
        <v>85</v>
      </c>
      <c r="B665" s="19"/>
      <c r="C665" s="19"/>
      <c r="D665" s="19"/>
      <c r="E665" s="29" t="s">
        <v>1337</v>
      </c>
      <c r="F665" s="29" t="s">
        <v>109</v>
      </c>
      <c r="G665" s="23" t="s">
        <v>410</v>
      </c>
      <c r="H665" s="42">
        <v>22.443000000000001</v>
      </c>
      <c r="I665" s="22">
        <v>16727</v>
      </c>
      <c r="J665" s="12">
        <f>(I665-312.24)/38285</f>
        <v>0.42875173044273213</v>
      </c>
      <c r="K665" s="12">
        <f t="shared" si="83"/>
        <v>0.71810089944290556</v>
      </c>
      <c r="L665" s="12">
        <f t="shared" si="81"/>
        <v>0.52054756215364273</v>
      </c>
      <c r="M665" s="12">
        <f t="shared" si="82"/>
        <v>0.58820414947977595</v>
      </c>
      <c r="N665" s="27"/>
      <c r="O665" s="1"/>
      <c r="P665" s="10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s="32" customFormat="1">
      <c r="A666" s="42">
        <v>86</v>
      </c>
      <c r="B666" s="19">
        <v>6</v>
      </c>
      <c r="C666" s="35" t="s">
        <v>1695</v>
      </c>
      <c r="D666" s="38" t="s">
        <v>1266</v>
      </c>
      <c r="E666" s="29" t="s">
        <v>1338</v>
      </c>
      <c r="F666" s="29" t="s">
        <v>1339</v>
      </c>
      <c r="G666" s="28"/>
      <c r="H666" s="42">
        <v>22.39</v>
      </c>
      <c r="I666" s="42">
        <v>144721</v>
      </c>
      <c r="J666" s="12">
        <f>(I666-312.24)/38285</f>
        <v>3.7719409690479302</v>
      </c>
      <c r="K666" s="12">
        <f t="shared" si="83"/>
        <v>4.7016059257414957</v>
      </c>
      <c r="L666" s="12">
        <f t="shared" si="81"/>
        <v>3.774246275865575</v>
      </c>
      <c r="M666" s="12">
        <f t="shared" si="82"/>
        <v>4.5281782921874036</v>
      </c>
      <c r="N666" s="27">
        <f>1/(121-85)</f>
        <v>2.7777777777777776E-2</v>
      </c>
      <c r="O666" s="1">
        <f>L666+N666*(M666-L666)</f>
        <v>3.7951888318745146</v>
      </c>
      <c r="P666" s="10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s="32" customFormat="1">
      <c r="A667" s="42">
        <v>87</v>
      </c>
      <c r="B667" s="38">
        <v>6</v>
      </c>
      <c r="C667" s="35" t="s">
        <v>1696</v>
      </c>
      <c r="D667" s="38" t="s">
        <v>1266</v>
      </c>
      <c r="E667" s="29" t="s">
        <v>1340</v>
      </c>
      <c r="F667" s="29" t="s">
        <v>1341</v>
      </c>
      <c r="G667" s="29"/>
      <c r="H667" s="42">
        <v>22.407</v>
      </c>
      <c r="I667" s="42">
        <v>84463</v>
      </c>
      <c r="J667" s="12">
        <f>(I667-312.24)/38285</f>
        <v>2.1980086195637978</v>
      </c>
      <c r="K667" s="12">
        <f t="shared" si="83"/>
        <v>2.826220783666864</v>
      </c>
      <c r="L667" s="12">
        <f t="shared" si="81"/>
        <v>2.2424449641567952</v>
      </c>
      <c r="M667" s="12">
        <f t="shared" si="82"/>
        <v>2.6732869543803481</v>
      </c>
      <c r="N667" s="27">
        <f>$N$666+N666</f>
        <v>5.5555555555555552E-2</v>
      </c>
      <c r="O667" s="12">
        <f t="shared" ref="O667:O701" si="84">L667+N667*(M667-L667)</f>
        <v>2.266380630280326</v>
      </c>
      <c r="P667" s="10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s="32" customFormat="1">
      <c r="A668" s="42">
        <v>88</v>
      </c>
      <c r="B668" s="38">
        <v>6</v>
      </c>
      <c r="C668" s="35" t="s">
        <v>1697</v>
      </c>
      <c r="D668" s="38" t="s">
        <v>1264</v>
      </c>
      <c r="E668" s="29" t="s">
        <v>1342</v>
      </c>
      <c r="F668" s="29" t="s">
        <v>1343</v>
      </c>
      <c r="G668" s="29"/>
      <c r="H668" s="42">
        <v>22.452999999999999</v>
      </c>
      <c r="I668" s="42">
        <v>85446</v>
      </c>
      <c r="J668" s="12">
        <f>(I668-312.24)/38285</f>
        <v>2.2236844717252184</v>
      </c>
      <c r="K668" s="12">
        <f t="shared" si="83"/>
        <v>2.8568142914941959</v>
      </c>
      <c r="L668" s="12">
        <f t="shared" si="81"/>
        <v>2.2674335248360364</v>
      </c>
      <c r="M668" s="12">
        <f t="shared" si="82"/>
        <v>2.7035461429538876</v>
      </c>
      <c r="N668" s="27">
        <f>$N$666+N667</f>
        <v>8.3333333333333329E-2</v>
      </c>
      <c r="O668" s="12">
        <f t="shared" si="84"/>
        <v>2.3037762430125239</v>
      </c>
      <c r="P668" s="27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s="32" customFormat="1">
      <c r="A669" s="42">
        <v>89</v>
      </c>
      <c r="B669" s="38">
        <v>6</v>
      </c>
      <c r="C669" s="35" t="s">
        <v>1698</v>
      </c>
      <c r="D669" s="38" t="s">
        <v>1266</v>
      </c>
      <c r="E669" s="29" t="s">
        <v>1344</v>
      </c>
      <c r="F669" s="29" t="s">
        <v>1345</v>
      </c>
      <c r="G669" s="29"/>
      <c r="H669" s="42">
        <v>22.416</v>
      </c>
      <c r="I669" s="42">
        <v>130410</v>
      </c>
      <c r="J669" s="12">
        <f>(I669-312.24)/38285</f>
        <v>3.3981392190152802</v>
      </c>
      <c r="K669" s="12">
        <f t="shared" si="83"/>
        <v>4.2562105132115402</v>
      </c>
      <c r="L669" s="12">
        <f t="shared" si="81"/>
        <v>3.4104504550307588</v>
      </c>
      <c r="M669" s="12">
        <f t="shared" si="82"/>
        <v>4.0876500646432303</v>
      </c>
      <c r="N669" s="27">
        <f>$N$666+N668</f>
        <v>0.1111111111111111</v>
      </c>
      <c r="O669" s="12">
        <f t="shared" si="84"/>
        <v>3.485694856098811</v>
      </c>
      <c r="P669" s="10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s="32" customFormat="1">
      <c r="A670" s="42">
        <v>90</v>
      </c>
      <c r="B670" s="38">
        <v>6</v>
      </c>
      <c r="C670" s="38" t="s">
        <v>1699</v>
      </c>
      <c r="D670" s="38" t="s">
        <v>1264</v>
      </c>
      <c r="E670" s="29" t="s">
        <v>1346</v>
      </c>
      <c r="F670" s="29" t="s">
        <v>1347</v>
      </c>
      <c r="G670" s="29"/>
      <c r="H670" s="42">
        <v>22.422999999999998</v>
      </c>
      <c r="I670" s="42">
        <v>111856</v>
      </c>
      <c r="J670" s="12">
        <f>(I670-312.24)/38285</f>
        <v>2.913510774454747</v>
      </c>
      <c r="K670" s="12">
        <f t="shared" si="83"/>
        <v>3.6787619432946377</v>
      </c>
      <c r="L670" s="12">
        <f t="shared" si="81"/>
        <v>2.9387945497991765</v>
      </c>
      <c r="M670" s="12">
        <f t="shared" si="82"/>
        <v>3.5165117281290401</v>
      </c>
      <c r="N670" s="27">
        <f>$N$666+N669</f>
        <v>0.1388888888888889</v>
      </c>
      <c r="O670" s="12">
        <f t="shared" si="84"/>
        <v>3.0190330467894353</v>
      </c>
      <c r="P670" s="10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s="32" customFormat="1">
      <c r="A671" s="42">
        <v>91</v>
      </c>
      <c r="B671" s="38">
        <v>6</v>
      </c>
      <c r="C671" s="38" t="s">
        <v>1700</v>
      </c>
      <c r="D671" s="38" t="s">
        <v>1266</v>
      </c>
      <c r="E671" s="29" t="s">
        <v>1348</v>
      </c>
      <c r="F671" s="29" t="s">
        <v>1349</v>
      </c>
      <c r="G671" s="29"/>
      <c r="H671" s="42">
        <v>22.361000000000001</v>
      </c>
      <c r="I671" s="42">
        <v>264901</v>
      </c>
      <c r="J671" s="12">
        <f>(I671-312.24)/38285</f>
        <v>6.911029384876584</v>
      </c>
      <c r="K671" s="12">
        <f t="shared" si="83"/>
        <v>8.4419190190159039</v>
      </c>
      <c r="L671" s="12">
        <f t="shared" si="81"/>
        <v>6.8293075397834153</v>
      </c>
      <c r="M671" s="12">
        <f t="shared" si="82"/>
        <v>8.2276180508526764</v>
      </c>
      <c r="N671" s="27">
        <f>$N$666+N670</f>
        <v>0.16666666666666669</v>
      </c>
      <c r="O671" s="12">
        <f t="shared" si="84"/>
        <v>7.062359291628292</v>
      </c>
      <c r="P671" s="10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s="32" customFormat="1">
      <c r="A672" s="42">
        <v>92</v>
      </c>
      <c r="B672" s="38">
        <v>6</v>
      </c>
      <c r="C672" s="38" t="s">
        <v>1701</v>
      </c>
      <c r="D672" s="38" t="s">
        <v>1266</v>
      </c>
      <c r="E672" s="29" t="s">
        <v>1350</v>
      </c>
      <c r="F672" s="29" t="s">
        <v>1351</v>
      </c>
      <c r="G672" s="29"/>
      <c r="H672" s="42">
        <v>22.419</v>
      </c>
      <c r="I672" s="42">
        <v>250637</v>
      </c>
      <c r="J672" s="12">
        <f>(I672-312.24)/38285</f>
        <v>6.5384552696878675</v>
      </c>
      <c r="K672" s="12">
        <f t="shared" si="83"/>
        <v>7.9979863683047521</v>
      </c>
      <c r="L672" s="12">
        <f t="shared" si="81"/>
        <v>6.4667064924500481</v>
      </c>
      <c r="M672" s="12">
        <f t="shared" si="82"/>
        <v>7.7885366003817031</v>
      </c>
      <c r="N672" s="27">
        <f>$N$666+N671</f>
        <v>0.19444444444444448</v>
      </c>
      <c r="O672" s="12">
        <f t="shared" si="84"/>
        <v>6.7237290134367589</v>
      </c>
      <c r="P672" s="10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s="32" customFormat="1">
      <c r="A673" s="42">
        <v>93</v>
      </c>
      <c r="B673" s="38">
        <v>6</v>
      </c>
      <c r="C673" s="38" t="s">
        <v>1702</v>
      </c>
      <c r="D673" s="38" t="s">
        <v>1266</v>
      </c>
      <c r="E673" s="29" t="s">
        <v>1352</v>
      </c>
      <c r="F673" s="29" t="s">
        <v>1353</v>
      </c>
      <c r="G673" s="29"/>
      <c r="H673" s="42">
        <v>22.369</v>
      </c>
      <c r="I673" s="42">
        <v>74558</v>
      </c>
      <c r="J673" s="12">
        <f>(I673-312.24)/38285</f>
        <v>1.9392911061773539</v>
      </c>
      <c r="K673" s="12">
        <f t="shared" si="83"/>
        <v>2.5179515110018365</v>
      </c>
      <c r="L673" s="12">
        <f t="shared" si="81"/>
        <v>1.9906528039046216</v>
      </c>
      <c r="M673" s="12">
        <f t="shared" si="82"/>
        <v>2.3683863818260171</v>
      </c>
      <c r="N673" s="27">
        <f>$N$666+N672</f>
        <v>0.22222222222222227</v>
      </c>
      <c r="O673" s="12">
        <f t="shared" si="84"/>
        <v>2.0745935989982649</v>
      </c>
      <c r="P673" s="10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s="32" customFormat="1">
      <c r="A674" s="42">
        <v>94</v>
      </c>
      <c r="B674" s="38">
        <v>6</v>
      </c>
      <c r="C674" s="38" t="s">
        <v>1703</v>
      </c>
      <c r="D674" s="38" t="s">
        <v>1264</v>
      </c>
      <c r="E674" s="29" t="s">
        <v>1354</v>
      </c>
      <c r="F674" s="29" t="s">
        <v>1355</v>
      </c>
      <c r="G674" s="29"/>
      <c r="H674" s="42">
        <v>22.327999999999999</v>
      </c>
      <c r="I674" s="42">
        <v>153554</v>
      </c>
      <c r="J674" s="12">
        <f>(I674-312.24)/38285</f>
        <v>4.0026579600365677</v>
      </c>
      <c r="K674" s="12">
        <f t="shared" si="83"/>
        <v>4.9765117799010294</v>
      </c>
      <c r="L674" s="12">
        <f t="shared" si="81"/>
        <v>3.9987874319995931</v>
      </c>
      <c r="M674" s="12">
        <f t="shared" si="82"/>
        <v>4.8000800344763901</v>
      </c>
      <c r="N674" s="27">
        <f>$N$666+N673</f>
        <v>0.25000000000000006</v>
      </c>
      <c r="O674" s="12">
        <f t="shared" si="84"/>
        <v>4.1991105826187924</v>
      </c>
      <c r="P674" s="10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s="32" customFormat="1">
      <c r="A675" s="42">
        <v>95</v>
      </c>
      <c r="B675" s="38">
        <v>6</v>
      </c>
      <c r="C675" s="38" t="s">
        <v>1704</v>
      </c>
      <c r="D675" s="38" t="s">
        <v>1264</v>
      </c>
      <c r="E675" s="29" t="s">
        <v>1356</v>
      </c>
      <c r="F675" s="29" t="s">
        <v>1357</v>
      </c>
      <c r="G675" s="29"/>
      <c r="H675" s="42">
        <v>22.324999999999999</v>
      </c>
      <c r="I675" s="42">
        <v>92854</v>
      </c>
      <c r="J675" s="12">
        <f>(I675-312.24)/38285</f>
        <v>2.4171806190414</v>
      </c>
      <c r="K675" s="12">
        <f t="shared" si="83"/>
        <v>3.0873704522112604</v>
      </c>
      <c r="L675" s="12">
        <f t="shared" si="81"/>
        <v>2.4557501652346332</v>
      </c>
      <c r="M675" s="12">
        <f t="shared" si="82"/>
        <v>2.9315828356830633</v>
      </c>
      <c r="N675" s="27">
        <f>$N$666+N674</f>
        <v>0.27777777777777785</v>
      </c>
      <c r="O675" s="12">
        <f t="shared" si="84"/>
        <v>2.587925907025864</v>
      </c>
      <c r="P675" s="10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s="32" customFormat="1">
      <c r="A676" s="42">
        <v>96</v>
      </c>
      <c r="B676" s="38">
        <v>6</v>
      </c>
      <c r="C676" s="35" t="s">
        <v>1911</v>
      </c>
      <c r="D676" s="38"/>
      <c r="E676" s="29" t="s">
        <v>1358</v>
      </c>
      <c r="F676" s="29" t="s">
        <v>1359</v>
      </c>
      <c r="G676" s="29"/>
      <c r="H676" s="42" t="s">
        <v>102</v>
      </c>
      <c r="I676" s="42" t="s">
        <v>102</v>
      </c>
      <c r="J676" s="12" t="e">
        <f>(I676-312.24)/38285</f>
        <v>#VALUE!</v>
      </c>
      <c r="K676" s="12" t="e">
        <f t="shared" si="83"/>
        <v>#VALUE!</v>
      </c>
      <c r="L676" s="12" t="e">
        <f t="shared" si="81"/>
        <v>#VALUE!</v>
      </c>
      <c r="M676" s="12" t="e">
        <f t="shared" si="82"/>
        <v>#VALUE!</v>
      </c>
      <c r="N676" s="27">
        <f>$N$666+N675</f>
        <v>0.30555555555555564</v>
      </c>
      <c r="O676" s="12" t="e">
        <f t="shared" si="84"/>
        <v>#VALUE!</v>
      </c>
      <c r="P676" s="10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s="32" customFormat="1">
      <c r="A677" s="42">
        <v>97</v>
      </c>
      <c r="B677" s="38">
        <v>6</v>
      </c>
      <c r="C677" s="35" t="s">
        <v>1911</v>
      </c>
      <c r="D677" s="38"/>
      <c r="E677" s="29" t="s">
        <v>1360</v>
      </c>
      <c r="F677" s="29" t="s">
        <v>1361</v>
      </c>
      <c r="G677" s="29"/>
      <c r="H677" s="42" t="s">
        <v>102</v>
      </c>
      <c r="I677" s="42" t="s">
        <v>102</v>
      </c>
      <c r="J677" s="12" t="e">
        <f>(I677-312.24)/38285</f>
        <v>#VALUE!</v>
      </c>
      <c r="K677" s="12" t="e">
        <f t="shared" si="83"/>
        <v>#VALUE!</v>
      </c>
      <c r="L677" s="12" t="e">
        <f t="shared" si="81"/>
        <v>#VALUE!</v>
      </c>
      <c r="M677" s="12" t="e">
        <f t="shared" si="82"/>
        <v>#VALUE!</v>
      </c>
      <c r="N677" s="27">
        <f>$N$666+N676</f>
        <v>0.33333333333333343</v>
      </c>
      <c r="O677" s="12" t="e">
        <f t="shared" si="84"/>
        <v>#VALUE!</v>
      </c>
      <c r="P677" s="10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s="32" customFormat="1">
      <c r="A678" s="42">
        <v>98</v>
      </c>
      <c r="B678" s="38">
        <v>6</v>
      </c>
      <c r="C678" s="35" t="s">
        <v>1705</v>
      </c>
      <c r="D678" s="38" t="s">
        <v>1264</v>
      </c>
      <c r="E678" s="29" t="s">
        <v>1362</v>
      </c>
      <c r="F678" s="29" t="s">
        <v>1363</v>
      </c>
      <c r="G678" s="29"/>
      <c r="H678" s="42">
        <v>22.31</v>
      </c>
      <c r="I678" s="42">
        <v>246994</v>
      </c>
      <c r="J678" s="12">
        <f>(I678-312.24)/38285</f>
        <v>6.4433005093378606</v>
      </c>
      <c r="K678" s="12">
        <f t="shared" si="83"/>
        <v>7.8846067660514763</v>
      </c>
      <c r="L678" s="12">
        <f t="shared" si="81"/>
        <v>6.3740988357313535</v>
      </c>
      <c r="M678" s="12">
        <f t="shared" si="82"/>
        <v>7.6763959859631843</v>
      </c>
      <c r="N678" s="27">
        <f>$N$666+N677</f>
        <v>0.36111111111111122</v>
      </c>
      <c r="O678" s="12">
        <f t="shared" si="84"/>
        <v>6.844372806648404</v>
      </c>
      <c r="P678" s="10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s="32" customFormat="1">
      <c r="A679" s="42">
        <v>99</v>
      </c>
      <c r="B679" s="38">
        <v>6</v>
      </c>
      <c r="C679" s="35" t="s">
        <v>1706</v>
      </c>
      <c r="D679" s="38" t="s">
        <v>1266</v>
      </c>
      <c r="E679" s="29" t="s">
        <v>1364</v>
      </c>
      <c r="F679" s="29" t="s">
        <v>1365</v>
      </c>
      <c r="G679" s="29"/>
      <c r="H679" s="42">
        <v>22.288</v>
      </c>
      <c r="I679" s="42">
        <v>67882</v>
      </c>
      <c r="J679" s="12">
        <f>(I679-312.24)/38285</f>
        <v>1.7649147185581819</v>
      </c>
      <c r="K679" s="12">
        <f t="shared" si="83"/>
        <v>2.3101770875478511</v>
      </c>
      <c r="L679" s="12">
        <f t="shared" si="81"/>
        <v>1.8209441252732728</v>
      </c>
      <c r="M679" s="12">
        <f t="shared" si="82"/>
        <v>2.1628824724496702</v>
      </c>
      <c r="N679" s="27">
        <f>$N$666+N678</f>
        <v>0.38888888888888901</v>
      </c>
      <c r="O679" s="12">
        <f t="shared" si="84"/>
        <v>1.9539201491752052</v>
      </c>
      <c r="P679" s="10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s="32" customFormat="1">
      <c r="A680" s="42">
        <v>100</v>
      </c>
      <c r="B680" s="38">
        <v>6</v>
      </c>
      <c r="C680" s="35" t="s">
        <v>1707</v>
      </c>
      <c r="D680" s="38" t="s">
        <v>1264</v>
      </c>
      <c r="E680" s="29" t="s">
        <v>1366</v>
      </c>
      <c r="F680" s="29" t="s">
        <v>1148</v>
      </c>
      <c r="G680" s="29"/>
      <c r="H680" s="42">
        <v>22.298999999999999</v>
      </c>
      <c r="I680" s="42">
        <v>97213</v>
      </c>
      <c r="J680" s="12">
        <f>(I680-312.24)/38285</f>
        <v>2.5310372208436722</v>
      </c>
      <c r="K680" s="12">
        <f t="shared" si="83"/>
        <v>3.2230338302573838</v>
      </c>
      <c r="L680" s="12">
        <f t="shared" si="81"/>
        <v>2.566559052315827</v>
      </c>
      <c r="M680" s="12">
        <f t="shared" si="82"/>
        <v>3.0657637135997042</v>
      </c>
      <c r="N680" s="27">
        <f>$N$666+N679</f>
        <v>0.4166666666666668</v>
      </c>
      <c r="O680" s="12">
        <f t="shared" si="84"/>
        <v>2.7745609945174428</v>
      </c>
      <c r="P680" s="10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s="32" customFormat="1">
      <c r="A681" s="42">
        <v>101</v>
      </c>
      <c r="B681" s="38">
        <v>6</v>
      </c>
      <c r="C681" s="35" t="s">
        <v>1708</v>
      </c>
      <c r="D681" s="38" t="s">
        <v>1270</v>
      </c>
      <c r="E681" s="29" t="s">
        <v>1149</v>
      </c>
      <c r="F681" s="29" t="s">
        <v>1150</v>
      </c>
      <c r="G681" s="29"/>
      <c r="H681" s="42">
        <v>22.277000000000001</v>
      </c>
      <c r="I681" s="42">
        <v>297732</v>
      </c>
      <c r="J681" s="12">
        <f>(I681-312.24)/38285</f>
        <v>7.7685715031996869</v>
      </c>
      <c r="K681" s="12">
        <f t="shared" si="83"/>
        <v>9.4637048333385199</v>
      </c>
      <c r="L681" s="12">
        <f t="shared" si="81"/>
        <v>7.6638949616147229</v>
      </c>
      <c r="M681" s="12">
        <f t="shared" si="82"/>
        <v>9.2382380102197885</v>
      </c>
      <c r="N681" s="27">
        <f>$N$666+N680</f>
        <v>0.44444444444444459</v>
      </c>
      <c r="O681" s="12">
        <f t="shared" si="84"/>
        <v>8.3636029832169747</v>
      </c>
      <c r="P681" s="10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s="32" customFormat="1">
      <c r="A682" s="42">
        <v>102</v>
      </c>
      <c r="B682" s="38">
        <v>6</v>
      </c>
      <c r="C682" s="38" t="s">
        <v>1709</v>
      </c>
      <c r="D682" s="38" t="s">
        <v>1264</v>
      </c>
      <c r="E682" s="29" t="s">
        <v>1151</v>
      </c>
      <c r="F682" s="29" t="s">
        <v>1152</v>
      </c>
      <c r="G682" s="29"/>
      <c r="H682" s="42">
        <v>22.234000000000002</v>
      </c>
      <c r="I682" s="42">
        <v>61644</v>
      </c>
      <c r="J682" s="12">
        <f>(I682-312.24)/38285</f>
        <v>1.6019788428888599</v>
      </c>
      <c r="K682" s="12">
        <f t="shared" si="83"/>
        <v>2.1160343593414459</v>
      </c>
      <c r="L682" s="12">
        <f t="shared" si="81"/>
        <v>1.6623697188469166</v>
      </c>
      <c r="M682" s="12">
        <f t="shared" si="82"/>
        <v>1.9708612940959183</v>
      </c>
      <c r="N682" s="27">
        <f>$N$666+N681</f>
        <v>0.47222222222222238</v>
      </c>
      <c r="O682" s="12">
        <f t="shared" si="84"/>
        <v>1.8080462960478341</v>
      </c>
      <c r="P682" s="10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s="32" customFormat="1">
      <c r="A683" s="42">
        <v>103</v>
      </c>
      <c r="B683" s="38">
        <v>6</v>
      </c>
      <c r="C683" s="38" t="s">
        <v>1710</v>
      </c>
      <c r="D683" s="38" t="s">
        <v>1266</v>
      </c>
      <c r="E683" s="29" t="s">
        <v>1153</v>
      </c>
      <c r="F683" s="29" t="s">
        <v>1154</v>
      </c>
      <c r="G683" s="29"/>
      <c r="H683" s="42">
        <v>22.268999999999998</v>
      </c>
      <c r="I683" s="42">
        <v>398478</v>
      </c>
      <c r="J683" s="12">
        <f>(I683-312.24)/38285</f>
        <v>10.400045971006922</v>
      </c>
      <c r="K683" s="12">
        <f t="shared" si="83"/>
        <v>12.599181475833307</v>
      </c>
      <c r="L683" s="12">
        <f t="shared" si="81"/>
        <v>10.224930093039809</v>
      </c>
      <c r="M683" s="12">
        <f t="shared" si="82"/>
        <v>12.339450840362003</v>
      </c>
      <c r="N683" s="27">
        <f>$N$666+N682</f>
        <v>0.50000000000000011</v>
      </c>
      <c r="O683" s="12">
        <f t="shared" si="84"/>
        <v>11.282190466700907</v>
      </c>
      <c r="P683" s="10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s="32" customFormat="1">
      <c r="A684" s="42">
        <v>104</v>
      </c>
      <c r="B684" s="38">
        <v>6</v>
      </c>
      <c r="C684" s="38" t="s">
        <v>1711</v>
      </c>
      <c r="D684" s="38" t="s">
        <v>1266</v>
      </c>
      <c r="E684" s="29" t="s">
        <v>1155</v>
      </c>
      <c r="F684" s="29" t="s">
        <v>1156</v>
      </c>
      <c r="G684" s="29"/>
      <c r="H684" s="42">
        <v>22.271000000000001</v>
      </c>
      <c r="I684" s="42">
        <v>154134</v>
      </c>
      <c r="J684" s="12">
        <f>(I684-312.24)/38285</f>
        <v>4.0178074964085155</v>
      </c>
      <c r="K684" s="12">
        <f t="shared" si="83"/>
        <v>4.9945628831969122</v>
      </c>
      <c r="L684" s="12">
        <f t="shared" si="81"/>
        <v>4.0135314454217292</v>
      </c>
      <c r="M684" s="12">
        <f t="shared" si="82"/>
        <v>4.8179338792095052</v>
      </c>
      <c r="N684" s="27">
        <f>$N$666+N683</f>
        <v>0.5277777777777779</v>
      </c>
      <c r="O684" s="12">
        <f t="shared" si="84"/>
        <v>4.4380771743652776</v>
      </c>
      <c r="P684" s="10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s="32" customFormat="1">
      <c r="A685" s="42">
        <v>105</v>
      </c>
      <c r="B685" s="38">
        <v>6</v>
      </c>
      <c r="C685" s="38" t="s">
        <v>1712</v>
      </c>
      <c r="D685" s="38" t="s">
        <v>1270</v>
      </c>
      <c r="E685" s="29" t="s">
        <v>1157</v>
      </c>
      <c r="F685" s="29" t="s">
        <v>1158</v>
      </c>
      <c r="G685" s="29"/>
      <c r="H685" s="42">
        <v>22.263999999999999</v>
      </c>
      <c r="I685" s="42">
        <v>361961</v>
      </c>
      <c r="J685" s="12">
        <f>(I685-312.24)/38285</f>
        <v>9.4462259370510644</v>
      </c>
      <c r="K685" s="12">
        <f t="shared" si="83"/>
        <v>11.462677787806168</v>
      </c>
      <c r="L685" s="12">
        <f t="shared" si="81"/>
        <v>9.2966419238395446</v>
      </c>
      <c r="M685" s="12">
        <f t="shared" si="82"/>
        <v>11.215366619466847</v>
      </c>
      <c r="N685" s="27">
        <f>$N$666+N684</f>
        <v>0.55555555555555569</v>
      </c>
      <c r="O685" s="12">
        <f t="shared" si="84"/>
        <v>10.362600088076935</v>
      </c>
      <c r="P685" s="10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s="32" customFormat="1">
      <c r="A686" s="42">
        <v>106</v>
      </c>
      <c r="B686" s="38">
        <v>6</v>
      </c>
      <c r="C686" s="38" t="s">
        <v>1713</v>
      </c>
      <c r="D686" s="38" t="s">
        <v>1264</v>
      </c>
      <c r="E686" s="29" t="s">
        <v>1159</v>
      </c>
      <c r="F686" s="29" t="s">
        <v>1160</v>
      </c>
      <c r="G686" s="29"/>
      <c r="H686" s="42">
        <v>22.292999999999999</v>
      </c>
      <c r="I686" s="42">
        <v>128012</v>
      </c>
      <c r="J686" s="12">
        <f>(I686-312.24)/38285</f>
        <v>3.3355037220843671</v>
      </c>
      <c r="K686" s="12">
        <f t="shared" si="83"/>
        <v>4.1815785378606325</v>
      </c>
      <c r="L686" s="12">
        <f t="shared" si="81"/>
        <v>3.3494915857440639</v>
      </c>
      <c r="M686" s="12">
        <f t="shared" si="82"/>
        <v>4.0138336514190724</v>
      </c>
      <c r="N686" s="27">
        <f>$N$666+N685</f>
        <v>0.58333333333333348</v>
      </c>
      <c r="O686" s="12">
        <f t="shared" si="84"/>
        <v>3.7370244573878191</v>
      </c>
      <c r="P686" s="10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s="32" customFormat="1">
      <c r="A687" s="42">
        <v>107</v>
      </c>
      <c r="B687" s="38">
        <v>6</v>
      </c>
      <c r="C687" s="38" t="s">
        <v>1693</v>
      </c>
      <c r="D687" s="38" t="s">
        <v>1266</v>
      </c>
      <c r="E687" s="29" t="s">
        <v>1161</v>
      </c>
      <c r="F687" s="29" t="s">
        <v>1162</v>
      </c>
      <c r="G687" s="29"/>
      <c r="H687" s="42">
        <v>22.32</v>
      </c>
      <c r="I687" s="42">
        <v>75710</v>
      </c>
      <c r="J687" s="12">
        <f>(I687-312.24)/38285</f>
        <v>1.9693812197988767</v>
      </c>
      <c r="K687" s="12">
        <f t="shared" si="83"/>
        <v>2.5538047368584857</v>
      </c>
      <c r="L687" s="12">
        <f t="shared" si="81"/>
        <v>2.0199374650465201</v>
      </c>
      <c r="M687" s="12">
        <f t="shared" si="82"/>
        <v>2.4038478113648956</v>
      </c>
      <c r="N687" s="27">
        <f>$N$666+N686</f>
        <v>0.61111111111111127</v>
      </c>
      <c r="O687" s="12">
        <f t="shared" si="84"/>
        <v>2.2545493433521941</v>
      </c>
      <c r="P687" s="10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s="32" customFormat="1">
      <c r="A688" s="42">
        <v>108</v>
      </c>
      <c r="B688" s="38">
        <v>6</v>
      </c>
      <c r="C688" s="35" t="s">
        <v>1911</v>
      </c>
      <c r="D688" s="38"/>
      <c r="E688" s="29" t="s">
        <v>1163</v>
      </c>
      <c r="F688" s="29" t="s">
        <v>1164</v>
      </c>
      <c r="G688" s="29"/>
      <c r="H688" s="42" t="s">
        <v>102</v>
      </c>
      <c r="I688" s="42" t="s">
        <v>102</v>
      </c>
      <c r="J688" s="12" t="e">
        <f>(I688-312.24)/38285</f>
        <v>#VALUE!</v>
      </c>
      <c r="K688" s="12" t="e">
        <f t="shared" si="83"/>
        <v>#VALUE!</v>
      </c>
      <c r="L688" s="12" t="e">
        <f t="shared" si="81"/>
        <v>#VALUE!</v>
      </c>
      <c r="M688" s="12" t="e">
        <f t="shared" si="82"/>
        <v>#VALUE!</v>
      </c>
      <c r="N688" s="27">
        <f>$N$666+N687</f>
        <v>0.63888888888888906</v>
      </c>
      <c r="O688" s="12" t="e">
        <f t="shared" si="84"/>
        <v>#VALUE!</v>
      </c>
      <c r="P688" s="10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s="32" customFormat="1">
      <c r="A689" s="42">
        <v>109</v>
      </c>
      <c r="B689" s="38">
        <v>6</v>
      </c>
      <c r="C689" s="35" t="s">
        <v>1911</v>
      </c>
      <c r="D689" s="19"/>
      <c r="E689" s="29" t="s">
        <v>1165</v>
      </c>
      <c r="F689" s="29" t="s">
        <v>1166</v>
      </c>
      <c r="G689" s="29"/>
      <c r="H689" s="42" t="s">
        <v>102</v>
      </c>
      <c r="I689" s="42" t="s">
        <v>102</v>
      </c>
      <c r="J689" s="12" t="e">
        <f>(I689-312.24)/38285</f>
        <v>#VALUE!</v>
      </c>
      <c r="K689" s="12" t="e">
        <f t="shared" si="83"/>
        <v>#VALUE!</v>
      </c>
      <c r="L689" s="12" t="e">
        <f t="shared" si="81"/>
        <v>#VALUE!</v>
      </c>
      <c r="M689" s="12" t="e">
        <f t="shared" si="82"/>
        <v>#VALUE!</v>
      </c>
      <c r="N689" s="27">
        <f>$N$666+N688</f>
        <v>0.66666666666666685</v>
      </c>
      <c r="O689" s="12" t="e">
        <f t="shared" si="84"/>
        <v>#VALUE!</v>
      </c>
      <c r="P689" s="10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s="32" customFormat="1">
      <c r="A690" s="42">
        <v>110</v>
      </c>
      <c r="B690" s="38">
        <v>6</v>
      </c>
      <c r="C690" s="35" t="s">
        <v>1714</v>
      </c>
      <c r="D690" s="38" t="s">
        <v>1270</v>
      </c>
      <c r="E690" s="29" t="s">
        <v>1167</v>
      </c>
      <c r="F690" s="29" t="s">
        <v>1168</v>
      </c>
      <c r="G690" s="29"/>
      <c r="H690" s="42">
        <v>22.321999999999999</v>
      </c>
      <c r="I690" s="42">
        <v>222029</v>
      </c>
      <c r="J690" s="12">
        <f>(I690-312.24)/38285</f>
        <v>5.7912174480867185</v>
      </c>
      <c r="K690" s="12">
        <f t="shared" si="83"/>
        <v>7.1076312595312938</v>
      </c>
      <c r="L690" s="12">
        <f t="shared" si="81"/>
        <v>5.7394707407595709</v>
      </c>
      <c r="M690" s="12">
        <f t="shared" si="82"/>
        <v>6.907911100166225</v>
      </c>
      <c r="N690" s="27">
        <f>$N$666+N689</f>
        <v>0.69444444444444464</v>
      </c>
      <c r="O690" s="12">
        <f t="shared" si="84"/>
        <v>6.5508876570141918</v>
      </c>
      <c r="P690" s="10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s="32" customFormat="1">
      <c r="A691" s="42">
        <v>111</v>
      </c>
      <c r="B691" s="38">
        <v>6</v>
      </c>
      <c r="C691" s="35" t="s">
        <v>1715</v>
      </c>
      <c r="D691" s="38" t="s">
        <v>1264</v>
      </c>
      <c r="E691" s="29" t="s">
        <v>1169</v>
      </c>
      <c r="F691" s="29" t="s">
        <v>1170</v>
      </c>
      <c r="G691" s="29"/>
      <c r="H691" s="42">
        <v>22.382999999999999</v>
      </c>
      <c r="I691" s="42">
        <v>212886</v>
      </c>
      <c r="J691" s="12">
        <f>(I691-312.24)/38285</f>
        <v>5.5524032911061774</v>
      </c>
      <c r="K691" s="12">
        <f t="shared" si="83"/>
        <v>6.823077401886029</v>
      </c>
      <c r="L691" s="12">
        <f t="shared" si="81"/>
        <v>5.5070491636585484</v>
      </c>
      <c r="M691" s="12">
        <f t="shared" si="82"/>
        <v>6.6264667856922976</v>
      </c>
      <c r="N691" s="27">
        <f>$N$666+N690</f>
        <v>0.72222222222222243</v>
      </c>
      <c r="O691" s="12">
        <f t="shared" si="84"/>
        <v>6.3155174462384789</v>
      </c>
      <c r="P691" s="10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s="32" customFormat="1">
      <c r="A692" s="42">
        <v>112</v>
      </c>
      <c r="B692" s="38">
        <v>6</v>
      </c>
      <c r="C692" s="35" t="s">
        <v>1716</v>
      </c>
      <c r="D692" s="38" t="s">
        <v>1264</v>
      </c>
      <c r="E692" s="29" t="s">
        <v>1171</v>
      </c>
      <c r="F692" s="29" t="s">
        <v>1172</v>
      </c>
      <c r="G692" s="29"/>
      <c r="H692" s="42">
        <v>22.312000000000001</v>
      </c>
      <c r="I692" s="42">
        <v>106483</v>
      </c>
      <c r="J692" s="12">
        <f>(I692-312.24)/38285</f>
        <v>2.7731686038918637</v>
      </c>
      <c r="K692" s="12">
        <f t="shared" si="83"/>
        <v>3.5115402570726091</v>
      </c>
      <c r="L692" s="12">
        <f t="shared" si="81"/>
        <v>2.8022090599420411</v>
      </c>
      <c r="M692" s="12">
        <f t="shared" si="82"/>
        <v>3.3511174044203655</v>
      </c>
      <c r="N692" s="27">
        <f>$N$666+N691</f>
        <v>0.75000000000000022</v>
      </c>
      <c r="O692" s="12">
        <f t="shared" si="84"/>
        <v>3.2138903183007845</v>
      </c>
      <c r="P692" s="10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s="32" customFormat="1">
      <c r="A693" s="42">
        <v>113</v>
      </c>
      <c r="B693" s="38">
        <v>6</v>
      </c>
      <c r="C693" s="35" t="s">
        <v>1717</v>
      </c>
      <c r="D693" s="38" t="s">
        <v>1266</v>
      </c>
      <c r="E693" s="29" t="s">
        <v>1173</v>
      </c>
      <c r="F693" s="29" t="s">
        <v>1174</v>
      </c>
      <c r="G693" s="29"/>
      <c r="H693" s="42">
        <v>22.298999999999999</v>
      </c>
      <c r="I693" s="42">
        <v>192754</v>
      </c>
      <c r="J693" s="12">
        <f>(I693-312.24)/38285</f>
        <v>5.0265576596578301</v>
      </c>
      <c r="K693" s="12">
        <f t="shared" si="83"/>
        <v>6.1965173819675696</v>
      </c>
      <c r="L693" s="12">
        <f t="shared" si="81"/>
        <v>4.9952793736336361</v>
      </c>
      <c r="M693" s="12">
        <f t="shared" si="82"/>
        <v>6.006753678507665</v>
      </c>
      <c r="N693" s="27">
        <f>$N$666+N692</f>
        <v>0.77777777777777801</v>
      </c>
      <c r="O693" s="12">
        <f t="shared" si="84"/>
        <v>5.7819816107578808</v>
      </c>
      <c r="P693" s="10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s="32" customFormat="1">
      <c r="A694" s="42">
        <v>114</v>
      </c>
      <c r="B694" s="38">
        <v>6</v>
      </c>
      <c r="C694" s="38" t="s">
        <v>1718</v>
      </c>
      <c r="D694" s="38" t="s">
        <v>1266</v>
      </c>
      <c r="E694" s="29" t="s">
        <v>1175</v>
      </c>
      <c r="F694" s="29" t="s">
        <v>1176</v>
      </c>
      <c r="G694" s="29"/>
      <c r="H694" s="42">
        <v>22.33</v>
      </c>
      <c r="I694" s="42">
        <v>126918</v>
      </c>
      <c r="J694" s="12">
        <f>(I694-312.24)/38285</f>
        <v>3.306928562100039</v>
      </c>
      <c r="K694" s="12">
        <f t="shared" si="83"/>
        <v>4.1475304223335714</v>
      </c>
      <c r="L694" s="12">
        <f t="shared" si="81"/>
        <v>3.3216813259443794</v>
      </c>
      <c r="M694" s="12">
        <f t="shared" si="82"/>
        <v>3.9801576063535058</v>
      </c>
      <c r="N694" s="27">
        <f>$N$666+N693</f>
        <v>0.8055555555555558</v>
      </c>
      <c r="O694" s="12">
        <f t="shared" si="84"/>
        <v>3.8521205518295094</v>
      </c>
      <c r="P694" s="10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s="32" customFormat="1">
      <c r="A695" s="42">
        <v>115</v>
      </c>
      <c r="B695" s="38">
        <v>6</v>
      </c>
      <c r="C695" s="38" t="s">
        <v>1719</v>
      </c>
      <c r="D695" s="38" t="s">
        <v>1266</v>
      </c>
      <c r="E695" s="29" t="s">
        <v>1177</v>
      </c>
      <c r="F695" s="29" t="s">
        <v>1178</v>
      </c>
      <c r="G695" s="29"/>
      <c r="H695" s="42">
        <v>22.72</v>
      </c>
      <c r="I695" s="42">
        <v>290190</v>
      </c>
      <c r="J695" s="12">
        <f>(I695-312.24)/38285</f>
        <v>7.5715752905837794</v>
      </c>
      <c r="K695" s="12">
        <f t="shared" si="83"/>
        <v>9.2289782453082694</v>
      </c>
      <c r="L695" s="12">
        <f t="shared" si="81"/>
        <v>7.4721719457013576</v>
      </c>
      <c r="M695" s="12">
        <f t="shared" si="82"/>
        <v>9.0060764637074442</v>
      </c>
      <c r="N695" s="27">
        <f>$N$666+N694</f>
        <v>0.83333333333333359</v>
      </c>
      <c r="O695" s="12">
        <f t="shared" si="84"/>
        <v>8.7504257107064305</v>
      </c>
      <c r="P695" s="10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s="32" customFormat="1">
      <c r="A696" s="42">
        <v>116</v>
      </c>
      <c r="B696" s="38">
        <v>6</v>
      </c>
      <c r="C696" s="38" t="s">
        <v>1807</v>
      </c>
      <c r="D696" s="38" t="s">
        <v>1266</v>
      </c>
      <c r="E696" s="29" t="s">
        <v>1179</v>
      </c>
      <c r="F696" s="29" t="s">
        <v>1180</v>
      </c>
      <c r="G696" s="29"/>
      <c r="H696" s="42">
        <v>22.29</v>
      </c>
      <c r="I696" s="42">
        <v>187379</v>
      </c>
      <c r="J696" s="12">
        <f>(I696-312.24)/38285</f>
        <v>4.886163249314353</v>
      </c>
      <c r="K696" s="12">
        <f t="shared" si="83"/>
        <v>6.0292334505617626</v>
      </c>
      <c r="L696" s="12">
        <f t="shared" si="81"/>
        <v>4.8586430423509075</v>
      </c>
      <c r="M696" s="12">
        <f t="shared" si="82"/>
        <v>5.8412977898171521</v>
      </c>
      <c r="N696" s="27">
        <f>$N$666+N695</f>
        <v>0.86111111111111138</v>
      </c>
      <c r="O696" s="12">
        <f t="shared" si="84"/>
        <v>5.7048179637801741</v>
      </c>
      <c r="P696" s="10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s="32" customFormat="1">
      <c r="A697" s="42">
        <v>117</v>
      </c>
      <c r="B697" s="38">
        <v>6</v>
      </c>
      <c r="C697" s="38" t="s">
        <v>1808</v>
      </c>
      <c r="D697" s="38" t="s">
        <v>1270</v>
      </c>
      <c r="E697" s="29" t="s">
        <v>1181</v>
      </c>
      <c r="F697" s="29" t="s">
        <v>1182</v>
      </c>
      <c r="G697" s="29"/>
      <c r="H697" s="42">
        <v>22.300999999999998</v>
      </c>
      <c r="I697" s="42">
        <v>82234</v>
      </c>
      <c r="J697" s="12">
        <f>(I697-312.24)/38285</f>
        <v>2.1397873840929869</v>
      </c>
      <c r="K697" s="12">
        <f t="shared" si="83"/>
        <v>2.7568485263452742</v>
      </c>
      <c r="L697" s="12">
        <f t="shared" si="81"/>
        <v>2.1857821953327572</v>
      </c>
      <c r="M697" s="12">
        <f t="shared" si="82"/>
        <v>2.6046727821215292</v>
      </c>
      <c r="N697" s="27">
        <f>$N$666+N696</f>
        <v>0.88888888888888917</v>
      </c>
      <c r="O697" s="12">
        <f t="shared" si="84"/>
        <v>2.5581293835894434</v>
      </c>
      <c r="P697" s="10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s="32" customFormat="1">
      <c r="A698" s="42">
        <v>118</v>
      </c>
      <c r="B698" s="38">
        <v>6</v>
      </c>
      <c r="C698" s="38" t="s">
        <v>1809</v>
      </c>
      <c r="D698" s="38" t="s">
        <v>1270</v>
      </c>
      <c r="E698" s="29" t="s">
        <v>1183</v>
      </c>
      <c r="F698" s="29" t="s">
        <v>1184</v>
      </c>
      <c r="G698" s="29"/>
      <c r="H698" s="42">
        <v>22.29</v>
      </c>
      <c r="I698" s="42">
        <v>196841</v>
      </c>
      <c r="J698" s="12">
        <f>(I698-312.24)/38285</f>
        <v>5.1333096512994647</v>
      </c>
      <c r="K698" s="12">
        <f t="shared" si="83"/>
        <v>6.3237154150197625</v>
      </c>
      <c r="L698" s="12">
        <f t="shared" si="81"/>
        <v>5.0991738268341038</v>
      </c>
      <c r="M698" s="12">
        <f t="shared" si="82"/>
        <v>6.1325617188942925</v>
      </c>
      <c r="N698" s="27">
        <f>$N$666+N697</f>
        <v>0.91666666666666696</v>
      </c>
      <c r="O698" s="12">
        <f t="shared" si="84"/>
        <v>6.0464460612226105</v>
      </c>
      <c r="P698" s="10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s="32" customFormat="1">
      <c r="A699" s="42">
        <v>119</v>
      </c>
      <c r="B699" s="38">
        <v>6</v>
      </c>
      <c r="C699" s="38" t="s">
        <v>1810</v>
      </c>
      <c r="D699" s="38" t="s">
        <v>1264</v>
      </c>
      <c r="E699" s="29" t="s">
        <v>1185</v>
      </c>
      <c r="F699" s="29" t="s">
        <v>1186</v>
      </c>
      <c r="G699" s="29"/>
      <c r="H699" s="42">
        <v>22.297000000000001</v>
      </c>
      <c r="I699" s="42">
        <v>49606</v>
      </c>
      <c r="J699" s="12">
        <f>(I699-312.24)/38285</f>
        <v>1.2875476035000653</v>
      </c>
      <c r="K699" s="12">
        <f t="shared" si="83"/>
        <v>1.7413805981762163</v>
      </c>
      <c r="L699" s="12">
        <f t="shared" si="81"/>
        <v>1.3563551781991967</v>
      </c>
      <c r="M699" s="12">
        <f t="shared" si="82"/>
        <v>1.6003016684110078</v>
      </c>
      <c r="N699" s="27">
        <f>$N$666+N698</f>
        <v>0.94444444444444475</v>
      </c>
      <c r="O699" s="12">
        <f t="shared" si="84"/>
        <v>1.5867490856214628</v>
      </c>
      <c r="P699" s="14" t="s">
        <v>1845</v>
      </c>
      <c r="Q699" s="29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s="32" customFormat="1">
      <c r="A700" s="42">
        <v>120</v>
      </c>
      <c r="B700" s="38">
        <v>6</v>
      </c>
      <c r="C700" s="35" t="s">
        <v>1911</v>
      </c>
      <c r="D700" s="38"/>
      <c r="E700" s="29" t="s">
        <v>1187</v>
      </c>
      <c r="F700" s="29" t="s">
        <v>1188</v>
      </c>
      <c r="G700" s="29"/>
      <c r="H700" s="42" t="s">
        <v>102</v>
      </c>
      <c r="I700" s="42" t="s">
        <v>102</v>
      </c>
      <c r="J700" s="12" t="e">
        <f>(I700-312.24)/38285</f>
        <v>#VALUE!</v>
      </c>
      <c r="K700" s="12" t="e">
        <f t="shared" si="83"/>
        <v>#VALUE!</v>
      </c>
      <c r="L700" s="12" t="e">
        <f t="shared" si="81"/>
        <v>#VALUE!</v>
      </c>
      <c r="M700" s="12" t="e">
        <f t="shared" si="82"/>
        <v>#VALUE!</v>
      </c>
      <c r="N700" s="27">
        <f>$N$666+N699</f>
        <v>0.97222222222222254</v>
      </c>
      <c r="O700" s="12" t="e">
        <f t="shared" si="84"/>
        <v>#VALUE!</v>
      </c>
      <c r="P700" s="14" t="s">
        <v>1826</v>
      </c>
      <c r="Q700" s="29" t="s">
        <v>94</v>
      </c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s="32" customFormat="1">
      <c r="A701" s="42">
        <v>121</v>
      </c>
      <c r="B701" s="38">
        <v>6</v>
      </c>
      <c r="C701" s="35" t="s">
        <v>1911</v>
      </c>
      <c r="D701" s="38"/>
      <c r="E701" s="29" t="s">
        <v>1189</v>
      </c>
      <c r="F701" s="29" t="s">
        <v>1190</v>
      </c>
      <c r="G701" s="29"/>
      <c r="H701" s="42" t="s">
        <v>102</v>
      </c>
      <c r="I701" s="42" t="s">
        <v>102</v>
      </c>
      <c r="J701" s="12" t="e">
        <f>(I701-312.24)/38285</f>
        <v>#VALUE!</v>
      </c>
      <c r="K701" s="12" t="e">
        <f t="shared" si="83"/>
        <v>#VALUE!</v>
      </c>
      <c r="L701" s="12" t="e">
        <f t="shared" si="81"/>
        <v>#VALUE!</v>
      </c>
      <c r="M701" s="12" t="e">
        <f t="shared" si="82"/>
        <v>#VALUE!</v>
      </c>
      <c r="N701" s="27">
        <f>$N$666+N700</f>
        <v>1.0000000000000002</v>
      </c>
      <c r="O701" s="12" t="e">
        <f t="shared" si="84"/>
        <v>#VALUE!</v>
      </c>
      <c r="P701" s="43">
        <v>1</v>
      </c>
      <c r="Q701" s="43">
        <v>29035</v>
      </c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s="32" customFormat="1">
      <c r="A702" s="42">
        <v>122</v>
      </c>
      <c r="B702" s="38">
        <v>6</v>
      </c>
      <c r="C702" s="42"/>
      <c r="D702" s="42"/>
      <c r="E702" s="29" t="s">
        <v>1191</v>
      </c>
      <c r="F702" s="29" t="s">
        <v>125</v>
      </c>
      <c r="G702" s="23" t="s">
        <v>421</v>
      </c>
      <c r="H702" s="42">
        <v>22.297999999999998</v>
      </c>
      <c r="I702" s="22">
        <v>321623</v>
      </c>
      <c r="J702" s="12">
        <f>(I702-312.24)/38285</f>
        <v>8.3926018022724307</v>
      </c>
      <c r="K702" s="12">
        <f t="shared" si="83"/>
        <v>10.20725467616943</v>
      </c>
      <c r="L702" s="12">
        <f t="shared" si="81"/>
        <v>8.2712212110427572</v>
      </c>
      <c r="M702" s="12">
        <f t="shared" si="82"/>
        <v>9.9736625007695636</v>
      </c>
      <c r="N702" s="27"/>
      <c r="O702" s="27"/>
      <c r="P702" s="43">
        <v>5</v>
      </c>
      <c r="Q702" s="43">
        <v>161974</v>
      </c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s="32" customFormat="1">
      <c r="A703" s="42">
        <v>123</v>
      </c>
      <c r="B703" s="42"/>
      <c r="C703" s="42"/>
      <c r="D703" s="42"/>
      <c r="E703" s="29" t="s">
        <v>1192</v>
      </c>
      <c r="F703" s="29" t="s">
        <v>121</v>
      </c>
      <c r="G703" s="23" t="s">
        <v>418</v>
      </c>
      <c r="H703" s="42">
        <v>22.297999999999998</v>
      </c>
      <c r="I703" s="22">
        <v>161974</v>
      </c>
      <c r="J703" s="12">
        <f>(I703-312.24)/38285</f>
        <v>4.222587436332768</v>
      </c>
      <c r="K703" s="12">
        <f t="shared" si="83"/>
        <v>5.2385640036102199</v>
      </c>
      <c r="L703" s="12">
        <f t="shared" si="81"/>
        <v>4.2128298337485379</v>
      </c>
      <c r="M703" s="12">
        <f t="shared" si="82"/>
        <v>5.0592686080157607</v>
      </c>
      <c r="N703" s="27"/>
      <c r="O703" s="27"/>
      <c r="P703" s="43">
        <v>10</v>
      </c>
      <c r="Q703" s="43">
        <v>321623</v>
      </c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s="32" customFormat="1">
      <c r="A704" s="42">
        <v>124</v>
      </c>
      <c r="B704" s="42"/>
      <c r="C704" s="42"/>
      <c r="D704" s="42"/>
      <c r="E704" s="29" t="s">
        <v>1436</v>
      </c>
      <c r="F704" s="29" t="s">
        <v>113</v>
      </c>
      <c r="G704" s="23" t="s">
        <v>412</v>
      </c>
      <c r="H704" s="42">
        <v>22.3</v>
      </c>
      <c r="I704" s="22">
        <v>29035</v>
      </c>
      <c r="J704" s="12">
        <f>(I704-312.24)/38285</f>
        <v>0.75023534021157112</v>
      </c>
      <c r="K704" s="12">
        <f t="shared" si="83"/>
        <v>1.1011577604182878</v>
      </c>
      <c r="L704" s="12">
        <f t="shared" si="81"/>
        <v>0.83342569525649501</v>
      </c>
      <c r="M704" s="12">
        <f t="shared" si="82"/>
        <v>0.96707504771286101</v>
      </c>
      <c r="N704" s="27"/>
      <c r="O704" s="10"/>
      <c r="P704" s="1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s="32" customFormat="1">
      <c r="A705" s="42"/>
      <c r="B705" s="42"/>
      <c r="C705" s="42"/>
      <c r="D705" s="42"/>
      <c r="E705" s="29"/>
      <c r="F705" s="29"/>
      <c r="G705" s="29"/>
      <c r="H705" s="42"/>
      <c r="I705" s="42"/>
      <c r="J705" s="27"/>
      <c r="K705" s="27"/>
      <c r="L705" s="27"/>
      <c r="M705" s="27"/>
      <c r="N705" s="27"/>
      <c r="O705" s="10"/>
      <c r="P705" s="10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s="32" customFormat="1">
      <c r="A706" s="42"/>
      <c r="B706" s="42"/>
      <c r="C706" s="42"/>
      <c r="D706" s="42"/>
      <c r="E706" s="29"/>
      <c r="F706" s="29"/>
      <c r="G706" s="29"/>
      <c r="H706" s="42"/>
      <c r="I706" s="28"/>
      <c r="J706" s="27"/>
      <c r="K706" s="27"/>
      <c r="L706" s="27"/>
      <c r="M706" s="27"/>
      <c r="N706" s="27"/>
      <c r="O706" s="10"/>
      <c r="P706" s="10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s="32" customFormat="1">
      <c r="A707" s="42"/>
      <c r="B707" s="42"/>
      <c r="C707" s="42"/>
      <c r="D707" s="42"/>
      <c r="E707" s="29" t="s">
        <v>87</v>
      </c>
      <c r="F707" s="29" t="s">
        <v>88</v>
      </c>
      <c r="G707" s="29" t="s">
        <v>89</v>
      </c>
      <c r="H707" s="13" t="s">
        <v>90</v>
      </c>
      <c r="I707" s="13" t="s">
        <v>94</v>
      </c>
      <c r="J707" s="12" t="s">
        <v>1258</v>
      </c>
      <c r="K707" s="12" t="s">
        <v>1259</v>
      </c>
      <c r="L707" s="12" t="s">
        <v>1260</v>
      </c>
      <c r="M707" s="12" t="s">
        <v>1261</v>
      </c>
      <c r="N707" s="12"/>
      <c r="O707" s="8" t="s">
        <v>1846</v>
      </c>
      <c r="P707" s="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s="32" customFormat="1">
      <c r="A708" s="42">
        <v>1</v>
      </c>
      <c r="B708" s="42"/>
      <c r="C708" s="42"/>
      <c r="D708" s="42"/>
      <c r="E708" s="29" t="s">
        <v>1437</v>
      </c>
      <c r="F708" s="29" t="s">
        <v>129</v>
      </c>
      <c r="G708" s="20" t="s">
        <v>424</v>
      </c>
      <c r="H708" s="42">
        <v>22.359000000000002</v>
      </c>
      <c r="I708" s="22">
        <v>722859</v>
      </c>
      <c r="J708" s="27">
        <f>(I708+10180)/36107</f>
        <v>20.301852826321767</v>
      </c>
      <c r="K708" s="27">
        <f>(I708+14244)/37845</f>
        <v>19.476892588188665</v>
      </c>
      <c r="L708" s="27"/>
      <c r="M708" s="27"/>
      <c r="N708" s="27"/>
      <c r="O708" s="8" t="s">
        <v>1826</v>
      </c>
      <c r="P708" s="8" t="s">
        <v>94</v>
      </c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s="32" customFormat="1">
      <c r="A709" s="42">
        <v>2</v>
      </c>
      <c r="B709" s="42"/>
      <c r="C709" s="42"/>
      <c r="D709" s="42"/>
      <c r="E709" s="29" t="s">
        <v>1438</v>
      </c>
      <c r="F709" s="29" t="s">
        <v>125</v>
      </c>
      <c r="G709" s="20" t="s">
        <v>421</v>
      </c>
      <c r="H709" s="42">
        <v>22.361999999999998</v>
      </c>
      <c r="I709" s="22">
        <v>325599</v>
      </c>
      <c r="J709" s="27">
        <f t="shared" ref="J709:J728" si="85">(I709+10180)/36107</f>
        <v>9.2995541030825049</v>
      </c>
      <c r="K709" s="27">
        <f t="shared" ref="K709:K728" si="86">(I709+14244)/37845</f>
        <v>8.9798652397938969</v>
      </c>
      <c r="L709" s="27"/>
      <c r="M709" s="27"/>
      <c r="N709" s="27"/>
      <c r="O709" s="43">
        <v>0.5</v>
      </c>
      <c r="P709" s="43">
        <v>13471</v>
      </c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s="32" customFormat="1">
      <c r="A710" s="42">
        <v>3</v>
      </c>
      <c r="B710" s="42"/>
      <c r="C710" s="42"/>
      <c r="D710" s="42"/>
      <c r="E710" s="29" t="s">
        <v>1439</v>
      </c>
      <c r="F710" s="29" t="s">
        <v>121</v>
      </c>
      <c r="G710" s="20" t="s">
        <v>418</v>
      </c>
      <c r="H710" s="42">
        <v>22.370999999999999</v>
      </c>
      <c r="I710" s="22">
        <v>176102</v>
      </c>
      <c r="J710" s="27">
        <f t="shared" si="85"/>
        <v>5.1591658127232947</v>
      </c>
      <c r="K710" s="27">
        <f t="shared" si="86"/>
        <v>5.0296208217730216</v>
      </c>
      <c r="L710" s="27"/>
      <c r="M710" s="27"/>
      <c r="N710" s="27"/>
      <c r="O710" s="43">
        <v>1</v>
      </c>
      <c r="P710" s="43">
        <v>28765</v>
      </c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s="32" customFormat="1">
      <c r="A711" s="42">
        <v>4</v>
      </c>
      <c r="B711" s="42"/>
      <c r="C711" s="42"/>
      <c r="D711" s="42"/>
      <c r="E711" s="29" t="s">
        <v>1440</v>
      </c>
      <c r="F711" s="29" t="s">
        <v>117</v>
      </c>
      <c r="G711" s="20" t="s">
        <v>415</v>
      </c>
      <c r="H711" s="42">
        <v>22.364999999999998</v>
      </c>
      <c r="I711" s="22">
        <v>80292</v>
      </c>
      <c r="J711" s="27">
        <f t="shared" si="85"/>
        <v>2.5056637217160107</v>
      </c>
      <c r="K711" s="27">
        <f t="shared" si="86"/>
        <v>2.4979785969084425</v>
      </c>
      <c r="L711" s="27"/>
      <c r="M711" s="27"/>
      <c r="N711" s="27"/>
      <c r="O711" s="43">
        <v>2.5</v>
      </c>
      <c r="P711" s="43">
        <v>80292</v>
      </c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s="32" customFormat="1">
      <c r="A712" s="42">
        <v>5</v>
      </c>
      <c r="B712" s="42"/>
      <c r="C712" s="42"/>
      <c r="D712" s="42"/>
      <c r="E712" s="29" t="s">
        <v>1441</v>
      </c>
      <c r="F712" s="29" t="s">
        <v>113</v>
      </c>
      <c r="G712" s="20" t="s">
        <v>412</v>
      </c>
      <c r="H712" s="42">
        <v>22.373999999999999</v>
      </c>
      <c r="I712" s="22">
        <v>28765</v>
      </c>
      <c r="J712" s="27">
        <f t="shared" si="85"/>
        <v>1.0785997175063007</v>
      </c>
      <c r="K712" s="27">
        <f t="shared" si="86"/>
        <v>1.1364513145725987</v>
      </c>
      <c r="L712" s="27"/>
      <c r="M712" s="27"/>
      <c r="N712" s="27"/>
      <c r="O712" s="43">
        <v>5</v>
      </c>
      <c r="P712" s="43">
        <v>176102</v>
      </c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s="32" customFormat="1">
      <c r="A713" s="42">
        <v>6</v>
      </c>
      <c r="B713" s="42"/>
      <c r="C713" s="42"/>
      <c r="D713" s="42"/>
      <c r="E713" s="29" t="s">
        <v>1442</v>
      </c>
      <c r="F713" s="29" t="s">
        <v>109</v>
      </c>
      <c r="G713" s="20" t="s">
        <v>410</v>
      </c>
      <c r="H713" s="42">
        <v>22.379000000000001</v>
      </c>
      <c r="I713" s="22">
        <v>13471</v>
      </c>
      <c r="J713" s="27">
        <f t="shared" si="85"/>
        <v>0.65502534134655332</v>
      </c>
      <c r="K713" s="27">
        <f t="shared" si="86"/>
        <v>0.73232923768001057</v>
      </c>
      <c r="L713" s="27"/>
      <c r="M713" s="27"/>
      <c r="N713" s="27"/>
      <c r="O713" s="43">
        <v>10</v>
      </c>
      <c r="P713" s="43">
        <v>325599</v>
      </c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s="32" customFormat="1">
      <c r="A714" s="42">
        <v>7</v>
      </c>
      <c r="B714" s="42"/>
      <c r="C714" s="42"/>
      <c r="D714" s="42"/>
      <c r="E714" s="29" t="s">
        <v>1443</v>
      </c>
      <c r="F714" s="29" t="s">
        <v>976</v>
      </c>
      <c r="G714" s="29" t="s">
        <v>977</v>
      </c>
      <c r="H714" s="42" t="s">
        <v>102</v>
      </c>
      <c r="I714" s="42" t="s">
        <v>102</v>
      </c>
      <c r="J714" s="27" t="e">
        <f t="shared" si="85"/>
        <v>#VALUE!</v>
      </c>
      <c r="K714" s="27" t="e">
        <f t="shared" si="86"/>
        <v>#VALUE!</v>
      </c>
      <c r="L714" s="27"/>
      <c r="M714" s="27"/>
      <c r="N714" s="27"/>
      <c r="O714" s="43">
        <v>20</v>
      </c>
      <c r="P714" s="43">
        <v>722859</v>
      </c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s="32" customFormat="1">
      <c r="A715" s="42">
        <v>8</v>
      </c>
      <c r="B715" s="42">
        <v>7</v>
      </c>
      <c r="C715" s="35" t="s">
        <v>1811</v>
      </c>
      <c r="D715" s="38" t="s">
        <v>1264</v>
      </c>
      <c r="E715" s="29" t="s">
        <v>1444</v>
      </c>
      <c r="F715" s="29" t="s">
        <v>1445</v>
      </c>
      <c r="G715" s="29"/>
      <c r="H715" s="42">
        <v>22.338000000000001</v>
      </c>
      <c r="I715" s="42">
        <v>91419</v>
      </c>
      <c r="J715" s="27">
        <f t="shared" si="85"/>
        <v>2.8138311130805662</v>
      </c>
      <c r="K715" s="27">
        <f t="shared" si="86"/>
        <v>2.7919936583432423</v>
      </c>
      <c r="L715" s="12">
        <f>1/(15-7)</f>
        <v>0.125</v>
      </c>
      <c r="M715" s="27">
        <f>J715+L715*(K715-J715)</f>
        <v>2.8111014312384008</v>
      </c>
      <c r="N715" s="27"/>
      <c r="O715" s="10"/>
      <c r="P715" s="10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s="32" customFormat="1">
      <c r="A716" s="42">
        <v>9</v>
      </c>
      <c r="B716" s="42">
        <v>7</v>
      </c>
      <c r="C716" s="35" t="s">
        <v>1812</v>
      </c>
      <c r="D716" s="38" t="s">
        <v>1266</v>
      </c>
      <c r="E716" s="29" t="s">
        <v>1446</v>
      </c>
      <c r="F716" s="29" t="s">
        <v>144</v>
      </c>
      <c r="G716" s="29"/>
      <c r="H716" s="42">
        <v>22.332000000000001</v>
      </c>
      <c r="I716" s="42">
        <v>173400</v>
      </c>
      <c r="J716" s="27">
        <f t="shared" si="85"/>
        <v>5.0843326778740963</v>
      </c>
      <c r="K716" s="27">
        <f t="shared" si="86"/>
        <v>4.9582243361078078</v>
      </c>
      <c r="L716" s="12">
        <f t="shared" ref="L716:L722" si="87">L715+0.125</f>
        <v>0.25</v>
      </c>
      <c r="M716" s="27">
        <f t="shared" ref="M716:M722" si="88">J716+L716*(K716-J716)</f>
        <v>5.0528055924325237</v>
      </c>
      <c r="N716" s="27"/>
      <c r="O716" s="10"/>
      <c r="P716" s="10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s="32" customFormat="1">
      <c r="A717" s="42">
        <v>10</v>
      </c>
      <c r="B717" s="42">
        <v>7</v>
      </c>
      <c r="C717" s="35" t="s">
        <v>1813</v>
      </c>
      <c r="D717" s="38" t="s">
        <v>1264</v>
      </c>
      <c r="E717" s="29" t="s">
        <v>1447</v>
      </c>
      <c r="F717" s="29" t="s">
        <v>1448</v>
      </c>
      <c r="G717" s="29"/>
      <c r="H717" s="42">
        <v>22.359000000000002</v>
      </c>
      <c r="I717" s="42">
        <v>66752</v>
      </c>
      <c r="J717" s="27">
        <f t="shared" si="85"/>
        <v>2.1306671836486002</v>
      </c>
      <c r="K717" s="27">
        <f t="shared" si="86"/>
        <v>2.1402034614876468</v>
      </c>
      <c r="L717" s="12">
        <f t="shared" si="87"/>
        <v>0.375</v>
      </c>
      <c r="M717" s="27">
        <f t="shared" si="88"/>
        <v>2.1342432878382427</v>
      </c>
      <c r="N717" s="27"/>
      <c r="O717" s="10"/>
      <c r="P717" s="10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s="32" customFormat="1">
      <c r="A718" s="42">
        <v>11</v>
      </c>
      <c r="B718" s="42">
        <v>7</v>
      </c>
      <c r="C718" s="35" t="s">
        <v>1814</v>
      </c>
      <c r="D718" s="38" t="s">
        <v>1264</v>
      </c>
      <c r="E718" s="29" t="s">
        <v>1449</v>
      </c>
      <c r="F718" s="29" t="s">
        <v>1450</v>
      </c>
      <c r="G718" s="29"/>
      <c r="H718" s="42">
        <v>22.373999999999999</v>
      </c>
      <c r="I718" s="42">
        <v>54387</v>
      </c>
      <c r="J718" s="27">
        <f t="shared" si="85"/>
        <v>1.7882128119201264</v>
      </c>
      <c r="K718" s="27">
        <f t="shared" si="86"/>
        <v>1.8134760206103844</v>
      </c>
      <c r="L718" s="12">
        <f t="shared" si="87"/>
        <v>0.5</v>
      </c>
      <c r="M718" s="27">
        <f t="shared" si="88"/>
        <v>1.8008444162652553</v>
      </c>
      <c r="N718" s="27"/>
      <c r="O718" s="10"/>
      <c r="P718" s="10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s="32" customFormat="1">
      <c r="A719" s="42">
        <v>12</v>
      </c>
      <c r="B719" s="42">
        <v>7</v>
      </c>
      <c r="C719" s="35" t="s">
        <v>1815</v>
      </c>
      <c r="D719" s="38" t="s">
        <v>1264</v>
      </c>
      <c r="E719" s="29" t="s">
        <v>1451</v>
      </c>
      <c r="F719" s="29" t="s">
        <v>1452</v>
      </c>
      <c r="G719" s="29"/>
      <c r="H719" s="42">
        <v>22.344000000000001</v>
      </c>
      <c r="I719" s="42">
        <v>112175</v>
      </c>
      <c r="J719" s="27">
        <f t="shared" si="85"/>
        <v>3.3886780956601212</v>
      </c>
      <c r="K719" s="27">
        <f t="shared" si="86"/>
        <v>3.3404412736160656</v>
      </c>
      <c r="L719" s="12">
        <f t="shared" si="87"/>
        <v>0.625</v>
      </c>
      <c r="M719" s="27">
        <f t="shared" si="88"/>
        <v>3.3585300818825865</v>
      </c>
      <c r="N719" s="27"/>
      <c r="O719" s="10"/>
      <c r="P719" s="10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s="32" customFormat="1">
      <c r="A720" s="42">
        <v>13</v>
      </c>
      <c r="B720" s="42">
        <v>7</v>
      </c>
      <c r="C720" s="35" t="s">
        <v>1816</v>
      </c>
      <c r="D720" s="38" t="s">
        <v>1270</v>
      </c>
      <c r="E720" s="29" t="s">
        <v>1453</v>
      </c>
      <c r="F720" s="29" t="s">
        <v>1454</v>
      </c>
      <c r="G720" s="29"/>
      <c r="H720" s="42">
        <v>22.398</v>
      </c>
      <c r="I720" s="42">
        <v>168670</v>
      </c>
      <c r="J720" s="27">
        <f t="shared" si="85"/>
        <v>4.9533331486969283</v>
      </c>
      <c r="K720" s="27">
        <f t="shared" si="86"/>
        <v>4.8332408508389486</v>
      </c>
      <c r="L720" s="12">
        <f t="shared" si="87"/>
        <v>0.75</v>
      </c>
      <c r="M720" s="27">
        <f t="shared" si="88"/>
        <v>4.8632639253034435</v>
      </c>
      <c r="N720" s="27"/>
      <c r="O720" s="8" t="s">
        <v>1847</v>
      </c>
      <c r="P720" s="10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s="32" customFormat="1">
      <c r="A721" s="42">
        <v>14</v>
      </c>
      <c r="B721" s="42">
        <v>7</v>
      </c>
      <c r="C721" s="35" t="s">
        <v>1817</v>
      </c>
      <c r="D721" s="38" t="s">
        <v>1264</v>
      </c>
      <c r="E721" s="29" t="s">
        <v>1455</v>
      </c>
      <c r="F721" s="29" t="s">
        <v>1456</v>
      </c>
      <c r="G721" s="29"/>
      <c r="H721" s="42">
        <v>22.408999999999999</v>
      </c>
      <c r="I721" s="42">
        <v>47688</v>
      </c>
      <c r="J721" s="27">
        <f t="shared" si="85"/>
        <v>1.6026809205971142</v>
      </c>
      <c r="K721" s="27">
        <f t="shared" si="86"/>
        <v>1.6364645263575108</v>
      </c>
      <c r="L721" s="12">
        <f t="shared" si="87"/>
        <v>0.875</v>
      </c>
      <c r="M721" s="27">
        <f t="shared" si="88"/>
        <v>1.6322415756374613</v>
      </c>
      <c r="N721" s="27"/>
      <c r="O721" s="8" t="s">
        <v>1826</v>
      </c>
      <c r="P721" s="8" t="s">
        <v>94</v>
      </c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s="32" customFormat="1">
      <c r="A722" s="42">
        <v>15</v>
      </c>
      <c r="B722" s="42">
        <v>7</v>
      </c>
      <c r="C722" s="35" t="s">
        <v>1818</v>
      </c>
      <c r="D722" s="38" t="s">
        <v>1266</v>
      </c>
      <c r="E722" s="29" t="s">
        <v>1457</v>
      </c>
      <c r="F722" s="29" t="s">
        <v>1458</v>
      </c>
      <c r="G722" s="29"/>
      <c r="H722" s="42">
        <v>22.247</v>
      </c>
      <c r="I722" s="42">
        <v>169796</v>
      </c>
      <c r="J722" s="27">
        <f t="shared" si="85"/>
        <v>4.9845182374608799</v>
      </c>
      <c r="K722" s="27">
        <f t="shared" si="86"/>
        <v>4.8629937904610916</v>
      </c>
      <c r="L722" s="12">
        <f t="shared" si="87"/>
        <v>1</v>
      </c>
      <c r="M722" s="27">
        <f t="shared" si="88"/>
        <v>4.8629937904610916</v>
      </c>
      <c r="N722" s="27"/>
      <c r="O722" s="44">
        <v>0.5</v>
      </c>
      <c r="P722" s="44">
        <v>14244</v>
      </c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s="32" customFormat="1">
      <c r="A723" s="42">
        <v>16</v>
      </c>
      <c r="B723" s="42"/>
      <c r="C723" s="42"/>
      <c r="D723" s="42"/>
      <c r="E723" s="29" t="s">
        <v>1459</v>
      </c>
      <c r="F723" s="29" t="s">
        <v>129</v>
      </c>
      <c r="G723" s="20" t="s">
        <v>424</v>
      </c>
      <c r="H723" s="42">
        <v>22.268000000000001</v>
      </c>
      <c r="I723" s="22">
        <v>753834</v>
      </c>
      <c r="J723" s="27">
        <f t="shared" si="85"/>
        <v>21.159719721937574</v>
      </c>
      <c r="K723" s="27">
        <f t="shared" si="86"/>
        <v>20.295362663495837</v>
      </c>
      <c r="L723" s="27"/>
      <c r="M723" s="27"/>
      <c r="N723" s="27"/>
      <c r="O723" s="44">
        <v>1</v>
      </c>
      <c r="P723" s="44">
        <v>29473</v>
      </c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s="32" customFormat="1">
      <c r="A724" s="42">
        <v>17</v>
      </c>
      <c r="B724" s="42"/>
      <c r="C724" s="42"/>
      <c r="D724" s="42"/>
      <c r="E724" s="29" t="s">
        <v>1460</v>
      </c>
      <c r="F724" s="29" t="s">
        <v>125</v>
      </c>
      <c r="G724" s="20" t="s">
        <v>421</v>
      </c>
      <c r="H724" s="42">
        <v>22.266999999999999</v>
      </c>
      <c r="I724" s="22">
        <v>343818</v>
      </c>
      <c r="J724" s="27">
        <f t="shared" si="85"/>
        <v>9.8041377018306708</v>
      </c>
      <c r="K724" s="27">
        <f t="shared" si="86"/>
        <v>9.4612762584225134</v>
      </c>
      <c r="L724" s="27"/>
      <c r="M724" s="27"/>
      <c r="N724" s="27"/>
      <c r="O724" s="44">
        <v>2.5</v>
      </c>
      <c r="P724" s="44">
        <v>80064</v>
      </c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s="32" customFormat="1">
      <c r="A725" s="42">
        <v>18</v>
      </c>
      <c r="B725" s="42"/>
      <c r="C725" s="42"/>
      <c r="D725" s="42"/>
      <c r="E725" s="29" t="s">
        <v>1461</v>
      </c>
      <c r="F725" s="29" t="s">
        <v>121</v>
      </c>
      <c r="G725" s="20" t="s">
        <v>418</v>
      </c>
      <c r="H725" s="42">
        <v>22.277999999999999</v>
      </c>
      <c r="I725" s="22">
        <v>169055</v>
      </c>
      <c r="J725" s="27">
        <f t="shared" si="85"/>
        <v>4.9639959010718142</v>
      </c>
      <c r="K725" s="27">
        <f t="shared" si="86"/>
        <v>4.8434139252212978</v>
      </c>
      <c r="L725" s="27"/>
      <c r="M725" s="27"/>
      <c r="N725" s="27"/>
      <c r="O725" s="44">
        <v>5</v>
      </c>
      <c r="P725" s="44">
        <v>169055</v>
      </c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s="32" customFormat="1">
      <c r="A726" s="42">
        <v>19</v>
      </c>
      <c r="B726" s="42"/>
      <c r="C726" s="42"/>
      <c r="D726" s="42"/>
      <c r="E726" s="29" t="s">
        <v>1462</v>
      </c>
      <c r="F726" s="29" t="s">
        <v>117</v>
      </c>
      <c r="G726" s="20" t="s">
        <v>415</v>
      </c>
      <c r="H726" s="42">
        <v>22.297999999999998</v>
      </c>
      <c r="I726" s="22">
        <v>80064</v>
      </c>
      <c r="J726" s="27">
        <f t="shared" si="85"/>
        <v>2.4993491566732211</v>
      </c>
      <c r="K726" s="27">
        <f t="shared" si="86"/>
        <v>2.4919540229885055</v>
      </c>
      <c r="L726" s="27"/>
      <c r="M726" s="27"/>
      <c r="N726" s="27"/>
      <c r="O726" s="44">
        <v>10</v>
      </c>
      <c r="P726" s="44">
        <v>343818</v>
      </c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s="32" customFormat="1">
      <c r="A727" s="42">
        <v>20</v>
      </c>
      <c r="B727" s="42"/>
      <c r="C727" s="42"/>
      <c r="D727" s="42"/>
      <c r="E727" s="29" t="s">
        <v>1463</v>
      </c>
      <c r="F727" s="29" t="s">
        <v>113</v>
      </c>
      <c r="G727" s="20" t="s">
        <v>412</v>
      </c>
      <c r="H727" s="42">
        <v>22.305</v>
      </c>
      <c r="I727" s="22">
        <v>29473</v>
      </c>
      <c r="J727" s="27">
        <f t="shared" si="85"/>
        <v>1.098208103691805</v>
      </c>
      <c r="K727" s="27">
        <f t="shared" si="86"/>
        <v>1.1551592020081913</v>
      </c>
      <c r="L727" s="27"/>
      <c r="M727" s="27"/>
      <c r="N727" s="27"/>
      <c r="O727" s="44">
        <v>20</v>
      </c>
      <c r="P727" s="44">
        <v>753834</v>
      </c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s="32" customFormat="1">
      <c r="A728" s="42">
        <v>21</v>
      </c>
      <c r="B728" s="42"/>
      <c r="C728" s="42"/>
      <c r="D728" s="42"/>
      <c r="E728" s="29" t="s">
        <v>1464</v>
      </c>
      <c r="F728" s="29" t="s">
        <v>109</v>
      </c>
      <c r="G728" s="20" t="s">
        <v>410</v>
      </c>
      <c r="H728" s="42">
        <v>22.311</v>
      </c>
      <c r="I728" s="22">
        <v>14244</v>
      </c>
      <c r="J728" s="27">
        <f t="shared" si="85"/>
        <v>0.67643393247846673</v>
      </c>
      <c r="K728" s="27">
        <f t="shared" si="86"/>
        <v>0.75275465715418155</v>
      </c>
      <c r="L728" s="27"/>
      <c r="M728" s="27"/>
      <c r="N728" s="27"/>
      <c r="O728" s="10"/>
      <c r="P728" s="10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s="32" customFormat="1">
      <c r="A729" s="42"/>
      <c r="B729" s="42"/>
      <c r="C729" s="42"/>
      <c r="D729" s="42"/>
      <c r="E729" s="29"/>
      <c r="F729" s="29"/>
      <c r="G729" s="29"/>
      <c r="H729" s="28"/>
      <c r="I729" s="28"/>
      <c r="J729" s="27"/>
      <c r="K729" s="27"/>
      <c r="L729" s="27"/>
      <c r="M729" s="27"/>
      <c r="N729" s="27"/>
      <c r="O729" s="10"/>
      <c r="P729" s="10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s="32" customFormat="1">
      <c r="A730" s="42"/>
      <c r="B730" s="42"/>
      <c r="C730" s="42"/>
      <c r="D730" s="42"/>
      <c r="E730" s="29"/>
      <c r="F730" s="29"/>
      <c r="G730" s="29"/>
      <c r="H730" s="28"/>
      <c r="I730" s="28"/>
      <c r="J730" s="27"/>
      <c r="K730" s="27"/>
      <c r="L730" s="27"/>
      <c r="M730" s="27"/>
      <c r="N730" s="27"/>
      <c r="O730" s="10"/>
      <c r="P730" s="10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s="32" customFormat="1">
      <c r="A731" s="42"/>
      <c r="B731" s="42"/>
      <c r="C731" s="42"/>
      <c r="D731" s="42"/>
      <c r="E731" s="29"/>
      <c r="F731" s="29"/>
      <c r="G731" s="29"/>
      <c r="H731" s="28"/>
      <c r="I731" s="28"/>
      <c r="J731" s="27"/>
      <c r="K731" s="27"/>
      <c r="L731" s="27"/>
      <c r="M731" s="27"/>
      <c r="N731" s="27"/>
      <c r="O731" s="10"/>
      <c r="P731" s="10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s="32" customFormat="1">
      <c r="A732" s="42"/>
      <c r="B732" s="42"/>
      <c r="C732" s="42"/>
      <c r="D732" s="42"/>
      <c r="E732" s="29"/>
      <c r="F732" s="29"/>
      <c r="G732" s="29"/>
      <c r="H732" s="28"/>
      <c r="I732" s="28"/>
      <c r="J732" s="27"/>
      <c r="K732" s="27"/>
      <c r="L732" s="27"/>
      <c r="M732" s="27"/>
      <c r="N732" s="27"/>
      <c r="O732" s="10"/>
      <c r="P732" s="10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s="32" customFormat="1">
      <c r="A733" s="42"/>
      <c r="B733" s="42"/>
      <c r="C733" s="42"/>
      <c r="D733" s="42"/>
      <c r="E733" s="29"/>
      <c r="F733" s="29"/>
      <c r="G733" s="29"/>
      <c r="H733" s="28"/>
      <c r="I733" s="28"/>
      <c r="J733" s="27"/>
      <c r="K733" s="27"/>
      <c r="L733" s="27"/>
      <c r="M733" s="27"/>
      <c r="N733" s="27"/>
      <c r="O733" s="10"/>
      <c r="P733" s="10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s="32" customFormat="1">
      <c r="A734" s="42"/>
      <c r="B734" s="42"/>
      <c r="C734" s="42"/>
      <c r="D734" s="42"/>
      <c r="E734" s="29"/>
      <c r="F734" s="29"/>
      <c r="G734" s="29"/>
      <c r="H734" s="28"/>
      <c r="I734" s="28"/>
      <c r="J734" s="27"/>
      <c r="K734" s="27"/>
      <c r="L734" s="27"/>
      <c r="M734" s="27"/>
      <c r="N734" s="27"/>
      <c r="O734" s="10"/>
      <c r="P734" s="10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s="32" customFormat="1">
      <c r="A735" s="42"/>
      <c r="B735" s="42"/>
      <c r="C735" s="19"/>
      <c r="D735" s="19"/>
      <c r="E735" s="29"/>
      <c r="F735" s="29"/>
      <c r="G735" s="29"/>
      <c r="H735" s="28"/>
      <c r="I735" s="28"/>
      <c r="J735" s="27"/>
      <c r="K735" s="27"/>
      <c r="L735" s="27"/>
      <c r="M735" s="27"/>
      <c r="N735" s="27"/>
      <c r="O735" s="10"/>
      <c r="P735" s="10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s="32" customFormat="1">
      <c r="A736" s="42"/>
      <c r="B736" s="19"/>
      <c r="C736" s="19"/>
      <c r="D736" s="19"/>
      <c r="E736" s="29"/>
      <c r="F736" s="29"/>
      <c r="G736" s="29"/>
      <c r="H736" s="28"/>
      <c r="I736" s="28"/>
      <c r="J736" s="27"/>
      <c r="K736" s="27"/>
      <c r="L736" s="27"/>
      <c r="M736" s="27"/>
      <c r="N736" s="27"/>
      <c r="O736" s="10"/>
      <c r="P736" s="10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s="32" customFormat="1">
      <c r="A737" s="42"/>
      <c r="B737" s="19"/>
      <c r="C737" s="19"/>
      <c r="D737" s="19"/>
      <c r="E737" s="29"/>
      <c r="F737" s="29"/>
      <c r="G737" s="29"/>
      <c r="H737" s="28"/>
      <c r="I737" s="28"/>
      <c r="J737" s="27"/>
      <c r="K737" s="27"/>
      <c r="L737" s="27"/>
      <c r="M737" s="27"/>
      <c r="N737" s="27"/>
      <c r="O737" s="10"/>
      <c r="P737" s="10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s="32" customFormat="1">
      <c r="A738" s="42"/>
      <c r="B738" s="19"/>
      <c r="C738" s="19"/>
      <c r="D738" s="19"/>
      <c r="E738" s="29"/>
      <c r="F738" s="29"/>
      <c r="G738" s="29"/>
      <c r="H738" s="28"/>
      <c r="I738" s="28"/>
      <c r="J738" s="27"/>
      <c r="K738" s="27"/>
      <c r="L738" s="27"/>
      <c r="M738" s="27"/>
      <c r="N738" s="27"/>
      <c r="O738" s="10"/>
      <c r="P738" s="10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s="32" customFormat="1">
      <c r="A739" s="42"/>
      <c r="B739" s="19"/>
      <c r="C739" s="19"/>
      <c r="D739" s="19"/>
      <c r="E739" s="29"/>
      <c r="F739" s="29"/>
      <c r="G739" s="29"/>
      <c r="H739" s="28"/>
      <c r="I739" s="28"/>
      <c r="J739" s="27"/>
      <c r="K739" s="27"/>
      <c r="L739" s="27"/>
      <c r="M739" s="27"/>
      <c r="N739" s="27"/>
      <c r="O739" s="10"/>
      <c r="P739" s="10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s="32" customFormat="1">
      <c r="A740" s="42"/>
      <c r="B740" s="19"/>
      <c r="C740" s="19"/>
      <c r="D740" s="19"/>
      <c r="E740" s="29"/>
      <c r="F740" s="29"/>
      <c r="G740" s="29"/>
      <c r="H740" s="28"/>
      <c r="I740" s="28"/>
      <c r="J740" s="27"/>
      <c r="K740" s="27"/>
      <c r="L740" s="27"/>
      <c r="M740" s="27"/>
      <c r="N740" s="27"/>
      <c r="O740" s="10"/>
      <c r="P740" s="10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s="32" customFormat="1">
      <c r="A741" s="42"/>
      <c r="B741" s="19"/>
      <c r="C741" s="19"/>
      <c r="D741" s="19"/>
      <c r="E741" s="29"/>
      <c r="F741" s="29"/>
      <c r="G741" s="29"/>
      <c r="H741" s="28"/>
      <c r="I741" s="28"/>
      <c r="J741" s="27"/>
      <c r="K741" s="27"/>
      <c r="L741" s="27"/>
      <c r="M741" s="27"/>
      <c r="N741" s="27"/>
      <c r="O741" s="10"/>
      <c r="P741" s="10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s="32" customFormat="1">
      <c r="A742" s="42"/>
      <c r="B742" s="19"/>
      <c r="C742" s="42"/>
      <c r="D742" s="42"/>
      <c r="E742" s="29"/>
      <c r="F742" s="29"/>
      <c r="G742" s="29"/>
      <c r="H742" s="28"/>
      <c r="I742" s="28"/>
      <c r="J742" s="27"/>
      <c r="K742" s="27"/>
      <c r="L742" s="27"/>
      <c r="M742" s="27"/>
      <c r="N742" s="27"/>
      <c r="O742" s="10"/>
      <c r="P742" s="10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s="32" customFormat="1">
      <c r="A743" s="42"/>
      <c r="B743" s="42"/>
      <c r="C743" s="42"/>
      <c r="D743" s="42"/>
      <c r="E743" s="29"/>
      <c r="F743" s="29"/>
      <c r="G743" s="29"/>
      <c r="H743" s="28"/>
      <c r="I743" s="28"/>
      <c r="J743" s="27"/>
      <c r="K743" s="27"/>
      <c r="L743" s="27"/>
      <c r="M743" s="27"/>
      <c r="N743" s="27"/>
      <c r="O743" s="10"/>
      <c r="P743" s="10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s="32" customFormat="1">
      <c r="A744" s="42"/>
      <c r="B744" s="42"/>
      <c r="C744" s="42"/>
      <c r="D744" s="42"/>
      <c r="E744" s="29"/>
      <c r="F744" s="29"/>
      <c r="G744" s="29"/>
      <c r="H744" s="28"/>
      <c r="I744" s="28"/>
      <c r="J744" s="27"/>
      <c r="K744" s="27"/>
      <c r="L744" s="27"/>
      <c r="M744" s="27"/>
      <c r="N744" s="27"/>
      <c r="O744" s="10"/>
      <c r="P744" s="10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s="32" customFormat="1">
      <c r="A745" s="42"/>
      <c r="B745" s="42"/>
      <c r="C745" s="42"/>
      <c r="D745" s="42"/>
      <c r="E745" s="29"/>
      <c r="F745" s="29"/>
      <c r="G745" s="29"/>
      <c r="H745" s="28"/>
      <c r="I745" s="28"/>
      <c r="J745" s="27"/>
      <c r="K745" s="27"/>
      <c r="L745" s="27"/>
      <c r="M745" s="27"/>
      <c r="N745" s="27"/>
      <c r="O745" s="10"/>
      <c r="P745" s="10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s="32" customFormat="1">
      <c r="A746" s="42"/>
      <c r="B746" s="42"/>
      <c r="C746" s="42"/>
      <c r="D746" s="42"/>
      <c r="E746" s="29"/>
      <c r="F746" s="29"/>
      <c r="G746" s="29"/>
      <c r="H746" s="28"/>
      <c r="I746" s="28"/>
      <c r="J746" s="27"/>
      <c r="K746" s="27"/>
      <c r="L746" s="27"/>
      <c r="M746" s="27"/>
      <c r="N746" s="27"/>
      <c r="O746" s="10"/>
      <c r="P746" s="10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s="32" customFormat="1">
      <c r="A747" s="42"/>
      <c r="B747" s="42"/>
      <c r="C747" s="42"/>
      <c r="D747" s="42"/>
      <c r="E747" s="29"/>
      <c r="F747" s="29"/>
      <c r="G747" s="29"/>
      <c r="H747" s="28"/>
      <c r="I747" s="28"/>
      <c r="J747" s="27"/>
      <c r="K747" s="27"/>
      <c r="L747" s="27"/>
      <c r="M747" s="27"/>
      <c r="N747" s="27"/>
      <c r="O747" s="10"/>
      <c r="P747" s="10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s="32" customFormat="1">
      <c r="A748" s="42"/>
      <c r="B748" s="42"/>
      <c r="C748" s="42"/>
      <c r="D748" s="42"/>
      <c r="E748" s="29"/>
      <c r="F748" s="29"/>
      <c r="G748" s="29"/>
      <c r="H748" s="28"/>
      <c r="I748" s="28"/>
      <c r="J748" s="27"/>
      <c r="K748" s="27"/>
      <c r="L748" s="27"/>
      <c r="M748" s="27"/>
      <c r="N748" s="27"/>
      <c r="O748" s="10"/>
      <c r="P748" s="10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s="32" customFormat="1">
      <c r="A749" s="42"/>
      <c r="B749" s="42"/>
      <c r="C749" s="42"/>
      <c r="D749" s="42"/>
      <c r="E749" s="29"/>
      <c r="F749" s="29"/>
      <c r="G749" s="29"/>
      <c r="H749" s="28"/>
      <c r="I749" s="28"/>
      <c r="J749" s="27"/>
      <c r="K749" s="27"/>
      <c r="L749" s="27"/>
      <c r="M749" s="27"/>
      <c r="N749" s="27"/>
      <c r="O749" s="10"/>
      <c r="P749" s="10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s="32" customFormat="1">
      <c r="A750" s="42"/>
      <c r="B750" s="42"/>
      <c r="C750" s="42"/>
      <c r="D750" s="42"/>
      <c r="E750" s="29"/>
      <c r="F750" s="29"/>
      <c r="G750" s="29"/>
      <c r="H750" s="28"/>
      <c r="I750" s="28"/>
      <c r="J750" s="27"/>
      <c r="K750" s="27"/>
      <c r="L750" s="27"/>
      <c r="M750" s="27"/>
      <c r="N750" s="27"/>
      <c r="O750" s="10"/>
      <c r="P750" s="10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s="32" customFormat="1">
      <c r="A751" s="42"/>
      <c r="B751" s="42"/>
      <c r="C751" s="42"/>
      <c r="D751" s="42"/>
      <c r="E751" s="29"/>
      <c r="F751" s="29"/>
      <c r="G751" s="29"/>
      <c r="H751" s="28"/>
      <c r="I751" s="28"/>
      <c r="J751" s="27"/>
      <c r="K751" s="27"/>
      <c r="L751" s="27"/>
      <c r="M751" s="27"/>
      <c r="N751" s="27"/>
      <c r="O751" s="10"/>
      <c r="P751" s="10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s="32" customFormat="1">
      <c r="A752" s="42"/>
      <c r="B752" s="42"/>
      <c r="C752" s="42"/>
      <c r="D752" s="42"/>
      <c r="E752" s="28"/>
      <c r="F752" s="11"/>
      <c r="G752" s="28"/>
      <c r="H752" s="28"/>
      <c r="I752" s="28"/>
      <c r="J752" s="27"/>
      <c r="K752" s="27"/>
      <c r="L752" s="27"/>
      <c r="M752" s="27"/>
      <c r="N752" s="27"/>
      <c r="O752" s="10"/>
      <c r="P752" s="10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s="32" customFormat="1">
      <c r="A753" s="42"/>
      <c r="B753" s="42"/>
      <c r="C753" s="42"/>
      <c r="D753" s="42"/>
      <c r="E753" s="28"/>
      <c r="F753" s="11"/>
      <c r="G753" s="28"/>
      <c r="H753" s="28"/>
      <c r="I753" s="28"/>
      <c r="J753" s="27"/>
      <c r="K753" s="27"/>
      <c r="L753" s="27"/>
      <c r="M753" s="27"/>
      <c r="N753" s="27"/>
      <c r="O753" s="10"/>
      <c r="P753" s="10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s="32" customFormat="1">
      <c r="A754" s="42"/>
      <c r="B754" s="42"/>
      <c r="C754" s="42"/>
      <c r="D754" s="42"/>
      <c r="E754" s="28"/>
      <c r="F754" s="11"/>
      <c r="G754" s="28"/>
      <c r="H754" s="28"/>
      <c r="I754" s="28"/>
      <c r="J754" s="27"/>
      <c r="K754" s="27"/>
      <c r="L754" s="27"/>
      <c r="M754" s="27"/>
      <c r="N754" s="27"/>
      <c r="O754" s="10"/>
      <c r="P754" s="10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s="32" customFormat="1">
      <c r="A755" s="42"/>
      <c r="B755" s="42"/>
      <c r="C755" s="42"/>
      <c r="D755" s="42"/>
      <c r="E755" s="28"/>
      <c r="F755" s="11"/>
      <c r="G755" s="28"/>
      <c r="H755" s="28"/>
      <c r="I755" s="28"/>
      <c r="J755" s="27"/>
      <c r="K755" s="27"/>
      <c r="L755" s="27"/>
      <c r="M755" s="27"/>
      <c r="N755" s="27"/>
      <c r="O755" s="10"/>
      <c r="P755" s="10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s="32" customFormat="1">
      <c r="A756" s="42"/>
      <c r="B756" s="42"/>
      <c r="C756" s="42"/>
      <c r="D756" s="42"/>
      <c r="E756" s="28"/>
      <c r="F756" s="11"/>
      <c r="G756" s="28"/>
      <c r="H756" s="28"/>
      <c r="I756" s="28"/>
      <c r="J756" s="27"/>
      <c r="K756" s="27"/>
      <c r="L756" s="27"/>
      <c r="M756" s="27"/>
      <c r="N756" s="27"/>
      <c r="O756" s="10"/>
      <c r="P756" s="10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s="32" customFormat="1">
      <c r="A757" s="42"/>
      <c r="B757" s="42"/>
      <c r="C757" s="42"/>
      <c r="D757" s="42"/>
      <c r="E757" s="28"/>
      <c r="F757" s="11"/>
      <c r="G757" s="28"/>
      <c r="H757" s="28"/>
      <c r="I757" s="28"/>
      <c r="J757" s="27"/>
      <c r="K757" s="27"/>
      <c r="L757" s="27"/>
      <c r="M757" s="27"/>
      <c r="N757" s="27"/>
      <c r="O757" s="10"/>
      <c r="P757" s="10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s="32" customFormat="1">
      <c r="A758" s="42"/>
      <c r="B758" s="42"/>
      <c r="C758" s="42"/>
      <c r="D758" s="42"/>
      <c r="E758" s="28"/>
      <c r="F758" s="11"/>
      <c r="G758" s="28"/>
      <c r="H758" s="28"/>
      <c r="I758" s="28"/>
      <c r="J758" s="27"/>
      <c r="K758" s="27"/>
      <c r="L758" s="27"/>
      <c r="M758" s="27"/>
      <c r="N758" s="27"/>
      <c r="O758" s="10"/>
      <c r="P758" s="10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s="32" customFormat="1">
      <c r="A759" s="42"/>
      <c r="B759" s="42"/>
      <c r="C759" s="42"/>
      <c r="D759" s="42"/>
      <c r="E759" s="28"/>
      <c r="F759" s="11"/>
      <c r="G759" s="28"/>
      <c r="H759" s="28"/>
      <c r="I759" s="28"/>
      <c r="J759" s="27"/>
      <c r="K759" s="27"/>
      <c r="L759" s="27"/>
      <c r="M759" s="27"/>
      <c r="N759" s="27"/>
      <c r="O759" s="10"/>
      <c r="P759" s="10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s="32" customFormat="1">
      <c r="A760" s="42"/>
      <c r="B760" s="42"/>
      <c r="C760" s="42"/>
      <c r="D760" s="42"/>
      <c r="E760" s="28"/>
      <c r="F760" s="28"/>
      <c r="G760" s="28"/>
      <c r="H760" s="28"/>
      <c r="I760" s="28"/>
      <c r="J760" s="27"/>
      <c r="K760" s="27"/>
      <c r="L760" s="27"/>
      <c r="M760" s="27"/>
      <c r="N760" s="27"/>
      <c r="O760" s="10"/>
      <c r="P760" s="10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s="32" customFormat="1">
      <c r="A761" s="42"/>
      <c r="B761" s="42"/>
      <c r="C761" s="42"/>
      <c r="D761" s="42"/>
      <c r="E761" s="28"/>
      <c r="F761" s="28"/>
      <c r="G761" s="28"/>
      <c r="H761" s="28"/>
      <c r="I761" s="28"/>
      <c r="J761" s="27"/>
      <c r="K761" s="27"/>
      <c r="L761" s="27"/>
      <c r="M761" s="27"/>
      <c r="N761" s="27"/>
      <c r="O761" s="10"/>
      <c r="P761" s="10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s="32" customFormat="1">
      <c r="A762" s="42"/>
      <c r="B762" s="42"/>
      <c r="C762" s="42"/>
      <c r="D762" s="42"/>
      <c r="E762" s="28"/>
      <c r="F762" s="28"/>
      <c r="G762" s="28"/>
      <c r="H762" s="28"/>
      <c r="I762" s="28"/>
      <c r="J762" s="27"/>
      <c r="K762" s="27"/>
      <c r="L762" s="27"/>
      <c r="M762" s="27"/>
      <c r="N762" s="27"/>
      <c r="O762" s="10"/>
      <c r="P762" s="10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s="32" customFormat="1">
      <c r="A763" s="42"/>
      <c r="B763" s="42"/>
      <c r="C763" s="42"/>
      <c r="D763" s="42"/>
      <c r="E763" s="28"/>
      <c r="F763" s="28"/>
      <c r="G763" s="28"/>
      <c r="H763" s="28"/>
      <c r="I763" s="28"/>
      <c r="J763" s="27"/>
      <c r="K763" s="27"/>
      <c r="L763" s="27"/>
      <c r="M763" s="27"/>
      <c r="N763" s="27"/>
      <c r="O763" s="10"/>
      <c r="P763" s="10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s="32" customFormat="1">
      <c r="A764" s="42"/>
      <c r="B764" s="42"/>
      <c r="C764" s="42"/>
      <c r="D764" s="42"/>
      <c r="E764" s="28"/>
      <c r="F764" s="28"/>
      <c r="G764" s="28"/>
      <c r="H764" s="28"/>
      <c r="I764" s="28"/>
      <c r="J764" s="27"/>
      <c r="K764" s="27"/>
      <c r="L764" s="27"/>
      <c r="M764" s="27"/>
      <c r="N764" s="27"/>
      <c r="O764" s="10"/>
      <c r="P764" s="10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s="32" customFormat="1">
      <c r="A765" s="42"/>
      <c r="B765" s="42"/>
      <c r="C765" s="42"/>
      <c r="D765" s="42"/>
      <c r="E765" s="28"/>
      <c r="F765" s="28"/>
      <c r="G765" s="28"/>
      <c r="H765" s="28"/>
      <c r="I765" s="28"/>
      <c r="J765" s="27"/>
      <c r="K765" s="27"/>
      <c r="L765" s="27"/>
      <c r="M765" s="27"/>
      <c r="N765" s="27"/>
      <c r="O765" s="10"/>
      <c r="P765" s="10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s="32" customFormat="1">
      <c r="A766" s="42"/>
      <c r="B766" s="42"/>
      <c r="C766" s="42"/>
      <c r="D766" s="42"/>
      <c r="E766" s="28"/>
      <c r="F766" s="28"/>
      <c r="G766" s="28"/>
      <c r="H766" s="28"/>
      <c r="I766" s="28"/>
      <c r="J766" s="27"/>
      <c r="K766" s="27"/>
      <c r="L766" s="27"/>
      <c r="M766" s="27"/>
      <c r="N766" s="27"/>
      <c r="O766" s="10"/>
      <c r="P766" s="10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s="32" customFormat="1">
      <c r="A767" s="42"/>
      <c r="B767" s="42"/>
      <c r="C767" s="42"/>
      <c r="D767" s="42"/>
      <c r="E767" s="28"/>
      <c r="F767" s="28"/>
      <c r="G767" s="28"/>
      <c r="H767" s="28"/>
      <c r="I767" s="28"/>
      <c r="J767" s="27"/>
      <c r="K767" s="27"/>
      <c r="L767" s="27"/>
      <c r="M767" s="27"/>
      <c r="N767" s="27"/>
      <c r="O767" s="10"/>
      <c r="P767" s="10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s="32" customFormat="1">
      <c r="A768" s="42"/>
      <c r="B768" s="42"/>
      <c r="C768" s="42"/>
      <c r="D768" s="42"/>
      <c r="E768" s="28"/>
      <c r="F768" s="11"/>
      <c r="G768" s="28"/>
      <c r="H768" s="28"/>
      <c r="I768" s="28"/>
      <c r="J768" s="27"/>
      <c r="K768" s="27"/>
      <c r="L768" s="27"/>
      <c r="M768" s="27"/>
      <c r="N768" s="27"/>
      <c r="O768" s="10"/>
      <c r="P768" s="10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s="32" customFormat="1">
      <c r="A769" s="42"/>
      <c r="B769" s="42"/>
      <c r="C769" s="42"/>
      <c r="D769" s="42"/>
      <c r="E769" s="28"/>
      <c r="F769" s="11"/>
      <c r="G769" s="28"/>
      <c r="H769" s="28"/>
      <c r="I769" s="28"/>
      <c r="J769" s="27"/>
      <c r="K769" s="27"/>
      <c r="L769" s="27"/>
      <c r="M769" s="27"/>
      <c r="N769" s="27"/>
      <c r="O769" s="10"/>
      <c r="P769" s="10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s="32" customFormat="1">
      <c r="A770" s="42"/>
      <c r="B770" s="42"/>
      <c r="C770" s="42"/>
      <c r="D770" s="42"/>
      <c r="E770" s="28"/>
      <c r="F770" s="11"/>
      <c r="G770" s="28"/>
      <c r="H770" s="28"/>
      <c r="I770" s="28"/>
      <c r="J770" s="27"/>
      <c r="K770" s="27"/>
      <c r="L770" s="27"/>
      <c r="M770" s="27"/>
      <c r="N770" s="27"/>
      <c r="O770" s="10"/>
      <c r="P770" s="10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s="32" customFormat="1">
      <c r="A771" s="42"/>
      <c r="B771" s="42"/>
      <c r="C771" s="42"/>
      <c r="D771" s="42"/>
      <c r="E771" s="28"/>
      <c r="F771" s="11"/>
      <c r="G771" s="28"/>
      <c r="H771" s="28"/>
      <c r="I771" s="28"/>
      <c r="J771" s="27"/>
      <c r="K771" s="27"/>
      <c r="L771" s="27"/>
      <c r="M771" s="27"/>
      <c r="N771" s="27"/>
      <c r="O771" s="10"/>
      <c r="P771" s="10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s="32" customFormat="1">
      <c r="A772" s="42"/>
      <c r="B772" s="42"/>
      <c r="C772" s="42"/>
      <c r="D772" s="42"/>
      <c r="E772" s="28"/>
      <c r="F772" s="11"/>
      <c r="G772" s="28"/>
      <c r="H772" s="28"/>
      <c r="I772" s="28"/>
      <c r="J772" s="27"/>
      <c r="K772" s="27"/>
      <c r="L772" s="27"/>
      <c r="M772" s="27"/>
      <c r="N772" s="27"/>
      <c r="O772" s="10"/>
      <c r="P772" s="10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s="32" customFormat="1">
      <c r="A773" s="42"/>
      <c r="B773" s="42"/>
      <c r="C773" s="42"/>
      <c r="D773" s="42"/>
      <c r="E773" s="28"/>
      <c r="F773" s="11"/>
      <c r="G773" s="28"/>
      <c r="H773" s="28"/>
      <c r="I773" s="28"/>
      <c r="J773" s="27"/>
      <c r="K773" s="27"/>
      <c r="L773" s="27"/>
      <c r="M773" s="27"/>
      <c r="N773" s="27"/>
      <c r="O773" s="10"/>
      <c r="P773" s="10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>
      <c r="H774" s="28"/>
      <c r="I774" s="28"/>
      <c r="J774" s="27"/>
      <c r="K774" s="27"/>
      <c r="L774" s="27"/>
      <c r="M774" s="27"/>
      <c r="N774" s="27"/>
      <c r="O774" s="10"/>
      <c r="P774" s="10"/>
    </row>
    <row r="775" spans="1:29">
      <c r="H775" s="28"/>
    </row>
    <row r="776" spans="1:29">
      <c r="H776" s="28"/>
    </row>
    <row r="777" spans="1:29">
      <c r="H777" s="28"/>
    </row>
    <row r="778" spans="1:29">
      <c r="H778" s="28"/>
    </row>
    <row r="779" spans="1:29">
      <c r="H779" s="28"/>
    </row>
    <row r="780" spans="1:29">
      <c r="H780" s="28"/>
    </row>
    <row r="781" spans="1:29">
      <c r="H781" s="28"/>
    </row>
    <row r="782" spans="1:29">
      <c r="H782" s="28"/>
    </row>
    <row r="783" spans="1:29">
      <c r="H783" s="28"/>
    </row>
    <row r="784" spans="1:29">
      <c r="H784" s="28"/>
    </row>
  </sheetData>
  <sortState ref="Q623:Q628">
    <sortCondition ref="Q610"/>
  </sortState>
  <phoneticPr fontId="17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workbookViewId="0">
      <selection activeCell="G446" sqref="G446:H541"/>
    </sheetView>
  </sheetViews>
  <sheetFormatPr baseColWidth="10" defaultRowHeight="15" x14ac:dyDescent="0"/>
  <cols>
    <col min="1" max="1" width="11.83203125" style="42" bestFit="1" customWidth="1"/>
    <col min="2" max="2" width="12.1640625" style="42" bestFit="1" customWidth="1"/>
    <col min="3" max="3" width="11.33203125" style="42" bestFit="1" customWidth="1"/>
    <col min="4" max="4" width="8" style="42" bestFit="1" customWidth="1"/>
    <col min="5" max="5" width="18.5" style="42" bestFit="1" customWidth="1"/>
    <col min="6" max="6" width="9.33203125" style="42" bestFit="1" customWidth="1"/>
    <col min="7" max="7" width="16.83203125" style="5" bestFit="1" customWidth="1"/>
    <col min="8" max="8" width="8.33203125" style="5" bestFit="1" customWidth="1"/>
  </cols>
  <sheetData>
    <row r="1" spans="1:8" ht="18">
      <c r="A1" s="45" t="s">
        <v>1262</v>
      </c>
    </row>
    <row r="2" spans="1:8">
      <c r="A2" s="22" t="s">
        <v>1819</v>
      </c>
      <c r="B2" s="22" t="s">
        <v>1825</v>
      </c>
      <c r="C2" s="22" t="s">
        <v>1257</v>
      </c>
      <c r="D2" s="22" t="s">
        <v>1938</v>
      </c>
      <c r="E2" s="22" t="s">
        <v>87</v>
      </c>
      <c r="F2" s="22" t="s">
        <v>88</v>
      </c>
      <c r="G2" s="46" t="s">
        <v>1937</v>
      </c>
      <c r="H2" s="47" t="s">
        <v>1936</v>
      </c>
    </row>
    <row r="3" spans="1:8">
      <c r="A3" s="42">
        <v>27</v>
      </c>
      <c r="B3" s="42">
        <v>1</v>
      </c>
      <c r="C3" s="42" t="s">
        <v>1263</v>
      </c>
      <c r="D3" s="42" t="s">
        <v>1264</v>
      </c>
      <c r="E3" s="42" t="s">
        <v>28</v>
      </c>
      <c r="F3" s="42" t="s">
        <v>29</v>
      </c>
      <c r="G3" s="5">
        <v>1.3379503731731093</v>
      </c>
      <c r="H3" s="5">
        <f>(G3*0.002)/0.67*1000</f>
        <v>3.9938817109645046</v>
      </c>
    </row>
    <row r="4" spans="1:8">
      <c r="A4" s="42">
        <v>28</v>
      </c>
      <c r="B4" s="42">
        <v>1</v>
      </c>
      <c r="C4" s="42" t="s">
        <v>1265</v>
      </c>
      <c r="D4" s="42" t="s">
        <v>1266</v>
      </c>
      <c r="E4" s="42" t="s">
        <v>30</v>
      </c>
      <c r="F4" s="42" t="s">
        <v>31</v>
      </c>
      <c r="G4" s="5">
        <v>0.5350629776655329</v>
      </c>
      <c r="H4" s="5">
        <f t="shared" ref="H4:H59" si="0">(G4*0.002)/0.67*1000</f>
        <v>1.597202918404576</v>
      </c>
    </row>
    <row r="5" spans="1:8">
      <c r="A5" s="42">
        <v>29</v>
      </c>
      <c r="B5" s="42">
        <v>1</v>
      </c>
      <c r="C5" s="42" t="s">
        <v>1267</v>
      </c>
      <c r="D5" s="42" t="s">
        <v>1266</v>
      </c>
      <c r="E5" s="42" t="s">
        <v>32</v>
      </c>
      <c r="F5" s="42" t="s">
        <v>33</v>
      </c>
      <c r="G5" s="5">
        <v>0.15192792140989453</v>
      </c>
      <c r="H5" s="5">
        <f t="shared" si="0"/>
        <v>0.45351618331311799</v>
      </c>
    </row>
    <row r="6" spans="1:8">
      <c r="A6" s="42">
        <v>30</v>
      </c>
      <c r="B6" s="42">
        <v>1</v>
      </c>
      <c r="C6" s="42" t="s">
        <v>1268</v>
      </c>
      <c r="D6" s="42" t="s">
        <v>1264</v>
      </c>
      <c r="E6" s="42" t="s">
        <v>34</v>
      </c>
      <c r="F6" s="42" t="s">
        <v>35</v>
      </c>
      <c r="G6" s="5">
        <v>0.42105675291825778</v>
      </c>
      <c r="H6" s="5">
        <f t="shared" si="0"/>
        <v>1.2568858296067396</v>
      </c>
    </row>
    <row r="7" spans="1:8">
      <c r="A7" s="42">
        <v>31</v>
      </c>
      <c r="B7" s="42">
        <v>1</v>
      </c>
      <c r="C7" s="42" t="s">
        <v>1269</v>
      </c>
      <c r="D7" s="42" t="s">
        <v>1270</v>
      </c>
      <c r="E7" s="42" t="s">
        <v>36</v>
      </c>
      <c r="F7" s="42" t="s">
        <v>37</v>
      </c>
      <c r="G7" s="5">
        <v>1.8449322103602595</v>
      </c>
      <c r="H7" s="5">
        <f t="shared" si="0"/>
        <v>5.5072603294336098</v>
      </c>
    </row>
    <row r="8" spans="1:8">
      <c r="A8" s="42">
        <v>32</v>
      </c>
      <c r="B8" s="42">
        <v>1</v>
      </c>
      <c r="C8" s="42" t="s">
        <v>1271</v>
      </c>
      <c r="D8" s="42" t="s">
        <v>1264</v>
      </c>
      <c r="E8" s="42" t="s">
        <v>38</v>
      </c>
      <c r="F8" s="42" t="s">
        <v>39</v>
      </c>
      <c r="G8" s="5">
        <v>1.590990373396862</v>
      </c>
      <c r="H8" s="5">
        <f t="shared" si="0"/>
        <v>4.7492249952145134</v>
      </c>
    </row>
    <row r="9" spans="1:8">
      <c r="A9" s="42">
        <v>33</v>
      </c>
      <c r="B9" s="42">
        <v>1</v>
      </c>
      <c r="C9" s="42" t="s">
        <v>1272</v>
      </c>
      <c r="D9" s="42" t="s">
        <v>1266</v>
      </c>
      <c r="E9" s="42" t="s">
        <v>208</v>
      </c>
      <c r="F9" s="42" t="s">
        <v>209</v>
      </c>
      <c r="G9" s="5">
        <v>1.1724220542262502</v>
      </c>
      <c r="H9" s="5">
        <f t="shared" si="0"/>
        <v>3.499767326048508</v>
      </c>
    </row>
    <row r="10" spans="1:8">
      <c r="A10" s="42">
        <v>34</v>
      </c>
      <c r="B10" s="42">
        <v>1</v>
      </c>
      <c r="C10" s="42" t="s">
        <v>1273</v>
      </c>
      <c r="D10" s="42" t="s">
        <v>1270</v>
      </c>
      <c r="E10" s="42" t="s">
        <v>210</v>
      </c>
      <c r="F10" s="42" t="s">
        <v>211</v>
      </c>
      <c r="G10" s="5">
        <v>1.6866785042610379</v>
      </c>
      <c r="H10" s="5">
        <f t="shared" si="0"/>
        <v>5.0348612067493663</v>
      </c>
    </row>
    <row r="11" spans="1:8">
      <c r="A11" s="42">
        <v>35</v>
      </c>
      <c r="B11" s="42">
        <v>1</v>
      </c>
      <c r="C11" s="42" t="s">
        <v>1274</v>
      </c>
      <c r="D11" s="42" t="s">
        <v>1264</v>
      </c>
      <c r="E11" s="42" t="s">
        <v>212</v>
      </c>
      <c r="F11" s="42" t="s">
        <v>213</v>
      </c>
      <c r="G11" s="5">
        <v>2.5136856896222484</v>
      </c>
      <c r="H11" s="5">
        <f t="shared" si="0"/>
        <v>7.5035393720067116</v>
      </c>
    </row>
    <row r="12" spans="1:8">
      <c r="A12" s="42">
        <v>36</v>
      </c>
      <c r="B12" s="42">
        <v>1</v>
      </c>
      <c r="C12" s="42" t="s">
        <v>1275</v>
      </c>
      <c r="D12" s="42" t="s">
        <v>1270</v>
      </c>
      <c r="E12" s="42" t="s">
        <v>214</v>
      </c>
      <c r="F12" s="42" t="s">
        <v>215</v>
      </c>
      <c r="G12" s="5">
        <v>1.4156052069198213</v>
      </c>
      <c r="H12" s="5">
        <f t="shared" si="0"/>
        <v>4.2256871848352873</v>
      </c>
    </row>
    <row r="13" spans="1:8">
      <c r="A13" s="42">
        <v>37</v>
      </c>
      <c r="B13" s="42">
        <v>1</v>
      </c>
      <c r="C13" s="42" t="s">
        <v>1276</v>
      </c>
      <c r="D13" s="42" t="s">
        <v>1266</v>
      </c>
      <c r="E13" s="42" t="s">
        <v>216</v>
      </c>
      <c r="F13" s="42" t="s">
        <v>217</v>
      </c>
      <c r="G13" s="5">
        <v>4.9766021977546666</v>
      </c>
      <c r="H13" s="5">
        <f t="shared" si="0"/>
        <v>14.855528948521393</v>
      </c>
    </row>
    <row r="14" spans="1:8">
      <c r="A14" s="42">
        <v>38</v>
      </c>
      <c r="B14" s="42">
        <v>1</v>
      </c>
      <c r="C14" s="42" t="s">
        <v>1277</v>
      </c>
      <c r="D14" s="42" t="s">
        <v>1270</v>
      </c>
      <c r="E14" s="42" t="s">
        <v>218</v>
      </c>
      <c r="F14" s="42" t="s">
        <v>219</v>
      </c>
      <c r="G14" s="5">
        <v>3.4116087041547614</v>
      </c>
      <c r="H14" s="5">
        <f t="shared" si="0"/>
        <v>10.183906579566452</v>
      </c>
    </row>
    <row r="15" spans="1:8">
      <c r="A15" s="42">
        <v>39</v>
      </c>
      <c r="B15" s="42">
        <v>1</v>
      </c>
      <c r="C15" s="42" t="s">
        <v>1278</v>
      </c>
      <c r="D15" s="42" t="s">
        <v>1270</v>
      </c>
      <c r="E15" s="42" t="s">
        <v>220</v>
      </c>
      <c r="F15" s="42" t="s">
        <v>221</v>
      </c>
      <c r="G15" s="5">
        <v>1.4129138098849354</v>
      </c>
      <c r="H15" s="5">
        <f t="shared" si="0"/>
        <v>4.2176531638356272</v>
      </c>
    </row>
    <row r="16" spans="1:8">
      <c r="A16" s="42">
        <v>40</v>
      </c>
      <c r="B16" s="42">
        <v>1</v>
      </c>
      <c r="C16" s="42" t="s">
        <v>1279</v>
      </c>
      <c r="D16" s="42" t="s">
        <v>1264</v>
      </c>
      <c r="E16" s="42" t="s">
        <v>222</v>
      </c>
      <c r="F16" s="42" t="s">
        <v>223</v>
      </c>
      <c r="G16" s="5">
        <v>0.43541202640537557</v>
      </c>
      <c r="H16" s="5">
        <f t="shared" si="0"/>
        <v>1.2997373922548525</v>
      </c>
    </row>
    <row r="17" spans="1:8">
      <c r="A17" s="42">
        <v>41</v>
      </c>
      <c r="B17" s="42">
        <v>1</v>
      </c>
      <c r="C17" s="42" t="s">
        <v>1280</v>
      </c>
      <c r="D17" s="42" t="s">
        <v>1264</v>
      </c>
      <c r="E17" s="42" t="s">
        <v>224</v>
      </c>
      <c r="F17" s="42" t="s">
        <v>225</v>
      </c>
      <c r="G17" s="5">
        <v>3.3407639883477493</v>
      </c>
      <c r="H17" s="5">
        <f t="shared" si="0"/>
        <v>9.9724298159634319</v>
      </c>
    </row>
    <row r="18" spans="1:8">
      <c r="A18" s="42">
        <v>42</v>
      </c>
      <c r="B18" s="42">
        <v>1</v>
      </c>
      <c r="C18" s="42" t="s">
        <v>1281</v>
      </c>
      <c r="D18" s="42" t="s">
        <v>1270</v>
      </c>
      <c r="E18" s="42" t="s">
        <v>226</v>
      </c>
      <c r="F18" s="42" t="s">
        <v>227</v>
      </c>
      <c r="G18" s="5">
        <v>2.7768209842020921</v>
      </c>
      <c r="H18" s="5">
        <f t="shared" si="0"/>
        <v>8.2890178632898284</v>
      </c>
    </row>
    <row r="19" spans="1:8">
      <c r="A19" s="42">
        <v>43</v>
      </c>
      <c r="B19" s="42">
        <v>1</v>
      </c>
      <c r="C19" s="42" t="s">
        <v>1282</v>
      </c>
      <c r="D19" s="42" t="s">
        <v>1264</v>
      </c>
      <c r="E19" s="42" t="s">
        <v>228</v>
      </c>
      <c r="F19" s="42" t="s">
        <v>229</v>
      </c>
      <c r="G19" s="5">
        <v>4.768452844753762</v>
      </c>
      <c r="H19" s="5">
        <f t="shared" si="0"/>
        <v>14.234187596279886</v>
      </c>
    </row>
    <row r="20" spans="1:8">
      <c r="A20" s="42">
        <v>44</v>
      </c>
      <c r="B20" s="42">
        <v>1</v>
      </c>
      <c r="C20" s="42" t="s">
        <v>1283</v>
      </c>
      <c r="D20" s="42" t="s">
        <v>1266</v>
      </c>
      <c r="E20" s="42" t="s">
        <v>230</v>
      </c>
      <c r="F20" s="42" t="s">
        <v>231</v>
      </c>
      <c r="G20" s="5">
        <v>2.8199125016605482</v>
      </c>
      <c r="H20" s="5">
        <f t="shared" si="0"/>
        <v>8.4176492586882024</v>
      </c>
    </row>
    <row r="21" spans="1:8">
      <c r="A21" s="42">
        <v>45</v>
      </c>
      <c r="B21" s="42">
        <v>1</v>
      </c>
      <c r="C21" s="42" t="s">
        <v>1284</v>
      </c>
      <c r="D21" s="42" t="s">
        <v>1266</v>
      </c>
      <c r="E21" s="42" t="s">
        <v>232</v>
      </c>
      <c r="F21" s="42" t="s">
        <v>233</v>
      </c>
      <c r="G21" s="5">
        <v>1.5791705838922421</v>
      </c>
      <c r="H21" s="5">
        <f t="shared" si="0"/>
        <v>4.7139420414693785</v>
      </c>
    </row>
    <row r="22" spans="1:8">
      <c r="A22" s="42">
        <v>46</v>
      </c>
      <c r="B22" s="42">
        <v>1</v>
      </c>
      <c r="C22" s="42" t="s">
        <v>1285</v>
      </c>
      <c r="D22" s="42" t="s">
        <v>1270</v>
      </c>
      <c r="E22" s="42" t="s">
        <v>234</v>
      </c>
      <c r="F22" s="42" t="s">
        <v>235</v>
      </c>
      <c r="G22" s="5">
        <v>1.4657831421301877</v>
      </c>
      <c r="H22" s="5">
        <f t="shared" si="0"/>
        <v>4.3754720660602615</v>
      </c>
    </row>
    <row r="23" spans="1:8">
      <c r="A23" s="42">
        <v>47</v>
      </c>
      <c r="B23" s="42">
        <v>1</v>
      </c>
      <c r="C23" s="42" t="s">
        <v>1286</v>
      </c>
      <c r="D23" s="42" t="s">
        <v>1270</v>
      </c>
      <c r="E23" s="42" t="s">
        <v>236</v>
      </c>
      <c r="F23" s="42" t="s">
        <v>237</v>
      </c>
      <c r="G23" s="5">
        <v>2.5926595547528577</v>
      </c>
      <c r="H23" s="5">
        <f t="shared" si="0"/>
        <v>7.7392822529936041</v>
      </c>
    </row>
    <row r="24" spans="1:8">
      <c r="A24" s="42">
        <v>48</v>
      </c>
      <c r="B24" s="42">
        <v>1</v>
      </c>
      <c r="C24" s="42" t="s">
        <v>1287</v>
      </c>
      <c r="D24" s="42" t="s">
        <v>1266</v>
      </c>
      <c r="E24" s="42" t="s">
        <v>238</v>
      </c>
      <c r="F24" s="42" t="s">
        <v>239</v>
      </c>
      <c r="G24" s="5">
        <v>1.8669997614606177</v>
      </c>
      <c r="H24" s="5">
        <f t="shared" si="0"/>
        <v>5.5731336163003515</v>
      </c>
    </row>
    <row r="25" spans="1:8">
      <c r="A25" s="42">
        <v>49</v>
      </c>
      <c r="B25" s="42">
        <v>1</v>
      </c>
      <c r="C25" s="42" t="s">
        <v>1288</v>
      </c>
      <c r="D25" s="42" t="s">
        <v>1266</v>
      </c>
      <c r="E25" s="42" t="s">
        <v>240</v>
      </c>
      <c r="F25" s="42" t="s">
        <v>241</v>
      </c>
      <c r="G25" s="5">
        <v>0.62177117395966341</v>
      </c>
      <c r="H25" s="5">
        <f t="shared" si="0"/>
        <v>1.8560333551034729</v>
      </c>
    </row>
    <row r="26" spans="1:8">
      <c r="A26" s="42">
        <v>50</v>
      </c>
      <c r="B26" s="42">
        <v>1</v>
      </c>
      <c r="C26" s="42" t="s">
        <v>1289</v>
      </c>
      <c r="D26" s="42" t="s">
        <v>1270</v>
      </c>
      <c r="E26" s="42" t="s">
        <v>242</v>
      </c>
      <c r="F26" s="42" t="s">
        <v>243</v>
      </c>
      <c r="G26" s="5">
        <v>0.97112192769369321</v>
      </c>
      <c r="H26" s="5">
        <f t="shared" si="0"/>
        <v>2.8988714259513233</v>
      </c>
    </row>
    <row r="27" spans="1:8">
      <c r="A27" s="42">
        <v>51</v>
      </c>
      <c r="B27" s="42">
        <v>1</v>
      </c>
      <c r="C27" s="42" t="s">
        <v>1290</v>
      </c>
      <c r="D27" s="42" t="s">
        <v>1264</v>
      </c>
      <c r="E27" s="42" t="s">
        <v>244</v>
      </c>
      <c r="F27" s="42" t="s">
        <v>245</v>
      </c>
      <c r="G27" s="5">
        <v>1.4757526543549799</v>
      </c>
      <c r="H27" s="5">
        <f t="shared" si="0"/>
        <v>4.4052318040447158</v>
      </c>
    </row>
    <row r="28" spans="1:8">
      <c r="A28" s="42">
        <v>52</v>
      </c>
      <c r="B28" s="42">
        <v>1</v>
      </c>
      <c r="C28" s="42" t="s">
        <v>1291</v>
      </c>
      <c r="D28" s="42" t="s">
        <v>1264</v>
      </c>
      <c r="E28" s="42" t="s">
        <v>246</v>
      </c>
      <c r="F28" s="42" t="s">
        <v>247</v>
      </c>
      <c r="G28" s="5">
        <v>1.4860038523731955</v>
      </c>
      <c r="H28" s="5">
        <f t="shared" si="0"/>
        <v>4.4358323951438674</v>
      </c>
    </row>
    <row r="29" spans="1:8">
      <c r="A29" s="42">
        <v>53</v>
      </c>
      <c r="B29" s="42">
        <v>1</v>
      </c>
      <c r="C29" s="42" t="s">
        <v>1292</v>
      </c>
      <c r="D29" s="42" t="s">
        <v>1270</v>
      </c>
      <c r="E29" s="42" t="s">
        <v>248</v>
      </c>
      <c r="F29" s="42" t="s">
        <v>249</v>
      </c>
      <c r="G29" s="5">
        <v>2.857334460334144</v>
      </c>
      <c r="H29" s="5">
        <f t="shared" si="0"/>
        <v>8.5293565980123702</v>
      </c>
    </row>
    <row r="30" spans="1:8">
      <c r="A30" s="42">
        <v>54</v>
      </c>
      <c r="B30" s="42">
        <v>1</v>
      </c>
      <c r="C30" s="42" t="s">
        <v>1293</v>
      </c>
      <c r="D30" s="42" t="s">
        <v>1270</v>
      </c>
      <c r="E30" s="42" t="s">
        <v>250</v>
      </c>
      <c r="F30" s="42" t="s">
        <v>251</v>
      </c>
      <c r="G30" s="5">
        <v>2.476535500494438</v>
      </c>
      <c r="H30" s="5">
        <f t="shared" si="0"/>
        <v>7.3926432850580239</v>
      </c>
    </row>
    <row r="31" spans="1:8">
      <c r="A31" s="42">
        <v>55</v>
      </c>
      <c r="B31" s="42">
        <v>1</v>
      </c>
      <c r="C31" s="42" t="s">
        <v>1294</v>
      </c>
      <c r="D31" s="42" t="s">
        <v>1270</v>
      </c>
      <c r="E31" s="42" t="s">
        <v>252</v>
      </c>
      <c r="F31" s="42" t="s">
        <v>253</v>
      </c>
      <c r="G31" s="5">
        <v>1.9206874186157783</v>
      </c>
      <c r="H31" s="5">
        <f t="shared" si="0"/>
        <v>5.7333952794500842</v>
      </c>
    </row>
    <row r="32" spans="1:8">
      <c r="A32" s="42">
        <v>56</v>
      </c>
      <c r="B32" s="42">
        <v>1</v>
      </c>
      <c r="C32" s="42" t="s">
        <v>1295</v>
      </c>
      <c r="D32" s="42" t="s">
        <v>1266</v>
      </c>
      <c r="E32" s="42" t="s">
        <v>254</v>
      </c>
      <c r="F32" s="42" t="s">
        <v>255</v>
      </c>
      <c r="G32" s="5">
        <v>1.3961188751074838</v>
      </c>
      <c r="H32" s="5">
        <f t="shared" si="0"/>
        <v>4.1675190301715936</v>
      </c>
    </row>
    <row r="33" spans="1:8">
      <c r="A33" s="42">
        <v>57</v>
      </c>
      <c r="B33" s="42">
        <v>1</v>
      </c>
      <c r="C33" s="42" t="s">
        <v>1296</v>
      </c>
      <c r="D33" s="42" t="s">
        <v>1264</v>
      </c>
      <c r="E33" s="42" t="s">
        <v>256</v>
      </c>
      <c r="F33" s="42" t="s">
        <v>257</v>
      </c>
      <c r="G33" s="5">
        <v>0.79257344485353598</v>
      </c>
      <c r="H33" s="5">
        <f t="shared" si="0"/>
        <v>2.3658908801598089</v>
      </c>
    </row>
    <row r="34" spans="1:8">
      <c r="A34" s="42">
        <v>58</v>
      </c>
      <c r="B34" s="42">
        <v>1</v>
      </c>
      <c r="C34" s="42" t="s">
        <v>1297</v>
      </c>
      <c r="D34" s="42" t="s">
        <v>1266</v>
      </c>
      <c r="E34" s="42" t="s">
        <v>258</v>
      </c>
      <c r="F34" s="42" t="s">
        <v>259</v>
      </c>
      <c r="G34" s="5">
        <v>1.9390423775688377</v>
      </c>
      <c r="H34" s="5">
        <f t="shared" si="0"/>
        <v>5.7881862016980223</v>
      </c>
    </row>
    <row r="35" spans="1:8">
      <c r="A35" s="42">
        <v>59</v>
      </c>
      <c r="B35" s="42">
        <v>1</v>
      </c>
      <c r="C35" s="42" t="s">
        <v>1298</v>
      </c>
      <c r="D35" s="42" t="s">
        <v>1270</v>
      </c>
      <c r="E35" s="42" t="s">
        <v>260</v>
      </c>
      <c r="F35" s="42" t="s">
        <v>261</v>
      </c>
      <c r="G35" s="5">
        <v>3.4774441902508908</v>
      </c>
      <c r="H35" s="5">
        <f t="shared" si="0"/>
        <v>10.380430418659374</v>
      </c>
    </row>
    <row r="36" spans="1:8">
      <c r="A36" s="42">
        <v>60</v>
      </c>
      <c r="B36" s="42">
        <v>1</v>
      </c>
      <c r="C36" s="42" t="s">
        <v>1299</v>
      </c>
      <c r="D36" s="42" t="s">
        <v>1266</v>
      </c>
      <c r="E36" s="42" t="s">
        <v>262</v>
      </c>
      <c r="F36" s="42" t="s">
        <v>40</v>
      </c>
      <c r="G36" s="5">
        <v>1.5081872810654635</v>
      </c>
      <c r="H36" s="5">
        <f t="shared" si="0"/>
        <v>4.5020515852700402</v>
      </c>
    </row>
    <row r="37" spans="1:8">
      <c r="A37" s="42">
        <v>61</v>
      </c>
      <c r="B37" s="42">
        <v>1</v>
      </c>
      <c r="C37" s="42" t="s">
        <v>1300</v>
      </c>
      <c r="D37" s="42" t="s">
        <v>1270</v>
      </c>
      <c r="E37" s="42" t="s">
        <v>41</v>
      </c>
      <c r="F37" s="42" t="s">
        <v>42</v>
      </c>
      <c r="G37" s="5">
        <v>2.9792900434111704</v>
      </c>
      <c r="H37" s="5">
        <f t="shared" si="0"/>
        <v>8.8934031146602095</v>
      </c>
    </row>
    <row r="38" spans="1:8">
      <c r="A38" s="42">
        <v>62</v>
      </c>
      <c r="B38" s="42">
        <v>1</v>
      </c>
      <c r="C38" s="42" t="s">
        <v>1301</v>
      </c>
      <c r="D38" s="42" t="s">
        <v>1266</v>
      </c>
      <c r="E38" s="42" t="s">
        <v>43</v>
      </c>
      <c r="F38" s="42" t="s">
        <v>44</v>
      </c>
      <c r="G38" s="5">
        <v>3.5142284602122422</v>
      </c>
      <c r="H38" s="5">
        <f t="shared" si="0"/>
        <v>10.490234209588783</v>
      </c>
    </row>
    <row r="39" spans="1:8">
      <c r="A39" s="42">
        <v>63</v>
      </c>
      <c r="B39" s="42">
        <v>1</v>
      </c>
      <c r="C39" s="42" t="s">
        <v>1302</v>
      </c>
      <c r="D39" s="42" t="s">
        <v>1264</v>
      </c>
      <c r="E39" s="42" t="s">
        <v>45</v>
      </c>
      <c r="F39" s="42" t="s">
        <v>46</v>
      </c>
      <c r="G39" s="5">
        <v>0.13269464476470405</v>
      </c>
      <c r="H39" s="5">
        <f t="shared" si="0"/>
        <v>0.3961034172080718</v>
      </c>
    </row>
    <row r="40" spans="1:8">
      <c r="A40" s="42">
        <v>64</v>
      </c>
      <c r="C40" s="42" t="s">
        <v>1303</v>
      </c>
      <c r="D40" s="42" t="s">
        <v>1264</v>
      </c>
      <c r="E40" s="42" t="s">
        <v>47</v>
      </c>
      <c r="F40" s="42" t="s">
        <v>48</v>
      </c>
      <c r="G40" s="5">
        <v>2.4548979397488422</v>
      </c>
      <c r="H40" s="5">
        <f t="shared" si="0"/>
        <v>7.3280535514890808</v>
      </c>
    </row>
    <row r="41" spans="1:8">
      <c r="A41" s="42">
        <v>65</v>
      </c>
      <c r="C41" s="42" t="s">
        <v>1304</v>
      </c>
      <c r="D41" s="42" t="s">
        <v>1266</v>
      </c>
      <c r="E41" s="42" t="s">
        <v>49</v>
      </c>
      <c r="F41" s="42" t="s">
        <v>50</v>
      </c>
      <c r="G41" s="5">
        <v>3.9423681833990525</v>
      </c>
      <c r="H41" s="5">
        <f t="shared" si="0"/>
        <v>11.768263234027023</v>
      </c>
    </row>
    <row r="42" spans="1:8">
      <c r="A42" s="42">
        <v>66</v>
      </c>
      <c r="C42" s="42" t="s">
        <v>1305</v>
      </c>
      <c r="D42" s="42" t="s">
        <v>1270</v>
      </c>
      <c r="E42" s="42" t="s">
        <v>51</v>
      </c>
      <c r="F42" s="42" t="s">
        <v>52</v>
      </c>
      <c r="G42" s="5">
        <v>2.8382513970877197</v>
      </c>
      <c r="H42" s="5">
        <f t="shared" si="0"/>
        <v>8.4723922301125967</v>
      </c>
    </row>
    <row r="43" spans="1:8">
      <c r="A43" s="42">
        <v>67</v>
      </c>
      <c r="C43" s="42" t="s">
        <v>1306</v>
      </c>
      <c r="D43" s="42" t="s">
        <v>1266</v>
      </c>
      <c r="E43" s="42" t="s">
        <v>53</v>
      </c>
      <c r="F43" s="42" t="s">
        <v>54</v>
      </c>
      <c r="G43" s="5">
        <v>12.4197458969217</v>
      </c>
      <c r="H43" s="5">
        <f t="shared" si="0"/>
        <v>37.073868349020003</v>
      </c>
    </row>
    <row r="44" spans="1:8">
      <c r="A44" s="42">
        <v>68</v>
      </c>
      <c r="C44" s="42" t="s">
        <v>1307</v>
      </c>
      <c r="D44" s="42" t="s">
        <v>1264</v>
      </c>
      <c r="E44" s="42" t="s">
        <v>55</v>
      </c>
      <c r="F44" s="42" t="s">
        <v>56</v>
      </c>
      <c r="G44" s="5">
        <v>1.0293657070698088</v>
      </c>
      <c r="H44" s="5">
        <f t="shared" si="0"/>
        <v>3.0727334539397271</v>
      </c>
    </row>
    <row r="45" spans="1:8">
      <c r="A45" s="42">
        <v>69</v>
      </c>
      <c r="C45" s="42" t="s">
        <v>1308</v>
      </c>
      <c r="D45" s="42" t="s">
        <v>1270</v>
      </c>
      <c r="E45" s="42" t="s">
        <v>57</v>
      </c>
      <c r="F45" s="42" t="s">
        <v>58</v>
      </c>
      <c r="G45" s="5">
        <v>1.2528823219861829</v>
      </c>
      <c r="H45" s="5">
        <f t="shared" si="0"/>
        <v>3.7399472298095007</v>
      </c>
    </row>
    <row r="46" spans="1:8">
      <c r="A46" s="42">
        <v>70</v>
      </c>
      <c r="C46" s="42" t="s">
        <v>1309</v>
      </c>
      <c r="D46" s="42" t="s">
        <v>1270</v>
      </c>
      <c r="E46" s="42" t="s">
        <v>59</v>
      </c>
      <c r="F46" s="42" t="s">
        <v>60</v>
      </c>
      <c r="G46" s="5">
        <v>6.2522820068834282</v>
      </c>
      <c r="H46" s="5">
        <f t="shared" si="0"/>
        <v>18.663528378756499</v>
      </c>
    </row>
    <row r="47" spans="1:8">
      <c r="A47" s="42">
        <v>79</v>
      </c>
      <c r="B47" s="42">
        <v>1</v>
      </c>
      <c r="C47" s="42" t="s">
        <v>1310</v>
      </c>
      <c r="D47" s="42" t="s">
        <v>1270</v>
      </c>
      <c r="E47" s="42" t="s">
        <v>69</v>
      </c>
      <c r="F47" s="42" t="s">
        <v>70</v>
      </c>
      <c r="G47" s="5">
        <v>3.6888560583022301</v>
      </c>
      <c r="H47" s="5">
        <f t="shared" si="0"/>
        <v>11.011510621797701</v>
      </c>
    </row>
    <row r="48" spans="1:8">
      <c r="A48" s="42">
        <v>80</v>
      </c>
      <c r="B48" s="42">
        <v>1</v>
      </c>
      <c r="C48" s="42" t="s">
        <v>1311</v>
      </c>
      <c r="D48" s="42" t="s">
        <v>1266</v>
      </c>
      <c r="E48" s="42" t="s">
        <v>71</v>
      </c>
      <c r="F48" s="42" t="s">
        <v>72</v>
      </c>
      <c r="G48" s="5">
        <v>4.8737270929861936</v>
      </c>
      <c r="H48" s="5">
        <f t="shared" si="0"/>
        <v>14.548439083540876</v>
      </c>
    </row>
    <row r="49" spans="1:8">
      <c r="A49" s="42">
        <v>81</v>
      </c>
      <c r="B49" s="42">
        <v>1</v>
      </c>
      <c r="C49" s="42" t="s">
        <v>1268</v>
      </c>
      <c r="D49" s="42" t="s">
        <v>1264</v>
      </c>
      <c r="E49" s="42" t="s">
        <v>73</v>
      </c>
      <c r="F49" s="42" t="s">
        <v>74</v>
      </c>
      <c r="G49" s="5">
        <v>2.7980459477685113</v>
      </c>
      <c r="H49" s="5">
        <f t="shared" si="0"/>
        <v>8.3523759634880932</v>
      </c>
    </row>
    <row r="50" spans="1:8">
      <c r="A50" s="42">
        <v>82</v>
      </c>
      <c r="B50" s="42">
        <v>1</v>
      </c>
      <c r="C50" s="42" t="s">
        <v>1312</v>
      </c>
      <c r="D50" s="42" t="s">
        <v>1264</v>
      </c>
      <c r="E50" s="42" t="s">
        <v>75</v>
      </c>
      <c r="F50" s="42" t="s">
        <v>76</v>
      </c>
      <c r="G50" s="5">
        <v>3.1905151228860253</v>
      </c>
      <c r="H50" s="5">
        <f t="shared" si="0"/>
        <v>9.5239257399582833</v>
      </c>
    </row>
    <row r="51" spans="1:8">
      <c r="A51" s="42">
        <v>83</v>
      </c>
      <c r="B51" s="42">
        <v>1</v>
      </c>
      <c r="C51" s="42" t="s">
        <v>1564</v>
      </c>
      <c r="D51" s="42" t="s">
        <v>1270</v>
      </c>
      <c r="E51" s="42" t="s">
        <v>77</v>
      </c>
      <c r="F51" s="42" t="s">
        <v>78</v>
      </c>
      <c r="G51" s="5">
        <v>7.6418961110536738</v>
      </c>
      <c r="H51" s="5">
        <f t="shared" si="0"/>
        <v>22.811630182249772</v>
      </c>
    </row>
    <row r="52" spans="1:8">
      <c r="A52" s="42">
        <v>84</v>
      </c>
      <c r="B52" s="42">
        <v>1</v>
      </c>
      <c r="C52" s="42" t="s">
        <v>1565</v>
      </c>
      <c r="D52" s="42" t="s">
        <v>1266</v>
      </c>
      <c r="E52" s="42" t="s">
        <v>79</v>
      </c>
      <c r="F52" s="42" t="s">
        <v>80</v>
      </c>
      <c r="G52" s="5">
        <v>3.7364770897842057</v>
      </c>
      <c r="H52" s="5">
        <f t="shared" si="0"/>
        <v>11.153662954579719</v>
      </c>
    </row>
    <row r="53" spans="1:8">
      <c r="A53" s="42">
        <v>85</v>
      </c>
      <c r="B53" s="42">
        <v>1</v>
      </c>
      <c r="C53" s="42" t="s">
        <v>1566</v>
      </c>
      <c r="D53" s="42" t="s">
        <v>1266</v>
      </c>
      <c r="E53" s="42" t="s">
        <v>81</v>
      </c>
      <c r="F53" s="42" t="s">
        <v>82</v>
      </c>
      <c r="G53" s="5">
        <v>5.3946066047213339</v>
      </c>
      <c r="H53" s="5">
        <f t="shared" si="0"/>
        <v>16.103303297675623</v>
      </c>
    </row>
    <row r="54" spans="1:8">
      <c r="A54" s="42">
        <v>86</v>
      </c>
      <c r="B54" s="42">
        <v>1</v>
      </c>
      <c r="C54" s="42" t="s">
        <v>1567</v>
      </c>
      <c r="D54" s="42" t="s">
        <v>1270</v>
      </c>
      <c r="E54" s="42" t="s">
        <v>83</v>
      </c>
      <c r="F54" s="42" t="s">
        <v>299</v>
      </c>
      <c r="G54" s="5">
        <v>7.2415219773053341</v>
      </c>
      <c r="H54" s="5">
        <f t="shared" si="0"/>
        <v>21.616483514344282</v>
      </c>
    </row>
    <row r="55" spans="1:8">
      <c r="A55" s="42">
        <v>87</v>
      </c>
      <c r="B55" s="42">
        <v>1</v>
      </c>
      <c r="C55" s="42" t="s">
        <v>1568</v>
      </c>
      <c r="D55" s="42" t="s">
        <v>1264</v>
      </c>
      <c r="E55" s="42" t="s">
        <v>300</v>
      </c>
      <c r="F55" s="42" t="s">
        <v>301</v>
      </c>
      <c r="G55" s="5">
        <v>2.478126131203485</v>
      </c>
      <c r="H55" s="5">
        <f t="shared" si="0"/>
        <v>7.3973914364283129</v>
      </c>
    </row>
    <row r="56" spans="1:8">
      <c r="A56" s="42">
        <v>88</v>
      </c>
      <c r="B56" s="42">
        <v>1</v>
      </c>
      <c r="C56" s="42" t="s">
        <v>1569</v>
      </c>
      <c r="D56" s="42" t="s">
        <v>1270</v>
      </c>
      <c r="E56" s="42" t="s">
        <v>302</v>
      </c>
      <c r="F56" s="42" t="s">
        <v>303</v>
      </c>
      <c r="G56" s="5">
        <v>0.79756162827191879</v>
      </c>
      <c r="H56" s="5">
        <f t="shared" si="0"/>
        <v>2.3807809799161754</v>
      </c>
    </row>
    <row r="57" spans="1:8">
      <c r="A57" s="42">
        <v>89</v>
      </c>
      <c r="B57" s="42">
        <v>1</v>
      </c>
      <c r="C57" s="42" t="s">
        <v>1570</v>
      </c>
      <c r="D57" s="42" t="s">
        <v>1266</v>
      </c>
      <c r="E57" s="42" t="s">
        <v>304</v>
      </c>
      <c r="F57" s="42" t="s">
        <v>305</v>
      </c>
      <c r="G57" s="5">
        <v>8.5935012483511048</v>
      </c>
      <c r="H57" s="5">
        <f t="shared" si="0"/>
        <v>25.652242532391359</v>
      </c>
    </row>
    <row r="58" spans="1:8">
      <c r="A58" s="42">
        <v>90</v>
      </c>
      <c r="B58" s="42">
        <v>1</v>
      </c>
      <c r="C58" s="42" t="s">
        <v>1571</v>
      </c>
      <c r="D58" s="42" t="s">
        <v>1270</v>
      </c>
      <c r="E58" s="42" t="s">
        <v>306</v>
      </c>
      <c r="F58" s="42" t="s">
        <v>307</v>
      </c>
      <c r="G58" s="5">
        <v>1.5002510879615905</v>
      </c>
      <c r="H58" s="5">
        <f t="shared" si="0"/>
        <v>4.4783614566017622</v>
      </c>
    </row>
    <row r="59" spans="1:8">
      <c r="A59" s="42">
        <v>91</v>
      </c>
      <c r="B59" s="42">
        <v>1</v>
      </c>
      <c r="C59" s="42" t="s">
        <v>1572</v>
      </c>
      <c r="D59" s="42" t="s">
        <v>1266</v>
      </c>
      <c r="E59" s="42" t="s">
        <v>308</v>
      </c>
      <c r="F59" s="42" t="s">
        <v>309</v>
      </c>
      <c r="G59" s="5">
        <v>9.608998614803312</v>
      </c>
      <c r="H59" s="5">
        <f t="shared" si="0"/>
        <v>28.683577954636753</v>
      </c>
    </row>
    <row r="60" spans="1:8">
      <c r="A60" s="42">
        <v>92</v>
      </c>
      <c r="B60" s="42">
        <v>1</v>
      </c>
      <c r="C60" s="42" t="s">
        <v>1573</v>
      </c>
      <c r="D60" s="42" t="s">
        <v>1266</v>
      </c>
      <c r="E60" s="42" t="s">
        <v>310</v>
      </c>
      <c r="F60" s="42" t="s">
        <v>311</v>
      </c>
      <c r="G60" s="5">
        <v>0.61627653835994012</v>
      </c>
      <c r="H60" s="5">
        <f t="shared" ref="H60:H101" si="1">(G60*0.002)/0.67*1000</f>
        <v>1.8396314577908657</v>
      </c>
    </row>
    <row r="61" spans="1:8">
      <c r="A61" s="42">
        <v>93</v>
      </c>
      <c r="B61" s="42">
        <v>1</v>
      </c>
      <c r="C61" s="42" t="s">
        <v>1574</v>
      </c>
      <c r="D61" s="42" t="s">
        <v>1270</v>
      </c>
      <c r="E61" s="42" t="s">
        <v>312</v>
      </c>
      <c r="F61" s="42" t="s">
        <v>313</v>
      </c>
      <c r="G61" s="5">
        <v>0.94755078890067201</v>
      </c>
      <c r="H61" s="5">
        <f t="shared" si="1"/>
        <v>2.8285098176139463</v>
      </c>
    </row>
    <row r="62" spans="1:8">
      <c r="A62" s="42">
        <v>94</v>
      </c>
      <c r="B62" s="42">
        <v>1</v>
      </c>
      <c r="C62" s="42" t="s">
        <v>1575</v>
      </c>
      <c r="D62" s="42" t="s">
        <v>1264</v>
      </c>
      <c r="E62" s="42" t="s">
        <v>314</v>
      </c>
      <c r="F62" s="42" t="s">
        <v>315</v>
      </c>
      <c r="G62" s="5">
        <v>2.1014911894564299</v>
      </c>
      <c r="H62" s="5">
        <f t="shared" si="1"/>
        <v>6.2731080282281484</v>
      </c>
    </row>
    <row r="63" spans="1:8">
      <c r="A63" s="42">
        <v>95</v>
      </c>
      <c r="B63" s="42">
        <v>1</v>
      </c>
      <c r="C63" s="42" t="s">
        <v>1576</v>
      </c>
      <c r="D63" s="42" t="s">
        <v>1264</v>
      </c>
      <c r="E63" s="42" t="s">
        <v>316</v>
      </c>
      <c r="F63" s="42" t="s">
        <v>317</v>
      </c>
      <c r="G63" s="5">
        <v>1.8228863518700025</v>
      </c>
      <c r="H63" s="5">
        <f t="shared" si="1"/>
        <v>5.4414517966268727</v>
      </c>
    </row>
    <row r="64" spans="1:8">
      <c r="A64" s="42">
        <v>96</v>
      </c>
      <c r="B64" s="42">
        <v>1</v>
      </c>
      <c r="C64" s="42" t="s">
        <v>1577</v>
      </c>
      <c r="D64" s="42" t="s">
        <v>1270</v>
      </c>
      <c r="E64" s="42" t="s">
        <v>318</v>
      </c>
      <c r="F64" s="42" t="s">
        <v>319</v>
      </c>
      <c r="G64" s="5">
        <v>2.7689983902000517</v>
      </c>
      <c r="H64" s="5">
        <f t="shared" si="1"/>
        <v>8.265666836418065</v>
      </c>
    </row>
    <row r="65" spans="1:8">
      <c r="A65" s="42">
        <v>97</v>
      </c>
      <c r="B65" s="42">
        <v>1</v>
      </c>
      <c r="C65" s="42" t="s">
        <v>1578</v>
      </c>
      <c r="D65" s="42" t="s">
        <v>1270</v>
      </c>
      <c r="E65" s="42" t="s">
        <v>320</v>
      </c>
      <c r="F65" s="42" t="s">
        <v>321</v>
      </c>
      <c r="G65" s="5">
        <v>0.77980735534556433</v>
      </c>
      <c r="H65" s="5">
        <f t="shared" si="1"/>
        <v>2.3277831502852666</v>
      </c>
    </row>
    <row r="66" spans="1:8">
      <c r="A66" s="42">
        <v>98</v>
      </c>
      <c r="B66" s="42">
        <v>1</v>
      </c>
      <c r="C66" s="42" t="s">
        <v>1579</v>
      </c>
      <c r="D66" s="42" t="s">
        <v>1266</v>
      </c>
      <c r="E66" s="42" t="s">
        <v>322</v>
      </c>
      <c r="F66" s="42" t="s">
        <v>323</v>
      </c>
      <c r="G66" s="5">
        <v>4.9453953578943848</v>
      </c>
      <c r="H66" s="5">
        <f t="shared" si="1"/>
        <v>14.762374202669806</v>
      </c>
    </row>
    <row r="67" spans="1:8">
      <c r="A67" s="42">
        <v>99</v>
      </c>
      <c r="B67" s="42">
        <v>1</v>
      </c>
      <c r="C67" s="42" t="s">
        <v>1580</v>
      </c>
      <c r="D67" s="42" t="s">
        <v>1264</v>
      </c>
      <c r="E67" s="42" t="s">
        <v>324</v>
      </c>
      <c r="F67" s="42" t="s">
        <v>325</v>
      </c>
      <c r="G67" s="5">
        <v>4.0382872788283963</v>
      </c>
      <c r="H67" s="5">
        <f t="shared" si="1"/>
        <v>12.054588892025064</v>
      </c>
    </row>
    <row r="68" spans="1:8">
      <c r="A68" s="42">
        <v>100</v>
      </c>
      <c r="B68" s="42">
        <v>1</v>
      </c>
      <c r="C68" s="42" t="s">
        <v>1581</v>
      </c>
      <c r="D68" s="42" t="s">
        <v>1266</v>
      </c>
      <c r="E68" s="42" t="s">
        <v>326</v>
      </c>
      <c r="F68" s="42" t="s">
        <v>327</v>
      </c>
      <c r="G68" s="5">
        <v>1.9483316102396131</v>
      </c>
      <c r="H68" s="5">
        <f t="shared" si="1"/>
        <v>5.8159152544466055</v>
      </c>
    </row>
    <row r="69" spans="1:8">
      <c r="A69" s="42">
        <v>101</v>
      </c>
      <c r="B69" s="42">
        <v>1</v>
      </c>
      <c r="C69" s="42" t="s">
        <v>1582</v>
      </c>
      <c r="D69" s="42" t="s">
        <v>1266</v>
      </c>
      <c r="E69" s="42" t="s">
        <v>328</v>
      </c>
      <c r="F69" s="42" t="s">
        <v>329</v>
      </c>
      <c r="G69" s="5" t="e">
        <v>#VALUE!</v>
      </c>
      <c r="H69" s="5" t="e">
        <f t="shared" si="1"/>
        <v>#VALUE!</v>
      </c>
    </row>
    <row r="70" spans="1:8">
      <c r="A70" s="42">
        <v>102</v>
      </c>
      <c r="B70" s="42">
        <v>1</v>
      </c>
      <c r="C70" s="42" t="s">
        <v>1583</v>
      </c>
      <c r="D70" s="42" t="s">
        <v>1264</v>
      </c>
      <c r="E70" s="42" t="s">
        <v>330</v>
      </c>
      <c r="F70" s="42" t="s">
        <v>331</v>
      </c>
      <c r="G70" s="5">
        <v>2.8841536143221469</v>
      </c>
      <c r="H70" s="5">
        <f t="shared" si="1"/>
        <v>8.6094137740959606</v>
      </c>
    </row>
    <row r="71" spans="1:8">
      <c r="A71" s="42">
        <v>103</v>
      </c>
      <c r="B71" s="42">
        <v>1</v>
      </c>
      <c r="C71" s="42" t="s">
        <v>1584</v>
      </c>
      <c r="D71" s="42" t="s">
        <v>1270</v>
      </c>
      <c r="E71" s="42" t="s">
        <v>332</v>
      </c>
      <c r="F71" s="42" t="s">
        <v>333</v>
      </c>
      <c r="G71" s="5">
        <v>2.2374340810831224</v>
      </c>
      <c r="H71" s="5">
        <f t="shared" si="1"/>
        <v>6.6789077047257379</v>
      </c>
    </row>
    <row r="72" spans="1:8">
      <c r="A72" s="42">
        <v>104</v>
      </c>
      <c r="B72" s="42">
        <v>1</v>
      </c>
      <c r="C72" s="42" t="s">
        <v>1585</v>
      </c>
      <c r="D72" s="42" t="s">
        <v>1266</v>
      </c>
      <c r="E72" s="42" t="s">
        <v>334</v>
      </c>
      <c r="F72" s="42" t="s">
        <v>335</v>
      </c>
      <c r="G72" s="5">
        <v>7.1536394719090275</v>
      </c>
      <c r="H72" s="5">
        <f t="shared" si="1"/>
        <v>21.354147677340379</v>
      </c>
    </row>
    <row r="73" spans="1:8">
      <c r="A73" s="42">
        <v>105</v>
      </c>
      <c r="B73" s="42">
        <v>1</v>
      </c>
      <c r="C73" s="42" t="s">
        <v>1586</v>
      </c>
      <c r="D73" s="42" t="s">
        <v>1264</v>
      </c>
      <c r="E73" s="42" t="s">
        <v>336</v>
      </c>
      <c r="F73" s="42" t="s">
        <v>337</v>
      </c>
      <c r="G73" s="5" t="e">
        <v>#VALUE!</v>
      </c>
      <c r="H73" s="5" t="e">
        <f t="shared" si="1"/>
        <v>#VALUE!</v>
      </c>
    </row>
    <row r="74" spans="1:8">
      <c r="A74" s="42">
        <v>106</v>
      </c>
      <c r="B74" s="42">
        <v>1</v>
      </c>
      <c r="C74" s="42" t="s">
        <v>1587</v>
      </c>
      <c r="D74" s="42" t="s">
        <v>1270</v>
      </c>
      <c r="E74" s="42" t="s">
        <v>338</v>
      </c>
      <c r="F74" s="42" t="s">
        <v>339</v>
      </c>
      <c r="G74" s="5">
        <v>5.2196026103076916</v>
      </c>
      <c r="H74" s="5">
        <f t="shared" si="1"/>
        <v>15.580903314351318</v>
      </c>
    </row>
    <row r="75" spans="1:8">
      <c r="A75" s="42">
        <v>107</v>
      </c>
      <c r="B75" s="42">
        <v>1</v>
      </c>
      <c r="C75" s="42" t="s">
        <v>1588</v>
      </c>
      <c r="D75" s="42" t="s">
        <v>1270</v>
      </c>
      <c r="E75" s="42" t="s">
        <v>340</v>
      </c>
      <c r="F75" s="42" t="s">
        <v>341</v>
      </c>
      <c r="G75" s="5">
        <v>6.3966245779944826</v>
      </c>
      <c r="H75" s="5">
        <f t="shared" si="1"/>
        <v>19.094401725356665</v>
      </c>
    </row>
    <row r="76" spans="1:8">
      <c r="A76" s="42">
        <v>108</v>
      </c>
      <c r="B76" s="42">
        <v>1</v>
      </c>
      <c r="C76" s="42" t="s">
        <v>1589</v>
      </c>
      <c r="D76" s="42" t="s">
        <v>1270</v>
      </c>
      <c r="E76" s="42" t="s">
        <v>342</v>
      </c>
      <c r="F76" s="42" t="s">
        <v>343</v>
      </c>
      <c r="G76" s="5">
        <v>2.0911493253145315</v>
      </c>
      <c r="H76" s="5">
        <f t="shared" si="1"/>
        <v>6.2422367919836761</v>
      </c>
    </row>
    <row r="77" spans="1:8">
      <c r="A77" s="42">
        <v>109</v>
      </c>
      <c r="B77" s="42">
        <v>1</v>
      </c>
      <c r="C77" s="42" t="s">
        <v>1590</v>
      </c>
      <c r="D77" s="42" t="s">
        <v>1266</v>
      </c>
      <c r="E77" s="42" t="s">
        <v>344</v>
      </c>
      <c r="F77" s="42" t="s">
        <v>345</v>
      </c>
      <c r="G77" s="5">
        <v>4.549389304072271</v>
      </c>
      <c r="H77" s="5">
        <f t="shared" si="1"/>
        <v>13.58026657932021</v>
      </c>
    </row>
    <row r="78" spans="1:8">
      <c r="A78" s="42">
        <v>110</v>
      </c>
      <c r="B78" s="42">
        <v>1</v>
      </c>
      <c r="C78" s="42" t="s">
        <v>1591</v>
      </c>
      <c r="D78" s="42" t="s">
        <v>1264</v>
      </c>
      <c r="E78" s="42" t="s">
        <v>346</v>
      </c>
      <c r="F78" s="42" t="s">
        <v>347</v>
      </c>
      <c r="G78" s="5">
        <v>1.2398361775038842</v>
      </c>
      <c r="H78" s="5">
        <f t="shared" si="1"/>
        <v>3.7010035149369678</v>
      </c>
    </row>
    <row r="79" spans="1:8">
      <c r="A79" s="42">
        <v>111</v>
      </c>
      <c r="B79" s="42">
        <v>1</v>
      </c>
      <c r="C79" s="42" t="s">
        <v>1592</v>
      </c>
      <c r="D79" s="42" t="s">
        <v>1270</v>
      </c>
      <c r="E79" s="42" t="s">
        <v>348</v>
      </c>
      <c r="F79" s="42" t="s">
        <v>349</v>
      </c>
      <c r="G79" s="5">
        <v>3.2706423270964318</v>
      </c>
      <c r="H79" s="5">
        <f t="shared" si="1"/>
        <v>9.7631114241684518</v>
      </c>
    </row>
    <row r="80" spans="1:8">
      <c r="A80" s="42">
        <v>112</v>
      </c>
      <c r="B80" s="42">
        <v>1</v>
      </c>
      <c r="C80" s="42" t="s">
        <v>1593</v>
      </c>
      <c r="D80" s="42" t="s">
        <v>1266</v>
      </c>
      <c r="E80" s="42" t="s">
        <v>350</v>
      </c>
      <c r="F80" s="42" t="s">
        <v>351</v>
      </c>
      <c r="G80" s="5">
        <v>6.0161281054264757</v>
      </c>
      <c r="H80" s="5">
        <f t="shared" si="1"/>
        <v>17.958591359482018</v>
      </c>
    </row>
    <row r="81" spans="1:8">
      <c r="A81" s="42">
        <v>11</v>
      </c>
      <c r="B81" s="42">
        <v>2</v>
      </c>
      <c r="C81" s="42" t="s">
        <v>1594</v>
      </c>
      <c r="D81" s="42" t="s">
        <v>1270</v>
      </c>
      <c r="E81" s="42" t="s">
        <v>433</v>
      </c>
      <c r="F81" s="42" t="s">
        <v>143</v>
      </c>
      <c r="G81" s="5">
        <v>4.2545416869999997</v>
      </c>
      <c r="H81" s="5">
        <f t="shared" si="1"/>
        <v>12.70012443880597</v>
      </c>
    </row>
    <row r="82" spans="1:8">
      <c r="A82" s="42">
        <v>12</v>
      </c>
      <c r="B82" s="42">
        <v>2</v>
      </c>
      <c r="C82" s="42" t="s">
        <v>1595</v>
      </c>
      <c r="D82" s="42" t="s">
        <v>1270</v>
      </c>
      <c r="E82" s="42" t="s">
        <v>434</v>
      </c>
      <c r="F82" s="42" t="s">
        <v>144</v>
      </c>
      <c r="G82" s="5">
        <v>3.4065969909999998</v>
      </c>
      <c r="H82" s="5">
        <f t="shared" si="1"/>
        <v>10.168946241791044</v>
      </c>
    </row>
    <row r="83" spans="1:8">
      <c r="A83" s="42">
        <v>13</v>
      </c>
      <c r="B83" s="42">
        <v>2</v>
      </c>
      <c r="C83" s="42" t="s">
        <v>1596</v>
      </c>
      <c r="D83" s="42" t="s">
        <v>1270</v>
      </c>
      <c r="E83" s="42" t="s">
        <v>435</v>
      </c>
      <c r="F83" s="42" t="s">
        <v>145</v>
      </c>
      <c r="G83" s="5">
        <v>14.028866409999999</v>
      </c>
      <c r="H83" s="5">
        <f t="shared" si="1"/>
        <v>41.877213164179103</v>
      </c>
    </row>
    <row r="84" spans="1:8">
      <c r="A84" s="42">
        <v>14</v>
      </c>
      <c r="B84" s="42">
        <v>2</v>
      </c>
      <c r="C84" s="42" t="s">
        <v>1597</v>
      </c>
      <c r="D84" s="42" t="s">
        <v>1264</v>
      </c>
      <c r="E84" s="42" t="s">
        <v>436</v>
      </c>
      <c r="F84" s="42" t="s">
        <v>146</v>
      </c>
      <c r="G84" s="5">
        <v>5.1303229679999998</v>
      </c>
      <c r="H84" s="5">
        <f t="shared" si="1"/>
        <v>15.314396919402986</v>
      </c>
    </row>
    <row r="85" spans="1:8">
      <c r="A85" s="42">
        <v>15</v>
      </c>
      <c r="B85" s="42">
        <v>2</v>
      </c>
      <c r="C85" s="42" t="s">
        <v>1598</v>
      </c>
      <c r="D85" s="42" t="s">
        <v>1266</v>
      </c>
      <c r="E85" s="42" t="s">
        <v>437</v>
      </c>
      <c r="F85" s="42" t="s">
        <v>147</v>
      </c>
      <c r="G85" s="5">
        <v>2.8929383500000001</v>
      </c>
      <c r="H85" s="5">
        <f t="shared" si="1"/>
        <v>8.6356368656716427</v>
      </c>
    </row>
    <row r="86" spans="1:8">
      <c r="A86" s="42">
        <v>16</v>
      </c>
      <c r="B86" s="42">
        <v>2</v>
      </c>
      <c r="C86" s="42" t="s">
        <v>1599</v>
      </c>
      <c r="D86" s="42" t="s">
        <v>1270</v>
      </c>
      <c r="E86" s="42" t="s">
        <v>438</v>
      </c>
      <c r="F86" s="42" t="s">
        <v>148</v>
      </c>
      <c r="G86" s="5">
        <v>1.6261854609999999</v>
      </c>
      <c r="H86" s="5">
        <f t="shared" si="1"/>
        <v>4.8542849582089547</v>
      </c>
    </row>
    <row r="87" spans="1:8">
      <c r="A87" s="42">
        <v>17</v>
      </c>
      <c r="B87" s="42">
        <v>2</v>
      </c>
      <c r="C87" s="42" t="s">
        <v>1600</v>
      </c>
      <c r="D87" s="42" t="s">
        <v>1264</v>
      </c>
      <c r="E87" s="42" t="s">
        <v>439</v>
      </c>
      <c r="F87" s="42" t="s">
        <v>149</v>
      </c>
      <c r="G87" s="5">
        <v>3.6116033779999999</v>
      </c>
      <c r="H87" s="5">
        <f t="shared" si="1"/>
        <v>10.780905605970148</v>
      </c>
    </row>
    <row r="88" spans="1:8">
      <c r="A88" s="42">
        <v>18</v>
      </c>
      <c r="B88" s="42">
        <v>2</v>
      </c>
      <c r="C88" s="42" t="s">
        <v>1601</v>
      </c>
      <c r="D88" s="42" t="s">
        <v>1266</v>
      </c>
      <c r="E88" s="42" t="s">
        <v>440</v>
      </c>
      <c r="F88" s="42" t="s">
        <v>150</v>
      </c>
      <c r="G88" s="5">
        <v>3.6194975710000001</v>
      </c>
      <c r="H88" s="5">
        <f t="shared" si="1"/>
        <v>10.80447036119403</v>
      </c>
    </row>
    <row r="89" spans="1:8">
      <c r="A89" s="42">
        <v>19</v>
      </c>
      <c r="B89" s="42">
        <v>2</v>
      </c>
      <c r="C89" s="42" t="s">
        <v>1602</v>
      </c>
      <c r="D89" s="42" t="s">
        <v>1266</v>
      </c>
      <c r="E89" s="42" t="s">
        <v>441</v>
      </c>
      <c r="F89" s="42" t="s">
        <v>151</v>
      </c>
      <c r="G89" s="5">
        <v>2.8530656520000002</v>
      </c>
      <c r="H89" s="5">
        <f t="shared" si="1"/>
        <v>8.5166138865671641</v>
      </c>
    </row>
    <row r="90" spans="1:8">
      <c r="A90" s="42">
        <v>20</v>
      </c>
      <c r="B90" s="42">
        <v>2</v>
      </c>
      <c r="C90" s="42" t="s">
        <v>1603</v>
      </c>
      <c r="D90" s="42" t="s">
        <v>1266</v>
      </c>
      <c r="E90" s="42" t="s">
        <v>442</v>
      </c>
      <c r="F90" s="42" t="s">
        <v>152</v>
      </c>
      <c r="G90" s="5">
        <v>7.5320941829999999</v>
      </c>
      <c r="H90" s="5">
        <f t="shared" si="1"/>
        <v>22.483863232835819</v>
      </c>
    </row>
    <row r="91" spans="1:8">
      <c r="A91" s="42">
        <v>21</v>
      </c>
      <c r="B91" s="42">
        <v>2</v>
      </c>
      <c r="C91" s="42" t="s">
        <v>1604</v>
      </c>
      <c r="D91" s="42" t="s">
        <v>1266</v>
      </c>
      <c r="E91" s="42" t="s">
        <v>443</v>
      </c>
      <c r="F91" s="42" t="s">
        <v>153</v>
      </c>
      <c r="G91" s="5">
        <v>4.9462456939999999</v>
      </c>
      <c r="H91" s="5">
        <f t="shared" si="1"/>
        <v>14.764912519402984</v>
      </c>
    </row>
    <row r="92" spans="1:8">
      <c r="A92" s="42">
        <v>22</v>
      </c>
      <c r="B92" s="42">
        <v>2</v>
      </c>
      <c r="C92" s="42" t="s">
        <v>1605</v>
      </c>
      <c r="D92" s="42" t="s">
        <v>1270</v>
      </c>
      <c r="E92" s="42" t="s">
        <v>444</v>
      </c>
      <c r="F92" s="42" t="s">
        <v>154</v>
      </c>
      <c r="G92" s="5">
        <v>4.7399023040000001</v>
      </c>
      <c r="H92" s="5">
        <f t="shared" si="1"/>
        <v>14.148962101492538</v>
      </c>
    </row>
    <row r="93" spans="1:8">
      <c r="A93" s="42">
        <v>23</v>
      </c>
      <c r="B93" s="42">
        <v>2</v>
      </c>
      <c r="C93" s="42" t="s">
        <v>1606</v>
      </c>
      <c r="D93" s="42" t="s">
        <v>1270</v>
      </c>
      <c r="E93" s="42" t="s">
        <v>445</v>
      </c>
      <c r="F93" s="42" t="s">
        <v>155</v>
      </c>
      <c r="G93" s="5">
        <v>4.4860911080000001</v>
      </c>
      <c r="H93" s="5">
        <f t="shared" si="1"/>
        <v>13.391316740298507</v>
      </c>
    </row>
    <row r="94" spans="1:8">
      <c r="A94" s="42">
        <v>24</v>
      </c>
      <c r="B94" s="42">
        <v>2</v>
      </c>
      <c r="C94" s="42" t="s">
        <v>1607</v>
      </c>
      <c r="D94" s="42" t="s">
        <v>1270</v>
      </c>
      <c r="E94" s="42" t="s">
        <v>446</v>
      </c>
      <c r="F94" s="42" t="s">
        <v>156</v>
      </c>
      <c r="G94" s="5">
        <v>3.0287308350000002</v>
      </c>
      <c r="H94" s="5">
        <f t="shared" si="1"/>
        <v>9.0409875671641799</v>
      </c>
    </row>
    <row r="95" spans="1:8">
      <c r="A95" s="42">
        <v>25</v>
      </c>
      <c r="B95" s="42">
        <v>2</v>
      </c>
      <c r="C95" s="42" t="s">
        <v>1608</v>
      </c>
      <c r="D95" s="42" t="s">
        <v>1266</v>
      </c>
      <c r="E95" s="42" t="s">
        <v>447</v>
      </c>
      <c r="F95" s="42" t="s">
        <v>157</v>
      </c>
      <c r="G95" s="5">
        <v>4.0649024730000001</v>
      </c>
      <c r="H95" s="5">
        <f t="shared" si="1"/>
        <v>12.134037232835821</v>
      </c>
    </row>
    <row r="96" spans="1:8">
      <c r="A96" s="42">
        <v>26</v>
      </c>
      <c r="B96" s="42">
        <v>2</v>
      </c>
      <c r="C96" s="42" t="s">
        <v>1609</v>
      </c>
      <c r="D96" s="42" t="s">
        <v>1264</v>
      </c>
      <c r="E96" s="42" t="s">
        <v>263</v>
      </c>
      <c r="F96" s="42" t="s">
        <v>158</v>
      </c>
      <c r="G96" s="5">
        <v>2.6152729369999999</v>
      </c>
      <c r="H96" s="5">
        <f t="shared" si="1"/>
        <v>7.8067848865671632</v>
      </c>
    </row>
    <row r="97" spans="1:8">
      <c r="A97" s="42">
        <v>27</v>
      </c>
      <c r="B97" s="42">
        <v>2</v>
      </c>
      <c r="C97" s="42" t="s">
        <v>1610</v>
      </c>
      <c r="D97" s="42" t="s">
        <v>1270</v>
      </c>
      <c r="E97" s="42" t="s">
        <v>264</v>
      </c>
      <c r="F97" s="42" t="s">
        <v>159</v>
      </c>
      <c r="G97" s="5">
        <v>3.9877629990000001</v>
      </c>
      <c r="H97" s="5">
        <f t="shared" si="1"/>
        <v>11.903770146268657</v>
      </c>
    </row>
    <row r="98" spans="1:8">
      <c r="A98" s="42">
        <v>28</v>
      </c>
      <c r="B98" s="42">
        <v>2</v>
      </c>
      <c r="C98" s="42" t="s">
        <v>1611</v>
      </c>
      <c r="D98" s="42" t="s">
        <v>1266</v>
      </c>
      <c r="E98" s="42" t="s">
        <v>265</v>
      </c>
      <c r="F98" s="42" t="s">
        <v>160</v>
      </c>
      <c r="G98" s="5">
        <v>7.5214747629999996</v>
      </c>
      <c r="H98" s="5">
        <f t="shared" si="1"/>
        <v>22.452163471641789</v>
      </c>
    </row>
    <row r="99" spans="1:8">
      <c r="A99" s="42">
        <v>29</v>
      </c>
      <c r="B99" s="42">
        <v>2</v>
      </c>
      <c r="C99" s="42" t="s">
        <v>1612</v>
      </c>
      <c r="D99" s="42" t="s">
        <v>1264</v>
      </c>
      <c r="E99" s="42" t="s">
        <v>266</v>
      </c>
      <c r="F99" s="42" t="s">
        <v>161</v>
      </c>
      <c r="G99" s="5">
        <v>2.9973383839999999</v>
      </c>
      <c r="H99" s="5">
        <f t="shared" si="1"/>
        <v>8.9472787582089541</v>
      </c>
    </row>
    <row r="100" spans="1:8">
      <c r="A100" s="42">
        <v>30</v>
      </c>
      <c r="B100" s="42">
        <v>2</v>
      </c>
      <c r="C100" s="42" t="s">
        <v>1613</v>
      </c>
      <c r="D100" s="42" t="s">
        <v>1270</v>
      </c>
      <c r="E100" s="42" t="s">
        <v>267</v>
      </c>
      <c r="F100" s="42" t="s">
        <v>162</v>
      </c>
      <c r="G100" s="5">
        <v>4.5828608150000001</v>
      </c>
      <c r="H100" s="5">
        <f t="shared" si="1"/>
        <v>13.68018153731343</v>
      </c>
    </row>
    <row r="101" spans="1:8">
      <c r="A101" s="42">
        <v>31</v>
      </c>
      <c r="B101" s="42">
        <v>2</v>
      </c>
      <c r="C101" s="42" t="s">
        <v>1614</v>
      </c>
      <c r="D101" s="42" t="s">
        <v>1270</v>
      </c>
      <c r="E101" s="42" t="s">
        <v>268</v>
      </c>
      <c r="F101" s="42" t="s">
        <v>163</v>
      </c>
      <c r="G101" s="5">
        <v>7.2360939499999999</v>
      </c>
      <c r="H101" s="5">
        <f t="shared" si="1"/>
        <v>21.600280447761197</v>
      </c>
    </row>
    <row r="102" spans="1:8">
      <c r="A102" s="42">
        <v>32</v>
      </c>
      <c r="B102" s="42">
        <v>2</v>
      </c>
      <c r="C102" s="42" t="s">
        <v>1615</v>
      </c>
      <c r="D102" s="42" t="s">
        <v>1266</v>
      </c>
      <c r="E102" s="42" t="s">
        <v>269</v>
      </c>
      <c r="F102" s="42" t="s">
        <v>164</v>
      </c>
      <c r="G102" s="5">
        <v>4.0126914600000001</v>
      </c>
      <c r="H102" s="5">
        <f t="shared" ref="H102:H139" si="2">(G102*0.002)/0.67*1000</f>
        <v>11.978183462686568</v>
      </c>
    </row>
    <row r="103" spans="1:8">
      <c r="A103" s="42">
        <v>33</v>
      </c>
      <c r="B103" s="42">
        <v>2</v>
      </c>
      <c r="C103" s="42" t="s">
        <v>1616</v>
      </c>
      <c r="D103" s="42" t="s">
        <v>1270</v>
      </c>
      <c r="E103" s="42" t="s">
        <v>270</v>
      </c>
      <c r="F103" s="42" t="s">
        <v>165</v>
      </c>
      <c r="G103" s="5">
        <v>3.704876402</v>
      </c>
      <c r="H103" s="5">
        <f t="shared" si="2"/>
        <v>11.059332543283583</v>
      </c>
    </row>
    <row r="104" spans="1:8">
      <c r="A104" s="42">
        <v>34</v>
      </c>
      <c r="B104" s="42">
        <v>2</v>
      </c>
      <c r="C104" s="42" t="s">
        <v>1617</v>
      </c>
      <c r="D104" s="42" t="s">
        <v>1270</v>
      </c>
      <c r="E104" s="42" t="s">
        <v>271</v>
      </c>
      <c r="F104" s="42" t="s">
        <v>166</v>
      </c>
      <c r="G104" s="5">
        <v>1.197985767</v>
      </c>
      <c r="H104" s="5">
        <f t="shared" si="2"/>
        <v>3.5760769164179105</v>
      </c>
    </row>
    <row r="105" spans="1:8">
      <c r="A105" s="42">
        <v>35</v>
      </c>
      <c r="B105" s="42">
        <v>2</v>
      </c>
      <c r="C105" s="42" t="s">
        <v>1618</v>
      </c>
      <c r="D105" s="42" t="s">
        <v>1264</v>
      </c>
      <c r="E105" s="42" t="s">
        <v>272</v>
      </c>
      <c r="F105" s="42" t="s">
        <v>167</v>
      </c>
      <c r="G105" s="5">
        <v>3.169429542</v>
      </c>
      <c r="H105" s="5">
        <f t="shared" si="2"/>
        <v>9.4609837074626864</v>
      </c>
    </row>
    <row r="106" spans="1:8">
      <c r="A106" s="42">
        <v>36</v>
      </c>
      <c r="B106" s="42">
        <v>2</v>
      </c>
      <c r="C106" s="42" t="s">
        <v>1619</v>
      </c>
      <c r="D106" s="42" t="s">
        <v>1266</v>
      </c>
      <c r="E106" s="42" t="s">
        <v>273</v>
      </c>
      <c r="F106" s="42" t="s">
        <v>168</v>
      </c>
      <c r="G106" s="5">
        <v>1.587838131</v>
      </c>
      <c r="H106" s="5">
        <f t="shared" si="2"/>
        <v>4.7398153164179107</v>
      </c>
    </row>
    <row r="107" spans="1:8">
      <c r="A107" s="42">
        <v>37</v>
      </c>
      <c r="B107" s="42">
        <v>2</v>
      </c>
      <c r="C107" s="42" t="s">
        <v>1620</v>
      </c>
      <c r="D107" s="42" t="s">
        <v>1266</v>
      </c>
      <c r="E107" s="42" t="s">
        <v>274</v>
      </c>
      <c r="F107" s="42" t="s">
        <v>169</v>
      </c>
      <c r="G107" s="5">
        <v>3.1574383799999999</v>
      </c>
      <c r="H107" s="5">
        <f t="shared" si="2"/>
        <v>9.4251891940298496</v>
      </c>
    </row>
    <row r="108" spans="1:8">
      <c r="A108" s="42">
        <v>38</v>
      </c>
      <c r="B108" s="42">
        <v>2</v>
      </c>
      <c r="C108" s="42" t="s">
        <v>1621</v>
      </c>
      <c r="D108" s="42" t="s">
        <v>1264</v>
      </c>
      <c r="E108" s="42" t="s">
        <v>275</v>
      </c>
      <c r="F108" s="42" t="s">
        <v>170</v>
      </c>
      <c r="G108" s="5">
        <v>3.4184941690000001</v>
      </c>
      <c r="H108" s="5">
        <f t="shared" si="2"/>
        <v>10.204460205970149</v>
      </c>
    </row>
    <row r="109" spans="1:8">
      <c r="A109" s="42">
        <v>39</v>
      </c>
      <c r="B109" s="42">
        <v>2</v>
      </c>
      <c r="C109" s="42" t="s">
        <v>1622</v>
      </c>
      <c r="D109" s="42" t="s">
        <v>1264</v>
      </c>
      <c r="E109" s="42" t="s">
        <v>276</v>
      </c>
      <c r="F109" s="42" t="s">
        <v>171</v>
      </c>
      <c r="G109" s="5">
        <v>8.0166282970000005</v>
      </c>
      <c r="H109" s="5">
        <f t="shared" si="2"/>
        <v>23.93023372238806</v>
      </c>
    </row>
    <row r="110" spans="1:8">
      <c r="A110" s="42">
        <v>40</v>
      </c>
      <c r="B110" s="42">
        <v>2</v>
      </c>
      <c r="C110" s="42" t="s">
        <v>1623</v>
      </c>
      <c r="D110" s="42" t="s">
        <v>1264</v>
      </c>
      <c r="E110" s="42" t="s">
        <v>277</v>
      </c>
      <c r="F110" s="42" t="s">
        <v>172</v>
      </c>
      <c r="G110" s="5">
        <v>2.8274003900000002</v>
      </c>
      <c r="H110" s="5">
        <f t="shared" si="2"/>
        <v>8.4400011641791028</v>
      </c>
    </row>
    <row r="111" spans="1:8">
      <c r="A111" s="42">
        <v>41</v>
      </c>
      <c r="B111" s="42">
        <v>2</v>
      </c>
      <c r="C111" s="42" t="s">
        <v>1624</v>
      </c>
      <c r="D111" s="42" t="s">
        <v>1266</v>
      </c>
      <c r="E111" s="42" t="s">
        <v>278</v>
      </c>
      <c r="F111" s="42" t="s">
        <v>173</v>
      </c>
      <c r="G111" s="5">
        <v>4.974257691</v>
      </c>
      <c r="H111" s="5">
        <f t="shared" si="2"/>
        <v>14.848530420895521</v>
      </c>
    </row>
    <row r="112" spans="1:8">
      <c r="A112" s="42">
        <v>50</v>
      </c>
      <c r="B112" s="42">
        <v>2</v>
      </c>
      <c r="C112" s="42" t="s">
        <v>1625</v>
      </c>
      <c r="D112" s="42" t="s">
        <v>1270</v>
      </c>
      <c r="E112" s="42" t="s">
        <v>279</v>
      </c>
      <c r="F112" s="42" t="s">
        <v>174</v>
      </c>
      <c r="G112" s="5">
        <v>2.7056854252994849</v>
      </c>
      <c r="H112" s="5">
        <f t="shared" si="2"/>
        <v>8.0766729113417455</v>
      </c>
    </row>
    <row r="113" spans="1:8">
      <c r="A113" s="42">
        <v>51</v>
      </c>
      <c r="B113" s="42">
        <v>2</v>
      </c>
      <c r="C113" s="42" t="s">
        <v>1626</v>
      </c>
      <c r="D113" s="42" t="s">
        <v>1270</v>
      </c>
      <c r="E113" s="42" t="s">
        <v>280</v>
      </c>
      <c r="F113" s="42" t="s">
        <v>175</v>
      </c>
      <c r="G113" s="5">
        <v>2.9234860961208207</v>
      </c>
      <c r="H113" s="5">
        <f t="shared" si="2"/>
        <v>8.7268241675248373</v>
      </c>
    </row>
    <row r="114" spans="1:8">
      <c r="A114" s="42">
        <v>52</v>
      </c>
      <c r="B114" s="42">
        <v>2</v>
      </c>
      <c r="C114" s="42" t="s">
        <v>1627</v>
      </c>
      <c r="D114" s="42" t="s">
        <v>1266</v>
      </c>
      <c r="E114" s="42" t="s">
        <v>281</v>
      </c>
      <c r="F114" s="42" t="s">
        <v>176</v>
      </c>
      <c r="G114" s="5">
        <v>2.6996149993811422</v>
      </c>
      <c r="H114" s="5">
        <f t="shared" si="2"/>
        <v>8.0585522369586329</v>
      </c>
    </row>
    <row r="115" spans="1:8">
      <c r="A115" s="42">
        <v>53</v>
      </c>
      <c r="B115" s="42">
        <v>2</v>
      </c>
      <c r="C115" s="42" t="s">
        <v>1628</v>
      </c>
      <c r="D115" s="42" t="s">
        <v>1266</v>
      </c>
      <c r="E115" s="42" t="s">
        <v>282</v>
      </c>
      <c r="F115" s="42" t="s">
        <v>177</v>
      </c>
      <c r="G115" s="5">
        <v>0.553430482215714</v>
      </c>
      <c r="H115" s="5">
        <f t="shared" si="2"/>
        <v>1.6520312901961611</v>
      </c>
    </row>
    <row r="116" spans="1:8">
      <c r="A116" s="42">
        <v>54</v>
      </c>
      <c r="B116" s="42">
        <v>2</v>
      </c>
      <c r="C116" s="42" t="s">
        <v>1629</v>
      </c>
      <c r="D116" s="42" t="s">
        <v>1266</v>
      </c>
      <c r="E116" s="42" t="s">
        <v>283</v>
      </c>
      <c r="F116" s="42" t="s">
        <v>178</v>
      </c>
      <c r="G116" s="5">
        <v>3.8266805002854958</v>
      </c>
      <c r="H116" s="5">
        <f t="shared" si="2"/>
        <v>11.422926866523868</v>
      </c>
    </row>
    <row r="117" spans="1:8">
      <c r="A117" s="42">
        <v>55</v>
      </c>
      <c r="B117" s="42">
        <v>2</v>
      </c>
      <c r="C117" s="42" t="s">
        <v>1630</v>
      </c>
      <c r="D117" s="42" t="s">
        <v>1264</v>
      </c>
      <c r="E117" s="42" t="s">
        <v>284</v>
      </c>
      <c r="F117" s="42" t="s">
        <v>179</v>
      </c>
      <c r="G117" s="5">
        <v>2.2427249584489988</v>
      </c>
      <c r="H117" s="5">
        <f t="shared" si="2"/>
        <v>6.6947013685044734</v>
      </c>
    </row>
    <row r="118" spans="1:8">
      <c r="A118" s="42">
        <v>56</v>
      </c>
      <c r="B118" s="42">
        <v>2</v>
      </c>
      <c r="C118" s="42" t="s">
        <v>1631</v>
      </c>
      <c r="D118" s="42" t="s">
        <v>1266</v>
      </c>
      <c r="E118" s="42" t="s">
        <v>285</v>
      </c>
      <c r="F118" s="42" t="s">
        <v>180</v>
      </c>
      <c r="G118" s="5">
        <v>1.6755192363703337</v>
      </c>
      <c r="H118" s="5">
        <f t="shared" si="2"/>
        <v>5.0015499593144295</v>
      </c>
    </row>
    <row r="119" spans="1:8">
      <c r="A119" s="42">
        <v>57</v>
      </c>
      <c r="B119" s="42">
        <v>2</v>
      </c>
      <c r="C119" s="42" t="s">
        <v>1632</v>
      </c>
      <c r="D119" s="42" t="s">
        <v>1270</v>
      </c>
      <c r="E119" s="42" t="s">
        <v>286</v>
      </c>
      <c r="F119" s="42" t="s">
        <v>181</v>
      </c>
      <c r="G119" s="5">
        <v>3.5086109248454989</v>
      </c>
      <c r="H119" s="5">
        <f t="shared" si="2"/>
        <v>10.473465447299997</v>
      </c>
    </row>
    <row r="120" spans="1:8">
      <c r="A120" s="42">
        <v>58</v>
      </c>
      <c r="B120" s="42">
        <v>2</v>
      </c>
      <c r="C120" s="42" t="s">
        <v>1633</v>
      </c>
      <c r="D120" s="42" t="s">
        <v>1270</v>
      </c>
      <c r="E120" s="42" t="s">
        <v>287</v>
      </c>
      <c r="F120" s="42" t="s">
        <v>182</v>
      </c>
      <c r="G120" s="5">
        <v>3.7588531403199141</v>
      </c>
      <c r="H120" s="5">
        <f t="shared" si="2"/>
        <v>11.220457135283324</v>
      </c>
    </row>
    <row r="121" spans="1:8">
      <c r="A121" s="42">
        <v>59</v>
      </c>
      <c r="B121" s="42">
        <v>2</v>
      </c>
      <c r="C121" s="42" t="s">
        <v>1634</v>
      </c>
      <c r="D121" s="42" t="s">
        <v>1266</v>
      </c>
      <c r="E121" s="42" t="s">
        <v>288</v>
      </c>
      <c r="F121" s="42" t="s">
        <v>183</v>
      </c>
      <c r="G121" s="5">
        <v>1.5595596628270927</v>
      </c>
      <c r="H121" s="5">
        <f t="shared" si="2"/>
        <v>4.655401978588336</v>
      </c>
    </row>
    <row r="122" spans="1:8">
      <c r="A122" s="42">
        <v>60</v>
      </c>
      <c r="B122" s="42">
        <v>2</v>
      </c>
      <c r="C122" s="42" t="s">
        <v>1635</v>
      </c>
      <c r="D122" s="42" t="s">
        <v>1264</v>
      </c>
      <c r="E122" s="42" t="s">
        <v>289</v>
      </c>
      <c r="F122" s="42" t="s">
        <v>184</v>
      </c>
      <c r="G122" s="5">
        <v>4.5590312569720268</v>
      </c>
      <c r="H122" s="5">
        <f t="shared" si="2"/>
        <v>13.609048528274705</v>
      </c>
    </row>
    <row r="123" spans="1:8">
      <c r="A123" s="42">
        <v>61</v>
      </c>
      <c r="B123" s="42">
        <v>2</v>
      </c>
      <c r="C123" s="42" t="s">
        <v>1636</v>
      </c>
      <c r="D123" s="42" t="s">
        <v>1266</v>
      </c>
      <c r="E123" s="42" t="s">
        <v>290</v>
      </c>
      <c r="F123" s="42" t="s">
        <v>185</v>
      </c>
      <c r="G123" s="5">
        <v>1.542772390481437</v>
      </c>
      <c r="H123" s="5">
        <f t="shared" si="2"/>
        <v>4.605290717855036</v>
      </c>
    </row>
    <row r="124" spans="1:8">
      <c r="A124" s="42">
        <v>62</v>
      </c>
      <c r="B124" s="42">
        <v>2</v>
      </c>
      <c r="C124" s="42" t="s">
        <v>1637</v>
      </c>
      <c r="D124" s="42" t="s">
        <v>1266</v>
      </c>
      <c r="E124" s="42" t="s">
        <v>291</v>
      </c>
      <c r="F124" s="42" t="s">
        <v>186</v>
      </c>
      <c r="G124" s="5">
        <v>5.9690095786306294</v>
      </c>
      <c r="H124" s="5">
        <f t="shared" si="2"/>
        <v>17.817939040688444</v>
      </c>
    </row>
    <row r="125" spans="1:8">
      <c r="A125" s="42">
        <v>63</v>
      </c>
      <c r="B125" s="42">
        <v>2</v>
      </c>
      <c r="C125" s="42" t="s">
        <v>1638</v>
      </c>
      <c r="D125" s="42" t="s">
        <v>1266</v>
      </c>
      <c r="E125" s="42" t="s">
        <v>292</v>
      </c>
      <c r="F125" s="42" t="s">
        <v>187</v>
      </c>
      <c r="G125" s="5">
        <v>2.8740200230086548</v>
      </c>
      <c r="H125" s="5">
        <f t="shared" si="2"/>
        <v>8.5791642477870287</v>
      </c>
    </row>
    <row r="126" spans="1:8">
      <c r="A126" s="42">
        <v>64</v>
      </c>
      <c r="B126" s="42">
        <v>2</v>
      </c>
      <c r="C126" s="42" t="s">
        <v>1639</v>
      </c>
      <c r="D126" s="42" t="s">
        <v>1264</v>
      </c>
      <c r="E126" s="42" t="s">
        <v>293</v>
      </c>
      <c r="F126" s="42" t="s">
        <v>188</v>
      </c>
      <c r="G126" s="5">
        <v>1.9180357073387555</v>
      </c>
      <c r="H126" s="5">
        <f t="shared" si="2"/>
        <v>5.7254797233992694</v>
      </c>
    </row>
    <row r="127" spans="1:8">
      <c r="A127" s="42">
        <v>65</v>
      </c>
      <c r="B127" s="42">
        <v>2</v>
      </c>
      <c r="C127" s="42" t="s">
        <v>1640</v>
      </c>
      <c r="D127" s="42" t="s">
        <v>1266</v>
      </c>
      <c r="E127" s="42" t="s">
        <v>294</v>
      </c>
      <c r="F127" s="42" t="s">
        <v>189</v>
      </c>
      <c r="G127" s="5">
        <v>7.1522473329461471</v>
      </c>
      <c r="H127" s="5">
        <f t="shared" si="2"/>
        <v>21.349992038645219</v>
      </c>
    </row>
    <row r="128" spans="1:8">
      <c r="A128" s="42">
        <v>66</v>
      </c>
      <c r="B128" s="42">
        <v>2</v>
      </c>
      <c r="C128" s="42" t="s">
        <v>1641</v>
      </c>
      <c r="D128" s="42" t="s">
        <v>1264</v>
      </c>
      <c r="E128" s="42" t="s">
        <v>295</v>
      </c>
      <c r="F128" s="42" t="s">
        <v>190</v>
      </c>
      <c r="G128" s="5">
        <v>1.8566507184996344</v>
      </c>
      <c r="H128" s="5">
        <f t="shared" si="2"/>
        <v>5.5422409507451773</v>
      </c>
    </row>
    <row r="129" spans="1:8">
      <c r="A129" s="42">
        <v>67</v>
      </c>
      <c r="B129" s="42">
        <v>2</v>
      </c>
      <c r="C129" s="42" t="s">
        <v>1642</v>
      </c>
      <c r="D129" s="42" t="s">
        <v>1266</v>
      </c>
      <c r="E129" s="42" t="s">
        <v>296</v>
      </c>
      <c r="F129" s="42" t="s">
        <v>297</v>
      </c>
      <c r="G129" s="5">
        <v>4.5759822895261264</v>
      </c>
      <c r="H129" s="5">
        <f t="shared" si="2"/>
        <v>13.659648625451123</v>
      </c>
    </row>
    <row r="130" spans="1:8">
      <c r="A130" s="42">
        <v>68</v>
      </c>
      <c r="B130" s="42">
        <v>2</v>
      </c>
      <c r="C130" s="42" t="s">
        <v>193</v>
      </c>
      <c r="D130" s="42" t="s">
        <v>193</v>
      </c>
      <c r="E130" s="42" t="s">
        <v>298</v>
      </c>
      <c r="F130" s="42" t="s">
        <v>193</v>
      </c>
      <c r="G130" s="5">
        <v>9.7372937486343858</v>
      </c>
      <c r="H130" s="5">
        <f t="shared" si="2"/>
        <v>29.066548503386226</v>
      </c>
    </row>
    <row r="131" spans="1:8">
      <c r="A131" s="42">
        <v>69</v>
      </c>
      <c r="B131" s="42">
        <v>2</v>
      </c>
      <c r="C131" s="42" t="s">
        <v>194</v>
      </c>
      <c r="D131" s="42" t="s">
        <v>194</v>
      </c>
      <c r="E131" s="42" t="s">
        <v>495</v>
      </c>
      <c r="F131" s="42" t="s">
        <v>194</v>
      </c>
      <c r="G131" s="5">
        <v>2.8206993326402183</v>
      </c>
      <c r="H131" s="5">
        <f t="shared" si="2"/>
        <v>8.4199980078812473</v>
      </c>
    </row>
    <row r="132" spans="1:8">
      <c r="A132" s="42">
        <v>70</v>
      </c>
      <c r="B132" s="42">
        <v>2</v>
      </c>
      <c r="C132" s="42" t="s">
        <v>195</v>
      </c>
      <c r="D132" s="42" t="s">
        <v>195</v>
      </c>
      <c r="E132" s="42" t="s">
        <v>496</v>
      </c>
      <c r="F132" s="42" t="s">
        <v>195</v>
      </c>
      <c r="G132" s="5">
        <v>4.5307731265534539</v>
      </c>
      <c r="H132" s="5">
        <f t="shared" si="2"/>
        <v>13.524695900159561</v>
      </c>
    </row>
    <row r="133" spans="1:8">
      <c r="A133" s="42">
        <v>71</v>
      </c>
      <c r="B133" s="42">
        <v>2</v>
      </c>
      <c r="C133" s="42" t="s">
        <v>196</v>
      </c>
      <c r="D133" s="42" t="s">
        <v>196</v>
      </c>
      <c r="E133" s="42" t="s">
        <v>497</v>
      </c>
      <c r="F133" s="42" t="s">
        <v>196</v>
      </c>
      <c r="G133" s="5">
        <v>1.1618288033272848</v>
      </c>
      <c r="H133" s="5">
        <f t="shared" si="2"/>
        <v>3.4681456815739846</v>
      </c>
    </row>
    <row r="134" spans="1:8">
      <c r="A134" s="42">
        <v>72</v>
      </c>
      <c r="B134" s="42">
        <v>2</v>
      </c>
      <c r="C134" s="42" t="s">
        <v>197</v>
      </c>
      <c r="D134" s="42" t="s">
        <v>197</v>
      </c>
      <c r="E134" s="42" t="s">
        <v>498</v>
      </c>
      <c r="F134" s="42" t="s">
        <v>197</v>
      </c>
      <c r="G134" s="5">
        <v>1.2575603224820362</v>
      </c>
      <c r="H134" s="5">
        <f t="shared" si="2"/>
        <v>3.7539114103941378</v>
      </c>
    </row>
    <row r="135" spans="1:8">
      <c r="A135" s="42">
        <v>73</v>
      </c>
      <c r="B135" s="42">
        <v>2</v>
      </c>
      <c r="C135" s="42" t="s">
        <v>198</v>
      </c>
      <c r="D135" s="42" t="s">
        <v>198</v>
      </c>
      <c r="E135" s="42" t="s">
        <v>499</v>
      </c>
      <c r="F135" s="42" t="s">
        <v>198</v>
      </c>
      <c r="G135" s="5">
        <v>1.4981658896538901</v>
      </c>
      <c r="H135" s="5">
        <f t="shared" si="2"/>
        <v>4.4721369840414624</v>
      </c>
    </row>
    <row r="136" spans="1:8">
      <c r="A136" s="42">
        <v>74</v>
      </c>
      <c r="B136" s="42">
        <v>2</v>
      </c>
      <c r="C136" s="42" t="s">
        <v>199</v>
      </c>
      <c r="D136" s="42" t="s">
        <v>199</v>
      </c>
      <c r="E136" s="42" t="s">
        <v>500</v>
      </c>
      <c r="F136" s="42" t="s">
        <v>199</v>
      </c>
      <c r="G136" s="5">
        <v>8.8144067195164908</v>
      </c>
      <c r="H136" s="5">
        <f t="shared" si="2"/>
        <v>26.311661849302954</v>
      </c>
    </row>
    <row r="137" spans="1:8">
      <c r="A137" s="42">
        <v>75</v>
      </c>
      <c r="B137" s="42">
        <v>2</v>
      </c>
      <c r="C137" s="42" t="s">
        <v>1644</v>
      </c>
      <c r="D137" s="42" t="s">
        <v>1266</v>
      </c>
      <c r="E137" s="42" t="s">
        <v>501</v>
      </c>
      <c r="F137" s="42" t="s">
        <v>200</v>
      </c>
      <c r="G137" s="5">
        <v>4.4484204894211601</v>
      </c>
      <c r="H137" s="5">
        <f t="shared" si="2"/>
        <v>13.278867132600478</v>
      </c>
    </row>
    <row r="138" spans="1:8">
      <c r="A138" s="42">
        <v>76</v>
      </c>
      <c r="B138" s="42">
        <v>2</v>
      </c>
      <c r="C138" s="42" t="s">
        <v>1645</v>
      </c>
      <c r="D138" s="42" t="s">
        <v>1264</v>
      </c>
      <c r="E138" s="42" t="s">
        <v>502</v>
      </c>
      <c r="F138" s="42" t="s">
        <v>201</v>
      </c>
      <c r="G138" s="5">
        <v>2.749620295572814</v>
      </c>
      <c r="H138" s="5">
        <f t="shared" si="2"/>
        <v>8.2078217778292952</v>
      </c>
    </row>
    <row r="139" spans="1:8">
      <c r="A139" s="42">
        <v>77</v>
      </c>
      <c r="B139" s="42">
        <v>2</v>
      </c>
      <c r="C139" s="42" t="s">
        <v>1646</v>
      </c>
      <c r="D139" s="42" t="s">
        <v>1266</v>
      </c>
      <c r="E139" s="42" t="s">
        <v>503</v>
      </c>
      <c r="F139" s="42" t="s">
        <v>202</v>
      </c>
      <c r="G139" s="5">
        <v>3.1200790360511066</v>
      </c>
      <c r="H139" s="5">
        <f t="shared" si="2"/>
        <v>9.3136687643316609</v>
      </c>
    </row>
    <row r="140" spans="1:8">
      <c r="A140" s="42">
        <v>86</v>
      </c>
      <c r="B140" s="42">
        <v>2</v>
      </c>
      <c r="C140" s="42" t="s">
        <v>1647</v>
      </c>
      <c r="D140" s="42" t="s">
        <v>1270</v>
      </c>
      <c r="E140" s="42" t="s">
        <v>512</v>
      </c>
      <c r="F140" s="42" t="s">
        <v>203</v>
      </c>
      <c r="G140" s="5">
        <v>3.7100346691880617</v>
      </c>
      <c r="H140" s="5">
        <f t="shared" ref="H140:H163" si="3">(G140*0.002)/0.67*1000</f>
        <v>11.074730355785258</v>
      </c>
    </row>
    <row r="141" spans="1:8">
      <c r="A141" s="42">
        <v>87</v>
      </c>
      <c r="B141" s="42">
        <v>2</v>
      </c>
      <c r="C141" s="42" t="s">
        <v>1648</v>
      </c>
      <c r="D141" s="42" t="s">
        <v>1266</v>
      </c>
      <c r="E141" s="42" t="s">
        <v>513</v>
      </c>
      <c r="F141" s="42" t="s">
        <v>204</v>
      </c>
      <c r="G141" s="5">
        <v>2.1937204523965375</v>
      </c>
      <c r="H141" s="5">
        <f t="shared" si="3"/>
        <v>6.5484192608851863</v>
      </c>
    </row>
    <row r="142" spans="1:8">
      <c r="A142" s="42">
        <v>88</v>
      </c>
      <c r="B142" s="42">
        <v>2</v>
      </c>
      <c r="C142" s="42" t="s">
        <v>1649</v>
      </c>
      <c r="D142" s="42" t="s">
        <v>1266</v>
      </c>
      <c r="E142" s="42" t="s">
        <v>514</v>
      </c>
      <c r="F142" s="42" t="s">
        <v>205</v>
      </c>
      <c r="G142" s="5">
        <v>7.9533535772298602</v>
      </c>
      <c r="H142" s="5">
        <f t="shared" si="3"/>
        <v>23.741353961880179</v>
      </c>
    </row>
    <row r="143" spans="1:8">
      <c r="A143" s="42">
        <v>89</v>
      </c>
      <c r="B143" s="42">
        <v>2</v>
      </c>
      <c r="C143" s="42" t="s">
        <v>1650</v>
      </c>
      <c r="D143" s="42" t="s">
        <v>1270</v>
      </c>
      <c r="E143" s="42" t="s">
        <v>515</v>
      </c>
      <c r="F143" s="42" t="s">
        <v>206</v>
      </c>
      <c r="G143" s="5">
        <v>5.7314850170921519</v>
      </c>
      <c r="H143" s="5">
        <f t="shared" si="3"/>
        <v>17.108910498782542</v>
      </c>
    </row>
    <row r="144" spans="1:8">
      <c r="A144" s="42">
        <v>90</v>
      </c>
      <c r="B144" s="42">
        <v>2</v>
      </c>
      <c r="C144" s="42" t="s">
        <v>1367</v>
      </c>
      <c r="D144" s="42" t="s">
        <v>1270</v>
      </c>
      <c r="E144" s="42" t="s">
        <v>516</v>
      </c>
      <c r="F144" s="42" t="s">
        <v>207</v>
      </c>
      <c r="G144" s="5">
        <v>3.6884900720052363</v>
      </c>
      <c r="H144" s="5">
        <f t="shared" si="3"/>
        <v>11.010418125388764</v>
      </c>
    </row>
    <row r="145" spans="1:8">
      <c r="A145" s="42">
        <v>91</v>
      </c>
      <c r="B145" s="42">
        <v>2</v>
      </c>
      <c r="C145" s="42" t="s">
        <v>1368</v>
      </c>
      <c r="D145" s="42" t="s">
        <v>1266</v>
      </c>
      <c r="E145" s="42" t="s">
        <v>517</v>
      </c>
      <c r="F145" s="42" t="s">
        <v>398</v>
      </c>
      <c r="G145" s="5">
        <v>6.5280562828811783</v>
      </c>
      <c r="H145" s="5">
        <f t="shared" si="3"/>
        <v>19.486735172779635</v>
      </c>
    </row>
    <row r="146" spans="1:8">
      <c r="A146" s="42">
        <v>92</v>
      </c>
      <c r="B146" s="42">
        <v>2</v>
      </c>
      <c r="C146" s="42" t="s">
        <v>1369</v>
      </c>
      <c r="D146" s="42" t="s">
        <v>1264</v>
      </c>
      <c r="E146" s="42" t="s">
        <v>518</v>
      </c>
      <c r="F146" s="42" t="s">
        <v>399</v>
      </c>
      <c r="G146" s="5">
        <v>2.6742387325138797</v>
      </c>
      <c r="H146" s="5">
        <f t="shared" si="3"/>
        <v>7.9828021866085956</v>
      </c>
    </row>
    <row r="147" spans="1:8">
      <c r="A147" s="42">
        <v>93</v>
      </c>
      <c r="B147" s="42">
        <v>2</v>
      </c>
      <c r="C147" s="42" t="s">
        <v>1370</v>
      </c>
      <c r="D147" s="42" t="s">
        <v>1264</v>
      </c>
      <c r="E147" s="42" t="s">
        <v>519</v>
      </c>
      <c r="F147" s="42" t="s">
        <v>400</v>
      </c>
      <c r="G147" s="5">
        <v>2.6282859965573251</v>
      </c>
      <c r="H147" s="5">
        <f t="shared" si="3"/>
        <v>7.8456298404696261</v>
      </c>
    </row>
    <row r="148" spans="1:8">
      <c r="A148" s="42">
        <v>94</v>
      </c>
      <c r="B148" s="42">
        <v>2</v>
      </c>
      <c r="C148" s="42" t="s">
        <v>1371</v>
      </c>
      <c r="D148" s="42" t="s">
        <v>1264</v>
      </c>
      <c r="E148" s="42" t="s">
        <v>520</v>
      </c>
      <c r="F148" s="42" t="s">
        <v>401</v>
      </c>
      <c r="G148" s="5">
        <v>0.76777705045215416</v>
      </c>
      <c r="H148" s="5">
        <f t="shared" si="3"/>
        <v>2.29187179239449</v>
      </c>
    </row>
    <row r="149" spans="1:8">
      <c r="A149" s="42">
        <v>95</v>
      </c>
      <c r="B149" s="42">
        <v>2</v>
      </c>
      <c r="C149" s="42" t="s">
        <v>1372</v>
      </c>
      <c r="D149" s="42" t="s">
        <v>1270</v>
      </c>
      <c r="E149" s="42" t="s">
        <v>521</v>
      </c>
      <c r="F149" s="42" t="s">
        <v>402</v>
      </c>
      <c r="G149" s="5">
        <v>3.255050973404126</v>
      </c>
      <c r="H149" s="5">
        <f t="shared" si="3"/>
        <v>9.7165700698630619</v>
      </c>
    </row>
    <row r="150" spans="1:8">
      <c r="A150" s="42">
        <v>96</v>
      </c>
      <c r="B150" s="42">
        <v>2</v>
      </c>
      <c r="C150" s="42" t="s">
        <v>1373</v>
      </c>
      <c r="D150" s="42" t="s">
        <v>1266</v>
      </c>
      <c r="E150" s="42" t="s">
        <v>522</v>
      </c>
      <c r="F150" s="42" t="s">
        <v>403</v>
      </c>
      <c r="G150" s="5">
        <v>7.7087466967294596</v>
      </c>
      <c r="H150" s="5">
        <f t="shared" si="3"/>
        <v>23.011184169341668</v>
      </c>
    </row>
    <row r="151" spans="1:8">
      <c r="A151" s="42">
        <v>97</v>
      </c>
      <c r="B151" s="42">
        <v>2</v>
      </c>
      <c r="C151" s="42" t="s">
        <v>1374</v>
      </c>
      <c r="D151" s="42" t="s">
        <v>1266</v>
      </c>
      <c r="E151" s="42" t="s">
        <v>523</v>
      </c>
      <c r="F151" s="42" t="s">
        <v>404</v>
      </c>
      <c r="G151" s="5">
        <v>2.8355822847722258</v>
      </c>
      <c r="H151" s="5">
        <f t="shared" si="3"/>
        <v>8.4644247306633602</v>
      </c>
    </row>
    <row r="152" spans="1:8">
      <c r="A152" s="42">
        <v>98</v>
      </c>
      <c r="B152" s="42">
        <v>2</v>
      </c>
      <c r="C152" s="42" t="s">
        <v>1375</v>
      </c>
      <c r="D152" s="42" t="s">
        <v>1270</v>
      </c>
      <c r="E152" s="42" t="s">
        <v>524</v>
      </c>
      <c r="F152" s="42" t="s">
        <v>525</v>
      </c>
      <c r="G152" s="5">
        <v>2.8854425776420101</v>
      </c>
      <c r="H152" s="5">
        <f t="shared" si="3"/>
        <v>8.6132614257970435</v>
      </c>
    </row>
    <row r="153" spans="1:8">
      <c r="A153" s="42">
        <v>99</v>
      </c>
      <c r="B153" s="42">
        <v>2</v>
      </c>
      <c r="C153" s="42" t="s">
        <v>1376</v>
      </c>
      <c r="D153" s="42" t="s">
        <v>1266</v>
      </c>
      <c r="E153" s="42" t="s">
        <v>526</v>
      </c>
      <c r="F153" s="42" t="s">
        <v>527</v>
      </c>
      <c r="G153" s="5">
        <v>1.7167900089703492</v>
      </c>
      <c r="H153" s="5">
        <f t="shared" si="3"/>
        <v>5.1247462954338774</v>
      </c>
    </row>
    <row r="154" spans="1:8">
      <c r="A154" s="42">
        <v>100</v>
      </c>
      <c r="B154" s="42">
        <v>2</v>
      </c>
      <c r="C154" s="42" t="s">
        <v>1377</v>
      </c>
      <c r="D154" s="42" t="s">
        <v>1266</v>
      </c>
      <c r="E154" s="42" t="s">
        <v>528</v>
      </c>
      <c r="F154" s="42" t="s">
        <v>529</v>
      </c>
      <c r="G154" s="5">
        <v>4.136543869857201</v>
      </c>
      <c r="H154" s="5">
        <f t="shared" si="3"/>
        <v>12.347892148827466</v>
      </c>
    </row>
    <row r="155" spans="1:8">
      <c r="A155" s="42">
        <v>101</v>
      </c>
      <c r="B155" s="42">
        <v>2</v>
      </c>
      <c r="C155" s="42" t="s">
        <v>1378</v>
      </c>
      <c r="D155" s="42" t="s">
        <v>1266</v>
      </c>
      <c r="E155" s="42" t="s">
        <v>530</v>
      </c>
      <c r="F155" s="42" t="s">
        <v>531</v>
      </c>
      <c r="G155" s="5">
        <v>4.2077148035008607</v>
      </c>
      <c r="H155" s="5">
        <f t="shared" si="3"/>
        <v>12.560342697017495</v>
      </c>
    </row>
    <row r="156" spans="1:8">
      <c r="A156" s="42">
        <v>102</v>
      </c>
      <c r="B156" s="42">
        <v>2</v>
      </c>
      <c r="C156" s="42" t="s">
        <v>1379</v>
      </c>
      <c r="D156" s="42" t="s">
        <v>1270</v>
      </c>
      <c r="E156" s="42" t="s">
        <v>532</v>
      </c>
      <c r="F156" s="42" t="s">
        <v>533</v>
      </c>
      <c r="G156" s="5">
        <v>2.136499624215094</v>
      </c>
      <c r="H156" s="5">
        <f t="shared" si="3"/>
        <v>6.3776108185525198</v>
      </c>
    </row>
    <row r="157" spans="1:8">
      <c r="A157" s="42">
        <v>103</v>
      </c>
      <c r="B157" s="42">
        <v>2</v>
      </c>
      <c r="C157" s="42" t="s">
        <v>1380</v>
      </c>
      <c r="D157" s="42" t="s">
        <v>1266</v>
      </c>
      <c r="E157" s="42" t="s">
        <v>534</v>
      </c>
      <c r="F157" s="42" t="s">
        <v>535</v>
      </c>
      <c r="G157" s="5">
        <v>4.9729140907217486</v>
      </c>
      <c r="H157" s="5">
        <f t="shared" si="3"/>
        <v>14.844519673796263</v>
      </c>
    </row>
    <row r="158" spans="1:8">
      <c r="A158" s="42">
        <v>104</v>
      </c>
      <c r="B158" s="42">
        <v>2</v>
      </c>
      <c r="C158" s="42" t="s">
        <v>1381</v>
      </c>
      <c r="D158" s="42" t="s">
        <v>1270</v>
      </c>
      <c r="E158" s="42" t="s">
        <v>536</v>
      </c>
      <c r="F158" s="42" t="s">
        <v>537</v>
      </c>
      <c r="G158" s="5">
        <v>4.2937031784129749</v>
      </c>
      <c r="H158" s="5">
        <f t="shared" si="3"/>
        <v>12.817024413173058</v>
      </c>
    </row>
    <row r="159" spans="1:8">
      <c r="A159" s="42">
        <v>105</v>
      </c>
      <c r="B159" s="42">
        <v>2</v>
      </c>
      <c r="C159" s="42" t="s">
        <v>1382</v>
      </c>
      <c r="D159" s="42" t="s">
        <v>1270</v>
      </c>
      <c r="E159" s="42" t="s">
        <v>538</v>
      </c>
      <c r="F159" s="42" t="s">
        <v>539</v>
      </c>
      <c r="G159" s="5">
        <v>6.5836536596600972</v>
      </c>
      <c r="H159" s="5">
        <f t="shared" si="3"/>
        <v>19.652697491522677</v>
      </c>
    </row>
    <row r="160" spans="1:8">
      <c r="A160" s="42">
        <v>106</v>
      </c>
      <c r="B160" s="42">
        <v>2</v>
      </c>
      <c r="C160" s="42" t="s">
        <v>1383</v>
      </c>
      <c r="D160" s="42" t="s">
        <v>1266</v>
      </c>
      <c r="E160" s="42" t="s">
        <v>540</v>
      </c>
      <c r="F160" s="42" t="s">
        <v>354</v>
      </c>
      <c r="G160" s="5">
        <v>4.2312301500715197</v>
      </c>
      <c r="H160" s="5">
        <f t="shared" si="3"/>
        <v>12.630537761407522</v>
      </c>
    </row>
    <row r="161" spans="1:8">
      <c r="A161" s="42">
        <v>107</v>
      </c>
      <c r="B161" s="42">
        <v>2</v>
      </c>
      <c r="C161" s="42" t="s">
        <v>1384</v>
      </c>
      <c r="D161" s="42" t="s">
        <v>1270</v>
      </c>
      <c r="E161" s="42" t="s">
        <v>355</v>
      </c>
      <c r="F161" s="42" t="s">
        <v>356</v>
      </c>
      <c r="G161" s="5">
        <v>4.613647962276044</v>
      </c>
      <c r="H161" s="5">
        <f t="shared" si="3"/>
        <v>13.772083469480728</v>
      </c>
    </row>
    <row r="162" spans="1:8">
      <c r="A162" s="42">
        <v>108</v>
      </c>
      <c r="B162" s="42">
        <v>2</v>
      </c>
      <c r="C162" s="42" t="s">
        <v>1385</v>
      </c>
      <c r="D162" s="42" t="s">
        <v>1264</v>
      </c>
      <c r="E162" s="42" t="s">
        <v>357</v>
      </c>
      <c r="F162" s="42" t="s">
        <v>358</v>
      </c>
      <c r="G162" s="5">
        <v>2.355801027953548</v>
      </c>
      <c r="H162" s="5">
        <f t="shared" si="3"/>
        <v>7.0322418744882027</v>
      </c>
    </row>
    <row r="163" spans="1:8">
      <c r="A163" s="42">
        <v>109</v>
      </c>
      <c r="B163" s="42">
        <v>2</v>
      </c>
      <c r="C163" s="42" t="s">
        <v>1386</v>
      </c>
      <c r="D163" s="42" t="s">
        <v>1266</v>
      </c>
      <c r="E163" s="42" t="s">
        <v>359</v>
      </c>
      <c r="F163" s="42" t="s">
        <v>360</v>
      </c>
      <c r="G163" s="5">
        <v>2.4966497563459162</v>
      </c>
      <c r="H163" s="5">
        <f t="shared" si="3"/>
        <v>7.4526858398385549</v>
      </c>
    </row>
    <row r="164" spans="1:8">
      <c r="A164" s="42">
        <v>15</v>
      </c>
      <c r="B164" s="42">
        <v>3</v>
      </c>
      <c r="C164" s="42" t="s">
        <v>1389</v>
      </c>
      <c r="D164" s="42" t="s">
        <v>1264</v>
      </c>
      <c r="E164" s="42" t="s">
        <v>376</v>
      </c>
      <c r="F164" s="42" t="s">
        <v>377</v>
      </c>
      <c r="G164" s="5">
        <v>3.6732927672106799</v>
      </c>
      <c r="H164" s="5">
        <f t="shared" ref="H164:H197" si="4">(G164*0.002)/0.67*1000</f>
        <v>10.96505303644979</v>
      </c>
    </row>
    <row r="165" spans="1:8">
      <c r="A165" s="42">
        <v>16</v>
      </c>
      <c r="B165" s="42">
        <v>3</v>
      </c>
      <c r="C165" s="42" t="s">
        <v>1390</v>
      </c>
      <c r="D165" s="42" t="s">
        <v>1266</v>
      </c>
      <c r="E165" s="42" t="s">
        <v>378</v>
      </c>
      <c r="F165" s="42" t="s">
        <v>379</v>
      </c>
      <c r="G165" s="5">
        <v>5.2511091350313999</v>
      </c>
      <c r="H165" s="5">
        <f t="shared" si="4"/>
        <v>15.674952641884774</v>
      </c>
    </row>
    <row r="166" spans="1:8">
      <c r="A166" s="42">
        <v>17</v>
      </c>
      <c r="B166" s="42">
        <v>3</v>
      </c>
      <c r="C166" s="42" t="s">
        <v>1391</v>
      </c>
      <c r="D166" s="42" t="s">
        <v>1264</v>
      </c>
      <c r="E166" s="42" t="s">
        <v>380</v>
      </c>
      <c r="F166" s="42" t="s">
        <v>381</v>
      </c>
      <c r="G166" s="5">
        <v>2.7802258660989398</v>
      </c>
      <c r="H166" s="5">
        <f t="shared" si="4"/>
        <v>8.2991816898475808</v>
      </c>
    </row>
    <row r="167" spans="1:8">
      <c r="A167" s="42">
        <v>18</v>
      </c>
      <c r="B167" s="42">
        <v>3</v>
      </c>
      <c r="C167" s="42" t="s">
        <v>1392</v>
      </c>
      <c r="D167" s="42" t="s">
        <v>1264</v>
      </c>
      <c r="E167" s="42" t="s">
        <v>382</v>
      </c>
      <c r="F167" s="42" t="s">
        <v>383</v>
      </c>
      <c r="G167" s="5">
        <v>2.6953081799920624</v>
      </c>
      <c r="H167" s="5">
        <f t="shared" si="4"/>
        <v>8.0456960596777964</v>
      </c>
    </row>
    <row r="168" spans="1:8">
      <c r="A168" s="42">
        <v>19</v>
      </c>
      <c r="B168" s="42">
        <v>3</v>
      </c>
      <c r="C168" s="42" t="s">
        <v>1393</v>
      </c>
      <c r="D168" s="42" t="s">
        <v>1270</v>
      </c>
      <c r="E168" s="42" t="s">
        <v>384</v>
      </c>
      <c r="F168" s="42" t="s">
        <v>385</v>
      </c>
      <c r="G168" s="5">
        <v>3.0052927943769014</v>
      </c>
      <c r="H168" s="5">
        <f t="shared" si="4"/>
        <v>8.9710232667967205</v>
      </c>
    </row>
    <row r="169" spans="1:8">
      <c r="A169" s="42">
        <v>20</v>
      </c>
      <c r="B169" s="42">
        <v>3</v>
      </c>
      <c r="C169" s="42" t="s">
        <v>1394</v>
      </c>
      <c r="D169" s="42" t="s">
        <v>1264</v>
      </c>
      <c r="E169" s="42" t="s">
        <v>386</v>
      </c>
      <c r="F169" s="42" t="s">
        <v>387</v>
      </c>
      <c r="G169" s="5">
        <v>4.5675593276886746</v>
      </c>
      <c r="H169" s="5">
        <f t="shared" si="4"/>
        <v>13.634505455787087</v>
      </c>
    </row>
    <row r="170" spans="1:8">
      <c r="A170" s="42">
        <v>21</v>
      </c>
      <c r="B170" s="42">
        <v>3</v>
      </c>
      <c r="C170" s="42" t="s">
        <v>1395</v>
      </c>
      <c r="D170" s="42" t="s">
        <v>1270</v>
      </c>
      <c r="E170" s="42" t="s">
        <v>388</v>
      </c>
      <c r="F170" s="42" t="s">
        <v>389</v>
      </c>
      <c r="G170" s="5">
        <v>11.253785501098086</v>
      </c>
      <c r="H170" s="5">
        <f t="shared" si="4"/>
        <v>33.593389555516673</v>
      </c>
    </row>
    <row r="171" spans="1:8">
      <c r="A171" s="42">
        <v>22</v>
      </c>
      <c r="B171" s="42">
        <v>3</v>
      </c>
      <c r="C171" s="42" t="s">
        <v>1396</v>
      </c>
      <c r="D171" s="42" t="s">
        <v>1270</v>
      </c>
      <c r="E171" s="42" t="s">
        <v>390</v>
      </c>
      <c r="F171" s="42" t="s">
        <v>391</v>
      </c>
      <c r="G171" s="5">
        <v>1.3271694905994647</v>
      </c>
      <c r="H171" s="5">
        <f t="shared" si="4"/>
        <v>3.9616999719387005</v>
      </c>
    </row>
    <row r="172" spans="1:8">
      <c r="A172" s="42">
        <v>23</v>
      </c>
      <c r="B172" s="42">
        <v>3</v>
      </c>
      <c r="C172" s="36" t="s">
        <v>1848</v>
      </c>
      <c r="D172" s="42" t="s">
        <v>1270</v>
      </c>
      <c r="E172" s="42" t="s">
        <v>392</v>
      </c>
      <c r="F172" s="42" t="s">
        <v>393</v>
      </c>
      <c r="G172" s="5">
        <v>2.6978920775182873</v>
      </c>
      <c r="H172" s="5">
        <f t="shared" si="4"/>
        <v>8.0534091866217512</v>
      </c>
    </row>
    <row r="173" spans="1:8">
      <c r="A173" s="42">
        <v>24</v>
      </c>
      <c r="B173" s="42">
        <v>3</v>
      </c>
      <c r="C173" s="42" t="s">
        <v>1397</v>
      </c>
      <c r="D173" s="42" t="s">
        <v>1270</v>
      </c>
      <c r="E173" s="42" t="s">
        <v>394</v>
      </c>
      <c r="F173" s="42" t="s">
        <v>395</v>
      </c>
      <c r="G173" s="5">
        <v>5.7308596524614641</v>
      </c>
      <c r="H173" s="5">
        <f t="shared" si="4"/>
        <v>17.107043738690937</v>
      </c>
    </row>
    <row r="174" spans="1:8">
      <c r="A174" s="42">
        <v>25</v>
      </c>
      <c r="B174" s="42">
        <v>3</v>
      </c>
      <c r="C174" s="42" t="s">
        <v>1398</v>
      </c>
      <c r="D174" s="42" t="s">
        <v>1270</v>
      </c>
      <c r="E174" s="42" t="s">
        <v>396</v>
      </c>
      <c r="F174" s="42" t="s">
        <v>397</v>
      </c>
      <c r="G174" s="5">
        <v>1.1172028285028577</v>
      </c>
      <c r="H174" s="5">
        <f t="shared" si="4"/>
        <v>3.3349338164264406</v>
      </c>
    </row>
    <row r="175" spans="1:8">
      <c r="A175" s="42">
        <v>26</v>
      </c>
      <c r="B175" s="42">
        <v>3</v>
      </c>
      <c r="C175" s="42" t="s">
        <v>1399</v>
      </c>
      <c r="D175" s="42" t="s">
        <v>1270</v>
      </c>
      <c r="E175" s="42" t="s">
        <v>584</v>
      </c>
      <c r="F175" s="42" t="s">
        <v>585</v>
      </c>
      <c r="G175" s="5">
        <v>4.5432076258054002</v>
      </c>
      <c r="H175" s="5">
        <f t="shared" si="4"/>
        <v>13.561813808374328</v>
      </c>
    </row>
    <row r="176" spans="1:8">
      <c r="A176" s="42">
        <v>27</v>
      </c>
      <c r="B176" s="42">
        <v>3</v>
      </c>
      <c r="C176" s="42" t="s">
        <v>1400</v>
      </c>
      <c r="D176" s="42" t="s">
        <v>1264</v>
      </c>
      <c r="E176" s="42" t="s">
        <v>586</v>
      </c>
      <c r="F176" s="42" t="s">
        <v>587</v>
      </c>
      <c r="G176" s="5">
        <v>1.3310571556189434</v>
      </c>
      <c r="H176" s="5">
        <f t="shared" si="4"/>
        <v>3.9733049421460995</v>
      </c>
    </row>
    <row r="177" spans="1:8">
      <c r="A177" s="42">
        <v>28</v>
      </c>
      <c r="B177" s="42">
        <v>3</v>
      </c>
      <c r="C177" s="42" t="s">
        <v>1401</v>
      </c>
      <c r="D177" s="42" t="s">
        <v>1270</v>
      </c>
      <c r="E177" s="42" t="s">
        <v>588</v>
      </c>
      <c r="F177" s="42" t="s">
        <v>589</v>
      </c>
      <c r="G177" s="5">
        <v>5.4269695815928944</v>
      </c>
      <c r="H177" s="5">
        <f t="shared" si="4"/>
        <v>16.199909198784759</v>
      </c>
    </row>
    <row r="178" spans="1:8">
      <c r="A178" s="42">
        <v>29</v>
      </c>
      <c r="B178" s="42">
        <v>3</v>
      </c>
      <c r="C178" s="42" t="s">
        <v>1402</v>
      </c>
      <c r="D178" s="42" t="s">
        <v>1270</v>
      </c>
      <c r="E178" s="42" t="s">
        <v>590</v>
      </c>
      <c r="F178" s="42" t="s">
        <v>591</v>
      </c>
      <c r="G178" s="5">
        <v>5.3681272931469559</v>
      </c>
      <c r="H178" s="5">
        <f t="shared" si="4"/>
        <v>16.024260576558078</v>
      </c>
    </row>
    <row r="179" spans="1:8">
      <c r="A179" s="42">
        <v>30</v>
      </c>
      <c r="B179" s="42">
        <v>3</v>
      </c>
      <c r="C179" s="42" t="s">
        <v>1403</v>
      </c>
      <c r="D179" s="42" t="s">
        <v>1264</v>
      </c>
      <c r="E179" s="42" t="s">
        <v>592</v>
      </c>
      <c r="F179" s="42" t="s">
        <v>593</v>
      </c>
      <c r="G179" s="5">
        <v>6.8779974057636206</v>
      </c>
      <c r="H179" s="5">
        <f t="shared" si="4"/>
        <v>20.531335539592895</v>
      </c>
    </row>
    <row r="180" spans="1:8">
      <c r="A180" s="42">
        <v>31</v>
      </c>
      <c r="B180" s="42">
        <v>3</v>
      </c>
      <c r="C180" s="42" t="s">
        <v>1404</v>
      </c>
      <c r="D180" s="42" t="s">
        <v>1270</v>
      </c>
      <c r="E180" s="42" t="s">
        <v>594</v>
      </c>
      <c r="F180" s="42" t="s">
        <v>595</v>
      </c>
      <c r="G180" s="5">
        <v>1.1677628055329892</v>
      </c>
      <c r="H180" s="5">
        <f t="shared" si="4"/>
        <v>3.4858591209939975</v>
      </c>
    </row>
    <row r="181" spans="1:8">
      <c r="A181" s="42">
        <v>32</v>
      </c>
      <c r="B181" s="42">
        <v>3</v>
      </c>
      <c r="C181" s="42" t="s">
        <v>1405</v>
      </c>
      <c r="D181" s="42" t="s">
        <v>1264</v>
      </c>
      <c r="E181" s="42" t="s">
        <v>596</v>
      </c>
      <c r="F181" s="42" t="s">
        <v>597</v>
      </c>
      <c r="G181" s="5">
        <v>1.4878457585567011</v>
      </c>
      <c r="H181" s="5">
        <f t="shared" si="4"/>
        <v>4.4413306225573166</v>
      </c>
    </row>
    <row r="182" spans="1:8">
      <c r="A182" s="42">
        <v>33</v>
      </c>
      <c r="B182" s="42">
        <v>3</v>
      </c>
      <c r="C182" s="42" t="s">
        <v>1406</v>
      </c>
      <c r="D182" s="42" t="s">
        <v>1270</v>
      </c>
      <c r="E182" s="42" t="s">
        <v>598</v>
      </c>
      <c r="F182" s="42" t="s">
        <v>599</v>
      </c>
      <c r="G182" s="5">
        <v>4.4071867110267799</v>
      </c>
      <c r="H182" s="5">
        <f t="shared" si="4"/>
        <v>13.155781226945612</v>
      </c>
    </row>
    <row r="183" spans="1:8">
      <c r="A183" s="42">
        <v>34</v>
      </c>
      <c r="B183" s="42">
        <v>3</v>
      </c>
      <c r="C183" s="42" t="s">
        <v>1407</v>
      </c>
      <c r="D183" s="42" t="s">
        <v>1270</v>
      </c>
      <c r="E183" s="42" t="s">
        <v>600</v>
      </c>
      <c r="F183" s="42" t="s">
        <v>601</v>
      </c>
      <c r="G183" s="5">
        <v>-0.58161941320213995</v>
      </c>
      <c r="H183" s="5">
        <f t="shared" si="4"/>
        <v>-1.7361773528422089</v>
      </c>
    </row>
    <row r="184" spans="1:8">
      <c r="A184" s="42">
        <v>35</v>
      </c>
      <c r="B184" s="42">
        <v>3</v>
      </c>
      <c r="C184" s="42" t="s">
        <v>1408</v>
      </c>
      <c r="D184" s="42" t="s">
        <v>1264</v>
      </c>
      <c r="E184" s="42" t="s">
        <v>602</v>
      </c>
      <c r="F184" s="42" t="s">
        <v>603</v>
      </c>
      <c r="G184" s="5">
        <v>5.5330876873000543</v>
      </c>
      <c r="H184" s="5">
        <f t="shared" si="4"/>
        <v>16.516679663582252</v>
      </c>
    </row>
    <row r="185" spans="1:8">
      <c r="A185" s="42">
        <v>36</v>
      </c>
      <c r="B185" s="42">
        <v>3</v>
      </c>
      <c r="C185" s="42" t="s">
        <v>1409</v>
      </c>
      <c r="D185" s="42" t="s">
        <v>1270</v>
      </c>
      <c r="E185" s="42" t="s">
        <v>604</v>
      </c>
      <c r="F185" s="42" t="s">
        <v>605</v>
      </c>
      <c r="G185" s="5">
        <v>2.6231348805914725</v>
      </c>
      <c r="H185" s="5">
        <f t="shared" si="4"/>
        <v>7.8302533748999172</v>
      </c>
    </row>
    <row r="186" spans="1:8">
      <c r="A186" s="42">
        <v>37</v>
      </c>
      <c r="B186" s="42">
        <v>3</v>
      </c>
      <c r="C186" s="42" t="s">
        <v>1410</v>
      </c>
      <c r="D186" s="42" t="s">
        <v>1266</v>
      </c>
      <c r="E186" s="42" t="s">
        <v>606</v>
      </c>
      <c r="F186" s="42" t="s">
        <v>607</v>
      </c>
      <c r="G186" s="5">
        <v>4.7937916260747313</v>
      </c>
      <c r="H186" s="5">
        <f t="shared" si="4"/>
        <v>14.30982574947681</v>
      </c>
    </row>
    <row r="187" spans="1:8">
      <c r="A187" s="42">
        <v>38</v>
      </c>
      <c r="B187" s="42">
        <v>3</v>
      </c>
      <c r="C187" s="42" t="s">
        <v>1411</v>
      </c>
      <c r="D187" s="42" t="s">
        <v>1270</v>
      </c>
      <c r="E187" s="42" t="s">
        <v>608</v>
      </c>
      <c r="F187" s="42" t="s">
        <v>609</v>
      </c>
      <c r="G187" s="5">
        <v>2.5310559088194347</v>
      </c>
      <c r="H187" s="5">
        <f t="shared" si="4"/>
        <v>7.5553907725953264</v>
      </c>
    </row>
    <row r="188" spans="1:8">
      <c r="A188" s="42">
        <v>39</v>
      </c>
      <c r="B188" s="42">
        <v>3</v>
      </c>
      <c r="C188" s="42" t="s">
        <v>1412</v>
      </c>
      <c r="D188" s="42" t="s">
        <v>1270</v>
      </c>
      <c r="E188" s="42" t="s">
        <v>610</v>
      </c>
      <c r="F188" s="42" t="s">
        <v>611</v>
      </c>
      <c r="G188" s="5">
        <v>3.2054478188646667</v>
      </c>
      <c r="H188" s="5">
        <f t="shared" si="4"/>
        <v>9.5685009518348245</v>
      </c>
    </row>
    <row r="189" spans="1:8">
      <c r="A189" s="42">
        <v>40</v>
      </c>
      <c r="B189" s="42">
        <v>3</v>
      </c>
      <c r="C189" s="42" t="s">
        <v>1413</v>
      </c>
      <c r="D189" s="42" t="s">
        <v>1264</v>
      </c>
      <c r="E189" s="42" t="s">
        <v>612</v>
      </c>
      <c r="F189" s="42" t="s">
        <v>613</v>
      </c>
      <c r="G189" s="5">
        <v>3.3594750252895436</v>
      </c>
      <c r="H189" s="5">
        <f t="shared" si="4"/>
        <v>10.028283657580726</v>
      </c>
    </row>
    <row r="190" spans="1:8">
      <c r="A190" s="42">
        <v>41</v>
      </c>
      <c r="B190" s="42">
        <v>3</v>
      </c>
      <c r="C190" s="42" t="s">
        <v>1414</v>
      </c>
      <c r="D190" s="42" t="s">
        <v>1264</v>
      </c>
      <c r="E190" s="42" t="s">
        <v>614</v>
      </c>
      <c r="F190" s="42" t="s">
        <v>615</v>
      </c>
      <c r="G190" s="5">
        <v>1.686016629934374</v>
      </c>
      <c r="H190" s="5">
        <f t="shared" si="4"/>
        <v>5.0328854624906683</v>
      </c>
    </row>
    <row r="191" spans="1:8">
      <c r="A191" s="42">
        <v>42</v>
      </c>
      <c r="B191" s="42">
        <v>3</v>
      </c>
      <c r="C191" s="42" t="s">
        <v>1415</v>
      </c>
      <c r="D191" s="42" t="s">
        <v>1270</v>
      </c>
      <c r="E191" s="42" t="s">
        <v>616</v>
      </c>
      <c r="F191" s="42" t="s">
        <v>617</v>
      </c>
      <c r="G191" s="5">
        <v>2.1291496795110096</v>
      </c>
      <c r="H191" s="5">
        <f t="shared" si="4"/>
        <v>6.3556706851074916</v>
      </c>
    </row>
    <row r="192" spans="1:8">
      <c r="A192" s="42">
        <v>43</v>
      </c>
      <c r="B192" s="42">
        <v>3</v>
      </c>
      <c r="C192" s="42" t="s">
        <v>1416</v>
      </c>
      <c r="D192" s="42" t="s">
        <v>1270</v>
      </c>
      <c r="E192" s="42" t="s">
        <v>618</v>
      </c>
      <c r="F192" s="42" t="s">
        <v>619</v>
      </c>
      <c r="G192" s="5">
        <v>-2.8512174626104114E-2</v>
      </c>
      <c r="H192" s="5">
        <f t="shared" si="4"/>
        <v>-8.5110969033146605E-2</v>
      </c>
    </row>
    <row r="193" spans="1:9">
      <c r="A193" s="42">
        <v>44</v>
      </c>
      <c r="B193" s="42">
        <v>3</v>
      </c>
      <c r="C193" s="42" t="s">
        <v>1417</v>
      </c>
      <c r="D193" s="42" t="s">
        <v>1270</v>
      </c>
      <c r="E193" s="42" t="s">
        <v>620</v>
      </c>
      <c r="F193" s="42" t="s">
        <v>621</v>
      </c>
      <c r="G193" s="5">
        <v>2.0350992721665122</v>
      </c>
      <c r="H193" s="5">
        <f t="shared" si="4"/>
        <v>6.0749232004970519</v>
      </c>
    </row>
    <row r="194" spans="1:9">
      <c r="A194" s="42">
        <v>45</v>
      </c>
      <c r="B194" s="42">
        <v>3</v>
      </c>
      <c r="C194" s="42" t="s">
        <v>1418</v>
      </c>
      <c r="D194" s="42" t="s">
        <v>1270</v>
      </c>
      <c r="E194" s="42" t="s">
        <v>622</v>
      </c>
      <c r="F194" s="42" t="s">
        <v>623</v>
      </c>
      <c r="G194" s="5">
        <v>12.029910249982596</v>
      </c>
      <c r="H194" s="5">
        <f t="shared" si="4"/>
        <v>35.910179850694313</v>
      </c>
    </row>
    <row r="195" spans="1:9">
      <c r="A195" s="42">
        <v>46</v>
      </c>
      <c r="B195" s="42">
        <v>3</v>
      </c>
      <c r="C195" s="42" t="s">
        <v>1419</v>
      </c>
      <c r="D195" s="42" t="s">
        <v>1270</v>
      </c>
      <c r="E195" s="42" t="s">
        <v>624</v>
      </c>
      <c r="F195" s="42" t="s">
        <v>625</v>
      </c>
      <c r="G195" s="5">
        <v>6.0080148997858824</v>
      </c>
      <c r="H195" s="5">
        <f t="shared" si="4"/>
        <v>17.93437283518174</v>
      </c>
    </row>
    <row r="196" spans="1:9">
      <c r="A196" s="42">
        <v>47</v>
      </c>
      <c r="B196" s="42">
        <v>3</v>
      </c>
      <c r="C196" s="42" t="s">
        <v>1420</v>
      </c>
      <c r="D196" s="42" t="s">
        <v>1270</v>
      </c>
      <c r="E196" s="42" t="s">
        <v>626</v>
      </c>
      <c r="F196" s="42" t="s">
        <v>627</v>
      </c>
      <c r="G196" s="5">
        <v>0.1748165678025928</v>
      </c>
      <c r="H196" s="5">
        <f t="shared" si="4"/>
        <v>0.52184050090326206</v>
      </c>
    </row>
    <row r="197" spans="1:9">
      <c r="A197" s="42">
        <v>48</v>
      </c>
      <c r="B197" s="42">
        <v>3</v>
      </c>
      <c r="C197" s="42" t="s">
        <v>1421</v>
      </c>
      <c r="D197" s="42" t="s">
        <v>1264</v>
      </c>
      <c r="E197" s="42" t="s">
        <v>628</v>
      </c>
      <c r="F197" s="42" t="s">
        <v>629</v>
      </c>
      <c r="G197" s="5">
        <v>4.2253536623153032</v>
      </c>
      <c r="H197" s="5">
        <f t="shared" si="4"/>
        <v>12.612996006911352</v>
      </c>
    </row>
    <row r="198" spans="1:9">
      <c r="A198" s="42">
        <v>49</v>
      </c>
      <c r="B198" s="42">
        <v>3</v>
      </c>
      <c r="C198" s="42" t="s">
        <v>1422</v>
      </c>
      <c r="D198" s="42" t="s">
        <v>1264</v>
      </c>
      <c r="E198" s="42" t="s">
        <v>630</v>
      </c>
      <c r="F198" s="42" t="s">
        <v>631</v>
      </c>
      <c r="G198" s="5">
        <v>1.7276999866166873</v>
      </c>
      <c r="H198" s="5">
        <f t="shared" ref="H198:H248" si="5">(G198*0.002)/0.67*1000</f>
        <v>5.1573133928856327</v>
      </c>
    </row>
    <row r="199" spans="1:9">
      <c r="A199" s="42">
        <v>50</v>
      </c>
      <c r="B199" s="42">
        <v>3</v>
      </c>
      <c r="C199" s="42" t="s">
        <v>1423</v>
      </c>
      <c r="D199" s="42" t="s">
        <v>1270</v>
      </c>
      <c r="E199" s="42" t="s">
        <v>632</v>
      </c>
      <c r="F199" s="42" t="s">
        <v>633</v>
      </c>
      <c r="G199" s="5">
        <v>4.2614477329587874</v>
      </c>
      <c r="H199" s="5">
        <f t="shared" si="5"/>
        <v>12.720739501369513</v>
      </c>
    </row>
    <row r="200" spans="1:9">
      <c r="A200" s="42">
        <v>51</v>
      </c>
      <c r="B200" s="42">
        <v>3</v>
      </c>
      <c r="C200" s="42" t="s">
        <v>1424</v>
      </c>
      <c r="D200" s="42" t="s">
        <v>1264</v>
      </c>
      <c r="E200" s="42" t="s">
        <v>634</v>
      </c>
      <c r="F200" s="42" t="s">
        <v>635</v>
      </c>
      <c r="G200" s="5">
        <v>4.9418173232595795</v>
      </c>
      <c r="H200" s="5">
        <f t="shared" si="5"/>
        <v>14.751693502267402</v>
      </c>
    </row>
    <row r="201" spans="1:9">
      <c r="A201" s="42">
        <v>55</v>
      </c>
      <c r="B201" s="42">
        <v>3</v>
      </c>
      <c r="C201" s="42" t="s">
        <v>1425</v>
      </c>
      <c r="D201" s="42" t="s">
        <v>1270</v>
      </c>
      <c r="E201" s="42" t="s">
        <v>448</v>
      </c>
      <c r="F201" s="42" t="s">
        <v>449</v>
      </c>
      <c r="G201" s="5">
        <v>0.64978795719055438</v>
      </c>
      <c r="H201" s="5">
        <f t="shared" si="5"/>
        <v>1.9396655438524011</v>
      </c>
      <c r="I201" s="18"/>
    </row>
    <row r="202" spans="1:9">
      <c r="A202" s="42">
        <v>56</v>
      </c>
      <c r="B202" s="42">
        <v>3</v>
      </c>
      <c r="C202" s="42" t="s">
        <v>1426</v>
      </c>
      <c r="D202" s="42" t="s">
        <v>1264</v>
      </c>
      <c r="E202" s="42" t="s">
        <v>450</v>
      </c>
      <c r="F202" s="42" t="s">
        <v>451</v>
      </c>
      <c r="G202" s="5">
        <v>1.8159057407351993</v>
      </c>
      <c r="H202" s="5">
        <f t="shared" si="5"/>
        <v>5.4206141514483566</v>
      </c>
      <c r="I202" s="18"/>
    </row>
    <row r="203" spans="1:9">
      <c r="A203" s="42">
        <v>57</v>
      </c>
      <c r="B203" s="42">
        <v>3</v>
      </c>
      <c r="C203" s="42" t="s">
        <v>1427</v>
      </c>
      <c r="D203" s="42" t="s">
        <v>1264</v>
      </c>
      <c r="E203" s="42" t="s">
        <v>452</v>
      </c>
      <c r="F203" s="42" t="s">
        <v>453</v>
      </c>
      <c r="G203" s="5">
        <v>1.6911889366502575</v>
      </c>
      <c r="H203" s="5">
        <f t="shared" si="5"/>
        <v>5.0483251840306194</v>
      </c>
      <c r="I203" s="18"/>
    </row>
    <row r="204" spans="1:9">
      <c r="A204" s="42">
        <v>58</v>
      </c>
      <c r="B204" s="42">
        <v>3</v>
      </c>
      <c r="C204" s="42" t="s">
        <v>1428</v>
      </c>
      <c r="D204" s="42" t="s">
        <v>1270</v>
      </c>
      <c r="E204" s="42" t="s">
        <v>454</v>
      </c>
      <c r="F204" s="42" t="s">
        <v>455</v>
      </c>
      <c r="G204" s="5">
        <v>3.1160573787184371</v>
      </c>
      <c r="H204" s="5">
        <f t="shared" si="5"/>
        <v>9.3016638170699597</v>
      </c>
      <c r="I204" s="18"/>
    </row>
    <row r="205" spans="1:9">
      <c r="A205" s="42">
        <v>59</v>
      </c>
      <c r="B205" s="42">
        <v>3</v>
      </c>
      <c r="C205" s="42" t="s">
        <v>1429</v>
      </c>
      <c r="D205" s="42" t="s">
        <v>1264</v>
      </c>
      <c r="E205" s="42" t="s">
        <v>456</v>
      </c>
      <c r="F205" s="42" t="s">
        <v>457</v>
      </c>
      <c r="G205" s="5">
        <v>1.4818503722953627</v>
      </c>
      <c r="H205" s="5">
        <f t="shared" si="5"/>
        <v>4.4234339471503361</v>
      </c>
      <c r="I205" s="18"/>
    </row>
    <row r="206" spans="1:9">
      <c r="A206" s="42">
        <v>60</v>
      </c>
      <c r="B206" s="42">
        <v>3</v>
      </c>
      <c r="C206" s="42" t="s">
        <v>1430</v>
      </c>
      <c r="D206" s="42" t="s">
        <v>1264</v>
      </c>
      <c r="E206" s="42" t="s">
        <v>458</v>
      </c>
      <c r="F206" s="42" t="s">
        <v>459</v>
      </c>
      <c r="G206" s="5">
        <v>10.324898364021628</v>
      </c>
      <c r="H206" s="5">
        <f t="shared" si="5"/>
        <v>30.820592131407842</v>
      </c>
      <c r="I206" s="18"/>
    </row>
    <row r="207" spans="1:9">
      <c r="A207" s="42">
        <v>61</v>
      </c>
      <c r="B207" s="42">
        <v>3</v>
      </c>
      <c r="C207" s="42" t="s">
        <v>1431</v>
      </c>
      <c r="D207" s="42" t="s">
        <v>1270</v>
      </c>
      <c r="E207" s="42" t="s">
        <v>460</v>
      </c>
      <c r="F207" s="42" t="s">
        <v>461</v>
      </c>
      <c r="G207" s="5">
        <v>4.2428591686762376</v>
      </c>
      <c r="H207" s="5">
        <f t="shared" si="5"/>
        <v>12.665251249779814</v>
      </c>
      <c r="I207" s="18"/>
    </row>
    <row r="208" spans="1:9">
      <c r="A208" s="42">
        <v>62</v>
      </c>
      <c r="B208" s="42">
        <v>3</v>
      </c>
      <c r="C208" s="42" t="s">
        <v>1432</v>
      </c>
      <c r="D208" s="42" t="s">
        <v>1270</v>
      </c>
      <c r="E208" s="42" t="s">
        <v>462</v>
      </c>
      <c r="F208" s="42" t="s">
        <v>463</v>
      </c>
      <c r="G208" s="5">
        <v>4.0625986637037546</v>
      </c>
      <c r="H208" s="5">
        <f t="shared" si="5"/>
        <v>12.127160190160462</v>
      </c>
      <c r="I208" s="18"/>
    </row>
    <row r="209" spans="1:9">
      <c r="A209" s="42">
        <v>63</v>
      </c>
      <c r="B209" s="42">
        <v>3</v>
      </c>
      <c r="C209" s="42" t="s">
        <v>1433</v>
      </c>
      <c r="D209" s="42" t="s">
        <v>1266</v>
      </c>
      <c r="E209" s="42" t="s">
        <v>464</v>
      </c>
      <c r="F209" s="42" t="s">
        <v>465</v>
      </c>
      <c r="G209" s="5">
        <v>3.8932345153112284</v>
      </c>
      <c r="H209" s="5">
        <f t="shared" si="5"/>
        <v>11.621595568093218</v>
      </c>
      <c r="I209" s="18"/>
    </row>
    <row r="210" spans="1:9">
      <c r="A210" s="42">
        <v>64</v>
      </c>
      <c r="B210" s="42">
        <v>3</v>
      </c>
      <c r="C210" s="42" t="s">
        <v>1434</v>
      </c>
      <c r="D210" s="42" t="s">
        <v>1266</v>
      </c>
      <c r="E210" s="42" t="s">
        <v>466</v>
      </c>
      <c r="F210" s="42" t="s">
        <v>467</v>
      </c>
      <c r="G210" s="5">
        <v>1.0869544601975558</v>
      </c>
      <c r="H210" s="5">
        <f t="shared" si="5"/>
        <v>3.2446401796941964</v>
      </c>
      <c r="I210" s="18"/>
    </row>
    <row r="211" spans="1:9">
      <c r="A211" s="42">
        <v>65</v>
      </c>
      <c r="B211" s="42">
        <v>3</v>
      </c>
      <c r="C211" s="42" t="s">
        <v>1435</v>
      </c>
      <c r="D211" s="42" t="s">
        <v>1270</v>
      </c>
      <c r="E211" s="42" t="s">
        <v>468</v>
      </c>
      <c r="F211" s="42" t="s">
        <v>469</v>
      </c>
      <c r="G211" s="5">
        <v>1.8200125187878082</v>
      </c>
      <c r="H211" s="5">
        <f t="shared" si="5"/>
        <v>5.4328731904113674</v>
      </c>
      <c r="I211" s="18"/>
    </row>
    <row r="212" spans="1:9">
      <c r="A212" s="42">
        <v>66</v>
      </c>
      <c r="B212" s="42">
        <v>3</v>
      </c>
      <c r="C212" s="42" t="s">
        <v>1720</v>
      </c>
      <c r="D212" s="42" t="s">
        <v>1270</v>
      </c>
      <c r="E212" s="42" t="s">
        <v>470</v>
      </c>
      <c r="F212" s="42" t="s">
        <v>471</v>
      </c>
      <c r="G212" s="5">
        <v>0.95740477603508078</v>
      </c>
      <c r="H212" s="5">
        <f t="shared" si="5"/>
        <v>2.8579247045823308</v>
      </c>
      <c r="I212" s="18"/>
    </row>
    <row r="213" spans="1:9">
      <c r="A213" s="42">
        <v>67</v>
      </c>
      <c r="B213" s="42">
        <v>3</v>
      </c>
      <c r="C213" s="42" t="s">
        <v>1721</v>
      </c>
      <c r="D213" s="42" t="s">
        <v>1270</v>
      </c>
      <c r="E213" s="42" t="s">
        <v>472</v>
      </c>
      <c r="F213" s="42" t="s">
        <v>473</v>
      </c>
      <c r="G213" s="5">
        <v>0.91852859229889039</v>
      </c>
      <c r="H213" s="5">
        <f t="shared" si="5"/>
        <v>2.7418763949220608</v>
      </c>
      <c r="I213" s="18"/>
    </row>
    <row r="214" spans="1:9">
      <c r="A214" s="42">
        <v>68</v>
      </c>
      <c r="B214" s="42">
        <v>3</v>
      </c>
      <c r="C214" s="42" t="s">
        <v>1722</v>
      </c>
      <c r="D214" s="42" t="s">
        <v>1270</v>
      </c>
      <c r="E214" s="42" t="s">
        <v>474</v>
      </c>
      <c r="F214" s="42" t="s">
        <v>475</v>
      </c>
      <c r="G214" s="5">
        <v>3.3354610330351417</v>
      </c>
      <c r="H214" s="5">
        <f t="shared" si="5"/>
        <v>9.9566000986123644</v>
      </c>
      <c r="I214" s="18"/>
    </row>
    <row r="215" spans="1:9">
      <c r="A215" s="42">
        <v>69</v>
      </c>
      <c r="B215" s="42">
        <v>3</v>
      </c>
      <c r="C215" s="42" t="s">
        <v>1723</v>
      </c>
      <c r="D215" s="42" t="s">
        <v>1270</v>
      </c>
      <c r="E215" s="42" t="s">
        <v>476</v>
      </c>
      <c r="F215" s="42" t="s">
        <v>477</v>
      </c>
      <c r="G215" s="5">
        <v>6.4492719298812986</v>
      </c>
      <c r="H215" s="5">
        <f t="shared" si="5"/>
        <v>19.251557999645666</v>
      </c>
      <c r="I215" s="18"/>
    </row>
    <row r="216" spans="1:9">
      <c r="A216" s="42">
        <v>70</v>
      </c>
      <c r="B216" s="42">
        <v>3</v>
      </c>
      <c r="C216" s="42" t="s">
        <v>1724</v>
      </c>
      <c r="D216" s="42" t="s">
        <v>1270</v>
      </c>
      <c r="E216" s="42" t="s">
        <v>478</v>
      </c>
      <c r="F216" s="42" t="s">
        <v>479</v>
      </c>
      <c r="G216" s="5">
        <v>-0.61822024788971663</v>
      </c>
      <c r="H216" s="5">
        <f t="shared" si="5"/>
        <v>-1.8454335757901987</v>
      </c>
      <c r="I216" s="18"/>
    </row>
    <row r="217" spans="1:9">
      <c r="A217" s="42">
        <v>71</v>
      </c>
      <c r="B217" s="42">
        <v>3</v>
      </c>
      <c r="C217" s="42" t="s">
        <v>1725</v>
      </c>
      <c r="D217" s="42" t="s">
        <v>1270</v>
      </c>
      <c r="E217" s="42" t="s">
        <v>480</v>
      </c>
      <c r="F217" s="42" t="s">
        <v>481</v>
      </c>
      <c r="G217" s="5">
        <v>3.1255984083786816</v>
      </c>
      <c r="H217" s="5">
        <f t="shared" si="5"/>
        <v>9.3301445026229288</v>
      </c>
      <c r="I217" s="18"/>
    </row>
    <row r="218" spans="1:9">
      <c r="A218" s="42">
        <v>72</v>
      </c>
      <c r="B218" s="42">
        <v>3</v>
      </c>
      <c r="C218" s="42" t="s">
        <v>1726</v>
      </c>
      <c r="D218" s="42" t="s">
        <v>1264</v>
      </c>
      <c r="E218" s="42" t="s">
        <v>482</v>
      </c>
      <c r="F218" s="42" t="s">
        <v>483</v>
      </c>
      <c r="G218" s="5">
        <v>1.9562512849550882</v>
      </c>
      <c r="H218" s="5">
        <f t="shared" si="5"/>
        <v>5.8395560744928003</v>
      </c>
      <c r="I218" s="18"/>
    </row>
    <row r="219" spans="1:9">
      <c r="A219" s="42">
        <v>73</v>
      </c>
      <c r="B219" s="42">
        <v>3</v>
      </c>
      <c r="C219" s="42" t="s">
        <v>1727</v>
      </c>
      <c r="D219" s="42" t="s">
        <v>1270</v>
      </c>
      <c r="E219" s="42" t="s">
        <v>484</v>
      </c>
      <c r="F219" s="42" t="s">
        <v>485</v>
      </c>
      <c r="G219" s="5">
        <v>2.3523508655058714</v>
      </c>
      <c r="H219" s="5">
        <f t="shared" si="5"/>
        <v>7.0219428821070782</v>
      </c>
      <c r="I219" s="18"/>
    </row>
    <row r="220" spans="1:9">
      <c r="A220" s="42">
        <v>74</v>
      </c>
      <c r="B220" s="42">
        <v>3</v>
      </c>
      <c r="C220" s="42" t="s">
        <v>1728</v>
      </c>
      <c r="D220" s="42" t="s">
        <v>1270</v>
      </c>
      <c r="E220" s="42" t="s">
        <v>486</v>
      </c>
      <c r="F220" s="42" t="s">
        <v>487</v>
      </c>
      <c r="G220" s="5">
        <v>6.5471990931354975</v>
      </c>
      <c r="H220" s="5">
        <f t="shared" si="5"/>
        <v>19.543877889956708</v>
      </c>
      <c r="I220" s="18"/>
    </row>
    <row r="221" spans="1:9">
      <c r="A221" s="42">
        <v>75</v>
      </c>
      <c r="B221" s="42">
        <v>3</v>
      </c>
      <c r="C221" s="42" t="s">
        <v>1729</v>
      </c>
      <c r="D221" s="42" t="s">
        <v>1264</v>
      </c>
      <c r="E221" s="42" t="s">
        <v>488</v>
      </c>
      <c r="F221" s="42" t="s">
        <v>489</v>
      </c>
      <c r="G221" s="5">
        <v>0.20680463054379</v>
      </c>
      <c r="H221" s="5">
        <f t="shared" si="5"/>
        <v>0.61732725535459698</v>
      </c>
      <c r="I221" s="18"/>
    </row>
    <row r="222" spans="1:9">
      <c r="A222" s="42">
        <v>76</v>
      </c>
      <c r="B222" s="42">
        <v>3</v>
      </c>
      <c r="C222" s="42" t="s">
        <v>1730</v>
      </c>
      <c r="D222" s="42" t="s">
        <v>1264</v>
      </c>
      <c r="E222" s="42" t="s">
        <v>490</v>
      </c>
      <c r="F222" s="42" t="s">
        <v>491</v>
      </c>
      <c r="G222" s="5">
        <v>3.9897194881154752</v>
      </c>
      <c r="H222" s="5">
        <f t="shared" si="5"/>
        <v>11.909610412285</v>
      </c>
      <c r="I222" s="18"/>
    </row>
    <row r="223" spans="1:9">
      <c r="A223" s="42">
        <v>77</v>
      </c>
      <c r="B223" s="42">
        <v>3</v>
      </c>
      <c r="C223" s="42" t="s">
        <v>1731</v>
      </c>
      <c r="D223" s="42" t="s">
        <v>1270</v>
      </c>
      <c r="E223" s="42" t="s">
        <v>492</v>
      </c>
      <c r="F223" s="42" t="s">
        <v>493</v>
      </c>
      <c r="G223" s="5">
        <v>0.13360841855161165</v>
      </c>
      <c r="H223" s="5">
        <f t="shared" si="5"/>
        <v>0.39883110015406459</v>
      </c>
      <c r="I223" s="18"/>
    </row>
    <row r="224" spans="1:9">
      <c r="A224" s="42">
        <v>78</v>
      </c>
      <c r="B224" s="42">
        <v>3</v>
      </c>
      <c r="C224" s="42" t="s">
        <v>1732</v>
      </c>
      <c r="D224" s="42" t="s">
        <v>1264</v>
      </c>
      <c r="E224" s="42" t="s">
        <v>494</v>
      </c>
      <c r="F224" s="42" t="s">
        <v>688</v>
      </c>
      <c r="G224" s="5">
        <v>1.5431286574948628</v>
      </c>
      <c r="H224" s="5">
        <f t="shared" si="5"/>
        <v>4.6063542014772025</v>
      </c>
      <c r="I224" s="18"/>
    </row>
    <row r="225" spans="1:9">
      <c r="A225" s="42">
        <v>79</v>
      </c>
      <c r="B225" s="42">
        <v>3</v>
      </c>
      <c r="C225" s="42" t="s">
        <v>1733</v>
      </c>
      <c r="D225" s="42" t="s">
        <v>1270</v>
      </c>
      <c r="E225" s="42" t="s">
        <v>689</v>
      </c>
      <c r="F225" s="42" t="s">
        <v>690</v>
      </c>
      <c r="G225" s="5">
        <v>4.5602472297982501</v>
      </c>
      <c r="H225" s="5">
        <f t="shared" si="5"/>
        <v>13.612678297905225</v>
      </c>
      <c r="I225" s="18"/>
    </row>
    <row r="226" spans="1:9">
      <c r="A226" s="42">
        <v>80</v>
      </c>
      <c r="B226" s="42">
        <v>3</v>
      </c>
      <c r="C226" s="42" t="s">
        <v>1734</v>
      </c>
      <c r="D226" s="42" t="s">
        <v>1270</v>
      </c>
      <c r="E226" s="42" t="s">
        <v>691</v>
      </c>
      <c r="F226" s="42" t="s">
        <v>692</v>
      </c>
      <c r="G226" s="5">
        <v>5.7679046790271853</v>
      </c>
      <c r="H226" s="5">
        <f t="shared" si="5"/>
        <v>17.217625907543834</v>
      </c>
      <c r="I226" s="18"/>
    </row>
    <row r="227" spans="1:9">
      <c r="A227" s="42">
        <v>81</v>
      </c>
      <c r="B227" s="42">
        <v>3</v>
      </c>
      <c r="C227" s="42" t="s">
        <v>1735</v>
      </c>
      <c r="D227" s="42" t="s">
        <v>1264</v>
      </c>
      <c r="E227" s="42" t="s">
        <v>693</v>
      </c>
      <c r="F227" s="42" t="s">
        <v>694</v>
      </c>
      <c r="G227" s="5">
        <v>0.88955975579429314</v>
      </c>
      <c r="H227" s="5">
        <f t="shared" si="5"/>
        <v>2.6554022561023674</v>
      </c>
      <c r="I227" s="18"/>
    </row>
    <row r="228" spans="1:9">
      <c r="A228" s="42">
        <v>82</v>
      </c>
      <c r="B228" s="42">
        <v>3</v>
      </c>
      <c r="C228" s="42" t="s">
        <v>1736</v>
      </c>
      <c r="D228" s="42" t="s">
        <v>1266</v>
      </c>
      <c r="E228" s="42" t="s">
        <v>695</v>
      </c>
      <c r="F228" s="42" t="s">
        <v>696</v>
      </c>
      <c r="G228" s="5">
        <v>3.6471256608385896</v>
      </c>
      <c r="H228" s="5">
        <f t="shared" si="5"/>
        <v>10.88694227115997</v>
      </c>
      <c r="I228" s="18"/>
    </row>
    <row r="229" spans="1:9">
      <c r="A229" s="42">
        <v>83</v>
      </c>
      <c r="B229" s="42">
        <v>3</v>
      </c>
      <c r="C229" s="42" t="s">
        <v>1737</v>
      </c>
      <c r="D229" s="42" t="s">
        <v>1264</v>
      </c>
      <c r="E229" s="42" t="s">
        <v>697</v>
      </c>
      <c r="F229" s="42" t="s">
        <v>698</v>
      </c>
      <c r="G229" s="5">
        <v>3.1751216624091607</v>
      </c>
      <c r="H229" s="5">
        <f t="shared" si="5"/>
        <v>9.4779751116691369</v>
      </c>
      <c r="I229" s="18"/>
    </row>
    <row r="230" spans="1:9">
      <c r="A230" s="42">
        <v>84</v>
      </c>
      <c r="B230" s="42">
        <v>3</v>
      </c>
      <c r="C230" s="42" t="s">
        <v>1738</v>
      </c>
      <c r="D230" s="42" t="s">
        <v>1264</v>
      </c>
      <c r="E230" s="42" t="s">
        <v>699</v>
      </c>
      <c r="F230" s="42" t="s">
        <v>700</v>
      </c>
      <c r="G230" s="5">
        <v>1.5007528121237126</v>
      </c>
      <c r="H230" s="5">
        <f t="shared" si="5"/>
        <v>4.4798591406677986</v>
      </c>
      <c r="I230" s="18"/>
    </row>
    <row r="231" spans="1:9">
      <c r="A231" s="42">
        <v>85</v>
      </c>
      <c r="B231" s="42">
        <v>3</v>
      </c>
      <c r="C231" s="42" t="s">
        <v>1739</v>
      </c>
      <c r="D231" s="42" t="s">
        <v>1266</v>
      </c>
      <c r="E231" s="42" t="s">
        <v>701</v>
      </c>
      <c r="F231" s="42" t="s">
        <v>702</v>
      </c>
      <c r="G231" s="5">
        <v>2.0673947918041873</v>
      </c>
      <c r="H231" s="5">
        <f t="shared" si="5"/>
        <v>6.1713277367289177</v>
      </c>
      <c r="I231" s="18"/>
    </row>
    <row r="232" spans="1:9">
      <c r="A232" s="42">
        <v>86</v>
      </c>
      <c r="B232" s="42">
        <v>3</v>
      </c>
      <c r="C232" s="42" t="s">
        <v>1740</v>
      </c>
      <c r="D232" s="42" t="s">
        <v>1266</v>
      </c>
      <c r="E232" s="42" t="s">
        <v>703</v>
      </c>
      <c r="F232" s="42" t="s">
        <v>704</v>
      </c>
      <c r="G232" s="5">
        <v>3.0151824962982681</v>
      </c>
      <c r="H232" s="5">
        <f t="shared" si="5"/>
        <v>9.0005447650694563</v>
      </c>
      <c r="I232" s="18"/>
    </row>
    <row r="233" spans="1:9">
      <c r="A233" s="42">
        <v>87</v>
      </c>
      <c r="B233" s="42">
        <v>3</v>
      </c>
      <c r="C233" s="42" t="s">
        <v>1741</v>
      </c>
      <c r="D233" s="42" t="s">
        <v>1266</v>
      </c>
      <c r="E233" s="42" t="s">
        <v>705</v>
      </c>
      <c r="F233" s="42" t="s">
        <v>706</v>
      </c>
      <c r="G233" s="5">
        <v>0.14011496670972734</v>
      </c>
      <c r="H233" s="5">
        <f t="shared" si="5"/>
        <v>0.41825363196933529</v>
      </c>
      <c r="I233" s="18"/>
    </row>
    <row r="234" spans="1:9">
      <c r="A234" s="42">
        <v>88</v>
      </c>
      <c r="B234" s="42">
        <v>3</v>
      </c>
      <c r="C234" s="42" t="s">
        <v>1742</v>
      </c>
      <c r="D234" s="42" t="s">
        <v>1270</v>
      </c>
      <c r="E234" s="42" t="s">
        <v>707</v>
      </c>
      <c r="F234" s="42" t="s">
        <v>708</v>
      </c>
      <c r="G234" s="5">
        <v>2.1756996083661169</v>
      </c>
      <c r="H234" s="5">
        <f t="shared" si="5"/>
        <v>6.494625696615274</v>
      </c>
      <c r="I234" s="18"/>
    </row>
    <row r="235" spans="1:9">
      <c r="A235" s="42">
        <v>89</v>
      </c>
      <c r="B235" s="42">
        <v>3</v>
      </c>
      <c r="C235" s="42" t="s">
        <v>1743</v>
      </c>
      <c r="D235" s="42" t="s">
        <v>1270</v>
      </c>
      <c r="E235" s="42" t="s">
        <v>709</v>
      </c>
      <c r="F235" s="42" t="s">
        <v>710</v>
      </c>
      <c r="G235" s="5">
        <v>2.2998537064274265</v>
      </c>
      <c r="H235" s="5">
        <f t="shared" si="5"/>
        <v>6.8652349445594822</v>
      </c>
      <c r="I235" s="18"/>
    </row>
    <row r="236" spans="1:9">
      <c r="A236" s="42">
        <v>90</v>
      </c>
      <c r="B236" s="42">
        <v>3</v>
      </c>
      <c r="C236" s="42" t="s">
        <v>1744</v>
      </c>
      <c r="D236" s="42" t="s">
        <v>1270</v>
      </c>
      <c r="E236" s="42" t="s">
        <v>711</v>
      </c>
      <c r="F236" s="42" t="s">
        <v>712</v>
      </c>
      <c r="G236" s="5" t="e">
        <v>#VALUE!</v>
      </c>
      <c r="H236" s="5" t="e">
        <f t="shared" si="5"/>
        <v>#VALUE!</v>
      </c>
      <c r="I236" s="18"/>
    </row>
    <row r="237" spans="1:9">
      <c r="A237" s="42">
        <v>91</v>
      </c>
      <c r="B237" s="42">
        <v>3</v>
      </c>
      <c r="C237" s="42" t="s">
        <v>1745</v>
      </c>
      <c r="D237" s="42" t="s">
        <v>1270</v>
      </c>
      <c r="E237" s="42" t="s">
        <v>713</v>
      </c>
      <c r="F237" s="42" t="s">
        <v>714</v>
      </c>
      <c r="G237" s="5">
        <v>6.7025004678976572</v>
      </c>
      <c r="H237" s="5">
        <f t="shared" si="5"/>
        <v>20.007464083276588</v>
      </c>
      <c r="I237" s="18"/>
    </row>
    <row r="238" spans="1:9">
      <c r="A238" s="42">
        <v>92</v>
      </c>
      <c r="B238" s="42">
        <v>3</v>
      </c>
      <c r="C238" s="42" t="s">
        <v>1746</v>
      </c>
      <c r="D238" s="42" t="s">
        <v>1270</v>
      </c>
      <c r="E238" s="42" t="s">
        <v>715</v>
      </c>
      <c r="F238" s="42" t="s">
        <v>716</v>
      </c>
      <c r="G238" s="5">
        <v>4.9349156680065835</v>
      </c>
      <c r="H238" s="5">
        <f t="shared" si="5"/>
        <v>14.73109154628831</v>
      </c>
      <c r="I238" s="18"/>
    </row>
    <row r="239" spans="1:9">
      <c r="A239" s="42">
        <v>93</v>
      </c>
      <c r="B239" s="42">
        <v>3</v>
      </c>
      <c r="C239" s="42" t="s">
        <v>1747</v>
      </c>
      <c r="D239" s="42" t="s">
        <v>1264</v>
      </c>
      <c r="E239" s="42" t="s">
        <v>717</v>
      </c>
      <c r="F239" s="42" t="s">
        <v>718</v>
      </c>
      <c r="G239" s="5">
        <v>1.4427342333813757</v>
      </c>
      <c r="H239" s="5">
        <f t="shared" si="5"/>
        <v>4.3066693533772415</v>
      </c>
      <c r="I239" s="18"/>
    </row>
    <row r="240" spans="1:9">
      <c r="A240" s="42">
        <v>94</v>
      </c>
      <c r="B240" s="42">
        <v>3</v>
      </c>
      <c r="C240" s="42" t="s">
        <v>1748</v>
      </c>
      <c r="D240" s="42" t="s">
        <v>1270</v>
      </c>
      <c r="E240" s="42" t="s">
        <v>719</v>
      </c>
      <c r="F240" s="42" t="s">
        <v>720</v>
      </c>
      <c r="G240" s="5">
        <v>1.2935100493138925</v>
      </c>
      <c r="H240" s="5">
        <f t="shared" si="5"/>
        <v>3.8612240278026637</v>
      </c>
      <c r="I240" s="18"/>
    </row>
    <row r="241" spans="1:9">
      <c r="A241" s="42">
        <v>95</v>
      </c>
      <c r="B241" s="42">
        <v>3</v>
      </c>
      <c r="C241" s="42" t="s">
        <v>1749</v>
      </c>
      <c r="D241" s="42" t="s">
        <v>1270</v>
      </c>
      <c r="E241" s="42" t="s">
        <v>721</v>
      </c>
      <c r="F241" s="42" t="s">
        <v>722</v>
      </c>
      <c r="G241" s="5">
        <v>2.2291110735053636</v>
      </c>
      <c r="H241" s="5">
        <f t="shared" si="5"/>
        <v>6.6540629059861605</v>
      </c>
      <c r="I241" s="18"/>
    </row>
    <row r="242" spans="1:9">
      <c r="A242" s="42">
        <v>96</v>
      </c>
      <c r="B242" s="42">
        <v>3</v>
      </c>
      <c r="C242" s="42" t="s">
        <v>1750</v>
      </c>
      <c r="D242" s="42" t="s">
        <v>1264</v>
      </c>
      <c r="E242" s="42" t="s">
        <v>723</v>
      </c>
      <c r="F242" s="42" t="s">
        <v>724</v>
      </c>
      <c r="G242" s="5">
        <v>9.8497777241096109</v>
      </c>
      <c r="H242" s="5">
        <f t="shared" si="5"/>
        <v>29.402321564506302</v>
      </c>
      <c r="I242" s="18"/>
    </row>
    <row r="243" spans="1:9">
      <c r="A243" s="42">
        <v>97</v>
      </c>
      <c r="B243" s="42">
        <v>3</v>
      </c>
      <c r="C243" s="42" t="s">
        <v>1751</v>
      </c>
      <c r="D243" s="42" t="s">
        <v>1264</v>
      </c>
      <c r="E243" s="42" t="s">
        <v>725</v>
      </c>
      <c r="F243" s="42" t="s">
        <v>726</v>
      </c>
      <c r="G243" s="5">
        <v>3.9469973655507204</v>
      </c>
      <c r="H243" s="5">
        <f t="shared" si="5"/>
        <v>11.782081688211106</v>
      </c>
      <c r="I243" s="18"/>
    </row>
    <row r="244" spans="1:9">
      <c r="A244" s="42">
        <v>98</v>
      </c>
      <c r="B244" s="42">
        <v>3</v>
      </c>
      <c r="C244" s="42" t="s">
        <v>1752</v>
      </c>
      <c r="D244" s="42" t="s">
        <v>1266</v>
      </c>
      <c r="E244" s="42" t="s">
        <v>727</v>
      </c>
      <c r="F244" s="42" t="s">
        <v>728</v>
      </c>
      <c r="G244" s="5">
        <v>4.5381719286567623</v>
      </c>
      <c r="H244" s="5">
        <f t="shared" si="5"/>
        <v>13.546781876587348</v>
      </c>
      <c r="I244" s="18"/>
    </row>
    <row r="245" spans="1:9">
      <c r="A245" s="42">
        <v>99</v>
      </c>
      <c r="B245" s="42">
        <v>3</v>
      </c>
      <c r="C245" s="42" t="s">
        <v>1753</v>
      </c>
      <c r="D245" s="42" t="s">
        <v>1264</v>
      </c>
      <c r="E245" s="42" t="s">
        <v>729</v>
      </c>
      <c r="F245" s="42" t="s">
        <v>730</v>
      </c>
      <c r="G245" s="5">
        <v>2.6957748449377421</v>
      </c>
      <c r="H245" s="5">
        <f t="shared" si="5"/>
        <v>8.0470890893663949</v>
      </c>
      <c r="I245" s="18"/>
    </row>
    <row r="246" spans="1:9">
      <c r="A246" s="42">
        <v>103</v>
      </c>
      <c r="B246" s="42">
        <v>3</v>
      </c>
      <c r="C246" s="42" t="s">
        <v>1754</v>
      </c>
      <c r="D246" s="42" t="s">
        <v>1266</v>
      </c>
      <c r="E246" s="42" t="s">
        <v>737</v>
      </c>
      <c r="F246" s="42" t="s">
        <v>738</v>
      </c>
      <c r="G246" s="4">
        <v>6.3227320352821677</v>
      </c>
      <c r="H246" s="5">
        <f t="shared" si="5"/>
        <v>18.873826970991544</v>
      </c>
      <c r="I246" s="14"/>
    </row>
    <row r="247" spans="1:9">
      <c r="A247" s="42">
        <v>104</v>
      </c>
      <c r="B247" s="42">
        <v>3</v>
      </c>
      <c r="C247" s="42" t="s">
        <v>1755</v>
      </c>
      <c r="D247" s="42" t="s">
        <v>1264</v>
      </c>
      <c r="E247" s="42" t="s">
        <v>739</v>
      </c>
      <c r="F247" s="42" t="s">
        <v>740</v>
      </c>
      <c r="G247" s="4">
        <v>6.6084025017058075</v>
      </c>
      <c r="H247" s="5">
        <f t="shared" si="5"/>
        <v>19.726574631957632</v>
      </c>
      <c r="I247" s="14"/>
    </row>
    <row r="248" spans="1:9">
      <c r="A248" s="42">
        <v>105</v>
      </c>
      <c r="B248" s="42">
        <v>3</v>
      </c>
      <c r="C248" s="42" t="s">
        <v>1756</v>
      </c>
      <c r="D248" s="42" t="s">
        <v>1264</v>
      </c>
      <c r="E248" s="42" t="s">
        <v>741</v>
      </c>
      <c r="F248" s="42" t="s">
        <v>742</v>
      </c>
      <c r="G248" s="4">
        <v>2.351268872103347</v>
      </c>
      <c r="H248" s="5">
        <f t="shared" si="5"/>
        <v>7.0187130510547675</v>
      </c>
      <c r="I248" s="14"/>
    </row>
    <row r="249" spans="1:9">
      <c r="A249" s="42">
        <v>106</v>
      </c>
      <c r="B249" s="42">
        <v>3</v>
      </c>
      <c r="C249" s="42" t="s">
        <v>1757</v>
      </c>
      <c r="D249" s="42" t="s">
        <v>1270</v>
      </c>
      <c r="E249" s="42" t="s">
        <v>743</v>
      </c>
      <c r="F249" s="42" t="s">
        <v>541</v>
      </c>
      <c r="G249" s="4">
        <v>0.57229242772794431</v>
      </c>
      <c r="H249" s="5">
        <f>(G249*0.002)/0.67*1000</f>
        <v>1.7083356051580425</v>
      </c>
      <c r="I249" s="14"/>
    </row>
    <row r="250" spans="1:9">
      <c r="A250" s="42">
        <v>107</v>
      </c>
      <c r="B250" s="42">
        <v>3</v>
      </c>
      <c r="C250" s="42" t="s">
        <v>1758</v>
      </c>
      <c r="D250" s="42" t="s">
        <v>1264</v>
      </c>
      <c r="E250" s="42" t="s">
        <v>542</v>
      </c>
      <c r="F250" s="42" t="s">
        <v>543</v>
      </c>
      <c r="G250" s="4">
        <v>2.0967442674974461</v>
      </c>
      <c r="H250" s="5">
        <f t="shared" ref="H250:H286" si="6">(G250*0.002)/0.67*1000</f>
        <v>6.2589381119326752</v>
      </c>
      <c r="I250" s="14"/>
    </row>
    <row r="251" spans="1:9">
      <c r="A251" s="42">
        <v>108</v>
      </c>
      <c r="B251" s="42">
        <v>3</v>
      </c>
      <c r="C251" s="42" t="s">
        <v>1759</v>
      </c>
      <c r="D251" s="42" t="s">
        <v>1270</v>
      </c>
      <c r="E251" s="42" t="s">
        <v>544</v>
      </c>
      <c r="F251" s="42" t="s">
        <v>545</v>
      </c>
      <c r="G251" s="4">
        <v>4.6910702893623322</v>
      </c>
      <c r="H251" s="5">
        <f t="shared" si="6"/>
        <v>14.0031948936189</v>
      </c>
      <c r="I251" s="14"/>
    </row>
    <row r="252" spans="1:9">
      <c r="A252" s="42">
        <v>109</v>
      </c>
      <c r="B252" s="42">
        <v>3</v>
      </c>
      <c r="C252" s="42" t="s">
        <v>1760</v>
      </c>
      <c r="D252" s="42" t="s">
        <v>1264</v>
      </c>
      <c r="E252" s="42" t="s">
        <v>546</v>
      </c>
      <c r="F252" s="42" t="s">
        <v>547</v>
      </c>
      <c r="G252" s="4">
        <v>5.6869746775159093</v>
      </c>
      <c r="H252" s="5">
        <f t="shared" si="6"/>
        <v>16.976043813480327</v>
      </c>
      <c r="I252" s="14"/>
    </row>
    <row r="253" spans="1:9">
      <c r="A253" s="42">
        <v>110</v>
      </c>
      <c r="B253" s="42">
        <v>3</v>
      </c>
      <c r="C253" s="42" t="s">
        <v>1761</v>
      </c>
      <c r="D253" s="42" t="s">
        <v>1264</v>
      </c>
      <c r="E253" s="42" t="s">
        <v>548</v>
      </c>
      <c r="F253" s="42" t="s">
        <v>549</v>
      </c>
      <c r="G253" s="4">
        <v>7.8706382063551805</v>
      </c>
      <c r="H253" s="5">
        <f t="shared" si="6"/>
        <v>23.494442407030391</v>
      </c>
      <c r="I253" s="14"/>
    </row>
    <row r="254" spans="1:9">
      <c r="A254" s="42">
        <v>2</v>
      </c>
      <c r="B254" s="42">
        <v>4</v>
      </c>
      <c r="C254" s="42" t="s">
        <v>1762</v>
      </c>
      <c r="D254" s="42" t="s">
        <v>1270</v>
      </c>
      <c r="E254" s="42" t="s">
        <v>566</v>
      </c>
      <c r="F254" s="42" t="s">
        <v>567</v>
      </c>
      <c r="G254" s="3">
        <v>2.2664914462770525</v>
      </c>
      <c r="H254" s="5">
        <f t="shared" si="6"/>
        <v>6.7656461082897081</v>
      </c>
    </row>
    <row r="255" spans="1:9">
      <c r="A255" s="42">
        <v>3</v>
      </c>
      <c r="B255" s="42">
        <v>4</v>
      </c>
      <c r="C255" s="42" t="s">
        <v>1763</v>
      </c>
      <c r="D255" s="42" t="s">
        <v>1270</v>
      </c>
      <c r="E255" s="42" t="s">
        <v>568</v>
      </c>
      <c r="F255" s="42" t="s">
        <v>569</v>
      </c>
      <c r="G255" s="3">
        <v>2.68375127493062</v>
      </c>
      <c r="H255" s="5">
        <f t="shared" si="6"/>
        <v>8.0111978356137907</v>
      </c>
    </row>
    <row r="256" spans="1:9">
      <c r="A256" s="42">
        <v>3</v>
      </c>
      <c r="B256" s="42">
        <v>4</v>
      </c>
      <c r="C256" s="42" t="s">
        <v>1764</v>
      </c>
      <c r="D256" s="42" t="s">
        <v>1266</v>
      </c>
      <c r="E256" s="42" t="s">
        <v>570</v>
      </c>
      <c r="F256" s="42" t="s">
        <v>571</v>
      </c>
      <c r="G256" s="3">
        <v>4.0102204356731743</v>
      </c>
      <c r="H256" s="5">
        <f t="shared" si="6"/>
        <v>11.970807270666192</v>
      </c>
    </row>
    <row r="257" spans="1:8">
      <c r="A257" s="42">
        <v>4</v>
      </c>
      <c r="B257" s="42">
        <v>4</v>
      </c>
      <c r="C257" s="42" t="s">
        <v>1765</v>
      </c>
      <c r="D257" s="42" t="s">
        <v>1264</v>
      </c>
      <c r="E257" s="42" t="s">
        <v>572</v>
      </c>
      <c r="F257" s="42" t="s">
        <v>573</v>
      </c>
      <c r="G257" s="3">
        <v>4.7936715673780634</v>
      </c>
      <c r="H257" s="5">
        <f t="shared" si="6"/>
        <v>14.309467365307651</v>
      </c>
    </row>
    <row r="258" spans="1:8">
      <c r="A258" s="42">
        <v>5</v>
      </c>
      <c r="B258" s="42">
        <v>4</v>
      </c>
      <c r="C258" s="42" t="s">
        <v>1766</v>
      </c>
      <c r="D258" s="42" t="s">
        <v>1270</v>
      </c>
      <c r="E258" s="42" t="s">
        <v>574</v>
      </c>
      <c r="F258" s="42" t="s">
        <v>575</v>
      </c>
      <c r="G258" s="3">
        <v>11.838736795925822</v>
      </c>
      <c r="H258" s="5">
        <f t="shared" si="6"/>
        <v>35.33951282365917</v>
      </c>
    </row>
    <row r="259" spans="1:8">
      <c r="A259" s="42">
        <v>6</v>
      </c>
      <c r="B259" s="42">
        <v>4</v>
      </c>
      <c r="C259" s="42" t="s">
        <v>1767</v>
      </c>
      <c r="D259" s="42" t="s">
        <v>1266</v>
      </c>
      <c r="E259" s="42" t="s">
        <v>576</v>
      </c>
      <c r="F259" s="42" t="s">
        <v>577</v>
      </c>
      <c r="G259" s="3">
        <v>6.1090060997338069</v>
      </c>
      <c r="H259" s="5">
        <f t="shared" si="6"/>
        <v>18.235839103683006</v>
      </c>
    </row>
    <row r="260" spans="1:8">
      <c r="A260" s="42">
        <v>7</v>
      </c>
      <c r="B260" s="42">
        <v>4</v>
      </c>
      <c r="C260" s="42" t="s">
        <v>1768</v>
      </c>
      <c r="D260" s="42" t="s">
        <v>1270</v>
      </c>
      <c r="E260" s="42" t="s">
        <v>578</v>
      </c>
      <c r="F260" s="42" t="s">
        <v>579</v>
      </c>
      <c r="G260" s="3">
        <v>2.1222924017573463</v>
      </c>
      <c r="H260" s="5">
        <f t="shared" si="6"/>
        <v>6.3352011992756614</v>
      </c>
    </row>
    <row r="261" spans="1:8">
      <c r="A261" s="42">
        <v>8</v>
      </c>
      <c r="B261" s="42">
        <v>4</v>
      </c>
      <c r="C261" s="42" t="s">
        <v>1769</v>
      </c>
      <c r="D261" s="42" t="s">
        <v>1266</v>
      </c>
      <c r="E261" s="42" t="s">
        <v>580</v>
      </c>
      <c r="F261" s="42" t="s">
        <v>581</v>
      </c>
      <c r="G261" s="3">
        <v>1.5860117398305575</v>
      </c>
      <c r="H261" s="5">
        <f t="shared" si="6"/>
        <v>4.7343634024792758</v>
      </c>
    </row>
    <row r="262" spans="1:8">
      <c r="A262" s="42">
        <v>9</v>
      </c>
      <c r="B262" s="42">
        <v>4</v>
      </c>
      <c r="C262" s="42" t="s">
        <v>1770</v>
      </c>
      <c r="D262" s="42" t="s">
        <v>1270</v>
      </c>
      <c r="E262" s="42" t="s">
        <v>582</v>
      </c>
      <c r="F262" s="42" t="s">
        <v>583</v>
      </c>
      <c r="G262" s="3">
        <v>1.3448279473871492</v>
      </c>
      <c r="H262" s="5">
        <f t="shared" si="6"/>
        <v>4.0144117832452215</v>
      </c>
    </row>
    <row r="263" spans="1:8">
      <c r="A263" s="42">
        <v>10</v>
      </c>
      <c r="B263" s="42">
        <v>4</v>
      </c>
      <c r="C263" s="42" t="s">
        <v>1771</v>
      </c>
      <c r="D263" s="42" t="s">
        <v>1266</v>
      </c>
      <c r="E263" s="42" t="s">
        <v>790</v>
      </c>
      <c r="F263" s="42" t="s">
        <v>791</v>
      </c>
      <c r="G263" s="3">
        <v>9.4580010180583116</v>
      </c>
      <c r="H263" s="5">
        <f t="shared" si="6"/>
        <v>28.23283885987556</v>
      </c>
    </row>
    <row r="264" spans="1:8">
      <c r="A264" s="42">
        <v>11</v>
      </c>
      <c r="B264" s="42">
        <v>4</v>
      </c>
      <c r="C264" s="42" t="s">
        <v>1772</v>
      </c>
      <c r="D264" s="42" t="s">
        <v>1270</v>
      </c>
      <c r="E264" s="42" t="s">
        <v>792</v>
      </c>
      <c r="F264" s="42" t="s">
        <v>793</v>
      </c>
      <c r="G264" s="3">
        <v>1.7456268893162279</v>
      </c>
      <c r="H264" s="5">
        <f t="shared" si="6"/>
        <v>5.2108265352723224</v>
      </c>
    </row>
    <row r="265" spans="1:8">
      <c r="A265" s="42">
        <v>12</v>
      </c>
      <c r="B265" s="42">
        <v>4</v>
      </c>
      <c r="C265" s="42" t="s">
        <v>1773</v>
      </c>
      <c r="D265" s="42" t="s">
        <v>1266</v>
      </c>
      <c r="E265" s="42" t="s">
        <v>794</v>
      </c>
      <c r="F265" s="42" t="s">
        <v>795</v>
      </c>
      <c r="G265" s="3">
        <v>6.5602933383170265</v>
      </c>
      <c r="H265" s="5">
        <f t="shared" si="6"/>
        <v>19.582965189006046</v>
      </c>
    </row>
    <row r="266" spans="1:8">
      <c r="A266" s="42">
        <v>13</v>
      </c>
      <c r="B266" s="42">
        <v>4</v>
      </c>
      <c r="C266" s="42" t="s">
        <v>1774</v>
      </c>
      <c r="D266" s="42" t="s">
        <v>1270</v>
      </c>
      <c r="E266" s="42" t="s">
        <v>796</v>
      </c>
      <c r="F266" s="42" t="s">
        <v>797</v>
      </c>
      <c r="G266" s="3">
        <v>3.0860185992208513</v>
      </c>
      <c r="H266" s="5">
        <f t="shared" si="6"/>
        <v>9.2119958185697062</v>
      </c>
    </row>
    <row r="267" spans="1:8">
      <c r="A267" s="42">
        <v>14</v>
      </c>
      <c r="B267" s="42">
        <v>4</v>
      </c>
      <c r="C267" s="42" t="s">
        <v>1775</v>
      </c>
      <c r="D267" s="42" t="s">
        <v>1270</v>
      </c>
      <c r="E267" s="42" t="s">
        <v>798</v>
      </c>
      <c r="F267" s="42" t="s">
        <v>799</v>
      </c>
      <c r="G267" s="3">
        <v>1.9658989541625562</v>
      </c>
      <c r="H267" s="5">
        <f t="shared" si="6"/>
        <v>5.8683550870524073</v>
      </c>
    </row>
    <row r="268" spans="1:8">
      <c r="A268" s="42">
        <v>15</v>
      </c>
      <c r="B268" s="42">
        <v>4</v>
      </c>
      <c r="C268" s="42" t="s">
        <v>1776</v>
      </c>
      <c r="D268" s="42" t="s">
        <v>1264</v>
      </c>
      <c r="E268" s="42" t="s">
        <v>800</v>
      </c>
      <c r="F268" s="42" t="s">
        <v>801</v>
      </c>
      <c r="G268" s="3">
        <v>1.7330314556467905</v>
      </c>
      <c r="H268" s="5">
        <f t="shared" si="6"/>
        <v>5.1732282258113154</v>
      </c>
    </row>
    <row r="269" spans="1:8">
      <c r="A269" s="42">
        <v>16</v>
      </c>
      <c r="B269" s="42">
        <v>4</v>
      </c>
      <c r="C269" s="42" t="s">
        <v>1777</v>
      </c>
      <c r="D269" s="42" t="s">
        <v>1270</v>
      </c>
      <c r="E269" s="42" t="s">
        <v>802</v>
      </c>
      <c r="F269" s="42" t="s">
        <v>803</v>
      </c>
      <c r="G269" s="3">
        <v>2.3631415877902571</v>
      </c>
      <c r="H269" s="5">
        <f t="shared" si="6"/>
        <v>7.0541539934037525</v>
      </c>
    </row>
    <row r="270" spans="1:8">
      <c r="A270" s="42">
        <v>17</v>
      </c>
      <c r="B270" s="42">
        <v>4</v>
      </c>
      <c r="C270" s="42" t="s">
        <v>1778</v>
      </c>
      <c r="D270" s="42" t="s">
        <v>1266</v>
      </c>
      <c r="E270" s="42" t="s">
        <v>804</v>
      </c>
      <c r="F270" s="42" t="s">
        <v>805</v>
      </c>
      <c r="G270" s="3">
        <v>4.5545249424186318</v>
      </c>
      <c r="H270" s="5">
        <f t="shared" si="6"/>
        <v>13.59559684304069</v>
      </c>
    </row>
    <row r="271" spans="1:8">
      <c r="A271" s="42">
        <v>18</v>
      </c>
      <c r="B271" s="42">
        <v>4</v>
      </c>
      <c r="C271" s="42" t="s">
        <v>1779</v>
      </c>
      <c r="D271" s="42" t="s">
        <v>1266</v>
      </c>
      <c r="E271" s="42" t="s">
        <v>806</v>
      </c>
      <c r="F271" s="42" t="s">
        <v>807</v>
      </c>
      <c r="G271" s="3">
        <v>1.5257176234594074</v>
      </c>
      <c r="H271" s="5">
        <f t="shared" si="6"/>
        <v>4.5543809655504699</v>
      </c>
    </row>
    <row r="272" spans="1:8">
      <c r="A272" s="42">
        <v>19</v>
      </c>
      <c r="B272" s="42">
        <v>4</v>
      </c>
      <c r="C272" s="42" t="s">
        <v>1780</v>
      </c>
      <c r="D272" s="42" t="s">
        <v>1270</v>
      </c>
      <c r="E272" s="42" t="s">
        <v>808</v>
      </c>
      <c r="F272" s="42" t="s">
        <v>809</v>
      </c>
      <c r="G272" s="3">
        <v>16.230252828353862</v>
      </c>
      <c r="H272" s="5">
        <f t="shared" si="6"/>
        <v>48.448515905533917</v>
      </c>
    </row>
    <row r="273" spans="1:8">
      <c r="A273" s="42">
        <v>20</v>
      </c>
      <c r="B273" s="42">
        <v>4</v>
      </c>
      <c r="C273" s="42" t="s">
        <v>1781</v>
      </c>
      <c r="D273" s="42" t="s">
        <v>1270</v>
      </c>
      <c r="E273" s="42" t="s">
        <v>810</v>
      </c>
      <c r="F273" s="42" t="s">
        <v>811</v>
      </c>
      <c r="G273" s="3">
        <v>3.9841559599691969</v>
      </c>
      <c r="H273" s="5">
        <f t="shared" si="6"/>
        <v>11.893002865579691</v>
      </c>
    </row>
    <row r="274" spans="1:8">
      <c r="A274" s="42">
        <v>21</v>
      </c>
      <c r="B274" s="42">
        <v>4</v>
      </c>
      <c r="C274" s="42" t="s">
        <v>1782</v>
      </c>
      <c r="D274" s="42" t="s">
        <v>1270</v>
      </c>
      <c r="E274" s="42" t="s">
        <v>812</v>
      </c>
      <c r="F274" s="42" t="s">
        <v>813</v>
      </c>
      <c r="G274" s="3">
        <v>3.6485271137507174</v>
      </c>
      <c r="H274" s="5">
        <f t="shared" si="6"/>
        <v>10.891125712688709</v>
      </c>
    </row>
    <row r="275" spans="1:8">
      <c r="A275" s="42">
        <v>22</v>
      </c>
      <c r="B275" s="42">
        <v>4</v>
      </c>
      <c r="C275" s="42" t="s">
        <v>1783</v>
      </c>
      <c r="D275" s="42" t="s">
        <v>1270</v>
      </c>
      <c r="E275" s="42" t="s">
        <v>814</v>
      </c>
      <c r="F275" s="42" t="s">
        <v>815</v>
      </c>
      <c r="G275" s="3">
        <v>1.7250592439085615</v>
      </c>
      <c r="H275" s="5">
        <f t="shared" si="6"/>
        <v>5.1494305788315264</v>
      </c>
    </row>
    <row r="276" spans="1:8">
      <c r="A276" s="42">
        <v>23</v>
      </c>
      <c r="B276" s="42">
        <v>4</v>
      </c>
      <c r="C276" s="42" t="s">
        <v>1784</v>
      </c>
      <c r="D276" s="42" t="s">
        <v>1270</v>
      </c>
      <c r="E276" s="42" t="s">
        <v>816</v>
      </c>
      <c r="F276" s="42" t="s">
        <v>817</v>
      </c>
      <c r="G276" s="3">
        <v>3.0648675018987408</v>
      </c>
      <c r="H276" s="5">
        <f t="shared" si="6"/>
        <v>9.1488582146231057</v>
      </c>
    </row>
    <row r="277" spans="1:8">
      <c r="A277" s="42">
        <v>24</v>
      </c>
      <c r="B277" s="42">
        <v>4</v>
      </c>
      <c r="C277" s="42" t="s">
        <v>1785</v>
      </c>
      <c r="D277" s="42" t="s">
        <v>1266</v>
      </c>
      <c r="E277" s="42" t="s">
        <v>818</v>
      </c>
      <c r="F277" s="42" t="s">
        <v>819</v>
      </c>
      <c r="G277" s="3">
        <v>3.3247172401680403</v>
      </c>
      <c r="H277" s="5">
        <f t="shared" si="6"/>
        <v>9.9245290751284774</v>
      </c>
    </row>
    <row r="278" spans="1:8">
      <c r="A278" s="42">
        <v>25</v>
      </c>
      <c r="B278" s="42">
        <v>4</v>
      </c>
      <c r="C278" s="42" t="s">
        <v>1786</v>
      </c>
      <c r="D278" s="42" t="s">
        <v>1264</v>
      </c>
      <c r="E278" s="42" t="s">
        <v>820</v>
      </c>
      <c r="F278" s="42" t="s">
        <v>821</v>
      </c>
      <c r="G278" s="3">
        <v>3.889941421538925</v>
      </c>
      <c r="H278" s="5">
        <f t="shared" si="6"/>
        <v>11.611765437429625</v>
      </c>
    </row>
    <row r="279" spans="1:8">
      <c r="A279" s="42">
        <v>26</v>
      </c>
      <c r="B279" s="42">
        <v>4</v>
      </c>
      <c r="C279" s="42" t="s">
        <v>1787</v>
      </c>
      <c r="D279" s="42" t="s">
        <v>1264</v>
      </c>
      <c r="E279" s="42" t="s">
        <v>822</v>
      </c>
      <c r="F279" s="42" t="s">
        <v>823</v>
      </c>
      <c r="G279" s="3">
        <v>6.9338579964945835</v>
      </c>
      <c r="H279" s="5">
        <f t="shared" si="6"/>
        <v>20.69808357162562</v>
      </c>
    </row>
    <row r="280" spans="1:8">
      <c r="A280" s="42">
        <v>27</v>
      </c>
      <c r="B280" s="42">
        <v>4</v>
      </c>
      <c r="C280" s="42" t="s">
        <v>1788</v>
      </c>
      <c r="D280" s="42" t="s">
        <v>1266</v>
      </c>
      <c r="E280" s="42" t="s">
        <v>824</v>
      </c>
      <c r="F280" s="42" t="s">
        <v>825</v>
      </c>
      <c r="G280" s="3">
        <v>4.3139709646261473</v>
      </c>
      <c r="H280" s="5">
        <f t="shared" si="6"/>
        <v>12.877525267540738</v>
      </c>
    </row>
    <row r="281" spans="1:8">
      <c r="A281" s="42">
        <v>28</v>
      </c>
      <c r="B281" s="42">
        <v>4</v>
      </c>
      <c r="C281" s="42" t="s">
        <v>1789</v>
      </c>
      <c r="D281" s="42" t="s">
        <v>1264</v>
      </c>
      <c r="E281" s="42" t="s">
        <v>826</v>
      </c>
      <c r="F281" s="42" t="s">
        <v>827</v>
      </c>
      <c r="G281" s="3">
        <v>6.0091748958377744</v>
      </c>
      <c r="H281" s="5">
        <f t="shared" si="6"/>
        <v>17.937835509963506</v>
      </c>
    </row>
    <row r="282" spans="1:8">
      <c r="A282" s="42">
        <v>29</v>
      </c>
      <c r="B282" s="42">
        <v>4</v>
      </c>
      <c r="C282" s="42" t="s">
        <v>1790</v>
      </c>
      <c r="D282" s="42" t="s">
        <v>1266</v>
      </c>
      <c r="E282" s="42" t="s">
        <v>828</v>
      </c>
      <c r="F282" s="42" t="s">
        <v>829</v>
      </c>
      <c r="G282" s="3">
        <v>2.2213746641337302</v>
      </c>
      <c r="H282" s="5">
        <f t="shared" si="6"/>
        <v>6.6309691466678506</v>
      </c>
    </row>
    <row r="283" spans="1:8">
      <c r="A283" s="42">
        <v>30</v>
      </c>
      <c r="B283" s="42">
        <v>4</v>
      </c>
      <c r="C283" s="42" t="s">
        <v>1791</v>
      </c>
      <c r="D283" s="42" t="s">
        <v>1266</v>
      </c>
      <c r="E283" s="42" t="s">
        <v>830</v>
      </c>
      <c r="F283" s="42" t="s">
        <v>831</v>
      </c>
      <c r="G283" s="3">
        <v>4.239326757845749</v>
      </c>
      <c r="H283" s="5">
        <f t="shared" si="6"/>
        <v>12.654706739838055</v>
      </c>
    </row>
    <row r="284" spans="1:8">
      <c r="A284" s="42">
        <v>31</v>
      </c>
      <c r="B284" s="42">
        <v>4</v>
      </c>
      <c r="C284" s="42" t="s">
        <v>1792</v>
      </c>
      <c r="D284" s="42" t="s">
        <v>1266</v>
      </c>
      <c r="E284" s="42" t="s">
        <v>832</v>
      </c>
      <c r="F284" s="42" t="s">
        <v>833</v>
      </c>
      <c r="G284" s="3">
        <v>4.90998916712058</v>
      </c>
      <c r="H284" s="5">
        <f t="shared" si="6"/>
        <v>14.656684080956957</v>
      </c>
    </row>
    <row r="285" spans="1:8">
      <c r="A285" s="42">
        <v>32</v>
      </c>
      <c r="B285" s="42">
        <v>4</v>
      </c>
      <c r="C285" s="42" t="s">
        <v>1793</v>
      </c>
      <c r="D285" s="42" t="s">
        <v>1266</v>
      </c>
      <c r="E285" s="42" t="s">
        <v>834</v>
      </c>
      <c r="F285" s="42" t="s">
        <v>835</v>
      </c>
      <c r="G285" s="3">
        <v>4.1698601909230693</v>
      </c>
      <c r="H285" s="5">
        <f t="shared" si="6"/>
        <v>12.447343853501698</v>
      </c>
    </row>
    <row r="286" spans="1:8">
      <c r="A286" s="42">
        <v>33</v>
      </c>
      <c r="B286" s="42">
        <v>4</v>
      </c>
      <c r="C286" s="42" t="s">
        <v>1794</v>
      </c>
      <c r="D286" s="42" t="s">
        <v>1266</v>
      </c>
      <c r="E286" s="42" t="s">
        <v>836</v>
      </c>
      <c r="F286" s="42" t="s">
        <v>837</v>
      </c>
      <c r="G286" s="3">
        <v>1.9698244733259427</v>
      </c>
      <c r="H286" s="5">
        <f t="shared" si="6"/>
        <v>5.8800730547043063</v>
      </c>
    </row>
    <row r="287" spans="1:8">
      <c r="A287" s="42">
        <v>34</v>
      </c>
      <c r="B287" s="42">
        <v>4</v>
      </c>
      <c r="C287" s="42" t="s">
        <v>1795</v>
      </c>
      <c r="D287" s="42" t="s">
        <v>1270</v>
      </c>
      <c r="E287" s="42" t="s">
        <v>838</v>
      </c>
      <c r="F287" s="42" t="s">
        <v>839</v>
      </c>
      <c r="G287" s="3">
        <v>2.9918409283586547</v>
      </c>
      <c r="H287" s="5">
        <f>(G287*0.002)/0.67*1000</f>
        <v>8.9308684428616552</v>
      </c>
    </row>
    <row r="288" spans="1:8">
      <c r="A288" s="42">
        <v>35</v>
      </c>
      <c r="B288" s="42">
        <v>4</v>
      </c>
      <c r="C288" s="42" t="s">
        <v>1796</v>
      </c>
      <c r="D288" s="42" t="s">
        <v>1266</v>
      </c>
      <c r="E288" s="42" t="s">
        <v>840</v>
      </c>
      <c r="F288" s="42" t="s">
        <v>841</v>
      </c>
      <c r="G288" s="3">
        <v>2.0406770824416705</v>
      </c>
      <c r="H288" s="5">
        <f t="shared" ref="H288:H301" si="7">(G288*0.002)/0.67*1000</f>
        <v>6.0915733804228962</v>
      </c>
    </row>
    <row r="289" spans="1:8">
      <c r="A289" s="42">
        <v>36</v>
      </c>
      <c r="B289" s="42">
        <v>4</v>
      </c>
      <c r="C289" s="42" t="s">
        <v>1797</v>
      </c>
      <c r="D289" s="42" t="s">
        <v>1270</v>
      </c>
      <c r="E289" s="42" t="s">
        <v>842</v>
      </c>
      <c r="F289" s="42" t="s">
        <v>843</v>
      </c>
      <c r="G289" s="3">
        <v>3.7525162376573857</v>
      </c>
      <c r="H289" s="5">
        <f t="shared" si="7"/>
        <v>11.201541007932496</v>
      </c>
    </row>
    <row r="290" spans="1:8">
      <c r="A290" s="42">
        <v>37</v>
      </c>
      <c r="B290" s="42">
        <v>4</v>
      </c>
      <c r="C290" s="42" t="s">
        <v>1798</v>
      </c>
      <c r="D290" s="42" t="s">
        <v>1270</v>
      </c>
      <c r="E290" s="42" t="s">
        <v>844</v>
      </c>
      <c r="F290" s="42" t="s">
        <v>845</v>
      </c>
      <c r="G290" s="3">
        <v>1.7320501843891527</v>
      </c>
      <c r="H290" s="5">
        <f t="shared" si="7"/>
        <v>5.1702990578780677</v>
      </c>
    </row>
    <row r="291" spans="1:8">
      <c r="A291" s="42">
        <v>38</v>
      </c>
      <c r="B291" s="42">
        <v>4</v>
      </c>
      <c r="C291" s="42" t="s">
        <v>1799</v>
      </c>
      <c r="D291" s="42" t="s">
        <v>1270</v>
      </c>
      <c r="E291" s="42" t="s">
        <v>640</v>
      </c>
      <c r="F291" s="42" t="s">
        <v>641</v>
      </c>
      <c r="G291" s="3">
        <v>3.7338835654715208</v>
      </c>
      <c r="H291" s="5">
        <f t="shared" si="7"/>
        <v>11.145921090959762</v>
      </c>
    </row>
    <row r="292" spans="1:8">
      <c r="A292" s="42">
        <v>39</v>
      </c>
      <c r="B292" s="42">
        <v>4</v>
      </c>
      <c r="C292" s="42" t="s">
        <v>1800</v>
      </c>
      <c r="D292" s="42" t="s">
        <v>1270</v>
      </c>
      <c r="E292" s="42" t="s">
        <v>642</v>
      </c>
      <c r="F292" s="42" t="s">
        <v>643</v>
      </c>
      <c r="G292" s="3">
        <v>5.8768005506687988</v>
      </c>
      <c r="H292" s="5">
        <f t="shared" si="7"/>
        <v>17.542688210951638</v>
      </c>
    </row>
    <row r="293" spans="1:8">
      <c r="A293" s="42">
        <v>40</v>
      </c>
      <c r="B293" s="42">
        <v>4</v>
      </c>
      <c r="C293" s="42" t="s">
        <v>1801</v>
      </c>
      <c r="D293" s="42" t="s">
        <v>1270</v>
      </c>
      <c r="E293" s="42" t="s">
        <v>644</v>
      </c>
      <c r="F293" s="42" t="s">
        <v>645</v>
      </c>
      <c r="G293" s="3">
        <v>3.7171607188561415</v>
      </c>
      <c r="H293" s="5">
        <f t="shared" si="7"/>
        <v>11.096002145839227</v>
      </c>
    </row>
    <row r="294" spans="1:8">
      <c r="A294" s="42">
        <v>41</v>
      </c>
      <c r="B294" s="42">
        <v>4</v>
      </c>
      <c r="C294" s="42" t="s">
        <v>1802</v>
      </c>
      <c r="D294" s="42" t="s">
        <v>1266</v>
      </c>
      <c r="E294" s="42" t="s">
        <v>646</v>
      </c>
      <c r="F294" s="42" t="s">
        <v>647</v>
      </c>
      <c r="G294" s="3">
        <v>4.4302528725963581</v>
      </c>
      <c r="H294" s="5">
        <f t="shared" si="7"/>
        <v>13.224635440586143</v>
      </c>
    </row>
    <row r="295" spans="1:8">
      <c r="A295" s="42">
        <v>42</v>
      </c>
      <c r="B295" s="42">
        <v>4</v>
      </c>
      <c r="C295" s="42" t="s">
        <v>1803</v>
      </c>
      <c r="D295" s="42" t="s">
        <v>1270</v>
      </c>
      <c r="E295" s="42" t="s">
        <v>648</v>
      </c>
      <c r="F295" s="42" t="s">
        <v>649</v>
      </c>
      <c r="G295" s="3">
        <v>5.6865423311423413</v>
      </c>
      <c r="H295" s="5">
        <f t="shared" si="7"/>
        <v>16.97475322729057</v>
      </c>
    </row>
    <row r="296" spans="1:8">
      <c r="A296" s="42">
        <v>43</v>
      </c>
      <c r="B296" s="42">
        <v>4</v>
      </c>
      <c r="C296" s="42" t="s">
        <v>1804</v>
      </c>
      <c r="D296" s="42" t="s">
        <v>1270</v>
      </c>
      <c r="E296" s="42" t="s">
        <v>650</v>
      </c>
      <c r="F296" s="42" t="s">
        <v>651</v>
      </c>
      <c r="G296" s="3">
        <v>2.2343122635056898</v>
      </c>
      <c r="H296" s="5">
        <f t="shared" si="7"/>
        <v>6.6695888462856407</v>
      </c>
    </row>
    <row r="297" spans="1:8">
      <c r="A297" s="42">
        <v>44</v>
      </c>
      <c r="B297" s="42">
        <v>4</v>
      </c>
      <c r="C297" s="42" t="s">
        <v>1805</v>
      </c>
      <c r="D297" s="42" t="s">
        <v>1266</v>
      </c>
      <c r="E297" s="42" t="s">
        <v>652</v>
      </c>
      <c r="F297" s="42" t="s">
        <v>653</v>
      </c>
      <c r="G297" s="3">
        <v>3.9495678120250144</v>
      </c>
      <c r="H297" s="5">
        <f t="shared" si="7"/>
        <v>11.789754662761236</v>
      </c>
    </row>
    <row r="298" spans="1:8">
      <c r="A298" s="42">
        <v>45</v>
      </c>
      <c r="B298" s="42">
        <v>4</v>
      </c>
      <c r="C298" s="42" t="s">
        <v>1806</v>
      </c>
      <c r="D298" s="42" t="s">
        <v>1270</v>
      </c>
      <c r="E298" s="42" t="s">
        <v>654</v>
      </c>
      <c r="F298" s="42" t="s">
        <v>655</v>
      </c>
      <c r="G298" s="3">
        <v>1.9835551785147323</v>
      </c>
      <c r="H298" s="5">
        <f t="shared" si="7"/>
        <v>5.9210602343723346</v>
      </c>
    </row>
    <row r="299" spans="1:8">
      <c r="A299" s="42">
        <v>46</v>
      </c>
      <c r="B299" s="42">
        <v>4</v>
      </c>
      <c r="C299" s="42" t="s">
        <v>1495</v>
      </c>
      <c r="D299" s="42" t="s">
        <v>1266</v>
      </c>
      <c r="E299" s="42" t="s">
        <v>656</v>
      </c>
      <c r="F299" s="42" t="s">
        <v>657</v>
      </c>
      <c r="G299" s="3">
        <v>2.4276888305409803</v>
      </c>
      <c r="H299" s="5">
        <f t="shared" si="7"/>
        <v>7.2468323299730759</v>
      </c>
    </row>
    <row r="300" spans="1:8">
      <c r="A300" s="42">
        <v>47</v>
      </c>
      <c r="B300" s="42">
        <v>4</v>
      </c>
      <c r="C300" s="42" t="s">
        <v>1496</v>
      </c>
      <c r="D300" s="42" t="s">
        <v>1266</v>
      </c>
      <c r="E300" s="42" t="s">
        <v>658</v>
      </c>
      <c r="F300" s="42" t="s">
        <v>659</v>
      </c>
      <c r="G300" s="3">
        <v>4.5266290057359218</v>
      </c>
      <c r="H300" s="5">
        <f t="shared" si="7"/>
        <v>13.512325390256484</v>
      </c>
    </row>
    <row r="301" spans="1:8">
      <c r="A301" s="42">
        <v>48</v>
      </c>
      <c r="B301" s="42">
        <v>4</v>
      </c>
      <c r="C301" s="42" t="s">
        <v>1497</v>
      </c>
      <c r="D301" s="42" t="s">
        <v>1270</v>
      </c>
      <c r="E301" s="42" t="s">
        <v>660</v>
      </c>
      <c r="F301" s="42" t="s">
        <v>661</v>
      </c>
      <c r="G301" s="3">
        <v>4.0224025524420517</v>
      </c>
      <c r="H301" s="5">
        <f t="shared" si="7"/>
        <v>12.007171798334483</v>
      </c>
    </row>
    <row r="302" spans="1:8">
      <c r="A302" s="42">
        <v>52</v>
      </c>
      <c r="B302" s="42">
        <v>4</v>
      </c>
      <c r="C302" s="42" t="s">
        <v>1498</v>
      </c>
      <c r="D302" s="42" t="s">
        <v>1264</v>
      </c>
      <c r="E302" s="42" t="s">
        <v>662</v>
      </c>
      <c r="F302" s="42" t="s">
        <v>663</v>
      </c>
      <c r="G302" s="3">
        <v>1.675309043024819</v>
      </c>
      <c r="H302" s="5">
        <f t="shared" ref="H302:H321" si="8">(G302*0.002)/0.67*1000</f>
        <v>5.0009225164919968</v>
      </c>
    </row>
    <row r="303" spans="1:8">
      <c r="A303" s="42">
        <v>53</v>
      </c>
      <c r="B303" s="42">
        <v>4</v>
      </c>
      <c r="C303" s="42" t="s">
        <v>1499</v>
      </c>
      <c r="D303" s="42" t="s">
        <v>1264</v>
      </c>
      <c r="E303" s="42" t="s">
        <v>664</v>
      </c>
      <c r="F303" s="42" t="s">
        <v>665</v>
      </c>
      <c r="G303" s="3">
        <v>2.0936423779347031</v>
      </c>
      <c r="H303" s="5">
        <f t="shared" si="8"/>
        <v>6.2496787401035911</v>
      </c>
    </row>
    <row r="304" spans="1:8">
      <c r="A304" s="42">
        <v>54</v>
      </c>
      <c r="B304" s="42">
        <v>4</v>
      </c>
      <c r="C304" s="42" t="s">
        <v>1500</v>
      </c>
      <c r="D304" s="42" t="s">
        <v>1270</v>
      </c>
      <c r="E304" s="42" t="s">
        <v>666</v>
      </c>
      <c r="F304" s="42" t="s">
        <v>667</v>
      </c>
      <c r="G304" s="3">
        <v>1.7848201547825804</v>
      </c>
      <c r="H304" s="5">
        <f t="shared" si="8"/>
        <v>5.3278213575599409</v>
      </c>
    </row>
    <row r="305" spans="1:8">
      <c r="A305" s="42">
        <v>55</v>
      </c>
      <c r="B305" s="42">
        <v>4</v>
      </c>
      <c r="C305" s="42" t="s">
        <v>1501</v>
      </c>
      <c r="D305" s="42" t="s">
        <v>1266</v>
      </c>
      <c r="E305" s="42" t="s">
        <v>668</v>
      </c>
      <c r="F305" s="42" t="s">
        <v>669</v>
      </c>
      <c r="G305" s="3">
        <v>0.82478886831541576</v>
      </c>
      <c r="H305" s="5">
        <f t="shared" si="8"/>
        <v>2.4620563233295996</v>
      </c>
    </row>
    <row r="306" spans="1:8">
      <c r="A306" s="42">
        <v>56</v>
      </c>
      <c r="B306" s="42">
        <v>4</v>
      </c>
      <c r="C306" s="42" t="s">
        <v>1502</v>
      </c>
      <c r="D306" s="42" t="s">
        <v>1270</v>
      </c>
      <c r="E306" s="42" t="s">
        <v>670</v>
      </c>
      <c r="F306" s="42" t="s">
        <v>671</v>
      </c>
      <c r="G306" s="3">
        <v>1.822501075377414</v>
      </c>
      <c r="H306" s="5">
        <f t="shared" si="8"/>
        <v>5.4403017175445196</v>
      </c>
    </row>
    <row r="307" spans="1:8">
      <c r="A307" s="42">
        <v>57</v>
      </c>
      <c r="B307" s="42">
        <v>4</v>
      </c>
      <c r="C307" s="42" t="s">
        <v>1503</v>
      </c>
      <c r="D307" s="42" t="s">
        <v>1270</v>
      </c>
      <c r="E307" s="42" t="s">
        <v>672</v>
      </c>
      <c r="F307" s="42" t="s">
        <v>673</v>
      </c>
      <c r="G307" s="3">
        <v>1.9329209265514848</v>
      </c>
      <c r="H307" s="5">
        <f t="shared" si="8"/>
        <v>5.7699132135865216</v>
      </c>
    </row>
    <row r="308" spans="1:8">
      <c r="A308" s="42">
        <v>58</v>
      </c>
      <c r="B308" s="42">
        <v>4</v>
      </c>
      <c r="C308" s="42" t="s">
        <v>1504</v>
      </c>
      <c r="D308" s="42" t="s">
        <v>1266</v>
      </c>
      <c r="E308" s="42" t="s">
        <v>674</v>
      </c>
      <c r="F308" s="42" t="s">
        <v>675</v>
      </c>
      <c r="G308" s="3">
        <v>3.0841055133098934</v>
      </c>
      <c r="H308" s="5">
        <f t="shared" si="8"/>
        <v>9.2062851143578914</v>
      </c>
    </row>
    <row r="309" spans="1:8">
      <c r="A309" s="42">
        <v>59</v>
      </c>
      <c r="B309" s="42">
        <v>4</v>
      </c>
      <c r="C309" s="42" t="s">
        <v>1505</v>
      </c>
      <c r="D309" s="42" t="s">
        <v>1266</v>
      </c>
      <c r="E309" s="42" t="s">
        <v>676</v>
      </c>
      <c r="F309" s="42" t="s">
        <v>677</v>
      </c>
      <c r="G309" s="3">
        <v>2.0182563279237442</v>
      </c>
      <c r="H309" s="5">
        <f t="shared" si="8"/>
        <v>6.0246457549962509</v>
      </c>
    </row>
    <row r="310" spans="1:8">
      <c r="A310" s="42">
        <v>60</v>
      </c>
      <c r="B310" s="42">
        <v>4</v>
      </c>
      <c r="C310" s="42" t="s">
        <v>1506</v>
      </c>
      <c r="D310" s="42" t="s">
        <v>1266</v>
      </c>
      <c r="E310" s="42" t="s">
        <v>678</v>
      </c>
      <c r="F310" s="42" t="s">
        <v>679</v>
      </c>
      <c r="G310" s="3">
        <v>10.304967239989374</v>
      </c>
      <c r="H310" s="5">
        <f t="shared" si="8"/>
        <v>30.761096238774247</v>
      </c>
    </row>
    <row r="311" spans="1:8">
      <c r="A311" s="42">
        <v>61</v>
      </c>
      <c r="B311" s="42">
        <v>4</v>
      </c>
      <c r="C311" s="42" t="s">
        <v>1507</v>
      </c>
      <c r="D311" s="42" t="s">
        <v>1266</v>
      </c>
      <c r="E311" s="42" t="s">
        <v>680</v>
      </c>
      <c r="F311" s="42" t="s">
        <v>681</v>
      </c>
      <c r="G311" s="3">
        <v>1.9319900661235629</v>
      </c>
      <c r="H311" s="5">
        <f t="shared" si="8"/>
        <v>5.7671345257419784</v>
      </c>
    </row>
    <row r="312" spans="1:8">
      <c r="A312" s="42">
        <v>62</v>
      </c>
      <c r="B312" s="42">
        <v>4</v>
      </c>
      <c r="C312" s="42" t="s">
        <v>1508</v>
      </c>
      <c r="D312" s="42" t="s">
        <v>1270</v>
      </c>
      <c r="E312" s="42" t="s">
        <v>682</v>
      </c>
      <c r="F312" s="42" t="s">
        <v>683</v>
      </c>
      <c r="G312" s="3">
        <v>10.605659951083689</v>
      </c>
      <c r="H312" s="5">
        <f t="shared" si="8"/>
        <v>31.65868642114534</v>
      </c>
    </row>
    <row r="313" spans="1:8">
      <c r="A313" s="42">
        <v>63</v>
      </c>
      <c r="B313" s="42">
        <v>4</v>
      </c>
      <c r="C313" s="42" t="s">
        <v>1509</v>
      </c>
      <c r="D313" s="42" t="s">
        <v>1270</v>
      </c>
      <c r="E313" s="42" t="s">
        <v>684</v>
      </c>
      <c r="F313" s="42" t="s">
        <v>685</v>
      </c>
      <c r="G313" s="3">
        <v>3.1700974033388283</v>
      </c>
      <c r="H313" s="5">
        <f t="shared" si="8"/>
        <v>9.4629773233994872</v>
      </c>
    </row>
    <row r="314" spans="1:8">
      <c r="A314" s="42">
        <v>64</v>
      </c>
      <c r="B314" s="42">
        <v>4</v>
      </c>
      <c r="C314" s="42" t="s">
        <v>1510</v>
      </c>
      <c r="D314" s="42" t="s">
        <v>1270</v>
      </c>
      <c r="E314" s="42" t="s">
        <v>686</v>
      </c>
      <c r="F314" s="42" t="s">
        <v>687</v>
      </c>
      <c r="G314" s="3">
        <v>3.2290924904589091</v>
      </c>
      <c r="H314" s="5">
        <f t="shared" si="8"/>
        <v>9.6390820610713686</v>
      </c>
    </row>
    <row r="315" spans="1:8">
      <c r="A315" s="42">
        <v>65</v>
      </c>
      <c r="B315" s="42">
        <v>4</v>
      </c>
      <c r="C315" s="42" t="s">
        <v>1511</v>
      </c>
      <c r="D315" s="42" t="s">
        <v>1266</v>
      </c>
      <c r="E315" s="42" t="s">
        <v>892</v>
      </c>
      <c r="F315" s="42" t="s">
        <v>893</v>
      </c>
      <c r="G315" s="3">
        <v>4.7167718372441545</v>
      </c>
      <c r="H315" s="5">
        <f t="shared" si="8"/>
        <v>14.079915932072103</v>
      </c>
    </row>
    <row r="316" spans="1:8">
      <c r="A316" s="42">
        <v>66</v>
      </c>
      <c r="B316" s="42">
        <v>4</v>
      </c>
      <c r="C316" s="42" t="s">
        <v>1512</v>
      </c>
      <c r="D316" s="42" t="s">
        <v>1270</v>
      </c>
      <c r="E316" s="42" t="s">
        <v>894</v>
      </c>
      <c r="F316" s="42" t="s">
        <v>895</v>
      </c>
      <c r="G316" s="3">
        <v>4.3064689987914067</v>
      </c>
      <c r="H316" s="5">
        <f t="shared" si="8"/>
        <v>12.855131339675841</v>
      </c>
    </row>
    <row r="317" spans="1:8">
      <c r="A317" s="42">
        <v>67</v>
      </c>
      <c r="B317" s="42">
        <v>4</v>
      </c>
      <c r="C317" s="42" t="s">
        <v>1513</v>
      </c>
      <c r="D317" s="42" t="s">
        <v>1266</v>
      </c>
      <c r="E317" s="42" t="s">
        <v>896</v>
      </c>
      <c r="F317" s="42" t="s">
        <v>897</v>
      </c>
      <c r="G317" s="3">
        <v>2.4079699695685006</v>
      </c>
      <c r="H317" s="5">
        <f t="shared" si="8"/>
        <v>7.1879700584134349</v>
      </c>
    </row>
    <row r="318" spans="1:8">
      <c r="A318" s="42">
        <v>68</v>
      </c>
      <c r="B318" s="42">
        <v>4</v>
      </c>
      <c r="C318" s="42" t="s">
        <v>1514</v>
      </c>
      <c r="D318" s="42" t="s">
        <v>1266</v>
      </c>
      <c r="E318" s="42" t="s">
        <v>898</v>
      </c>
      <c r="F318" s="42" t="s">
        <v>899</v>
      </c>
      <c r="G318" s="3">
        <v>1.1696091639550883</v>
      </c>
      <c r="H318" s="5">
        <f t="shared" si="8"/>
        <v>3.491370638671905</v>
      </c>
    </row>
    <row r="319" spans="1:8">
      <c r="A319" s="42">
        <v>69</v>
      </c>
      <c r="B319" s="42">
        <v>4</v>
      </c>
      <c r="C319" s="42" t="s">
        <v>1515</v>
      </c>
      <c r="D319" s="42" t="s">
        <v>1270</v>
      </c>
      <c r="E319" s="42" t="s">
        <v>900</v>
      </c>
      <c r="F319" s="42" t="s">
        <v>901</v>
      </c>
      <c r="G319" s="3">
        <v>1.6923480247375133</v>
      </c>
      <c r="H319" s="5">
        <f t="shared" si="8"/>
        <v>5.0517851484701888</v>
      </c>
    </row>
    <row r="320" spans="1:8">
      <c r="A320" s="42">
        <v>70</v>
      </c>
      <c r="B320" s="42">
        <v>4</v>
      </c>
      <c r="C320" s="42" t="s">
        <v>1516</v>
      </c>
      <c r="D320" s="42" t="s">
        <v>1266</v>
      </c>
      <c r="E320" s="42" t="s">
        <v>902</v>
      </c>
      <c r="F320" s="42" t="s">
        <v>903</v>
      </c>
      <c r="G320" s="3">
        <v>1.2763493832320054</v>
      </c>
      <c r="H320" s="5">
        <f t="shared" si="8"/>
        <v>3.8099981589015086</v>
      </c>
    </row>
    <row r="321" spans="1:8">
      <c r="A321" s="42">
        <v>71</v>
      </c>
      <c r="B321" s="42">
        <v>4</v>
      </c>
      <c r="C321" s="42" t="s">
        <v>1517</v>
      </c>
      <c r="D321" s="42" t="s">
        <v>1270</v>
      </c>
      <c r="E321" s="42" t="s">
        <v>904</v>
      </c>
      <c r="F321" s="42" t="s">
        <v>905</v>
      </c>
      <c r="G321" s="3">
        <v>1.4598430501060609</v>
      </c>
      <c r="H321" s="5">
        <f t="shared" si="8"/>
        <v>4.3577404480777933</v>
      </c>
    </row>
    <row r="322" spans="1:8">
      <c r="A322" s="42">
        <v>72</v>
      </c>
      <c r="B322" s="42">
        <v>4</v>
      </c>
      <c r="C322" s="42" t="s">
        <v>1518</v>
      </c>
      <c r="D322" s="42" t="s">
        <v>1270</v>
      </c>
      <c r="E322" s="42" t="s">
        <v>906</v>
      </c>
      <c r="F322" s="42" t="s">
        <v>907</v>
      </c>
      <c r="G322" s="3">
        <v>1.7756695469431789</v>
      </c>
      <c r="H322" s="5">
        <f>(G322*0.002)/0.67*1000</f>
        <v>5.3005061102781461</v>
      </c>
    </row>
    <row r="323" spans="1:8">
      <c r="A323" s="42">
        <v>73</v>
      </c>
      <c r="B323" s="42">
        <v>4</v>
      </c>
      <c r="C323" s="42" t="s">
        <v>1519</v>
      </c>
      <c r="D323" s="42" t="s">
        <v>1266</v>
      </c>
      <c r="E323" s="42" t="s">
        <v>908</v>
      </c>
      <c r="F323" s="42" t="s">
        <v>909</v>
      </c>
      <c r="G323" s="3">
        <v>0.34783596538226841</v>
      </c>
      <c r="H323" s="5">
        <f t="shared" ref="H323:H349" si="9">(G323*0.002)/0.67*1000</f>
        <v>1.0383163145739356</v>
      </c>
    </row>
    <row r="324" spans="1:8">
      <c r="A324" s="42">
        <v>74</v>
      </c>
      <c r="B324" s="42">
        <v>4</v>
      </c>
      <c r="C324" s="42" t="s">
        <v>1520</v>
      </c>
      <c r="D324" s="42" t="s">
        <v>1264</v>
      </c>
      <c r="E324" s="42" t="s">
        <v>910</v>
      </c>
      <c r="F324" s="42" t="s">
        <v>911</v>
      </c>
      <c r="G324" s="3">
        <v>5.2010143810735814</v>
      </c>
      <c r="H324" s="5">
        <f t="shared" si="9"/>
        <v>15.525416062906213</v>
      </c>
    </row>
    <row r="325" spans="1:8">
      <c r="A325" s="42">
        <v>75</v>
      </c>
      <c r="B325" s="42">
        <v>4</v>
      </c>
      <c r="C325" s="42" t="s">
        <v>1496</v>
      </c>
      <c r="D325" s="42" t="s">
        <v>1266</v>
      </c>
      <c r="E325" s="42" t="s">
        <v>912</v>
      </c>
      <c r="F325" s="42" t="s">
        <v>913</v>
      </c>
      <c r="G325" s="3">
        <v>3.8313282343789532</v>
      </c>
      <c r="H325" s="5">
        <f t="shared" si="9"/>
        <v>11.436800699638667</v>
      </c>
    </row>
    <row r="326" spans="1:8">
      <c r="A326" s="42">
        <v>76</v>
      </c>
      <c r="B326" s="42">
        <v>4</v>
      </c>
      <c r="C326" s="42" t="s">
        <v>1521</v>
      </c>
      <c r="D326" s="42" t="s">
        <v>1264</v>
      </c>
      <c r="E326" s="42" t="s">
        <v>914</v>
      </c>
      <c r="F326" s="42" t="s">
        <v>915</v>
      </c>
      <c r="G326" s="3">
        <v>3.1389621069350198</v>
      </c>
      <c r="H326" s="5">
        <f t="shared" si="9"/>
        <v>9.3700361401045349</v>
      </c>
    </row>
    <row r="327" spans="1:8">
      <c r="A327" s="42">
        <v>77</v>
      </c>
      <c r="B327" s="42">
        <v>4</v>
      </c>
      <c r="C327" s="42" t="s">
        <v>1522</v>
      </c>
      <c r="D327" s="42" t="s">
        <v>1270</v>
      </c>
      <c r="E327" s="42" t="s">
        <v>916</v>
      </c>
      <c r="F327" s="42" t="s">
        <v>917</v>
      </c>
      <c r="G327" s="3">
        <v>0.83030920172212119</v>
      </c>
      <c r="H327" s="5">
        <f t="shared" si="9"/>
        <v>2.4785349305137947</v>
      </c>
    </row>
    <row r="328" spans="1:8">
      <c r="A328" s="42">
        <v>78</v>
      </c>
      <c r="B328" s="42">
        <v>4</v>
      </c>
      <c r="C328" s="42" t="s">
        <v>1523</v>
      </c>
      <c r="D328" s="42" t="s">
        <v>1270</v>
      </c>
      <c r="E328" s="42" t="s">
        <v>918</v>
      </c>
      <c r="F328" s="42" t="s">
        <v>919</v>
      </c>
      <c r="G328" s="3">
        <v>2.2742528510653774</v>
      </c>
      <c r="H328" s="5">
        <f t="shared" si="9"/>
        <v>6.7888144807921718</v>
      </c>
    </row>
    <row r="329" spans="1:8">
      <c r="A329" s="42">
        <v>79</v>
      </c>
      <c r="B329" s="42">
        <v>4</v>
      </c>
      <c r="C329" s="42" t="s">
        <v>1524</v>
      </c>
      <c r="D329" s="42" t="s">
        <v>1270</v>
      </c>
      <c r="E329" s="42" t="s">
        <v>920</v>
      </c>
      <c r="F329" s="42" t="s">
        <v>921</v>
      </c>
      <c r="G329" s="3">
        <v>1.0630717077513636</v>
      </c>
      <c r="H329" s="5">
        <f t="shared" si="9"/>
        <v>3.173348381347354</v>
      </c>
    </row>
    <row r="330" spans="1:8">
      <c r="A330" s="42">
        <v>80</v>
      </c>
      <c r="B330" s="42">
        <v>4</v>
      </c>
      <c r="C330" s="42" t="s">
        <v>1525</v>
      </c>
      <c r="D330" s="42" t="s">
        <v>1270</v>
      </c>
      <c r="E330" s="42" t="s">
        <v>922</v>
      </c>
      <c r="F330" s="42" t="s">
        <v>923</v>
      </c>
      <c r="G330" s="3">
        <v>0.21136789688246527</v>
      </c>
      <c r="H330" s="5">
        <f t="shared" si="9"/>
        <v>0.6309489459178067</v>
      </c>
    </row>
    <row r="331" spans="1:8">
      <c r="A331" s="42">
        <v>81</v>
      </c>
      <c r="B331" s="42">
        <v>4</v>
      </c>
      <c r="C331" s="42" t="s">
        <v>1526</v>
      </c>
      <c r="D331" s="42" t="s">
        <v>1266</v>
      </c>
      <c r="E331" s="42" t="s">
        <v>924</v>
      </c>
      <c r="F331" s="42" t="s">
        <v>925</v>
      </c>
      <c r="G331" s="3">
        <v>1.0697906178777195</v>
      </c>
      <c r="H331" s="5">
        <f t="shared" si="9"/>
        <v>3.1934048294857291</v>
      </c>
    </row>
    <row r="332" spans="1:8">
      <c r="A332" s="42">
        <v>82</v>
      </c>
      <c r="B332" s="42">
        <v>4</v>
      </c>
      <c r="C332" s="42" t="s">
        <v>1527</v>
      </c>
      <c r="D332" s="42" t="s">
        <v>1270</v>
      </c>
      <c r="E332" s="42" t="s">
        <v>926</v>
      </c>
      <c r="F332" s="42" t="s">
        <v>927</v>
      </c>
      <c r="G332" s="3">
        <v>0.43059608457898269</v>
      </c>
      <c r="H332" s="5">
        <f t="shared" si="9"/>
        <v>1.2853614465044259</v>
      </c>
    </row>
    <row r="333" spans="1:8">
      <c r="A333" s="42">
        <v>83</v>
      </c>
      <c r="B333" s="42">
        <v>4</v>
      </c>
      <c r="C333" s="42" t="s">
        <v>1528</v>
      </c>
      <c r="D333" s="42" t="s">
        <v>1266</v>
      </c>
      <c r="E333" s="42" t="s">
        <v>928</v>
      </c>
      <c r="F333" s="42" t="s">
        <v>929</v>
      </c>
      <c r="G333" s="3">
        <v>11.769846507146642</v>
      </c>
      <c r="H333" s="5">
        <f t="shared" si="9"/>
        <v>35.133870170586995</v>
      </c>
    </row>
    <row r="334" spans="1:8">
      <c r="A334" s="42">
        <v>84</v>
      </c>
      <c r="B334" s="42">
        <v>4</v>
      </c>
      <c r="C334" s="42" t="s">
        <v>1529</v>
      </c>
      <c r="D334" s="42" t="s">
        <v>1266</v>
      </c>
      <c r="E334" s="42" t="s">
        <v>930</v>
      </c>
      <c r="F334" s="42" t="s">
        <v>931</v>
      </c>
      <c r="G334" s="3">
        <v>1.4356557869565905</v>
      </c>
      <c r="H334" s="5">
        <f t="shared" si="9"/>
        <v>4.2855396625569862</v>
      </c>
    </row>
    <row r="335" spans="1:8">
      <c r="A335" s="42">
        <v>85</v>
      </c>
      <c r="B335" s="42">
        <v>4</v>
      </c>
      <c r="C335" s="42" t="s">
        <v>1530</v>
      </c>
      <c r="D335" s="42" t="s">
        <v>1270</v>
      </c>
      <c r="E335" s="42" t="s">
        <v>932</v>
      </c>
      <c r="F335" s="42" t="s">
        <v>933</v>
      </c>
      <c r="G335" s="3">
        <v>0.221472510362834</v>
      </c>
      <c r="H335" s="5">
        <f t="shared" si="9"/>
        <v>0.66111197123234022</v>
      </c>
    </row>
    <row r="336" spans="1:8">
      <c r="A336" s="42">
        <v>86</v>
      </c>
      <c r="B336" s="42">
        <v>4</v>
      </c>
      <c r="C336" s="42" t="s">
        <v>1531</v>
      </c>
      <c r="D336" s="42" t="s">
        <v>1266</v>
      </c>
      <c r="E336" s="42" t="s">
        <v>934</v>
      </c>
      <c r="F336" s="42" t="s">
        <v>935</v>
      </c>
      <c r="G336" s="3">
        <v>2.4392508858064321</v>
      </c>
      <c r="H336" s="5">
        <f t="shared" si="9"/>
        <v>7.2813459277803938</v>
      </c>
    </row>
    <row r="337" spans="1:8">
      <c r="A337" s="42">
        <v>87</v>
      </c>
      <c r="B337" s="42">
        <v>4</v>
      </c>
      <c r="C337" s="42" t="s">
        <v>1532</v>
      </c>
      <c r="D337" s="42" t="s">
        <v>1270</v>
      </c>
      <c r="E337" s="42" t="s">
        <v>936</v>
      </c>
      <c r="F337" s="42" t="s">
        <v>937</v>
      </c>
      <c r="G337" s="3">
        <v>1.135083091836361</v>
      </c>
      <c r="H337" s="5">
        <f t="shared" si="9"/>
        <v>3.3883077368249586</v>
      </c>
    </row>
    <row r="338" spans="1:8">
      <c r="A338" s="42">
        <v>88</v>
      </c>
      <c r="B338" s="42">
        <v>4</v>
      </c>
      <c r="C338" s="42" t="s">
        <v>1533</v>
      </c>
      <c r="D338" s="42" t="s">
        <v>1270</v>
      </c>
      <c r="E338" s="42" t="s">
        <v>938</v>
      </c>
      <c r="F338" s="42" t="s">
        <v>939</v>
      </c>
      <c r="G338" s="3">
        <v>5.1564005251196035</v>
      </c>
      <c r="H338" s="5">
        <f t="shared" si="9"/>
        <v>15.392240373491353</v>
      </c>
    </row>
    <row r="339" spans="1:8">
      <c r="A339" s="42">
        <v>89</v>
      </c>
      <c r="B339" s="42">
        <v>4</v>
      </c>
      <c r="C339" s="42" t="s">
        <v>1534</v>
      </c>
      <c r="D339" s="42" t="s">
        <v>1270</v>
      </c>
      <c r="E339" s="42" t="s">
        <v>940</v>
      </c>
      <c r="F339" s="42" t="s">
        <v>941</v>
      </c>
      <c r="G339" s="3">
        <v>9.3960558902524234</v>
      </c>
      <c r="H339" s="5">
        <f t="shared" si="9"/>
        <v>28.04792803060425</v>
      </c>
    </row>
    <row r="340" spans="1:8">
      <c r="A340" s="42">
        <v>90</v>
      </c>
      <c r="B340" s="42">
        <v>4</v>
      </c>
      <c r="C340" s="42" t="s">
        <v>1535</v>
      </c>
      <c r="D340" s="42" t="s">
        <v>1264</v>
      </c>
      <c r="E340" s="42" t="s">
        <v>942</v>
      </c>
      <c r="F340" s="42" t="s">
        <v>943</v>
      </c>
      <c r="G340" s="3">
        <v>4.6445204103504576</v>
      </c>
      <c r="H340" s="5">
        <f t="shared" si="9"/>
        <v>13.864240030896887</v>
      </c>
    </row>
    <row r="341" spans="1:8">
      <c r="A341" s="42">
        <v>91</v>
      </c>
      <c r="B341" s="42">
        <v>4</v>
      </c>
      <c r="C341" s="42" t="s">
        <v>1536</v>
      </c>
      <c r="D341" s="42" t="s">
        <v>1270</v>
      </c>
      <c r="E341" s="42" t="s">
        <v>944</v>
      </c>
      <c r="F341" s="42" t="s">
        <v>945</v>
      </c>
      <c r="G341" s="3">
        <v>3.4254397396227567</v>
      </c>
      <c r="H341" s="5">
        <f t="shared" si="9"/>
        <v>10.225193252605244</v>
      </c>
    </row>
    <row r="342" spans="1:8">
      <c r="A342" s="42">
        <v>92</v>
      </c>
      <c r="B342" s="42">
        <v>4</v>
      </c>
      <c r="C342" s="42" t="s">
        <v>1537</v>
      </c>
      <c r="D342" s="42" t="s">
        <v>1266</v>
      </c>
      <c r="E342" s="42" t="s">
        <v>946</v>
      </c>
      <c r="F342" s="42" t="s">
        <v>947</v>
      </c>
      <c r="G342" s="3">
        <v>0.13315373692290444</v>
      </c>
      <c r="H342" s="5">
        <f t="shared" si="9"/>
        <v>0.39747384156090881</v>
      </c>
    </row>
    <row r="343" spans="1:8">
      <c r="A343" s="42">
        <v>93</v>
      </c>
      <c r="B343" s="42">
        <v>4</v>
      </c>
      <c r="C343" s="42" t="s">
        <v>1538</v>
      </c>
      <c r="D343" s="42" t="s">
        <v>1266</v>
      </c>
      <c r="E343" s="42" t="s">
        <v>744</v>
      </c>
      <c r="F343" s="42" t="s">
        <v>745</v>
      </c>
      <c r="G343" s="3">
        <v>1.6011406590434782</v>
      </c>
      <c r="H343" s="5">
        <f t="shared" si="9"/>
        <v>4.7795243553536659</v>
      </c>
    </row>
    <row r="344" spans="1:8">
      <c r="A344" s="42">
        <v>94</v>
      </c>
      <c r="B344" s="42">
        <v>4</v>
      </c>
      <c r="C344" s="42" t="s">
        <v>1539</v>
      </c>
      <c r="D344" s="42" t="s">
        <v>1270</v>
      </c>
      <c r="E344" s="42" t="s">
        <v>746</v>
      </c>
      <c r="F344" s="42" t="s">
        <v>747</v>
      </c>
      <c r="G344" s="3">
        <v>2.1359948822124455</v>
      </c>
      <c r="H344" s="5">
        <f t="shared" si="9"/>
        <v>6.3761041260072995</v>
      </c>
    </row>
    <row r="345" spans="1:8">
      <c r="A345" s="42">
        <v>95</v>
      </c>
      <c r="B345" s="42">
        <v>4</v>
      </c>
      <c r="C345" s="42" t="s">
        <v>1540</v>
      </c>
      <c r="D345" s="42" t="s">
        <v>1266</v>
      </c>
      <c r="E345" s="42" t="s">
        <v>748</v>
      </c>
      <c r="F345" s="42" t="s">
        <v>749</v>
      </c>
      <c r="G345" s="3">
        <v>3.35292771755593</v>
      </c>
      <c r="H345" s="5">
        <f t="shared" si="9"/>
        <v>10.008739455390835</v>
      </c>
    </row>
    <row r="346" spans="1:8">
      <c r="A346" s="42">
        <v>96</v>
      </c>
      <c r="B346" s="42">
        <v>4</v>
      </c>
      <c r="C346" s="42" t="s">
        <v>1541</v>
      </c>
      <c r="D346" s="42" t="s">
        <v>1264</v>
      </c>
      <c r="E346" s="42" t="s">
        <v>750</v>
      </c>
      <c r="F346" s="42" t="s">
        <v>751</v>
      </c>
      <c r="G346" s="3">
        <v>2.426357809304708</v>
      </c>
      <c r="H346" s="5">
        <f t="shared" si="9"/>
        <v>7.2428591322528586</v>
      </c>
    </row>
    <row r="347" spans="1:8">
      <c r="A347" s="42">
        <v>97</v>
      </c>
      <c r="B347" s="42">
        <v>4</v>
      </c>
      <c r="C347" s="42" t="s">
        <v>1542</v>
      </c>
      <c r="D347" s="42" t="s">
        <v>1264</v>
      </c>
      <c r="E347" s="42" t="s">
        <v>752</v>
      </c>
      <c r="F347" s="42" t="s">
        <v>753</v>
      </c>
      <c r="G347" s="3">
        <v>3.3760093078429985</v>
      </c>
      <c r="H347" s="5">
        <f t="shared" si="9"/>
        <v>10.077639724904472</v>
      </c>
    </row>
    <row r="348" spans="1:8">
      <c r="A348" s="42">
        <v>98</v>
      </c>
      <c r="B348" s="42">
        <v>4</v>
      </c>
      <c r="C348" s="42" t="s">
        <v>1543</v>
      </c>
      <c r="D348" s="42" t="s">
        <v>1266</v>
      </c>
      <c r="E348" s="42" t="s">
        <v>754</v>
      </c>
      <c r="F348" s="42" t="s">
        <v>755</v>
      </c>
      <c r="G348" s="3">
        <v>2.397002131088434</v>
      </c>
      <c r="H348" s="5">
        <f t="shared" si="9"/>
        <v>7.1552302420550262</v>
      </c>
    </row>
    <row r="349" spans="1:8">
      <c r="A349" s="42">
        <v>99</v>
      </c>
      <c r="B349" s="42">
        <v>4</v>
      </c>
      <c r="C349" s="42" t="s">
        <v>1544</v>
      </c>
      <c r="D349" s="42" t="s">
        <v>1264</v>
      </c>
      <c r="E349" s="42" t="s">
        <v>756</v>
      </c>
      <c r="F349" s="42" t="s">
        <v>757</v>
      </c>
      <c r="G349" s="3">
        <v>4.2664773363003583</v>
      </c>
      <c r="H349" s="5">
        <f t="shared" si="9"/>
        <v>12.735753242687636</v>
      </c>
    </row>
    <row r="350" spans="1:8">
      <c r="A350" s="42">
        <v>8</v>
      </c>
      <c r="B350" s="42">
        <v>5</v>
      </c>
      <c r="C350" s="42" t="s">
        <v>1546</v>
      </c>
      <c r="D350" s="42" t="s">
        <v>1266</v>
      </c>
      <c r="E350" s="42" t="s">
        <v>767</v>
      </c>
      <c r="F350" s="42" t="s">
        <v>768</v>
      </c>
      <c r="G350" s="2">
        <v>1.6956432249679632</v>
      </c>
      <c r="H350" s="5">
        <f t="shared" ref="H350:H409" si="10">(G350*0.002)/0.67*1000</f>
        <v>5.0616215670685465</v>
      </c>
    </row>
    <row r="351" spans="1:8">
      <c r="A351" s="42">
        <v>9</v>
      </c>
      <c r="B351" s="42">
        <v>5</v>
      </c>
      <c r="C351" s="42" t="s">
        <v>1547</v>
      </c>
      <c r="D351" s="42" t="s">
        <v>1266</v>
      </c>
      <c r="E351" s="42" t="s">
        <v>769</v>
      </c>
      <c r="F351" s="42" t="s">
        <v>770</v>
      </c>
      <c r="G351" s="2">
        <v>1.3576928951501797</v>
      </c>
      <c r="H351" s="5">
        <f t="shared" si="10"/>
        <v>4.0528146123885955</v>
      </c>
    </row>
    <row r="352" spans="1:8">
      <c r="A352" s="42">
        <v>10</v>
      </c>
      <c r="B352" s="42">
        <v>5</v>
      </c>
      <c r="C352" s="42" t="s">
        <v>1548</v>
      </c>
      <c r="D352" s="42" t="s">
        <v>1264</v>
      </c>
      <c r="E352" s="42" t="s">
        <v>771</v>
      </c>
      <c r="F352" s="42" t="s">
        <v>772</v>
      </c>
      <c r="G352" s="2">
        <v>2.0416050428275661</v>
      </c>
      <c r="H352" s="5">
        <f t="shared" si="10"/>
        <v>6.0943434114255712</v>
      </c>
    </row>
    <row r="353" spans="1:8">
      <c r="A353" s="42">
        <v>11</v>
      </c>
      <c r="B353" s="42">
        <v>5</v>
      </c>
      <c r="C353" s="42" t="s">
        <v>1549</v>
      </c>
      <c r="D353" s="42" t="s">
        <v>1264</v>
      </c>
      <c r="E353" s="42" t="s">
        <v>773</v>
      </c>
      <c r="F353" s="42" t="s">
        <v>774</v>
      </c>
      <c r="G353" s="2">
        <v>1.2654036666437045</v>
      </c>
      <c r="H353" s="5">
        <f t="shared" si="10"/>
        <v>3.7773243780409089</v>
      </c>
    </row>
    <row r="354" spans="1:8">
      <c r="A354" s="42">
        <v>12</v>
      </c>
      <c r="B354" s="42">
        <v>5</v>
      </c>
      <c r="C354" s="42" t="s">
        <v>1550</v>
      </c>
      <c r="D354" s="42" t="s">
        <v>1270</v>
      </c>
      <c r="E354" s="42" t="s">
        <v>775</v>
      </c>
      <c r="F354" s="42" t="s">
        <v>776</v>
      </c>
      <c r="G354" s="2">
        <v>1.7719010825378467</v>
      </c>
      <c r="H354" s="5">
        <f t="shared" si="10"/>
        <v>5.2892569627995423</v>
      </c>
    </row>
    <row r="355" spans="1:8">
      <c r="A355" s="42">
        <v>13</v>
      </c>
      <c r="B355" s="42">
        <v>5</v>
      </c>
      <c r="C355" s="42" t="s">
        <v>1551</v>
      </c>
      <c r="D355" s="42" t="s">
        <v>1264</v>
      </c>
      <c r="E355" s="42" t="s">
        <v>777</v>
      </c>
      <c r="F355" s="42" t="s">
        <v>778</v>
      </c>
      <c r="G355" s="2">
        <v>1.3433139235014702</v>
      </c>
      <c r="H355" s="5">
        <f t="shared" si="10"/>
        <v>4.0098923089596124</v>
      </c>
    </row>
    <row r="356" spans="1:8">
      <c r="A356" s="42">
        <v>14</v>
      </c>
      <c r="B356" s="42">
        <v>5</v>
      </c>
      <c r="C356" s="42" t="s">
        <v>1552</v>
      </c>
      <c r="D356" s="42" t="s">
        <v>1264</v>
      </c>
      <c r="E356" s="42" t="s">
        <v>779</v>
      </c>
      <c r="F356" s="42" t="s">
        <v>780</v>
      </c>
      <c r="G356" s="2">
        <v>0.69836591025689099</v>
      </c>
      <c r="H356" s="5">
        <f t="shared" si="10"/>
        <v>2.0846743589757937</v>
      </c>
    </row>
    <row r="357" spans="1:8">
      <c r="A357" s="42">
        <v>15</v>
      </c>
      <c r="B357" s="42">
        <v>5</v>
      </c>
      <c r="C357" s="42" t="s">
        <v>1553</v>
      </c>
      <c r="D357" s="42" t="s">
        <v>1266</v>
      </c>
      <c r="E357" s="42" t="s">
        <v>781</v>
      </c>
      <c r="F357" s="42" t="s">
        <v>782</v>
      </c>
      <c r="G357" s="2">
        <v>1.0442465306839872</v>
      </c>
      <c r="H357" s="5">
        <f t="shared" si="10"/>
        <v>3.1171538229372748</v>
      </c>
    </row>
    <row r="358" spans="1:8">
      <c r="A358" s="42">
        <v>16</v>
      </c>
      <c r="B358" s="42">
        <v>5</v>
      </c>
      <c r="C358" s="42" t="s">
        <v>1554</v>
      </c>
      <c r="D358" s="42" t="s">
        <v>1264</v>
      </c>
      <c r="E358" s="42" t="s">
        <v>783</v>
      </c>
      <c r="F358" s="42" t="s">
        <v>784</v>
      </c>
      <c r="G358" s="2">
        <v>0.97457815269280146</v>
      </c>
      <c r="H358" s="5">
        <f t="shared" si="10"/>
        <v>2.9091885155008996</v>
      </c>
    </row>
    <row r="359" spans="1:8">
      <c r="A359" s="42">
        <v>17</v>
      </c>
      <c r="B359" s="42">
        <v>5</v>
      </c>
      <c r="C359" s="42" t="s">
        <v>1555</v>
      </c>
      <c r="D359" s="42" t="s">
        <v>1266</v>
      </c>
      <c r="E359" s="42" t="s">
        <v>785</v>
      </c>
      <c r="F359" s="42" t="s">
        <v>786</v>
      </c>
      <c r="G359" s="2">
        <v>0.99811109568588074</v>
      </c>
      <c r="H359" s="5">
        <f t="shared" si="10"/>
        <v>2.979436106525017</v>
      </c>
    </row>
    <row r="360" spans="1:8">
      <c r="A360" s="42">
        <v>18</v>
      </c>
      <c r="B360" s="42">
        <v>5</v>
      </c>
      <c r="C360" s="42" t="s">
        <v>1556</v>
      </c>
      <c r="D360" s="42" t="s">
        <v>1266</v>
      </c>
      <c r="E360" s="42" t="s">
        <v>787</v>
      </c>
      <c r="F360" s="42" t="s">
        <v>788</v>
      </c>
      <c r="G360" s="2">
        <v>4.4774340082067843</v>
      </c>
      <c r="H360" s="5">
        <f t="shared" si="10"/>
        <v>13.365474651363533</v>
      </c>
    </row>
    <row r="361" spans="1:8">
      <c r="A361" s="42">
        <v>19</v>
      </c>
      <c r="B361" s="42">
        <v>5</v>
      </c>
      <c r="C361" s="42" t="s">
        <v>1557</v>
      </c>
      <c r="D361" s="42" t="s">
        <v>1266</v>
      </c>
      <c r="E361" s="42" t="s">
        <v>789</v>
      </c>
      <c r="F361" s="42" t="s">
        <v>990</v>
      </c>
      <c r="G361" s="2">
        <v>1.7315610906555761</v>
      </c>
      <c r="H361" s="5">
        <f t="shared" si="10"/>
        <v>5.1688390765838097</v>
      </c>
    </row>
    <row r="362" spans="1:8">
      <c r="A362" s="42">
        <v>20</v>
      </c>
      <c r="B362" s="42">
        <v>5</v>
      </c>
      <c r="C362" s="42" t="s">
        <v>1558</v>
      </c>
      <c r="D362" s="42" t="s">
        <v>1270</v>
      </c>
      <c r="E362" s="42" t="s">
        <v>991</v>
      </c>
      <c r="F362" s="42" t="s">
        <v>992</v>
      </c>
      <c r="G362" s="2">
        <v>2.3353252324309066</v>
      </c>
      <c r="H362" s="5">
        <f t="shared" si="10"/>
        <v>6.9711200968086766</v>
      </c>
    </row>
    <row r="363" spans="1:8">
      <c r="A363" s="42">
        <v>21</v>
      </c>
      <c r="B363" s="42">
        <v>5</v>
      </c>
      <c r="C363" s="42" t="s">
        <v>1559</v>
      </c>
      <c r="D363" s="42" t="s">
        <v>1270</v>
      </c>
      <c r="E363" s="42" t="s">
        <v>993</v>
      </c>
      <c r="F363" s="42" t="s">
        <v>994</v>
      </c>
      <c r="G363" s="2">
        <v>1.6722865758445276</v>
      </c>
      <c r="H363" s="5">
        <f t="shared" si="10"/>
        <v>4.9919002264015742</v>
      </c>
    </row>
    <row r="364" spans="1:8">
      <c r="A364" s="42">
        <v>22</v>
      </c>
      <c r="B364" s="42">
        <v>5</v>
      </c>
      <c r="C364" s="42" t="s">
        <v>1560</v>
      </c>
      <c r="D364" s="42" t="s">
        <v>1266</v>
      </c>
      <c r="E364" s="42" t="s">
        <v>995</v>
      </c>
      <c r="F364" s="42" t="s">
        <v>996</v>
      </c>
      <c r="G364" s="2">
        <v>2.0754865516408447</v>
      </c>
      <c r="H364" s="5">
        <f t="shared" si="10"/>
        <v>6.1954822437040127</v>
      </c>
    </row>
    <row r="365" spans="1:8">
      <c r="A365" s="42">
        <v>23</v>
      </c>
      <c r="B365" s="42">
        <v>5</v>
      </c>
      <c r="C365" s="42" t="s">
        <v>1561</v>
      </c>
      <c r="D365" s="42" t="s">
        <v>1264</v>
      </c>
      <c r="E365" s="42" t="s">
        <v>997</v>
      </c>
      <c r="F365" s="42" t="s">
        <v>998</v>
      </c>
      <c r="G365" s="2">
        <v>1.6511704028813019</v>
      </c>
      <c r="H365" s="5">
        <f t="shared" si="10"/>
        <v>4.9288668742725426</v>
      </c>
    </row>
    <row r="366" spans="1:8">
      <c r="A366" s="42">
        <v>24</v>
      </c>
      <c r="B366" s="42">
        <v>5</v>
      </c>
      <c r="C366" s="42" t="s">
        <v>1562</v>
      </c>
      <c r="D366" s="42" t="s">
        <v>1264</v>
      </c>
      <c r="E366" s="42" t="s">
        <v>999</v>
      </c>
      <c r="F366" s="42" t="s">
        <v>1000</v>
      </c>
      <c r="G366" s="2">
        <v>4.5269249069915336</v>
      </c>
      <c r="H366" s="5">
        <f t="shared" si="10"/>
        <v>13.513208677586668</v>
      </c>
    </row>
    <row r="367" spans="1:8">
      <c r="A367" s="42">
        <v>25</v>
      </c>
      <c r="B367" s="42">
        <v>5</v>
      </c>
      <c r="C367" s="42" t="s">
        <v>1563</v>
      </c>
      <c r="D367" s="42" t="s">
        <v>1264</v>
      </c>
      <c r="E367" s="42" t="s">
        <v>1001</v>
      </c>
      <c r="F367" s="42" t="s">
        <v>1002</v>
      </c>
      <c r="G367" s="2">
        <v>1.2636790754378302</v>
      </c>
      <c r="H367" s="5">
        <f t="shared" si="10"/>
        <v>3.7721763445905379</v>
      </c>
    </row>
    <row r="368" spans="1:8">
      <c r="A368" s="42">
        <v>26</v>
      </c>
      <c r="B368" s="42">
        <v>5</v>
      </c>
      <c r="C368" s="42" t="s">
        <v>1849</v>
      </c>
      <c r="D368" s="42" t="s">
        <v>1270</v>
      </c>
      <c r="E368" s="42" t="s">
        <v>1003</v>
      </c>
      <c r="F368" s="42" t="s">
        <v>1004</v>
      </c>
      <c r="G368" s="2">
        <v>1.4568875113939954</v>
      </c>
      <c r="H368" s="5">
        <f t="shared" si="10"/>
        <v>4.3489179444596884</v>
      </c>
    </row>
    <row r="369" spans="1:8">
      <c r="A369" s="42">
        <v>27</v>
      </c>
      <c r="B369" s="42">
        <v>5</v>
      </c>
      <c r="C369" s="42" t="s">
        <v>1850</v>
      </c>
      <c r="D369" s="42" t="s">
        <v>1264</v>
      </c>
      <c r="E369" s="42" t="s">
        <v>1005</v>
      </c>
      <c r="F369" s="42" t="s">
        <v>1006</v>
      </c>
      <c r="G369" s="2">
        <v>1.2989903775173841</v>
      </c>
      <c r="H369" s="5">
        <f t="shared" si="10"/>
        <v>3.8775832164698034</v>
      </c>
    </row>
    <row r="370" spans="1:8">
      <c r="A370" s="42">
        <v>28</v>
      </c>
      <c r="B370" s="42">
        <v>5</v>
      </c>
      <c r="C370" s="42" t="s">
        <v>1851</v>
      </c>
      <c r="D370" s="42" t="s">
        <v>1264</v>
      </c>
      <c r="E370" s="42" t="s">
        <v>1007</v>
      </c>
      <c r="F370" s="42" t="s">
        <v>1008</v>
      </c>
      <c r="G370" s="2">
        <v>0.83563502589866212</v>
      </c>
      <c r="H370" s="5">
        <f t="shared" si="10"/>
        <v>2.4944329131303347</v>
      </c>
    </row>
    <row r="371" spans="1:8">
      <c r="A371" s="42">
        <v>29</v>
      </c>
      <c r="B371" s="42">
        <v>5</v>
      </c>
      <c r="C371" s="42" t="s">
        <v>1852</v>
      </c>
      <c r="D371" s="42" t="s">
        <v>1264</v>
      </c>
      <c r="E371" s="42" t="s">
        <v>1009</v>
      </c>
      <c r="F371" s="42" t="s">
        <v>1010</v>
      </c>
      <c r="G371" s="2">
        <v>1.070158410097052</v>
      </c>
      <c r="H371" s="5">
        <f t="shared" si="10"/>
        <v>3.1945027167076177</v>
      </c>
    </row>
    <row r="372" spans="1:8">
      <c r="A372" s="42">
        <v>30</v>
      </c>
      <c r="B372" s="42">
        <v>5</v>
      </c>
      <c r="C372" s="42" t="s">
        <v>1853</v>
      </c>
      <c r="D372" s="42" t="s">
        <v>1266</v>
      </c>
      <c r="E372" s="42" t="s">
        <v>1011</v>
      </c>
      <c r="F372" s="42" t="s">
        <v>1012</v>
      </c>
      <c r="G372" s="2">
        <v>4.1635428131926195</v>
      </c>
      <c r="H372" s="5">
        <f t="shared" si="10"/>
        <v>12.428486009530205</v>
      </c>
    </row>
    <row r="373" spans="1:8">
      <c r="A373" s="42">
        <v>31</v>
      </c>
      <c r="B373" s="42">
        <v>5</v>
      </c>
      <c r="C373" s="42" t="s">
        <v>1763</v>
      </c>
      <c r="D373" s="42" t="s">
        <v>1270</v>
      </c>
      <c r="E373" s="42" t="s">
        <v>1013</v>
      </c>
      <c r="F373" s="42" t="s">
        <v>1014</v>
      </c>
      <c r="G373" s="2">
        <v>3.8513145871358119</v>
      </c>
      <c r="H373" s="5">
        <f t="shared" si="10"/>
        <v>11.496461454136751</v>
      </c>
    </row>
    <row r="374" spans="1:8">
      <c r="A374" s="42">
        <v>32</v>
      </c>
      <c r="B374" s="42">
        <v>5</v>
      </c>
      <c r="C374" s="42" t="s">
        <v>1854</v>
      </c>
      <c r="D374" s="42" t="s">
        <v>1266</v>
      </c>
      <c r="E374" s="42" t="s">
        <v>1015</v>
      </c>
      <c r="F374" s="42" t="s">
        <v>1016</v>
      </c>
      <c r="G374" s="2">
        <v>2.9150009883345098</v>
      </c>
      <c r="H374" s="5">
        <f t="shared" si="10"/>
        <v>8.7014954875656993</v>
      </c>
    </row>
    <row r="375" spans="1:8">
      <c r="A375" s="42">
        <v>33</v>
      </c>
      <c r="B375" s="42">
        <v>5</v>
      </c>
      <c r="C375" s="42" t="s">
        <v>1855</v>
      </c>
      <c r="D375" s="42" t="s">
        <v>1264</v>
      </c>
      <c r="E375" s="42" t="s">
        <v>1017</v>
      </c>
      <c r="F375" s="42" t="s">
        <v>1018</v>
      </c>
      <c r="G375" s="2">
        <v>2.9167681155256897</v>
      </c>
      <c r="H375" s="5">
        <f t="shared" si="10"/>
        <v>8.7067704941065358</v>
      </c>
    </row>
    <row r="376" spans="1:8">
      <c r="A376" s="42">
        <v>34</v>
      </c>
      <c r="B376" s="42">
        <v>5</v>
      </c>
      <c r="C376" s="42" t="s">
        <v>1856</v>
      </c>
      <c r="D376" s="42" t="s">
        <v>1264</v>
      </c>
      <c r="E376" s="42" t="s">
        <v>1019</v>
      </c>
      <c r="F376" s="42" t="s">
        <v>1020</v>
      </c>
      <c r="G376" s="2">
        <v>2.7591017444255819</v>
      </c>
      <c r="H376" s="5">
        <f t="shared" si="10"/>
        <v>8.2361246102256178</v>
      </c>
    </row>
    <row r="377" spans="1:8">
      <c r="A377" s="42">
        <v>35</v>
      </c>
      <c r="B377" s="42">
        <v>5</v>
      </c>
      <c r="C377" s="42" t="s">
        <v>1857</v>
      </c>
      <c r="D377" s="42" t="s">
        <v>1264</v>
      </c>
      <c r="E377" s="42" t="s">
        <v>1021</v>
      </c>
      <c r="F377" s="42" t="s">
        <v>1022</v>
      </c>
      <c r="G377" s="2">
        <v>2.1003507468718072</v>
      </c>
      <c r="H377" s="5">
        <f t="shared" si="10"/>
        <v>6.2697037220053957</v>
      </c>
    </row>
    <row r="378" spans="1:8">
      <c r="A378" s="42">
        <v>36</v>
      </c>
      <c r="B378" s="42">
        <v>5</v>
      </c>
      <c r="C378" s="42" t="s">
        <v>1858</v>
      </c>
      <c r="D378" s="42" t="s">
        <v>1264</v>
      </c>
      <c r="E378" s="42" t="s">
        <v>1023</v>
      </c>
      <c r="F378" s="42" t="s">
        <v>1024</v>
      </c>
      <c r="G378" s="2">
        <v>1.4921737542036995</v>
      </c>
      <c r="H378" s="5">
        <f t="shared" si="10"/>
        <v>4.4542500125483562</v>
      </c>
    </row>
    <row r="379" spans="1:8">
      <c r="A379" s="42">
        <v>37</v>
      </c>
      <c r="B379" s="42">
        <v>5</v>
      </c>
      <c r="C379" s="42" t="s">
        <v>1859</v>
      </c>
      <c r="D379" s="42" t="s">
        <v>1266</v>
      </c>
      <c r="E379" s="42" t="s">
        <v>1025</v>
      </c>
      <c r="F379" s="42" t="s">
        <v>1026</v>
      </c>
      <c r="G379" s="2">
        <v>3.6258457569644587</v>
      </c>
      <c r="H379" s="5">
        <f t="shared" si="10"/>
        <v>10.82342017004316</v>
      </c>
    </row>
    <row r="380" spans="1:8">
      <c r="A380" s="42">
        <v>38</v>
      </c>
      <c r="B380" s="42">
        <v>5</v>
      </c>
      <c r="C380" s="42" t="s">
        <v>1860</v>
      </c>
      <c r="D380" s="42" t="s">
        <v>1264</v>
      </c>
      <c r="E380" s="42" t="s">
        <v>1027</v>
      </c>
      <c r="F380" s="42" t="s">
        <v>1028</v>
      </c>
      <c r="G380" s="2">
        <v>0.89896056282003245</v>
      </c>
      <c r="H380" s="5">
        <f t="shared" si="10"/>
        <v>2.6834643666269629</v>
      </c>
    </row>
    <row r="381" spans="1:8">
      <c r="A381" s="42">
        <v>39</v>
      </c>
      <c r="B381" s="42">
        <v>5</v>
      </c>
      <c r="C381" s="42" t="s">
        <v>1861</v>
      </c>
      <c r="D381" s="42" t="s">
        <v>1264</v>
      </c>
      <c r="E381" s="42" t="s">
        <v>1029</v>
      </c>
      <c r="F381" s="42" t="s">
        <v>1030</v>
      </c>
      <c r="G381" s="2">
        <v>4.8566379027280941</v>
      </c>
      <c r="H381" s="5">
        <f t="shared" si="10"/>
        <v>14.497426575307744</v>
      </c>
    </row>
    <row r="382" spans="1:8">
      <c r="A382" s="42">
        <v>40</v>
      </c>
      <c r="B382" s="42">
        <v>5</v>
      </c>
      <c r="C382" s="42" t="s">
        <v>1862</v>
      </c>
      <c r="D382" s="42" t="s">
        <v>1264</v>
      </c>
      <c r="E382" s="42" t="s">
        <v>1031</v>
      </c>
      <c r="F382" s="42" t="s">
        <v>1032</v>
      </c>
      <c r="G382" s="2">
        <v>1.7456864505566942</v>
      </c>
      <c r="H382" s="5">
        <f t="shared" si="10"/>
        <v>5.2110043300199829</v>
      </c>
    </row>
    <row r="383" spans="1:8">
      <c r="A383" s="42">
        <v>41</v>
      </c>
      <c r="B383" s="42">
        <v>5</v>
      </c>
      <c r="C383" s="42" t="s">
        <v>1863</v>
      </c>
      <c r="D383" s="42" t="s">
        <v>1270</v>
      </c>
      <c r="E383" s="42" t="s">
        <v>1033</v>
      </c>
      <c r="F383" s="42" t="s">
        <v>1034</v>
      </c>
      <c r="G383" s="2">
        <v>0.86207468782772956</v>
      </c>
      <c r="H383" s="5">
        <f t="shared" si="10"/>
        <v>2.5733572770977</v>
      </c>
    </row>
    <row r="384" spans="1:8">
      <c r="A384" s="42">
        <v>42</v>
      </c>
      <c r="B384" s="42">
        <v>5</v>
      </c>
      <c r="C384" s="42" t="s">
        <v>1864</v>
      </c>
      <c r="D384" s="42" t="s">
        <v>1266</v>
      </c>
      <c r="E384" s="42" t="s">
        <v>1035</v>
      </c>
      <c r="F384" s="42" t="s">
        <v>1036</v>
      </c>
      <c r="G384" s="2">
        <v>1.6157843305485335</v>
      </c>
      <c r="H384" s="5">
        <f t="shared" si="10"/>
        <v>4.8232368076075627</v>
      </c>
    </row>
    <row r="385" spans="1:8">
      <c r="A385" s="42">
        <v>43</v>
      </c>
      <c r="B385" s="42">
        <v>5</v>
      </c>
      <c r="C385" s="42" t="s">
        <v>1865</v>
      </c>
      <c r="D385" s="42" t="s">
        <v>1270</v>
      </c>
      <c r="E385" s="42" t="s">
        <v>1037</v>
      </c>
      <c r="F385" s="42" t="s">
        <v>1038</v>
      </c>
      <c r="G385" s="2">
        <v>2.3932619167193843</v>
      </c>
      <c r="H385" s="5">
        <f t="shared" si="10"/>
        <v>7.144065423042937</v>
      </c>
    </row>
    <row r="386" spans="1:8">
      <c r="A386" s="42">
        <v>44</v>
      </c>
      <c r="B386" s="42">
        <v>5</v>
      </c>
      <c r="C386" s="42" t="s">
        <v>1866</v>
      </c>
      <c r="D386" s="42" t="s">
        <v>1266</v>
      </c>
      <c r="E386" s="42" t="s">
        <v>1039</v>
      </c>
      <c r="F386" s="42" t="s">
        <v>1040</v>
      </c>
      <c r="G386" s="2">
        <v>1.9654601156797131</v>
      </c>
      <c r="H386" s="5">
        <f t="shared" si="10"/>
        <v>5.8670451214319792</v>
      </c>
    </row>
    <row r="387" spans="1:8">
      <c r="A387" s="42">
        <v>45</v>
      </c>
      <c r="B387" s="42">
        <v>5</v>
      </c>
      <c r="C387" s="42" t="s">
        <v>1867</v>
      </c>
      <c r="D387" s="42" t="s">
        <v>1264</v>
      </c>
      <c r="E387" s="42" t="s">
        <v>1041</v>
      </c>
      <c r="F387" s="42" t="s">
        <v>1042</v>
      </c>
      <c r="G387" s="2">
        <v>3.6382768755760351</v>
      </c>
      <c r="H387" s="5">
        <f t="shared" si="10"/>
        <v>10.860527986794134</v>
      </c>
    </row>
    <row r="388" spans="1:8">
      <c r="A388" s="42">
        <v>46</v>
      </c>
      <c r="B388" s="42">
        <v>5</v>
      </c>
      <c r="C388" s="42" t="s">
        <v>1868</v>
      </c>
      <c r="D388" s="42" t="s">
        <v>1264</v>
      </c>
      <c r="E388" s="42" t="s">
        <v>1043</v>
      </c>
      <c r="F388" s="42" t="s">
        <v>1044</v>
      </c>
      <c r="G388" s="2">
        <v>2.6354727359142518</v>
      </c>
      <c r="H388" s="5">
        <f t="shared" si="10"/>
        <v>7.8670827937738848</v>
      </c>
    </row>
    <row r="389" spans="1:8">
      <c r="A389" s="42">
        <v>47</v>
      </c>
      <c r="B389" s="42">
        <v>5</v>
      </c>
      <c r="C389" s="42" t="s">
        <v>1869</v>
      </c>
      <c r="D389" s="42" t="s">
        <v>1270</v>
      </c>
      <c r="E389" s="42" t="s">
        <v>1045</v>
      </c>
      <c r="F389" s="42" t="s">
        <v>1046</v>
      </c>
      <c r="G389" s="2">
        <v>0.9260172699328002</v>
      </c>
      <c r="H389" s="5">
        <f t="shared" si="10"/>
        <v>2.7642306565158212</v>
      </c>
    </row>
    <row r="390" spans="1:8">
      <c r="A390" s="42">
        <v>48</v>
      </c>
      <c r="B390" s="42">
        <v>5</v>
      </c>
      <c r="C390" s="42" t="s">
        <v>1870</v>
      </c>
      <c r="D390" s="42" t="s">
        <v>1264</v>
      </c>
      <c r="E390" s="42" t="s">
        <v>846</v>
      </c>
      <c r="F390" s="42" t="s">
        <v>847</v>
      </c>
      <c r="G390" s="2">
        <v>0.82150400706989424</v>
      </c>
      <c r="H390" s="5">
        <f t="shared" si="10"/>
        <v>2.4522507673728184</v>
      </c>
    </row>
    <row r="391" spans="1:8">
      <c r="A391" s="42">
        <v>49</v>
      </c>
      <c r="B391" s="42">
        <v>5</v>
      </c>
      <c r="C391" s="42" t="s">
        <v>1871</v>
      </c>
      <c r="D391" s="42" t="s">
        <v>1266</v>
      </c>
      <c r="E391" s="42" t="s">
        <v>848</v>
      </c>
      <c r="F391" s="42" t="s">
        <v>849</v>
      </c>
      <c r="G391" s="2">
        <v>2.5596845172171161</v>
      </c>
      <c r="H391" s="5">
        <f t="shared" si="10"/>
        <v>7.6408493051257196</v>
      </c>
    </row>
    <row r="392" spans="1:8">
      <c r="A392" s="42">
        <v>50</v>
      </c>
      <c r="B392" s="42">
        <v>5</v>
      </c>
      <c r="C392" s="42" t="s">
        <v>1872</v>
      </c>
      <c r="D392" s="42" t="s">
        <v>1264</v>
      </c>
      <c r="E392" s="42" t="s">
        <v>850</v>
      </c>
      <c r="F392" s="42" t="s">
        <v>851</v>
      </c>
      <c r="G392" s="2">
        <v>2.5233262633578062</v>
      </c>
      <c r="H392" s="5">
        <f t="shared" si="10"/>
        <v>7.5323172040531521</v>
      </c>
    </row>
    <row r="393" spans="1:8">
      <c r="A393" s="42">
        <v>51</v>
      </c>
      <c r="B393" s="42">
        <v>5</v>
      </c>
      <c r="C393" s="42" t="s">
        <v>1873</v>
      </c>
      <c r="D393" s="42" t="s">
        <v>1264</v>
      </c>
      <c r="E393" s="42" t="s">
        <v>852</v>
      </c>
      <c r="F393" s="42" t="s">
        <v>853</v>
      </c>
      <c r="G393" s="2">
        <v>1.7200782067300484</v>
      </c>
      <c r="H393" s="5">
        <f t="shared" si="10"/>
        <v>5.1345618111344731</v>
      </c>
    </row>
    <row r="394" spans="1:8">
      <c r="A394" s="42">
        <v>52</v>
      </c>
      <c r="B394" s="42">
        <v>5</v>
      </c>
      <c r="C394" s="42" t="s">
        <v>1874</v>
      </c>
      <c r="D394" s="42" t="s">
        <v>1266</v>
      </c>
      <c r="E394" s="42" t="s">
        <v>854</v>
      </c>
      <c r="F394" s="42" t="s">
        <v>855</v>
      </c>
      <c r="G394" s="2">
        <v>8.1407547548301764</v>
      </c>
      <c r="H394" s="5">
        <f t="shared" si="10"/>
        <v>24.300760462179628</v>
      </c>
    </row>
    <row r="395" spans="1:8">
      <c r="A395" s="42">
        <v>53</v>
      </c>
      <c r="B395" s="42">
        <v>5</v>
      </c>
      <c r="C395" s="42" t="s">
        <v>1875</v>
      </c>
      <c r="D395" s="42" t="s">
        <v>1264</v>
      </c>
      <c r="E395" s="42" t="s">
        <v>856</v>
      </c>
      <c r="F395" s="42" t="s">
        <v>857</v>
      </c>
      <c r="G395" s="2">
        <v>1.8134793311364472</v>
      </c>
      <c r="H395" s="5">
        <f t="shared" si="10"/>
        <v>5.4133711377207376</v>
      </c>
    </row>
    <row r="396" spans="1:8">
      <c r="A396" s="42">
        <v>54</v>
      </c>
      <c r="B396" s="42">
        <v>5</v>
      </c>
      <c r="C396" s="42" t="s">
        <v>1876</v>
      </c>
      <c r="D396" s="42" t="s">
        <v>1270</v>
      </c>
      <c r="E396" s="42" t="s">
        <v>858</v>
      </c>
      <c r="F396" s="42" t="s">
        <v>859</v>
      </c>
      <c r="G396" s="2">
        <v>3.3128267098697224</v>
      </c>
      <c r="H396" s="5">
        <f t="shared" si="10"/>
        <v>9.8890349548349921</v>
      </c>
    </row>
    <row r="397" spans="1:8">
      <c r="A397" s="42">
        <v>55</v>
      </c>
      <c r="B397" s="42">
        <v>5</v>
      </c>
      <c r="C397" s="42" t="s">
        <v>1877</v>
      </c>
      <c r="D397" s="42" t="s">
        <v>1266</v>
      </c>
      <c r="E397" s="42" t="s">
        <v>860</v>
      </c>
      <c r="F397" s="42" t="s">
        <v>861</v>
      </c>
      <c r="G397" s="2">
        <v>1.5044373260515675</v>
      </c>
      <c r="H397" s="5">
        <f t="shared" si="10"/>
        <v>4.4908576897061714</v>
      </c>
    </row>
    <row r="398" spans="1:8">
      <c r="A398" s="42">
        <v>59</v>
      </c>
      <c r="B398" s="42">
        <v>5</v>
      </c>
      <c r="C398" s="42" t="s">
        <v>1310</v>
      </c>
      <c r="D398" s="42" t="s">
        <v>1270</v>
      </c>
      <c r="E398" s="42" t="s">
        <v>865</v>
      </c>
      <c r="F398" s="42" t="s">
        <v>866</v>
      </c>
      <c r="G398" s="2">
        <v>11.688286656763688</v>
      </c>
      <c r="H398" s="5">
        <f t="shared" si="10"/>
        <v>34.890407930637878</v>
      </c>
    </row>
    <row r="399" spans="1:8">
      <c r="A399" s="42">
        <v>60</v>
      </c>
      <c r="B399" s="42">
        <v>5</v>
      </c>
      <c r="C399" s="42" t="s">
        <v>1878</v>
      </c>
      <c r="D399" s="42" t="s">
        <v>1264</v>
      </c>
      <c r="E399" s="42" t="s">
        <v>867</v>
      </c>
      <c r="F399" s="42" t="s">
        <v>868</v>
      </c>
      <c r="G399" s="2">
        <v>3.4665626323238321</v>
      </c>
      <c r="H399" s="5">
        <f t="shared" si="10"/>
        <v>10.347948156190542</v>
      </c>
    </row>
    <row r="400" spans="1:8">
      <c r="A400" s="42">
        <v>61</v>
      </c>
      <c r="B400" s="42">
        <v>5</v>
      </c>
      <c r="C400" s="42" t="s">
        <v>1879</v>
      </c>
      <c r="D400" s="42" t="s">
        <v>1264</v>
      </c>
      <c r="E400" s="42" t="s">
        <v>869</v>
      </c>
      <c r="F400" s="42" t="s">
        <v>870</v>
      </c>
      <c r="G400" s="2">
        <v>1.5233121479823291</v>
      </c>
      <c r="H400" s="5">
        <f t="shared" si="10"/>
        <v>4.5472004417382959</v>
      </c>
    </row>
    <row r="401" spans="1:8">
      <c r="A401" s="42">
        <v>62</v>
      </c>
      <c r="B401" s="42">
        <v>5</v>
      </c>
      <c r="C401" s="42" t="s">
        <v>1880</v>
      </c>
      <c r="D401" s="42" t="s">
        <v>1264</v>
      </c>
      <c r="E401" s="42" t="s">
        <v>871</v>
      </c>
      <c r="F401" s="42" t="s">
        <v>872</v>
      </c>
      <c r="G401" s="2">
        <v>2.1332695047465298</v>
      </c>
      <c r="H401" s="5">
        <f t="shared" si="10"/>
        <v>6.3679686708851637</v>
      </c>
    </row>
    <row r="402" spans="1:8">
      <c r="A402" s="42">
        <v>63</v>
      </c>
      <c r="B402" s="42">
        <v>5</v>
      </c>
      <c r="C402" s="42" t="s">
        <v>1881</v>
      </c>
      <c r="D402" s="42" t="s">
        <v>1270</v>
      </c>
      <c r="E402" s="42" t="s">
        <v>873</v>
      </c>
      <c r="F402" s="42" t="s">
        <v>874</v>
      </c>
      <c r="G402" s="2">
        <v>1.7336708471792908</v>
      </c>
      <c r="H402" s="5">
        <f t="shared" si="10"/>
        <v>5.1751368572516139</v>
      </c>
    </row>
    <row r="403" spans="1:8">
      <c r="A403" s="42">
        <v>64</v>
      </c>
      <c r="B403" s="42">
        <v>5</v>
      </c>
      <c r="C403" s="42" t="s">
        <v>1882</v>
      </c>
      <c r="D403" s="42" t="s">
        <v>1270</v>
      </c>
      <c r="E403" s="42" t="s">
        <v>875</v>
      </c>
      <c r="F403" s="42" t="s">
        <v>876</v>
      </c>
      <c r="G403" s="2">
        <v>10.828574935896498</v>
      </c>
      <c r="H403" s="5">
        <f t="shared" si="10"/>
        <v>32.324104286258205</v>
      </c>
    </row>
    <row r="404" spans="1:8">
      <c r="A404" s="42">
        <v>65</v>
      </c>
      <c r="B404" s="42">
        <v>5</v>
      </c>
      <c r="C404" s="42" t="s">
        <v>1883</v>
      </c>
      <c r="D404" s="42" t="s">
        <v>1264</v>
      </c>
      <c r="E404" s="42" t="s">
        <v>877</v>
      </c>
      <c r="F404" s="42" t="s">
        <v>878</v>
      </c>
      <c r="G404" s="2">
        <v>2.6897980914020403</v>
      </c>
      <c r="H404" s="5">
        <f t="shared" si="10"/>
        <v>8.0292480340359393</v>
      </c>
    </row>
    <row r="405" spans="1:8">
      <c r="A405" s="42">
        <v>66</v>
      </c>
      <c r="B405" s="42">
        <v>5</v>
      </c>
      <c r="C405" s="42" t="s">
        <v>1884</v>
      </c>
      <c r="D405" s="42" t="s">
        <v>1270</v>
      </c>
      <c r="E405" s="42" t="s">
        <v>879</v>
      </c>
      <c r="F405" s="42" t="s">
        <v>880</v>
      </c>
      <c r="G405" s="2">
        <v>4.1120866269099228</v>
      </c>
      <c r="H405" s="5">
        <f t="shared" si="10"/>
        <v>12.274885453462455</v>
      </c>
    </row>
    <row r="406" spans="1:8">
      <c r="A406" s="42">
        <v>67</v>
      </c>
      <c r="B406" s="42">
        <v>5</v>
      </c>
      <c r="C406" s="42" t="s">
        <v>1885</v>
      </c>
      <c r="D406" s="42" t="s">
        <v>1264</v>
      </c>
      <c r="E406" s="42" t="s">
        <v>881</v>
      </c>
      <c r="F406" s="42" t="s">
        <v>882</v>
      </c>
      <c r="G406" s="2">
        <v>2.119228323153894</v>
      </c>
      <c r="H406" s="5">
        <f t="shared" si="10"/>
        <v>6.3260546959817736</v>
      </c>
    </row>
    <row r="407" spans="1:8">
      <c r="A407" s="42">
        <v>68</v>
      </c>
      <c r="B407" s="42">
        <v>5</v>
      </c>
      <c r="C407" s="42" t="s">
        <v>1886</v>
      </c>
      <c r="D407" s="42" t="s">
        <v>1264</v>
      </c>
      <c r="E407" s="42" t="s">
        <v>883</v>
      </c>
      <c r="F407" s="42" t="s">
        <v>884</v>
      </c>
      <c r="G407" s="2">
        <v>3.2156803811087249</v>
      </c>
      <c r="H407" s="5">
        <f t="shared" si="10"/>
        <v>9.5990459137573882</v>
      </c>
    </row>
    <row r="408" spans="1:8">
      <c r="A408" s="42">
        <v>69</v>
      </c>
      <c r="B408" s="42">
        <v>5</v>
      </c>
      <c r="C408" s="42" t="s">
        <v>1887</v>
      </c>
      <c r="D408" s="42" t="s">
        <v>1266</v>
      </c>
      <c r="E408" s="42" t="s">
        <v>885</v>
      </c>
      <c r="F408" s="42" t="s">
        <v>886</v>
      </c>
      <c r="G408" s="2">
        <v>4.332180502465877</v>
      </c>
      <c r="H408" s="5">
        <f t="shared" si="10"/>
        <v>12.931882096913064</v>
      </c>
    </row>
    <row r="409" spans="1:8">
      <c r="A409" s="42">
        <v>70</v>
      </c>
      <c r="B409" s="42">
        <v>5</v>
      </c>
      <c r="C409" s="42" t="s">
        <v>1888</v>
      </c>
      <c r="D409" s="42" t="s">
        <v>1270</v>
      </c>
      <c r="E409" s="42" t="s">
        <v>887</v>
      </c>
      <c r="F409" s="42" t="s">
        <v>888</v>
      </c>
      <c r="G409" s="2">
        <v>1.5699122112919119</v>
      </c>
      <c r="H409" s="5">
        <f t="shared" si="10"/>
        <v>4.6863051083340661</v>
      </c>
    </row>
    <row r="410" spans="1:8">
      <c r="A410" s="42">
        <v>71</v>
      </c>
      <c r="B410" s="42">
        <v>5</v>
      </c>
      <c r="C410" s="42" t="s">
        <v>1889</v>
      </c>
      <c r="D410" s="42" t="s">
        <v>1270</v>
      </c>
      <c r="E410" s="42" t="s">
        <v>889</v>
      </c>
      <c r="F410" s="42" t="s">
        <v>890</v>
      </c>
      <c r="G410" s="2">
        <v>4.0696033481389549</v>
      </c>
      <c r="H410" s="5">
        <f t="shared" ref="H410:H473" si="11">(G410*0.002)/0.67*1000</f>
        <v>12.148069695937179</v>
      </c>
    </row>
    <row r="411" spans="1:8">
      <c r="A411" s="42">
        <v>72</v>
      </c>
      <c r="B411" s="42">
        <v>5</v>
      </c>
      <c r="C411" s="42" t="s">
        <v>1890</v>
      </c>
      <c r="D411" s="42" t="s">
        <v>1264</v>
      </c>
      <c r="E411" s="42" t="s">
        <v>891</v>
      </c>
      <c r="F411" s="42" t="s">
        <v>1091</v>
      </c>
      <c r="G411" s="2">
        <v>2.7470888515578591</v>
      </c>
      <c r="H411" s="5">
        <f t="shared" si="11"/>
        <v>8.2002652285309239</v>
      </c>
    </row>
    <row r="412" spans="1:8">
      <c r="A412" s="42">
        <v>73</v>
      </c>
      <c r="B412" s="42">
        <v>5</v>
      </c>
      <c r="C412" s="42" t="s">
        <v>1891</v>
      </c>
      <c r="D412" s="42" t="s">
        <v>1264</v>
      </c>
      <c r="E412" s="42" t="s">
        <v>1092</v>
      </c>
      <c r="F412" s="42" t="s">
        <v>1093</v>
      </c>
      <c r="G412" s="2">
        <v>2.6070475938639417</v>
      </c>
      <c r="H412" s="5">
        <f t="shared" si="11"/>
        <v>7.7822316234744529</v>
      </c>
    </row>
    <row r="413" spans="1:8">
      <c r="A413" s="42">
        <v>74</v>
      </c>
      <c r="B413" s="42">
        <v>5</v>
      </c>
      <c r="C413" s="42" t="s">
        <v>1892</v>
      </c>
      <c r="D413" s="42" t="s">
        <v>1270</v>
      </c>
      <c r="E413" s="42" t="s">
        <v>1094</v>
      </c>
      <c r="F413" s="42" t="s">
        <v>1095</v>
      </c>
      <c r="G413" s="2">
        <v>1.208576636630442</v>
      </c>
      <c r="H413" s="5">
        <f t="shared" si="11"/>
        <v>3.6076914526281851</v>
      </c>
    </row>
    <row r="414" spans="1:8">
      <c r="A414" s="42">
        <v>75</v>
      </c>
      <c r="B414" s="42">
        <v>5</v>
      </c>
      <c r="C414" s="42" t="s">
        <v>1893</v>
      </c>
      <c r="D414" s="42" t="s">
        <v>1264</v>
      </c>
      <c r="E414" s="42" t="s">
        <v>1096</v>
      </c>
      <c r="F414" s="42" t="s">
        <v>1097</v>
      </c>
      <c r="G414" s="2">
        <v>0.67636301493764717</v>
      </c>
      <c r="H414" s="5">
        <f t="shared" si="11"/>
        <v>2.0189940744407373</v>
      </c>
    </row>
    <row r="415" spans="1:8">
      <c r="A415" s="42">
        <v>76</v>
      </c>
      <c r="B415" s="42">
        <v>5</v>
      </c>
      <c r="C415" s="42" t="s">
        <v>1894</v>
      </c>
      <c r="D415" s="42" t="s">
        <v>1266</v>
      </c>
      <c r="E415" s="42" t="s">
        <v>1098</v>
      </c>
      <c r="F415" s="42" t="s">
        <v>1099</v>
      </c>
      <c r="G415" s="2">
        <v>3.8121144311496482</v>
      </c>
      <c r="H415" s="5">
        <f t="shared" si="11"/>
        <v>11.379446063133278</v>
      </c>
    </row>
    <row r="416" spans="1:8">
      <c r="A416" s="42">
        <v>77</v>
      </c>
      <c r="B416" s="42">
        <v>5</v>
      </c>
      <c r="C416" s="42" t="s">
        <v>1895</v>
      </c>
      <c r="D416" s="42" t="s">
        <v>1270</v>
      </c>
      <c r="E416" s="42" t="s">
        <v>1100</v>
      </c>
      <c r="F416" s="42" t="s">
        <v>1101</v>
      </c>
      <c r="G416" s="2">
        <v>1.5249374543108722</v>
      </c>
      <c r="H416" s="5">
        <f t="shared" si="11"/>
        <v>4.5520521024205136</v>
      </c>
    </row>
    <row r="417" spans="1:8">
      <c r="A417" s="42">
        <v>78</v>
      </c>
      <c r="B417" s="42">
        <v>5</v>
      </c>
      <c r="C417" s="42" t="s">
        <v>1896</v>
      </c>
      <c r="D417" s="42" t="s">
        <v>1264</v>
      </c>
      <c r="E417" s="42" t="s">
        <v>1102</v>
      </c>
      <c r="F417" s="42" t="s">
        <v>1103</v>
      </c>
      <c r="G417" s="2">
        <v>2.7090869456201814</v>
      </c>
      <c r="H417" s="5">
        <f t="shared" si="11"/>
        <v>8.0868267033438244</v>
      </c>
    </row>
    <row r="418" spans="1:8">
      <c r="A418" s="42">
        <v>79</v>
      </c>
      <c r="B418" s="42">
        <v>5</v>
      </c>
      <c r="C418" s="42" t="s">
        <v>1897</v>
      </c>
      <c r="D418" s="42" t="s">
        <v>1264</v>
      </c>
      <c r="E418" s="42" t="s">
        <v>1104</v>
      </c>
      <c r="F418" s="42" t="s">
        <v>1105</v>
      </c>
      <c r="G418" s="2">
        <v>2.5990966265383895</v>
      </c>
      <c r="H418" s="5">
        <f t="shared" si="11"/>
        <v>7.7584973926519085</v>
      </c>
    </row>
    <row r="419" spans="1:8">
      <c r="A419" s="42">
        <v>80</v>
      </c>
      <c r="B419" s="42">
        <v>5</v>
      </c>
      <c r="C419" s="42" t="s">
        <v>1898</v>
      </c>
      <c r="D419" s="42" t="s">
        <v>1264</v>
      </c>
      <c r="E419" s="42" t="s">
        <v>1106</v>
      </c>
      <c r="F419" s="42" t="s">
        <v>1107</v>
      </c>
      <c r="G419" s="2">
        <v>1.6595283283029361</v>
      </c>
      <c r="H419" s="5">
        <f t="shared" si="11"/>
        <v>4.953815905381898</v>
      </c>
    </row>
    <row r="420" spans="1:8">
      <c r="A420" s="42">
        <v>81</v>
      </c>
      <c r="B420" s="42">
        <v>5</v>
      </c>
      <c r="C420" s="42" t="s">
        <v>1899</v>
      </c>
      <c r="D420" s="42" t="s">
        <v>1266</v>
      </c>
      <c r="E420" s="42" t="s">
        <v>1108</v>
      </c>
      <c r="F420" s="42" t="s">
        <v>1109</v>
      </c>
      <c r="G420" s="2">
        <v>1.8083552955791238</v>
      </c>
      <c r="H420" s="5">
        <f t="shared" si="11"/>
        <v>5.3980755091914139</v>
      </c>
    </row>
    <row r="421" spans="1:8">
      <c r="A421" s="42">
        <v>82</v>
      </c>
      <c r="B421" s="42">
        <v>5</v>
      </c>
      <c r="C421" s="42" t="s">
        <v>1900</v>
      </c>
      <c r="D421" s="42" t="s">
        <v>1264</v>
      </c>
      <c r="E421" s="42" t="s">
        <v>1110</v>
      </c>
      <c r="F421" s="42" t="s">
        <v>1111</v>
      </c>
      <c r="G421" s="2">
        <v>4.8238110897458677</v>
      </c>
      <c r="H421" s="5">
        <f t="shared" si="11"/>
        <v>14.399436088793633</v>
      </c>
    </row>
    <row r="422" spans="1:8">
      <c r="A422" s="42">
        <v>83</v>
      </c>
      <c r="B422" s="42">
        <v>5</v>
      </c>
      <c r="C422" s="42" t="s">
        <v>1901</v>
      </c>
      <c r="D422" s="42" t="s">
        <v>1270</v>
      </c>
      <c r="E422" s="42" t="s">
        <v>1112</v>
      </c>
      <c r="F422" s="42" t="s">
        <v>1113</v>
      </c>
      <c r="G422" s="2">
        <v>3.1689872000651502</v>
      </c>
      <c r="H422" s="5">
        <f t="shared" si="11"/>
        <v>9.4596632837765675</v>
      </c>
    </row>
    <row r="423" spans="1:8">
      <c r="A423" s="42">
        <v>84</v>
      </c>
      <c r="B423" s="42">
        <v>5</v>
      </c>
      <c r="C423" s="42" t="s">
        <v>1902</v>
      </c>
      <c r="D423" s="42" t="s">
        <v>1266</v>
      </c>
      <c r="E423" s="42" t="s">
        <v>1114</v>
      </c>
      <c r="F423" s="42" t="s">
        <v>1115</v>
      </c>
      <c r="G423" s="2">
        <v>2.9718355991561567</v>
      </c>
      <c r="H423" s="5">
        <f t="shared" si="11"/>
        <v>8.8711510422571838</v>
      </c>
    </row>
    <row r="424" spans="1:8">
      <c r="A424" s="42">
        <v>85</v>
      </c>
      <c r="B424" s="42">
        <v>5</v>
      </c>
      <c r="C424" s="42" t="s">
        <v>1903</v>
      </c>
      <c r="D424" s="42" t="s">
        <v>1264</v>
      </c>
      <c r="E424" s="42" t="s">
        <v>1116</v>
      </c>
      <c r="F424" s="42" t="s">
        <v>1117</v>
      </c>
      <c r="G424" s="2">
        <v>5.9306194139253563</v>
      </c>
      <c r="H424" s="5">
        <f t="shared" si="11"/>
        <v>17.70334153410554</v>
      </c>
    </row>
    <row r="425" spans="1:8">
      <c r="A425" s="42">
        <v>86</v>
      </c>
      <c r="B425" s="42">
        <v>5</v>
      </c>
      <c r="C425" s="42" t="s">
        <v>1904</v>
      </c>
      <c r="D425" s="42" t="s">
        <v>1264</v>
      </c>
      <c r="E425" s="42" t="s">
        <v>1118</v>
      </c>
      <c r="F425" s="42" t="s">
        <v>1119</v>
      </c>
      <c r="G425" s="2">
        <v>3.4572153996887045</v>
      </c>
      <c r="H425" s="5">
        <f t="shared" si="11"/>
        <v>10.320045969220013</v>
      </c>
    </row>
    <row r="426" spans="1:8">
      <c r="A426" s="42">
        <v>87</v>
      </c>
      <c r="B426" s="42">
        <v>5</v>
      </c>
      <c r="C426" s="42" t="s">
        <v>1905</v>
      </c>
      <c r="D426" s="42" t="s">
        <v>1264</v>
      </c>
      <c r="E426" s="42" t="s">
        <v>1120</v>
      </c>
      <c r="F426" s="42" t="s">
        <v>1121</v>
      </c>
      <c r="G426" s="2">
        <v>4.7066821314154819</v>
      </c>
      <c r="H426" s="5">
        <f t="shared" si="11"/>
        <v>14.049797407210393</v>
      </c>
    </row>
    <row r="427" spans="1:8">
      <c r="A427" s="42">
        <v>88</v>
      </c>
      <c r="B427" s="42">
        <v>5</v>
      </c>
      <c r="C427" s="42" t="s">
        <v>1906</v>
      </c>
      <c r="D427" s="42" t="s">
        <v>1264</v>
      </c>
      <c r="E427" s="42" t="s">
        <v>1122</v>
      </c>
      <c r="F427" s="42" t="s">
        <v>1123</v>
      </c>
      <c r="G427" s="2">
        <v>0.75981183526498419</v>
      </c>
      <c r="H427" s="5">
        <f t="shared" si="11"/>
        <v>2.268095030641744</v>
      </c>
    </row>
    <row r="428" spans="1:8">
      <c r="A428" s="42">
        <v>89</v>
      </c>
      <c r="B428" s="42">
        <v>5</v>
      </c>
      <c r="C428" s="42" t="s">
        <v>1907</v>
      </c>
      <c r="D428" s="42" t="s">
        <v>1264</v>
      </c>
      <c r="E428" s="42" t="s">
        <v>1124</v>
      </c>
      <c r="F428" s="42" t="s">
        <v>1125</v>
      </c>
      <c r="G428" s="2">
        <v>2.2327007521700271</v>
      </c>
      <c r="H428" s="5">
        <f t="shared" si="11"/>
        <v>6.6647783646866481</v>
      </c>
    </row>
    <row r="429" spans="1:8">
      <c r="A429" s="42">
        <v>90</v>
      </c>
      <c r="B429" s="42">
        <v>5</v>
      </c>
      <c r="C429" s="42" t="s">
        <v>1908</v>
      </c>
      <c r="D429" s="42" t="s">
        <v>1264</v>
      </c>
      <c r="E429" s="42" t="s">
        <v>1126</v>
      </c>
      <c r="F429" s="42" t="s">
        <v>1127</v>
      </c>
      <c r="G429" s="2">
        <v>2.6114372835554205</v>
      </c>
      <c r="H429" s="5">
        <f t="shared" si="11"/>
        <v>7.7953351747922994</v>
      </c>
    </row>
    <row r="430" spans="1:8">
      <c r="A430" s="42">
        <v>91</v>
      </c>
      <c r="B430" s="42">
        <v>5</v>
      </c>
      <c r="C430" s="42" t="s">
        <v>1909</v>
      </c>
      <c r="D430" s="42" t="s">
        <v>1264</v>
      </c>
      <c r="E430" s="42" t="s">
        <v>1128</v>
      </c>
      <c r="F430" s="42" t="s">
        <v>1129</v>
      </c>
      <c r="G430" s="2" t="e">
        <v>#VALUE!</v>
      </c>
      <c r="H430" s="5" t="e">
        <f t="shared" si="11"/>
        <v>#VALUE!</v>
      </c>
    </row>
    <row r="431" spans="1:8">
      <c r="A431" s="42">
        <v>92</v>
      </c>
      <c r="B431" s="42">
        <v>5</v>
      </c>
      <c r="C431" s="42" t="s">
        <v>1910</v>
      </c>
      <c r="D431" s="42" t="s">
        <v>1264</v>
      </c>
      <c r="E431" s="42" t="s">
        <v>1130</v>
      </c>
      <c r="F431" s="42" t="s">
        <v>1131</v>
      </c>
      <c r="G431" s="2">
        <v>6.0863410625896908</v>
      </c>
      <c r="H431" s="5">
        <f t="shared" si="11"/>
        <v>18.168182276387135</v>
      </c>
    </row>
    <row r="432" spans="1:8">
      <c r="A432" s="42">
        <v>93</v>
      </c>
      <c r="B432" s="42">
        <v>5</v>
      </c>
      <c r="C432" s="42" t="s">
        <v>1911</v>
      </c>
      <c r="E432" s="42" t="s">
        <v>1132</v>
      </c>
      <c r="F432" s="42" t="s">
        <v>1133</v>
      </c>
      <c r="G432" s="2" t="e">
        <v>#VALUE!</v>
      </c>
      <c r="H432" s="5" t="e">
        <f t="shared" si="11"/>
        <v>#VALUE!</v>
      </c>
    </row>
    <row r="433" spans="1:8">
      <c r="A433" s="42">
        <v>94</v>
      </c>
      <c r="B433" s="42">
        <v>5</v>
      </c>
      <c r="C433" s="42" t="s">
        <v>1911</v>
      </c>
      <c r="E433" s="42" t="s">
        <v>1134</v>
      </c>
      <c r="F433" s="42" t="s">
        <v>1135</v>
      </c>
      <c r="G433" s="2" t="e">
        <v>#VALUE!</v>
      </c>
      <c r="H433" s="5" t="e">
        <f t="shared" si="11"/>
        <v>#VALUE!</v>
      </c>
    </row>
    <row r="434" spans="1:8">
      <c r="A434" s="42">
        <v>95</v>
      </c>
      <c r="B434" s="42">
        <v>5</v>
      </c>
      <c r="C434" s="42" t="s">
        <v>1912</v>
      </c>
      <c r="D434" s="42" t="s">
        <v>1266</v>
      </c>
      <c r="E434" s="42" t="s">
        <v>1136</v>
      </c>
      <c r="F434" s="42" t="s">
        <v>1137</v>
      </c>
      <c r="G434" s="2">
        <v>7.6108816719672125</v>
      </c>
      <c r="H434" s="5">
        <f t="shared" si="11"/>
        <v>22.719049767066306</v>
      </c>
    </row>
    <row r="435" spans="1:8">
      <c r="A435" s="42">
        <v>96</v>
      </c>
      <c r="B435" s="42">
        <v>5</v>
      </c>
      <c r="C435" s="42" t="s">
        <v>1913</v>
      </c>
      <c r="D435" s="42" t="s">
        <v>1264</v>
      </c>
      <c r="E435" s="42" t="s">
        <v>1138</v>
      </c>
      <c r="F435" s="42" t="s">
        <v>1139</v>
      </c>
      <c r="G435" s="2">
        <v>0.29474188306840421</v>
      </c>
      <c r="H435" s="5">
        <f t="shared" si="11"/>
        <v>0.87982651662210209</v>
      </c>
    </row>
    <row r="436" spans="1:8">
      <c r="A436" s="42">
        <v>97</v>
      </c>
      <c r="B436" s="42">
        <v>5</v>
      </c>
      <c r="C436" s="42" t="s">
        <v>1914</v>
      </c>
      <c r="D436" s="42" t="s">
        <v>1264</v>
      </c>
      <c r="E436" s="42" t="s">
        <v>1140</v>
      </c>
      <c r="F436" s="42" t="s">
        <v>1141</v>
      </c>
      <c r="G436" s="2">
        <v>1.6780129467109004</v>
      </c>
      <c r="H436" s="5">
        <f t="shared" si="11"/>
        <v>5.0089938707788075</v>
      </c>
    </row>
    <row r="437" spans="1:8">
      <c r="A437" s="42">
        <v>98</v>
      </c>
      <c r="B437" s="42">
        <v>5</v>
      </c>
      <c r="C437" s="42" t="s">
        <v>1915</v>
      </c>
      <c r="D437" s="42" t="s">
        <v>1264</v>
      </c>
      <c r="E437" s="42" t="s">
        <v>1142</v>
      </c>
      <c r="F437" s="42" t="s">
        <v>1143</v>
      </c>
      <c r="G437" s="2">
        <v>1.0572920148108482</v>
      </c>
      <c r="H437" s="5">
        <f t="shared" si="11"/>
        <v>3.1560955665995469</v>
      </c>
    </row>
    <row r="438" spans="1:8">
      <c r="A438" s="42">
        <v>99</v>
      </c>
      <c r="B438" s="42">
        <v>5</v>
      </c>
      <c r="C438" s="42" t="s">
        <v>1916</v>
      </c>
      <c r="D438" s="42" t="s">
        <v>1266</v>
      </c>
      <c r="E438" s="42" t="s">
        <v>1144</v>
      </c>
      <c r="F438" s="42" t="s">
        <v>1145</v>
      </c>
      <c r="G438" s="2">
        <v>8.1382074558388346</v>
      </c>
      <c r="H438" s="5">
        <f t="shared" si="11"/>
        <v>24.293156584593536</v>
      </c>
    </row>
    <row r="439" spans="1:8">
      <c r="A439" s="42">
        <v>100</v>
      </c>
      <c r="B439" s="42">
        <v>5</v>
      </c>
      <c r="C439" s="42" t="s">
        <v>1917</v>
      </c>
      <c r="D439" s="42" t="s">
        <v>1264</v>
      </c>
      <c r="E439" s="42" t="s">
        <v>1146</v>
      </c>
      <c r="F439" s="42" t="s">
        <v>1147</v>
      </c>
      <c r="G439" s="2">
        <v>9.0002902373343296E-2</v>
      </c>
      <c r="H439" s="5">
        <f t="shared" si="11"/>
        <v>0.26866538021893516</v>
      </c>
    </row>
    <row r="440" spans="1:8">
      <c r="A440" s="42">
        <v>101</v>
      </c>
      <c r="B440" s="42">
        <v>5</v>
      </c>
      <c r="C440" s="42" t="s">
        <v>1918</v>
      </c>
      <c r="D440" s="42" t="s">
        <v>1266</v>
      </c>
      <c r="E440" s="42" t="s">
        <v>948</v>
      </c>
      <c r="F440" s="42" t="s">
        <v>949</v>
      </c>
      <c r="G440" s="2">
        <v>7.1085631759632744</v>
      </c>
      <c r="H440" s="5">
        <f t="shared" si="11"/>
        <v>21.219591570039622</v>
      </c>
    </row>
    <row r="441" spans="1:8">
      <c r="A441" s="42">
        <v>102</v>
      </c>
      <c r="B441" s="42">
        <v>5</v>
      </c>
      <c r="C441" s="42" t="s">
        <v>1919</v>
      </c>
      <c r="D441" s="42" t="s">
        <v>1264</v>
      </c>
      <c r="E441" s="42" t="s">
        <v>950</v>
      </c>
      <c r="F441" s="42" t="s">
        <v>951</v>
      </c>
      <c r="G441" s="2">
        <v>0.67709650446819958</v>
      </c>
      <c r="H441" s="5">
        <f t="shared" si="11"/>
        <v>2.0211835954274613</v>
      </c>
    </row>
    <row r="442" spans="1:8">
      <c r="A442" s="42">
        <v>103</v>
      </c>
      <c r="B442" s="42">
        <v>5</v>
      </c>
      <c r="C442" s="42" t="s">
        <v>1920</v>
      </c>
      <c r="D442" s="42" t="s">
        <v>1264</v>
      </c>
      <c r="E442" s="42" t="s">
        <v>952</v>
      </c>
      <c r="F442" s="42" t="s">
        <v>953</v>
      </c>
      <c r="G442" s="2">
        <v>0.8628359700135958</v>
      </c>
      <c r="H442" s="5">
        <f t="shared" si="11"/>
        <v>2.5756297612346142</v>
      </c>
    </row>
    <row r="443" spans="1:8">
      <c r="A443" s="42">
        <v>104</v>
      </c>
      <c r="B443" s="42">
        <v>5</v>
      </c>
      <c r="C443" s="42" t="s">
        <v>1921</v>
      </c>
      <c r="D443" s="42" t="s">
        <v>1266</v>
      </c>
      <c r="E443" s="42" t="s">
        <v>954</v>
      </c>
      <c r="F443" s="42" t="s">
        <v>955</v>
      </c>
      <c r="G443" s="2">
        <v>2.9446760352614811</v>
      </c>
      <c r="H443" s="5">
        <f t="shared" si="11"/>
        <v>8.7900777171984501</v>
      </c>
    </row>
    <row r="444" spans="1:8">
      <c r="A444" s="42">
        <v>105</v>
      </c>
      <c r="B444" s="42">
        <v>5</v>
      </c>
      <c r="C444" s="42" t="s">
        <v>1911</v>
      </c>
      <c r="E444" s="42" t="s">
        <v>956</v>
      </c>
      <c r="F444" s="42" t="s">
        <v>957</v>
      </c>
      <c r="G444" s="2" t="e">
        <v>#VALUE!</v>
      </c>
      <c r="H444" s="18" t="e">
        <f t="shared" si="11"/>
        <v>#VALUE!</v>
      </c>
    </row>
    <row r="445" spans="1:8">
      <c r="A445" s="42">
        <v>106</v>
      </c>
      <c r="B445" s="42">
        <v>5</v>
      </c>
      <c r="C445" s="42" t="s">
        <v>1911</v>
      </c>
      <c r="E445" s="42" t="s">
        <v>958</v>
      </c>
      <c r="F445" s="42" t="s">
        <v>959</v>
      </c>
      <c r="G445" s="2" t="e">
        <v>#VALUE!</v>
      </c>
      <c r="H445" s="18" t="e">
        <f t="shared" si="11"/>
        <v>#VALUE!</v>
      </c>
    </row>
    <row r="446" spans="1:8">
      <c r="A446" s="42">
        <v>10</v>
      </c>
      <c r="C446" s="42" t="s">
        <v>1922</v>
      </c>
      <c r="D446" s="42" t="s">
        <v>1266</v>
      </c>
      <c r="E446" s="42" t="s">
        <v>978</v>
      </c>
      <c r="F446" s="42" t="s">
        <v>979</v>
      </c>
      <c r="G446" s="50">
        <v>1.7343679246189403</v>
      </c>
      <c r="H446" s="18">
        <f t="shared" si="11"/>
        <v>5.1772176854296728</v>
      </c>
    </row>
    <row r="447" spans="1:8">
      <c r="A447" s="42">
        <v>11</v>
      </c>
      <c r="B447" s="42">
        <v>6</v>
      </c>
      <c r="C447" s="42" t="s">
        <v>1923</v>
      </c>
      <c r="D447" s="42" t="s">
        <v>1264</v>
      </c>
      <c r="E447" s="42" t="s">
        <v>980</v>
      </c>
      <c r="F447" s="42" t="s">
        <v>981</v>
      </c>
      <c r="G447" s="50">
        <v>8.1604647611750387</v>
      </c>
      <c r="H447" s="18">
        <f t="shared" si="11"/>
        <v>24.359596302015039</v>
      </c>
    </row>
    <row r="448" spans="1:8">
      <c r="A448" s="42">
        <v>12</v>
      </c>
      <c r="B448" s="42">
        <v>6</v>
      </c>
      <c r="C448" s="42" t="s">
        <v>1924</v>
      </c>
      <c r="D448" s="42" t="s">
        <v>1264</v>
      </c>
      <c r="E448" s="42" t="s">
        <v>982</v>
      </c>
      <c r="F448" s="42" t="s">
        <v>983</v>
      </c>
      <c r="G448" s="50">
        <v>2.5449144051074062</v>
      </c>
      <c r="H448" s="18">
        <f t="shared" si="11"/>
        <v>7.5967594182310627</v>
      </c>
    </row>
    <row r="449" spans="1:8">
      <c r="A449" s="42">
        <v>13</v>
      </c>
      <c r="B449" s="42">
        <v>6</v>
      </c>
      <c r="C449" s="42" t="s">
        <v>1925</v>
      </c>
      <c r="D449" s="42" t="s">
        <v>1270</v>
      </c>
      <c r="E449" s="42" t="s">
        <v>984</v>
      </c>
      <c r="F449" s="42" t="s">
        <v>985</v>
      </c>
      <c r="G449" s="50">
        <v>3.6859819102160007</v>
      </c>
      <c r="H449" s="18">
        <f t="shared" si="11"/>
        <v>11.002931075271643</v>
      </c>
    </row>
    <row r="450" spans="1:8">
      <c r="A450" s="42">
        <v>14</v>
      </c>
      <c r="B450" s="42">
        <v>6</v>
      </c>
      <c r="C450" s="42" t="s">
        <v>1926</v>
      </c>
      <c r="D450" s="42" t="s">
        <v>1266</v>
      </c>
      <c r="E450" s="42" t="s">
        <v>986</v>
      </c>
      <c r="F450" s="42" t="s">
        <v>987</v>
      </c>
      <c r="G450" s="50">
        <v>6.7565265241888</v>
      </c>
      <c r="H450" s="18">
        <f t="shared" si="11"/>
        <v>20.168735893100891</v>
      </c>
    </row>
    <row r="451" spans="1:8">
      <c r="A451" s="42">
        <v>15</v>
      </c>
      <c r="B451" s="42">
        <v>6</v>
      </c>
      <c r="C451" s="42" t="s">
        <v>1927</v>
      </c>
      <c r="D451" s="42" t="s">
        <v>1266</v>
      </c>
      <c r="E451" s="42" t="s">
        <v>988</v>
      </c>
      <c r="F451" s="42" t="s">
        <v>989</v>
      </c>
      <c r="G451" s="50">
        <v>18.437190977536833</v>
      </c>
      <c r="H451" s="18">
        <f t="shared" si="11"/>
        <v>55.036390977721879</v>
      </c>
    </row>
    <row r="452" spans="1:8">
      <c r="A452" s="42">
        <v>16</v>
      </c>
      <c r="B452" s="42">
        <v>6</v>
      </c>
      <c r="C452" s="42" t="s">
        <v>1928</v>
      </c>
      <c r="D452" s="42" t="s">
        <v>1270</v>
      </c>
      <c r="E452" s="42" t="s">
        <v>1193</v>
      </c>
      <c r="F452" s="42" t="s">
        <v>1194</v>
      </c>
      <c r="G452" s="50">
        <v>2.3088961549731639</v>
      </c>
      <c r="H452" s="18">
        <f t="shared" si="11"/>
        <v>6.8922273282781008</v>
      </c>
    </row>
    <row r="453" spans="1:8">
      <c r="A453" s="42">
        <v>17</v>
      </c>
      <c r="B453" s="42">
        <v>6</v>
      </c>
      <c r="C453" s="42" t="s">
        <v>1929</v>
      </c>
      <c r="D453" s="42" t="s">
        <v>1266</v>
      </c>
      <c r="E453" s="42" t="s">
        <v>1195</v>
      </c>
      <c r="F453" s="42" t="s">
        <v>1196</v>
      </c>
      <c r="G453" s="50">
        <v>4.3475293609015795</v>
      </c>
      <c r="H453" s="18">
        <f t="shared" si="11"/>
        <v>12.977699584780833</v>
      </c>
    </row>
    <row r="454" spans="1:8">
      <c r="A454" s="42">
        <v>18</v>
      </c>
      <c r="B454" s="42">
        <v>6</v>
      </c>
      <c r="C454" s="42" t="s">
        <v>1930</v>
      </c>
      <c r="D454" s="42" t="s">
        <v>1266</v>
      </c>
      <c r="E454" s="42" t="s">
        <v>1197</v>
      </c>
      <c r="F454" s="42" t="s">
        <v>1198</v>
      </c>
      <c r="G454" s="50">
        <v>2.7433335371179912</v>
      </c>
      <c r="H454" s="18">
        <f t="shared" si="11"/>
        <v>8.189055334680571</v>
      </c>
    </row>
    <row r="455" spans="1:8">
      <c r="A455" s="42">
        <v>19</v>
      </c>
      <c r="B455" s="42">
        <v>6</v>
      </c>
      <c r="C455" s="42" t="s">
        <v>1931</v>
      </c>
      <c r="D455" s="42" t="s">
        <v>1266</v>
      </c>
      <c r="E455" s="42" t="s">
        <v>1199</v>
      </c>
      <c r="F455" s="42" t="s">
        <v>1200</v>
      </c>
      <c r="G455" s="50">
        <v>0.78889109992011575</v>
      </c>
      <c r="H455" s="18">
        <f t="shared" si="11"/>
        <v>2.3548988057316884</v>
      </c>
    </row>
    <row r="456" spans="1:8">
      <c r="A456" s="42">
        <v>20</v>
      </c>
      <c r="B456" s="42">
        <v>6</v>
      </c>
      <c r="C456" s="42" t="s">
        <v>1932</v>
      </c>
      <c r="D456" s="42" t="s">
        <v>1264</v>
      </c>
      <c r="E456" s="42" t="s">
        <v>1201</v>
      </c>
      <c r="F456" s="42" t="s">
        <v>1202</v>
      </c>
      <c r="G456" s="50">
        <v>3.2239488101287854</v>
      </c>
      <c r="H456" s="18">
        <f t="shared" si="11"/>
        <v>9.6237277914292108</v>
      </c>
    </row>
    <row r="457" spans="1:8">
      <c r="A457" s="42">
        <v>21</v>
      </c>
      <c r="B457" s="42">
        <v>6</v>
      </c>
      <c r="C457" s="42" t="s">
        <v>1933</v>
      </c>
      <c r="D457" s="42" t="s">
        <v>1264</v>
      </c>
      <c r="E457" s="42" t="s">
        <v>1203</v>
      </c>
      <c r="F457" s="42" t="s">
        <v>1204</v>
      </c>
      <c r="G457" s="50">
        <v>1.4183167445251055</v>
      </c>
      <c r="H457" s="18">
        <f t="shared" si="11"/>
        <v>4.2337813269406137</v>
      </c>
    </row>
    <row r="458" spans="1:8">
      <c r="A458" s="42">
        <v>22</v>
      </c>
      <c r="B458" s="42">
        <v>6</v>
      </c>
      <c r="C458" s="42" t="s">
        <v>1934</v>
      </c>
      <c r="D458" s="42" t="s">
        <v>1264</v>
      </c>
      <c r="E458" s="42" t="s">
        <v>1205</v>
      </c>
      <c r="F458" s="42" t="s">
        <v>1206</v>
      </c>
      <c r="G458" s="50">
        <v>6.2349380696428618</v>
      </c>
      <c r="H458" s="18">
        <f t="shared" si="11"/>
        <v>18.611755431769737</v>
      </c>
    </row>
    <row r="459" spans="1:8">
      <c r="A459" s="42">
        <v>23</v>
      </c>
      <c r="B459" s="42">
        <v>6</v>
      </c>
      <c r="C459" s="42" t="s">
        <v>1935</v>
      </c>
      <c r="D459" s="42" t="s">
        <v>1270</v>
      </c>
      <c r="E459" s="42" t="s">
        <v>1207</v>
      </c>
      <c r="F459" s="42" t="s">
        <v>1208</v>
      </c>
      <c r="G459" s="50">
        <v>2.9857461532647136</v>
      </c>
      <c r="H459" s="18">
        <f t="shared" si="11"/>
        <v>8.9126750843722782</v>
      </c>
    </row>
    <row r="460" spans="1:8">
      <c r="A460" s="42">
        <v>24</v>
      </c>
      <c r="B460" s="42">
        <v>6</v>
      </c>
      <c r="C460" s="42" t="s">
        <v>1651</v>
      </c>
      <c r="D460" s="42" t="s">
        <v>1270</v>
      </c>
      <c r="E460" s="42" t="s">
        <v>1209</v>
      </c>
      <c r="F460" s="42" t="s">
        <v>1210</v>
      </c>
      <c r="G460" s="50">
        <v>4.6381677361341911</v>
      </c>
      <c r="H460" s="18">
        <f t="shared" si="11"/>
        <v>13.845276824281168</v>
      </c>
    </row>
    <row r="461" spans="1:8">
      <c r="A461" s="42">
        <v>25</v>
      </c>
      <c r="B461" s="42">
        <v>6</v>
      </c>
      <c r="C461" s="42" t="s">
        <v>1652</v>
      </c>
      <c r="D461" s="42" t="s">
        <v>1264</v>
      </c>
      <c r="E461" s="42" t="s">
        <v>1211</v>
      </c>
      <c r="F461" s="42" t="s">
        <v>1212</v>
      </c>
      <c r="G461" s="50">
        <v>3.7958918495988083</v>
      </c>
      <c r="H461" s="18">
        <f t="shared" si="11"/>
        <v>11.331020446563606</v>
      </c>
    </row>
    <row r="462" spans="1:8">
      <c r="A462" s="42">
        <v>26</v>
      </c>
      <c r="B462" s="42">
        <v>6</v>
      </c>
      <c r="C462" s="42" t="s">
        <v>1653</v>
      </c>
      <c r="D462" s="42" t="s">
        <v>1266</v>
      </c>
      <c r="E462" s="42" t="s">
        <v>1213</v>
      </c>
      <c r="F462" s="42" t="s">
        <v>1214</v>
      </c>
      <c r="G462" s="50">
        <v>2.9150924152153346</v>
      </c>
      <c r="H462" s="18">
        <f t="shared" si="11"/>
        <v>8.7017684036278649</v>
      </c>
    </row>
    <row r="463" spans="1:8">
      <c r="A463" s="42">
        <v>27</v>
      </c>
      <c r="B463" s="42">
        <v>6</v>
      </c>
      <c r="C463" s="42" t="s">
        <v>1654</v>
      </c>
      <c r="D463" s="42" t="s">
        <v>1266</v>
      </c>
      <c r="E463" s="42" t="s">
        <v>1215</v>
      </c>
      <c r="F463" s="42" t="s">
        <v>1216</v>
      </c>
      <c r="G463" s="50">
        <v>14.720286069856492</v>
      </c>
      <c r="H463" s="18">
        <f t="shared" si="11"/>
        <v>43.941152447332811</v>
      </c>
    </row>
    <row r="464" spans="1:8">
      <c r="A464" s="42">
        <v>28</v>
      </c>
      <c r="B464" s="42">
        <v>6</v>
      </c>
      <c r="C464" s="42" t="s">
        <v>1655</v>
      </c>
      <c r="D464" s="42" t="s">
        <v>1266</v>
      </c>
      <c r="E464" s="42" t="s">
        <v>1217</v>
      </c>
      <c r="F464" s="42" t="s">
        <v>1218</v>
      </c>
      <c r="G464" s="50">
        <v>5.1441289770207472</v>
      </c>
      <c r="H464" s="18">
        <f t="shared" si="11"/>
        <v>15.355608886629096</v>
      </c>
    </row>
    <row r="465" spans="1:8">
      <c r="A465" s="42">
        <v>29</v>
      </c>
      <c r="B465" s="42">
        <v>6</v>
      </c>
      <c r="C465" s="42" t="s">
        <v>1656</v>
      </c>
      <c r="D465" s="42" t="s">
        <v>1266</v>
      </c>
      <c r="E465" s="42" t="s">
        <v>1219</v>
      </c>
      <c r="F465" s="42" t="s">
        <v>1220</v>
      </c>
      <c r="G465" s="50">
        <v>4.7086784582506933</v>
      </c>
      <c r="H465" s="18">
        <f t="shared" si="11"/>
        <v>14.055756591793113</v>
      </c>
    </row>
    <row r="466" spans="1:8">
      <c r="A466" s="42">
        <v>30</v>
      </c>
      <c r="B466" s="42">
        <v>6</v>
      </c>
      <c r="C466" s="42" t="s">
        <v>1657</v>
      </c>
      <c r="D466" s="42" t="s">
        <v>1266</v>
      </c>
      <c r="E466" s="42" t="s">
        <v>1221</v>
      </c>
      <c r="F466" s="42" t="s">
        <v>1222</v>
      </c>
      <c r="G466" s="50">
        <v>3.6324945331538459</v>
      </c>
      <c r="H466" s="18">
        <f t="shared" si="11"/>
        <v>10.843267263145808</v>
      </c>
    </row>
    <row r="467" spans="1:8">
      <c r="A467" s="42">
        <v>31</v>
      </c>
      <c r="B467" s="42">
        <v>6</v>
      </c>
      <c r="C467" s="42" t="s">
        <v>1658</v>
      </c>
      <c r="D467" s="42" t="s">
        <v>1266</v>
      </c>
      <c r="E467" s="42" t="s">
        <v>1223</v>
      </c>
      <c r="F467" s="42" t="s">
        <v>1224</v>
      </c>
      <c r="G467" s="50">
        <v>1.6447243177363491</v>
      </c>
      <c r="H467" s="18">
        <f t="shared" si="11"/>
        <v>4.9096248290637288</v>
      </c>
    </row>
    <row r="468" spans="1:8">
      <c r="A468" s="42">
        <v>32</v>
      </c>
      <c r="B468" s="42">
        <v>6</v>
      </c>
      <c r="C468" s="42" t="s">
        <v>1659</v>
      </c>
      <c r="D468" s="42" t="s">
        <v>1266</v>
      </c>
      <c r="E468" s="42" t="s">
        <v>1225</v>
      </c>
      <c r="F468" s="42" t="s">
        <v>1226</v>
      </c>
      <c r="G468" s="50">
        <v>3.4409214941058703</v>
      </c>
      <c r="H468" s="18">
        <f t="shared" si="11"/>
        <v>10.27140744509215</v>
      </c>
    </row>
    <row r="469" spans="1:8">
      <c r="A469" s="42">
        <v>33</v>
      </c>
      <c r="B469" s="42">
        <v>6</v>
      </c>
      <c r="C469" s="42" t="s">
        <v>1660</v>
      </c>
      <c r="D469" s="42" t="s">
        <v>1264</v>
      </c>
      <c r="E469" s="42" t="s">
        <v>1227</v>
      </c>
      <c r="F469" s="42" t="s">
        <v>1228</v>
      </c>
      <c r="G469" s="50">
        <v>2.8525813098970936</v>
      </c>
      <c r="H469" s="18">
        <f t="shared" si="11"/>
        <v>8.515168089245055</v>
      </c>
    </row>
    <row r="470" spans="1:8">
      <c r="A470" s="42">
        <v>34</v>
      </c>
      <c r="B470" s="42">
        <v>6</v>
      </c>
      <c r="C470" s="42" t="s">
        <v>1661</v>
      </c>
      <c r="D470" s="42" t="s">
        <v>1266</v>
      </c>
      <c r="E470" s="42" t="s">
        <v>1229</v>
      </c>
      <c r="F470" s="42" t="s">
        <v>1230</v>
      </c>
      <c r="G470" s="50">
        <v>2.2347421906687002</v>
      </c>
      <c r="H470" s="18">
        <f t="shared" si="11"/>
        <v>6.6708722109513428</v>
      </c>
    </row>
    <row r="471" spans="1:8">
      <c r="A471" s="42">
        <v>35</v>
      </c>
      <c r="B471" s="42">
        <v>6</v>
      </c>
      <c r="C471" s="42" t="s">
        <v>1662</v>
      </c>
      <c r="D471" s="42" t="s">
        <v>1266</v>
      </c>
      <c r="E471" s="42" t="s">
        <v>1231</v>
      </c>
      <c r="F471" s="42" t="s">
        <v>1232</v>
      </c>
      <c r="G471" s="50">
        <v>1.3618966508459414</v>
      </c>
      <c r="H471" s="18">
        <f t="shared" si="11"/>
        <v>4.0653631368535557</v>
      </c>
    </row>
    <row r="472" spans="1:8">
      <c r="A472" s="42">
        <v>36</v>
      </c>
      <c r="B472" s="42">
        <v>6</v>
      </c>
      <c r="C472" s="42" t="s">
        <v>1663</v>
      </c>
      <c r="D472" s="42" t="s">
        <v>1264</v>
      </c>
      <c r="E472" s="42" t="s">
        <v>1233</v>
      </c>
      <c r="F472" s="42" t="s">
        <v>1234</v>
      </c>
      <c r="G472" s="50">
        <v>5.1409242773809307</v>
      </c>
      <c r="H472" s="18">
        <f t="shared" si="11"/>
        <v>15.346042619047553</v>
      </c>
    </row>
    <row r="473" spans="1:8">
      <c r="A473" s="42">
        <v>37</v>
      </c>
      <c r="B473" s="42">
        <v>6</v>
      </c>
      <c r="C473" s="42" t="s">
        <v>1664</v>
      </c>
      <c r="D473" s="42" t="s">
        <v>1264</v>
      </c>
      <c r="E473" s="42" t="s">
        <v>1235</v>
      </c>
      <c r="F473" s="42" t="s">
        <v>1236</v>
      </c>
      <c r="G473" s="50">
        <v>5.3010463729850503</v>
      </c>
      <c r="H473" s="18">
        <f t="shared" si="11"/>
        <v>15.824019023835969</v>
      </c>
    </row>
    <row r="474" spans="1:8">
      <c r="A474" s="42">
        <v>38</v>
      </c>
      <c r="B474" s="42">
        <v>6</v>
      </c>
      <c r="C474" s="42" t="s">
        <v>1665</v>
      </c>
      <c r="D474" s="42" t="s">
        <v>1266</v>
      </c>
      <c r="E474" s="42" t="s">
        <v>1237</v>
      </c>
      <c r="F474" s="42" t="s">
        <v>1238</v>
      </c>
      <c r="G474" s="50">
        <v>3.2483113522418856</v>
      </c>
      <c r="H474" s="18">
        <f t="shared" ref="H474:H537" si="12">(G474*0.002)/0.67*1000</f>
        <v>9.6964517977369713</v>
      </c>
    </row>
    <row r="475" spans="1:8">
      <c r="A475" s="42">
        <v>39</v>
      </c>
      <c r="B475" s="42">
        <v>6</v>
      </c>
      <c r="C475" s="42" t="s">
        <v>1666</v>
      </c>
      <c r="D475" s="42" t="s">
        <v>1266</v>
      </c>
      <c r="E475" s="42" t="s">
        <v>1239</v>
      </c>
      <c r="F475" s="42" t="s">
        <v>1240</v>
      </c>
      <c r="G475" s="50">
        <v>5.82515484429707</v>
      </c>
      <c r="H475" s="18">
        <f t="shared" si="12"/>
        <v>17.388521923274833</v>
      </c>
    </row>
    <row r="476" spans="1:8">
      <c r="A476" s="42">
        <v>40</v>
      </c>
      <c r="B476" s="42">
        <v>6</v>
      </c>
      <c r="C476" s="42" t="s">
        <v>1667</v>
      </c>
      <c r="D476" s="42" t="s">
        <v>1266</v>
      </c>
      <c r="E476" s="42" t="s">
        <v>1241</v>
      </c>
      <c r="F476" s="42" t="s">
        <v>1242</v>
      </c>
      <c r="G476" s="50">
        <v>4.2149655092893701</v>
      </c>
      <c r="H476" s="18">
        <f t="shared" si="12"/>
        <v>12.581986594893642</v>
      </c>
    </row>
    <row r="477" spans="1:8">
      <c r="A477" s="42">
        <v>41</v>
      </c>
      <c r="B477" s="42">
        <v>6</v>
      </c>
      <c r="C477" s="42" t="s">
        <v>1668</v>
      </c>
      <c r="D477" s="42" t="s">
        <v>1266</v>
      </c>
      <c r="E477" s="42" t="s">
        <v>1243</v>
      </c>
      <c r="F477" s="42" t="s">
        <v>1244</v>
      </c>
      <c r="G477" s="50">
        <v>3.6636986088201424</v>
      </c>
      <c r="H477" s="18">
        <f t="shared" si="12"/>
        <v>10.936413757672067</v>
      </c>
    </row>
    <row r="478" spans="1:8">
      <c r="A478" s="42">
        <v>49</v>
      </c>
      <c r="C478" s="42" t="s">
        <v>1669</v>
      </c>
      <c r="D478" s="42" t="s">
        <v>1264</v>
      </c>
      <c r="E478" s="42" t="s">
        <v>1051</v>
      </c>
      <c r="F478" s="42" t="s">
        <v>1052</v>
      </c>
      <c r="G478" s="50">
        <v>3.2260858765734741</v>
      </c>
      <c r="H478" s="18">
        <f t="shared" si="12"/>
        <v>9.6301070942491744</v>
      </c>
    </row>
    <row r="479" spans="1:8">
      <c r="A479" s="42">
        <v>50</v>
      </c>
      <c r="B479" s="42">
        <v>6</v>
      </c>
      <c r="C479" s="42" t="s">
        <v>1670</v>
      </c>
      <c r="D479" s="42" t="s">
        <v>1266</v>
      </c>
      <c r="E479" s="42" t="s">
        <v>1053</v>
      </c>
      <c r="F479" s="42" t="s">
        <v>1054</v>
      </c>
      <c r="G479" s="50">
        <v>2.1385122736571542</v>
      </c>
      <c r="H479" s="18">
        <f t="shared" si="12"/>
        <v>6.3836187273347882</v>
      </c>
    </row>
    <row r="480" spans="1:8">
      <c r="A480" s="42">
        <v>51</v>
      </c>
      <c r="B480" s="42">
        <v>6</v>
      </c>
      <c r="C480" s="42" t="s">
        <v>1671</v>
      </c>
      <c r="D480" s="42" t="s">
        <v>1264</v>
      </c>
      <c r="E480" s="42" t="s">
        <v>1055</v>
      </c>
      <c r="F480" s="42" t="s">
        <v>1056</v>
      </c>
      <c r="G480" s="50">
        <v>0.54318806870670522</v>
      </c>
      <c r="H480" s="18">
        <f t="shared" si="12"/>
        <v>1.6214569215125529</v>
      </c>
    </row>
    <row r="481" spans="1:8">
      <c r="A481" s="42">
        <v>52</v>
      </c>
      <c r="B481" s="42">
        <v>6</v>
      </c>
      <c r="C481" s="42" t="s">
        <v>1672</v>
      </c>
      <c r="D481" s="42" t="s">
        <v>1264</v>
      </c>
      <c r="E481" s="42" t="s">
        <v>1057</v>
      </c>
      <c r="F481" s="42" t="s">
        <v>1058</v>
      </c>
      <c r="G481" s="50">
        <v>1.7341286321088212</v>
      </c>
      <c r="H481" s="18">
        <f t="shared" si="12"/>
        <v>5.1765033794293167</v>
      </c>
    </row>
    <row r="482" spans="1:8">
      <c r="A482" s="42">
        <v>53</v>
      </c>
      <c r="B482" s="42">
        <v>6</v>
      </c>
      <c r="C482" s="42" t="s">
        <v>1673</v>
      </c>
      <c r="D482" s="42" t="s">
        <v>1270</v>
      </c>
      <c r="E482" s="42" t="s">
        <v>1059</v>
      </c>
      <c r="F482" s="42" t="s">
        <v>1060</v>
      </c>
      <c r="G482" s="50">
        <v>1.1690036462432347</v>
      </c>
      <c r="H482" s="18">
        <f t="shared" si="12"/>
        <v>3.4895631231141331</v>
      </c>
    </row>
    <row r="483" spans="1:8">
      <c r="A483" s="42">
        <v>54</v>
      </c>
      <c r="B483" s="42">
        <v>6</v>
      </c>
      <c r="C483" s="42" t="s">
        <v>1674</v>
      </c>
      <c r="D483" s="42" t="s">
        <v>1266</v>
      </c>
      <c r="E483" s="42" t="s">
        <v>1061</v>
      </c>
      <c r="F483" s="42" t="s">
        <v>1062</v>
      </c>
      <c r="G483" s="50">
        <v>3.6129751978151212</v>
      </c>
      <c r="H483" s="18">
        <f t="shared" si="12"/>
        <v>10.785000590492899</v>
      </c>
    </row>
    <row r="484" spans="1:8">
      <c r="A484" s="42">
        <v>55</v>
      </c>
      <c r="B484" s="42">
        <v>6</v>
      </c>
      <c r="C484" s="42" t="s">
        <v>1675</v>
      </c>
      <c r="D484" s="42" t="s">
        <v>1264</v>
      </c>
      <c r="E484" s="42" t="s">
        <v>1063</v>
      </c>
      <c r="F484" s="42" t="s">
        <v>1064</v>
      </c>
      <c r="G484" s="50">
        <v>3.5368173943465107</v>
      </c>
      <c r="H484" s="18">
        <f t="shared" si="12"/>
        <v>10.557663863720926</v>
      </c>
    </row>
    <row r="485" spans="1:8">
      <c r="A485" s="42">
        <v>56</v>
      </c>
      <c r="B485" s="42">
        <v>6</v>
      </c>
      <c r="C485" s="42" t="s">
        <v>1676</v>
      </c>
      <c r="E485" s="42" t="s">
        <v>1065</v>
      </c>
      <c r="F485" s="42" t="s">
        <v>1066</v>
      </c>
      <c r="G485" s="50">
        <v>3.964319445089731</v>
      </c>
      <c r="H485" s="18">
        <f t="shared" si="12"/>
        <v>11.833789388327553</v>
      </c>
    </row>
    <row r="486" spans="1:8">
      <c r="A486" s="42">
        <v>57</v>
      </c>
      <c r="B486" s="42">
        <v>6</v>
      </c>
      <c r="C486" s="42" t="s">
        <v>1677</v>
      </c>
      <c r="D486" s="42" t="s">
        <v>1266</v>
      </c>
      <c r="E486" s="42" t="s">
        <v>1067</v>
      </c>
      <c r="F486" s="42" t="s">
        <v>1068</v>
      </c>
      <c r="G486" s="50">
        <v>5.2868701716125548</v>
      </c>
      <c r="H486" s="18">
        <f t="shared" si="12"/>
        <v>15.781702004813596</v>
      </c>
    </row>
    <row r="487" spans="1:8">
      <c r="A487" s="42">
        <v>58</v>
      </c>
      <c r="B487" s="42">
        <v>6</v>
      </c>
      <c r="C487" s="42" t="s">
        <v>1678</v>
      </c>
      <c r="D487" s="42" t="s">
        <v>1266</v>
      </c>
      <c r="E487" s="42" t="s">
        <v>1069</v>
      </c>
      <c r="F487" s="42" t="s">
        <v>1070</v>
      </c>
      <c r="G487" s="50">
        <v>7.8176333876164712</v>
      </c>
      <c r="H487" s="18">
        <f t="shared" si="12"/>
        <v>23.336219067511852</v>
      </c>
    </row>
    <row r="488" spans="1:8">
      <c r="A488" s="42">
        <v>59</v>
      </c>
      <c r="B488" s="42">
        <v>6</v>
      </c>
      <c r="C488" s="42" t="s">
        <v>1679</v>
      </c>
      <c r="D488" s="42" t="s">
        <v>1266</v>
      </c>
      <c r="E488" s="42" t="s">
        <v>1071</v>
      </c>
      <c r="F488" s="42" t="s">
        <v>1072</v>
      </c>
      <c r="G488" s="50">
        <v>3.7345687168502302</v>
      </c>
      <c r="H488" s="18">
        <f t="shared" si="12"/>
        <v>11.147966318955911</v>
      </c>
    </row>
    <row r="489" spans="1:8">
      <c r="A489" s="42">
        <v>60</v>
      </c>
      <c r="B489" s="42">
        <v>6</v>
      </c>
      <c r="C489" s="42" t="s">
        <v>1680</v>
      </c>
      <c r="D489" s="42" t="s">
        <v>1266</v>
      </c>
      <c r="E489" s="42" t="s">
        <v>1073</v>
      </c>
      <c r="F489" s="42" t="s">
        <v>1074</v>
      </c>
      <c r="G489" s="50">
        <v>3.0758290861831261</v>
      </c>
      <c r="H489" s="18">
        <f t="shared" si="12"/>
        <v>9.181579361740674</v>
      </c>
    </row>
    <row r="490" spans="1:8">
      <c r="A490" s="42">
        <v>61</v>
      </c>
      <c r="B490" s="42">
        <v>6</v>
      </c>
      <c r="C490" s="42" t="s">
        <v>1681</v>
      </c>
      <c r="D490" s="42" t="s">
        <v>1270</v>
      </c>
      <c r="E490" s="42" t="s">
        <v>1075</v>
      </c>
      <c r="F490" s="42" t="s">
        <v>1076</v>
      </c>
      <c r="G490" s="50">
        <v>1.4676946490455536</v>
      </c>
      <c r="H490" s="18">
        <f t="shared" si="12"/>
        <v>4.3811780568523986</v>
      </c>
    </row>
    <row r="491" spans="1:8">
      <c r="A491" s="42">
        <v>62</v>
      </c>
      <c r="B491" s="42">
        <v>6</v>
      </c>
      <c r="C491" s="42" t="s">
        <v>1682</v>
      </c>
      <c r="D491" s="42" t="s">
        <v>1270</v>
      </c>
      <c r="E491" s="42" t="s">
        <v>1077</v>
      </c>
      <c r="F491" s="42" t="s">
        <v>1078</v>
      </c>
      <c r="G491" s="50">
        <v>2.5672199908485434</v>
      </c>
      <c r="H491" s="18">
        <f t="shared" si="12"/>
        <v>7.6633432562643078</v>
      </c>
    </row>
    <row r="492" spans="1:8">
      <c r="A492" s="42">
        <v>65</v>
      </c>
      <c r="C492" s="42" t="s">
        <v>1683</v>
      </c>
      <c r="D492" s="42" t="s">
        <v>1264</v>
      </c>
      <c r="E492" s="42" t="s">
        <v>1082</v>
      </c>
      <c r="F492" s="42" t="s">
        <v>1080</v>
      </c>
      <c r="G492" s="50">
        <v>1.0197740983554417</v>
      </c>
      <c r="H492" s="18">
        <f t="shared" si="12"/>
        <v>3.0441017861356472</v>
      </c>
    </row>
    <row r="493" spans="1:8">
      <c r="A493" s="42">
        <v>66</v>
      </c>
      <c r="B493" s="42">
        <v>6</v>
      </c>
      <c r="C493" s="42" t="s">
        <v>1684</v>
      </c>
      <c r="D493" s="42" t="s">
        <v>1264</v>
      </c>
      <c r="E493" s="42" t="s">
        <v>1083</v>
      </c>
      <c r="F493" s="42" t="s">
        <v>1084</v>
      </c>
      <c r="G493" s="50">
        <v>2.7835582407362005</v>
      </c>
      <c r="H493" s="18">
        <f t="shared" si="12"/>
        <v>8.3091290768244797</v>
      </c>
    </row>
    <row r="494" spans="1:8">
      <c r="A494" s="42">
        <v>67</v>
      </c>
      <c r="B494" s="42">
        <v>6</v>
      </c>
      <c r="C494" s="42" t="s">
        <v>1685</v>
      </c>
      <c r="D494" s="42" t="s">
        <v>1266</v>
      </c>
      <c r="E494" s="42" t="s">
        <v>1085</v>
      </c>
      <c r="F494" s="42" t="s">
        <v>1086</v>
      </c>
      <c r="G494" s="50">
        <v>2.4265173793420542</v>
      </c>
      <c r="H494" s="18">
        <f t="shared" si="12"/>
        <v>7.24333546072255</v>
      </c>
    </row>
    <row r="495" spans="1:8">
      <c r="A495" s="42">
        <v>68</v>
      </c>
      <c r="B495" s="42">
        <v>6</v>
      </c>
      <c r="C495" s="42" t="s">
        <v>1686</v>
      </c>
      <c r="D495" s="42" t="s">
        <v>1270</v>
      </c>
      <c r="E495" s="42" t="s">
        <v>1087</v>
      </c>
      <c r="F495" s="42" t="s">
        <v>1088</v>
      </c>
      <c r="G495" s="50">
        <v>8.7732203835597158</v>
      </c>
      <c r="H495" s="18">
        <f t="shared" si="12"/>
        <v>26.18871756286482</v>
      </c>
    </row>
    <row r="496" spans="1:8">
      <c r="A496" s="42">
        <v>69</v>
      </c>
      <c r="B496" s="42">
        <v>6</v>
      </c>
      <c r="C496" s="42" t="s">
        <v>1748</v>
      </c>
      <c r="D496" s="42" t="s">
        <v>1270</v>
      </c>
      <c r="E496" s="42" t="s">
        <v>1089</v>
      </c>
      <c r="F496" s="42" t="s">
        <v>1090</v>
      </c>
      <c r="G496" s="50">
        <v>3.056465758390281</v>
      </c>
      <c r="H496" s="18">
        <f t="shared" si="12"/>
        <v>9.1237783832545691</v>
      </c>
    </row>
    <row r="497" spans="1:8">
      <c r="A497" s="42">
        <v>70</v>
      </c>
      <c r="B497" s="42">
        <v>6</v>
      </c>
      <c r="C497" s="42" t="s">
        <v>1687</v>
      </c>
      <c r="D497" s="42" t="s">
        <v>1264</v>
      </c>
      <c r="E497" s="42" t="s">
        <v>1313</v>
      </c>
      <c r="F497" s="42" t="s">
        <v>1314</v>
      </c>
      <c r="G497" s="50">
        <v>3.911350779512945</v>
      </c>
      <c r="H497" s="18">
        <f t="shared" si="12"/>
        <v>11.675673968695357</v>
      </c>
    </row>
    <row r="498" spans="1:8">
      <c r="A498" s="42">
        <v>71</v>
      </c>
      <c r="B498" s="42">
        <v>6</v>
      </c>
      <c r="C498" s="42" t="s">
        <v>1688</v>
      </c>
      <c r="D498" s="42" t="s">
        <v>1266</v>
      </c>
      <c r="E498" s="42" t="s">
        <v>1315</v>
      </c>
      <c r="F498" s="42" t="s">
        <v>1316</v>
      </c>
      <c r="G498" s="50">
        <v>5.2384033339218554</v>
      </c>
      <c r="H498" s="18">
        <f t="shared" si="12"/>
        <v>15.637024877378673</v>
      </c>
    </row>
    <row r="499" spans="1:8">
      <c r="A499" s="42">
        <v>72</v>
      </c>
      <c r="B499" s="42">
        <v>6</v>
      </c>
      <c r="C499" s="42" t="s">
        <v>1689</v>
      </c>
      <c r="D499" s="42" t="s">
        <v>1266</v>
      </c>
      <c r="E499" s="42" t="s">
        <v>1317</v>
      </c>
      <c r="F499" s="42" t="s">
        <v>1318</v>
      </c>
      <c r="G499" s="50">
        <v>6.8538551600777122</v>
      </c>
      <c r="H499" s="18">
        <f t="shared" si="12"/>
        <v>20.459269134560333</v>
      </c>
    </row>
    <row r="500" spans="1:8">
      <c r="A500" s="42">
        <v>73</v>
      </c>
      <c r="B500" s="42">
        <v>6</v>
      </c>
      <c r="C500" s="42" t="s">
        <v>1690</v>
      </c>
      <c r="D500" s="42" t="s">
        <v>1266</v>
      </c>
      <c r="E500" s="42" t="s">
        <v>1319</v>
      </c>
      <c r="F500" s="42" t="s">
        <v>1320</v>
      </c>
      <c r="G500" s="50">
        <v>6.1640420873934296</v>
      </c>
      <c r="H500" s="18">
        <f t="shared" si="12"/>
        <v>18.400125634010237</v>
      </c>
    </row>
    <row r="501" spans="1:8">
      <c r="A501" s="42">
        <v>74</v>
      </c>
      <c r="B501" s="42">
        <v>6</v>
      </c>
      <c r="C501" s="42" t="s">
        <v>1691</v>
      </c>
      <c r="D501" s="42" t="s">
        <v>1266</v>
      </c>
      <c r="E501" s="42" t="s">
        <v>1321</v>
      </c>
      <c r="F501" s="42" t="s">
        <v>1322</v>
      </c>
      <c r="G501" s="50">
        <v>2.3544080680574897</v>
      </c>
      <c r="H501" s="18">
        <f t="shared" si="12"/>
        <v>7.0280837852462383</v>
      </c>
    </row>
    <row r="502" spans="1:8">
      <c r="A502" s="42">
        <v>75</v>
      </c>
      <c r="B502" s="42">
        <v>6</v>
      </c>
      <c r="C502" s="42" t="s">
        <v>1692</v>
      </c>
      <c r="D502" s="42" t="s">
        <v>1266</v>
      </c>
      <c r="E502" s="42" t="s">
        <v>1323</v>
      </c>
      <c r="F502" s="42" t="s">
        <v>1324</v>
      </c>
      <c r="G502" s="50">
        <v>4.8938657352680641</v>
      </c>
      <c r="H502" s="18">
        <f t="shared" si="12"/>
        <v>14.608554433636012</v>
      </c>
    </row>
    <row r="503" spans="1:8">
      <c r="A503" s="42">
        <v>76</v>
      </c>
      <c r="B503" s="42">
        <v>6</v>
      </c>
      <c r="C503" s="42" t="s">
        <v>1693</v>
      </c>
      <c r="D503" s="42" t="s">
        <v>1266</v>
      </c>
      <c r="E503" s="42" t="s">
        <v>1325</v>
      </c>
      <c r="F503" s="42" t="s">
        <v>1326</v>
      </c>
      <c r="G503" s="50">
        <v>0.68904943987774003</v>
      </c>
      <c r="H503" s="18">
        <f t="shared" si="12"/>
        <v>2.0568639996350448</v>
      </c>
    </row>
    <row r="504" spans="1:8">
      <c r="A504" s="42">
        <v>77</v>
      </c>
      <c r="B504" s="42">
        <v>6</v>
      </c>
      <c r="C504" s="42" t="s">
        <v>1694</v>
      </c>
      <c r="D504" s="42" t="s">
        <v>1266</v>
      </c>
      <c r="E504" s="42" t="s">
        <v>1327</v>
      </c>
      <c r="F504" s="42" t="s">
        <v>1328</v>
      </c>
      <c r="G504" s="50">
        <v>0.50123709591912591</v>
      </c>
      <c r="H504" s="18">
        <f t="shared" si="12"/>
        <v>1.4962301370720175</v>
      </c>
    </row>
    <row r="505" spans="1:8">
      <c r="A505" s="42">
        <v>78</v>
      </c>
      <c r="B505" s="42">
        <v>6</v>
      </c>
      <c r="C505" s="42" t="s">
        <v>1911</v>
      </c>
      <c r="E505" s="42" t="s">
        <v>1329</v>
      </c>
      <c r="F505" s="42" t="s">
        <v>1330</v>
      </c>
      <c r="G505" s="50" t="e">
        <v>#VALUE!</v>
      </c>
      <c r="H505" s="18" t="e">
        <f t="shared" si="12"/>
        <v>#VALUE!</v>
      </c>
    </row>
    <row r="506" spans="1:8">
      <c r="A506" s="42">
        <v>86</v>
      </c>
      <c r="C506" s="42" t="s">
        <v>1695</v>
      </c>
      <c r="D506" s="42" t="s">
        <v>1266</v>
      </c>
      <c r="E506" s="42" t="s">
        <v>1338</v>
      </c>
      <c r="F506" s="42" t="s">
        <v>1339</v>
      </c>
      <c r="G506" s="50">
        <v>3.7951888318745146</v>
      </c>
      <c r="H506" s="18">
        <f t="shared" si="12"/>
        <v>11.32892188619258</v>
      </c>
    </row>
    <row r="507" spans="1:8">
      <c r="A507" s="42">
        <v>87</v>
      </c>
      <c r="B507" s="42">
        <v>6</v>
      </c>
      <c r="C507" s="42" t="s">
        <v>1696</v>
      </c>
      <c r="D507" s="42" t="s">
        <v>1266</v>
      </c>
      <c r="E507" s="42" t="s">
        <v>1340</v>
      </c>
      <c r="F507" s="42" t="s">
        <v>1341</v>
      </c>
      <c r="G507" s="50">
        <v>2.266380630280326</v>
      </c>
      <c r="H507" s="18">
        <f t="shared" si="12"/>
        <v>6.7653153142696292</v>
      </c>
    </row>
    <row r="508" spans="1:8">
      <c r="A508" s="42">
        <v>88</v>
      </c>
      <c r="B508" s="42">
        <v>6</v>
      </c>
      <c r="C508" s="42" t="s">
        <v>1697</v>
      </c>
      <c r="D508" s="42" t="s">
        <v>1264</v>
      </c>
      <c r="E508" s="42" t="s">
        <v>1342</v>
      </c>
      <c r="F508" s="42" t="s">
        <v>1343</v>
      </c>
      <c r="G508" s="50">
        <v>2.3037762430125239</v>
      </c>
      <c r="H508" s="18">
        <f t="shared" si="12"/>
        <v>6.8769440089926093</v>
      </c>
    </row>
    <row r="509" spans="1:8">
      <c r="A509" s="42">
        <v>89</v>
      </c>
      <c r="B509" s="42">
        <v>6</v>
      </c>
      <c r="C509" s="42" t="s">
        <v>1698</v>
      </c>
      <c r="D509" s="42" t="s">
        <v>1266</v>
      </c>
      <c r="E509" s="42" t="s">
        <v>1344</v>
      </c>
      <c r="F509" s="42" t="s">
        <v>1345</v>
      </c>
      <c r="G509" s="50">
        <v>3.485694856098811</v>
      </c>
      <c r="H509" s="18">
        <f t="shared" si="12"/>
        <v>10.405059271936748</v>
      </c>
    </row>
    <row r="510" spans="1:8">
      <c r="A510" s="42">
        <v>90</v>
      </c>
      <c r="B510" s="42">
        <v>6</v>
      </c>
      <c r="C510" s="42" t="s">
        <v>1699</v>
      </c>
      <c r="D510" s="42" t="s">
        <v>1264</v>
      </c>
      <c r="E510" s="42" t="s">
        <v>1346</v>
      </c>
      <c r="F510" s="42" t="s">
        <v>1347</v>
      </c>
      <c r="G510" s="50">
        <v>3.0190330467894353</v>
      </c>
      <c r="H510" s="18">
        <f t="shared" si="12"/>
        <v>9.0120389456401053</v>
      </c>
    </row>
    <row r="511" spans="1:8">
      <c r="A511" s="42">
        <v>91</v>
      </c>
      <c r="B511" s="42">
        <v>6</v>
      </c>
      <c r="C511" s="42" t="s">
        <v>1700</v>
      </c>
      <c r="D511" s="42" t="s">
        <v>1266</v>
      </c>
      <c r="E511" s="42" t="s">
        <v>1348</v>
      </c>
      <c r="F511" s="42" t="s">
        <v>1349</v>
      </c>
      <c r="G511" s="50">
        <v>7.062359291628292</v>
      </c>
      <c r="H511" s="18">
        <f t="shared" si="12"/>
        <v>21.081669527248636</v>
      </c>
    </row>
    <row r="512" spans="1:8">
      <c r="A512" s="42">
        <v>92</v>
      </c>
      <c r="B512" s="42">
        <v>6</v>
      </c>
      <c r="C512" s="42" t="s">
        <v>1701</v>
      </c>
      <c r="D512" s="42" t="s">
        <v>1266</v>
      </c>
      <c r="E512" s="42" t="s">
        <v>1350</v>
      </c>
      <c r="F512" s="42" t="s">
        <v>1351</v>
      </c>
      <c r="G512" s="50">
        <v>6.7237290134367589</v>
      </c>
      <c r="H512" s="18">
        <f t="shared" si="12"/>
        <v>20.070832875930623</v>
      </c>
    </row>
    <row r="513" spans="1:8">
      <c r="A513" s="42">
        <v>93</v>
      </c>
      <c r="B513" s="42">
        <v>6</v>
      </c>
      <c r="C513" s="42" t="s">
        <v>1702</v>
      </c>
      <c r="D513" s="42" t="s">
        <v>1266</v>
      </c>
      <c r="E513" s="42" t="s">
        <v>1352</v>
      </c>
      <c r="F513" s="42" t="s">
        <v>1353</v>
      </c>
      <c r="G513" s="50">
        <v>2.0745935989982649</v>
      </c>
      <c r="H513" s="18">
        <f t="shared" si="12"/>
        <v>6.192816713427657</v>
      </c>
    </row>
    <row r="514" spans="1:8">
      <c r="A514" s="42">
        <v>94</v>
      </c>
      <c r="B514" s="42">
        <v>6</v>
      </c>
      <c r="C514" s="42" t="s">
        <v>1703</v>
      </c>
      <c r="D514" s="42" t="s">
        <v>1264</v>
      </c>
      <c r="E514" s="42" t="s">
        <v>1354</v>
      </c>
      <c r="F514" s="42" t="s">
        <v>1355</v>
      </c>
      <c r="G514" s="50">
        <v>4.1991105826187924</v>
      </c>
      <c r="H514" s="18">
        <f t="shared" si="12"/>
        <v>12.534658455578484</v>
      </c>
    </row>
    <row r="515" spans="1:8">
      <c r="A515" s="42">
        <v>95</v>
      </c>
      <c r="B515" s="42">
        <v>6</v>
      </c>
      <c r="C515" s="42" t="s">
        <v>1704</v>
      </c>
      <c r="D515" s="42" t="s">
        <v>1264</v>
      </c>
      <c r="E515" s="42" t="s">
        <v>1356</v>
      </c>
      <c r="F515" s="42" t="s">
        <v>1357</v>
      </c>
      <c r="G515" s="50">
        <v>2.587925907025864</v>
      </c>
      <c r="H515" s="18">
        <f t="shared" si="12"/>
        <v>7.7251519612712354</v>
      </c>
    </row>
    <row r="516" spans="1:8">
      <c r="A516" s="42">
        <v>96</v>
      </c>
      <c r="B516" s="42">
        <v>6</v>
      </c>
      <c r="C516" s="42" t="s">
        <v>1911</v>
      </c>
      <c r="E516" s="42" t="s">
        <v>1358</v>
      </c>
      <c r="F516" s="42" t="s">
        <v>1359</v>
      </c>
      <c r="G516" s="50" t="e">
        <v>#VALUE!</v>
      </c>
      <c r="H516" s="18" t="e">
        <f t="shared" si="12"/>
        <v>#VALUE!</v>
      </c>
    </row>
    <row r="517" spans="1:8">
      <c r="A517" s="42">
        <v>97</v>
      </c>
      <c r="B517" s="42">
        <v>6</v>
      </c>
      <c r="C517" s="42" t="s">
        <v>1911</v>
      </c>
      <c r="E517" s="42" t="s">
        <v>1360</v>
      </c>
      <c r="F517" s="42" t="s">
        <v>1361</v>
      </c>
      <c r="G517" s="50" t="e">
        <v>#VALUE!</v>
      </c>
      <c r="H517" s="18" t="e">
        <f t="shared" si="12"/>
        <v>#VALUE!</v>
      </c>
    </row>
    <row r="518" spans="1:8">
      <c r="A518" s="42">
        <v>98</v>
      </c>
      <c r="B518" s="42">
        <v>6</v>
      </c>
      <c r="C518" s="42" t="s">
        <v>1705</v>
      </c>
      <c r="D518" s="42" t="s">
        <v>1264</v>
      </c>
      <c r="E518" s="42" t="s">
        <v>1362</v>
      </c>
      <c r="F518" s="42" t="s">
        <v>1363</v>
      </c>
      <c r="G518" s="50">
        <v>6.844372806648404</v>
      </c>
      <c r="H518" s="18">
        <f t="shared" si="12"/>
        <v>20.430963601935531</v>
      </c>
    </row>
    <row r="519" spans="1:8">
      <c r="A519" s="42">
        <v>99</v>
      </c>
      <c r="B519" s="42">
        <v>6</v>
      </c>
      <c r="C519" s="42" t="s">
        <v>1706</v>
      </c>
      <c r="D519" s="42" t="s">
        <v>1266</v>
      </c>
      <c r="E519" s="42" t="s">
        <v>1364</v>
      </c>
      <c r="F519" s="42" t="s">
        <v>1365</v>
      </c>
      <c r="G519" s="50">
        <v>1.9539201491752052</v>
      </c>
      <c r="H519" s="18">
        <f t="shared" si="12"/>
        <v>5.832597460224493</v>
      </c>
    </row>
    <row r="520" spans="1:8">
      <c r="A520" s="42">
        <v>100</v>
      </c>
      <c r="B520" s="42">
        <v>6</v>
      </c>
      <c r="C520" s="42" t="s">
        <v>1707</v>
      </c>
      <c r="D520" s="42" t="s">
        <v>1264</v>
      </c>
      <c r="E520" s="42" t="s">
        <v>1366</v>
      </c>
      <c r="F520" s="42" t="s">
        <v>1148</v>
      </c>
      <c r="G520" s="50">
        <v>2.7745609945174428</v>
      </c>
      <c r="H520" s="18">
        <f t="shared" si="12"/>
        <v>8.2822716254252011</v>
      </c>
    </row>
    <row r="521" spans="1:8">
      <c r="A521" s="42">
        <v>101</v>
      </c>
      <c r="B521" s="42">
        <v>6</v>
      </c>
      <c r="C521" s="42" t="s">
        <v>1708</v>
      </c>
      <c r="D521" s="42" t="s">
        <v>1270</v>
      </c>
      <c r="E521" s="42" t="s">
        <v>1149</v>
      </c>
      <c r="F521" s="42" t="s">
        <v>1150</v>
      </c>
      <c r="G521" s="50">
        <v>8.3636029832169747</v>
      </c>
      <c r="H521" s="18">
        <f t="shared" si="12"/>
        <v>24.965979054379027</v>
      </c>
    </row>
    <row r="522" spans="1:8">
      <c r="A522" s="42">
        <v>102</v>
      </c>
      <c r="B522" s="42">
        <v>6</v>
      </c>
      <c r="C522" s="42" t="s">
        <v>1709</v>
      </c>
      <c r="D522" s="42" t="s">
        <v>1264</v>
      </c>
      <c r="E522" s="42" t="s">
        <v>1151</v>
      </c>
      <c r="F522" s="42" t="s">
        <v>1152</v>
      </c>
      <c r="G522" s="50">
        <v>1.8080462960478341</v>
      </c>
      <c r="H522" s="18">
        <f t="shared" si="12"/>
        <v>5.3971531225308471</v>
      </c>
    </row>
    <row r="523" spans="1:8">
      <c r="A523" s="42">
        <v>103</v>
      </c>
      <c r="B523" s="42">
        <v>6</v>
      </c>
      <c r="C523" s="42" t="s">
        <v>1710</v>
      </c>
      <c r="D523" s="42" t="s">
        <v>1266</v>
      </c>
      <c r="E523" s="42" t="s">
        <v>1153</v>
      </c>
      <c r="F523" s="42" t="s">
        <v>1154</v>
      </c>
      <c r="G523" s="50">
        <v>11.282190466700907</v>
      </c>
      <c r="H523" s="18">
        <f t="shared" si="12"/>
        <v>33.678180497614647</v>
      </c>
    </row>
    <row r="524" spans="1:8">
      <c r="A524" s="42">
        <v>104</v>
      </c>
      <c r="B524" s="42">
        <v>6</v>
      </c>
      <c r="C524" s="42" t="s">
        <v>1711</v>
      </c>
      <c r="D524" s="42" t="s">
        <v>1266</v>
      </c>
      <c r="E524" s="42" t="s">
        <v>1155</v>
      </c>
      <c r="F524" s="42" t="s">
        <v>1156</v>
      </c>
      <c r="G524" s="50">
        <v>4.4380771743652776</v>
      </c>
      <c r="H524" s="18">
        <f t="shared" si="12"/>
        <v>13.247991565269485</v>
      </c>
    </row>
    <row r="525" spans="1:8">
      <c r="A525" s="42">
        <v>105</v>
      </c>
      <c r="B525" s="42">
        <v>6</v>
      </c>
      <c r="C525" s="42" t="s">
        <v>1712</v>
      </c>
      <c r="D525" s="42" t="s">
        <v>1270</v>
      </c>
      <c r="E525" s="42" t="s">
        <v>1157</v>
      </c>
      <c r="F525" s="42" t="s">
        <v>1158</v>
      </c>
      <c r="G525" s="50">
        <v>10.362600088076935</v>
      </c>
      <c r="H525" s="18">
        <f t="shared" si="12"/>
        <v>30.933134591274431</v>
      </c>
    </row>
    <row r="526" spans="1:8">
      <c r="A526" s="42">
        <v>106</v>
      </c>
      <c r="B526" s="42">
        <v>6</v>
      </c>
      <c r="C526" s="42" t="s">
        <v>1713</v>
      </c>
      <c r="D526" s="42" t="s">
        <v>1264</v>
      </c>
      <c r="E526" s="42" t="s">
        <v>1159</v>
      </c>
      <c r="F526" s="42" t="s">
        <v>1160</v>
      </c>
      <c r="G526" s="50">
        <v>3.7370244573878191</v>
      </c>
      <c r="H526" s="18">
        <f t="shared" si="12"/>
        <v>11.155296887724834</v>
      </c>
    </row>
    <row r="527" spans="1:8">
      <c r="A527" s="42">
        <v>107</v>
      </c>
      <c r="B527" s="42">
        <v>6</v>
      </c>
      <c r="C527" s="42" t="s">
        <v>1693</v>
      </c>
      <c r="D527" s="42" t="s">
        <v>1266</v>
      </c>
      <c r="E527" s="42" t="s">
        <v>1161</v>
      </c>
      <c r="F527" s="42" t="s">
        <v>1162</v>
      </c>
      <c r="G527" s="50">
        <v>2.2545493433521941</v>
      </c>
      <c r="H527" s="18">
        <f t="shared" si="12"/>
        <v>6.7299980398572954</v>
      </c>
    </row>
    <row r="528" spans="1:8">
      <c r="A528" s="42">
        <v>108</v>
      </c>
      <c r="B528" s="42">
        <v>6</v>
      </c>
      <c r="C528" s="42" t="s">
        <v>1911</v>
      </c>
      <c r="E528" s="42" t="s">
        <v>1163</v>
      </c>
      <c r="F528" s="42" t="s">
        <v>1164</v>
      </c>
      <c r="G528" s="50" t="e">
        <v>#VALUE!</v>
      </c>
      <c r="H528" s="18" t="e">
        <f t="shared" si="12"/>
        <v>#VALUE!</v>
      </c>
    </row>
    <row r="529" spans="1:8">
      <c r="A529" s="42">
        <v>109</v>
      </c>
      <c r="B529" s="42">
        <v>6</v>
      </c>
      <c r="C529" s="42" t="s">
        <v>1911</v>
      </c>
      <c r="E529" s="42" t="s">
        <v>1165</v>
      </c>
      <c r="F529" s="42" t="s">
        <v>1166</v>
      </c>
      <c r="G529" s="50" t="e">
        <v>#VALUE!</v>
      </c>
      <c r="H529" s="18" t="e">
        <f t="shared" si="12"/>
        <v>#VALUE!</v>
      </c>
    </row>
    <row r="530" spans="1:8">
      <c r="A530" s="42">
        <v>110</v>
      </c>
      <c r="B530" s="42">
        <v>6</v>
      </c>
      <c r="C530" s="42" t="s">
        <v>1714</v>
      </c>
      <c r="D530" s="42" t="s">
        <v>1270</v>
      </c>
      <c r="E530" s="42" t="s">
        <v>1167</v>
      </c>
      <c r="F530" s="42" t="s">
        <v>1168</v>
      </c>
      <c r="G530" s="50">
        <v>6.5508876570141918</v>
      </c>
      <c r="H530" s="18">
        <f t="shared" si="12"/>
        <v>19.554888528400571</v>
      </c>
    </row>
    <row r="531" spans="1:8">
      <c r="A531" s="42">
        <v>111</v>
      </c>
      <c r="B531" s="42">
        <v>6</v>
      </c>
      <c r="C531" s="42" t="s">
        <v>1715</v>
      </c>
      <c r="D531" s="42" t="s">
        <v>1264</v>
      </c>
      <c r="E531" s="42" t="s">
        <v>1169</v>
      </c>
      <c r="F531" s="42" t="s">
        <v>1170</v>
      </c>
      <c r="G531" s="50">
        <v>6.3155174462384789</v>
      </c>
      <c r="H531" s="18">
        <f t="shared" si="12"/>
        <v>18.852290884293964</v>
      </c>
    </row>
    <row r="532" spans="1:8">
      <c r="A532" s="42">
        <v>112</v>
      </c>
      <c r="B532" s="42">
        <v>6</v>
      </c>
      <c r="C532" s="42" t="s">
        <v>1716</v>
      </c>
      <c r="D532" s="42" t="s">
        <v>1264</v>
      </c>
      <c r="E532" s="42" t="s">
        <v>1171</v>
      </c>
      <c r="F532" s="42" t="s">
        <v>1172</v>
      </c>
      <c r="G532" s="50">
        <v>3.2138903183007845</v>
      </c>
      <c r="H532" s="18">
        <f t="shared" si="12"/>
        <v>9.5937024426889081</v>
      </c>
    </row>
    <row r="533" spans="1:8">
      <c r="A533" s="42">
        <v>113</v>
      </c>
      <c r="B533" s="42">
        <v>6</v>
      </c>
      <c r="C533" s="42" t="s">
        <v>1717</v>
      </c>
      <c r="D533" s="42" t="s">
        <v>1266</v>
      </c>
      <c r="E533" s="42" t="s">
        <v>1173</v>
      </c>
      <c r="F533" s="42" t="s">
        <v>1174</v>
      </c>
      <c r="G533" s="50">
        <v>5.7819816107578808</v>
      </c>
      <c r="H533" s="18">
        <f t="shared" si="12"/>
        <v>17.259646599277257</v>
      </c>
    </row>
    <row r="534" spans="1:8">
      <c r="A534" s="42">
        <v>114</v>
      </c>
      <c r="B534" s="42">
        <v>6</v>
      </c>
      <c r="C534" s="42" t="s">
        <v>1718</v>
      </c>
      <c r="D534" s="42" t="s">
        <v>1266</v>
      </c>
      <c r="E534" s="42" t="s">
        <v>1175</v>
      </c>
      <c r="F534" s="42" t="s">
        <v>1176</v>
      </c>
      <c r="G534" s="50">
        <v>3.8521205518295094</v>
      </c>
      <c r="H534" s="18">
        <f t="shared" si="12"/>
        <v>11.498867318894057</v>
      </c>
    </row>
    <row r="535" spans="1:8">
      <c r="A535" s="42">
        <v>115</v>
      </c>
      <c r="B535" s="42">
        <v>6</v>
      </c>
      <c r="C535" s="42" t="s">
        <v>1719</v>
      </c>
      <c r="D535" s="42" t="s">
        <v>1266</v>
      </c>
      <c r="E535" s="42" t="s">
        <v>1177</v>
      </c>
      <c r="F535" s="42" t="s">
        <v>1178</v>
      </c>
      <c r="G535" s="50">
        <v>8.7504257107064305</v>
      </c>
      <c r="H535" s="18">
        <f t="shared" si="12"/>
        <v>26.120673763302776</v>
      </c>
    </row>
    <row r="536" spans="1:8">
      <c r="A536" s="42">
        <v>116</v>
      </c>
      <c r="B536" s="42">
        <v>6</v>
      </c>
      <c r="C536" s="42" t="s">
        <v>1807</v>
      </c>
      <c r="D536" s="42" t="s">
        <v>1266</v>
      </c>
      <c r="E536" s="42" t="s">
        <v>1179</v>
      </c>
      <c r="F536" s="42" t="s">
        <v>1180</v>
      </c>
      <c r="G536" s="50">
        <v>5.7048179637801741</v>
      </c>
      <c r="H536" s="18">
        <f t="shared" si="12"/>
        <v>17.029307354567685</v>
      </c>
    </row>
    <row r="537" spans="1:8">
      <c r="A537" s="42">
        <v>117</v>
      </c>
      <c r="B537" s="42">
        <v>6</v>
      </c>
      <c r="C537" s="42" t="s">
        <v>1808</v>
      </c>
      <c r="D537" s="42" t="s">
        <v>1270</v>
      </c>
      <c r="E537" s="42" t="s">
        <v>1181</v>
      </c>
      <c r="F537" s="42" t="s">
        <v>1182</v>
      </c>
      <c r="G537" s="50">
        <v>2.5581293835894434</v>
      </c>
      <c r="H537" s="18">
        <f t="shared" si="12"/>
        <v>7.6362071151923674</v>
      </c>
    </row>
    <row r="538" spans="1:8">
      <c r="A538" s="42">
        <v>118</v>
      </c>
      <c r="B538" s="42">
        <v>6</v>
      </c>
      <c r="C538" s="42" t="s">
        <v>1809</v>
      </c>
      <c r="D538" s="42" t="s">
        <v>1270</v>
      </c>
      <c r="E538" s="42" t="s">
        <v>1183</v>
      </c>
      <c r="F538" s="42" t="s">
        <v>1184</v>
      </c>
      <c r="G538" s="50">
        <v>6.0464460612226105</v>
      </c>
      <c r="H538" s="18">
        <f t="shared" ref="H538:H549" si="13">(G538*0.002)/0.67*1000</f>
        <v>18.049092720067495</v>
      </c>
    </row>
    <row r="539" spans="1:8">
      <c r="A539" s="42">
        <v>119</v>
      </c>
      <c r="B539" s="42">
        <v>6</v>
      </c>
      <c r="C539" s="42" t="s">
        <v>1810</v>
      </c>
      <c r="D539" s="42" t="s">
        <v>1264</v>
      </c>
      <c r="E539" s="42" t="s">
        <v>1185</v>
      </c>
      <c r="F539" s="42" t="s">
        <v>1186</v>
      </c>
      <c r="G539" s="50">
        <v>1.5867490856214628</v>
      </c>
      <c r="H539" s="18">
        <f t="shared" si="13"/>
        <v>4.7365644346909326</v>
      </c>
    </row>
    <row r="540" spans="1:8">
      <c r="A540" s="42">
        <v>120</v>
      </c>
      <c r="B540" s="42">
        <v>6</v>
      </c>
      <c r="C540" s="42" t="s">
        <v>1911</v>
      </c>
      <c r="E540" s="42" t="s">
        <v>1187</v>
      </c>
      <c r="F540" s="42" t="s">
        <v>1188</v>
      </c>
      <c r="G540" s="50" t="e">
        <v>#VALUE!</v>
      </c>
      <c r="H540" s="18" t="e">
        <f t="shared" si="13"/>
        <v>#VALUE!</v>
      </c>
    </row>
    <row r="541" spans="1:8">
      <c r="A541" s="42">
        <v>121</v>
      </c>
      <c r="B541" s="42">
        <v>6</v>
      </c>
      <c r="C541" s="42" t="s">
        <v>1911</v>
      </c>
      <c r="E541" s="42" t="s">
        <v>1189</v>
      </c>
      <c r="F541" s="42" t="s">
        <v>1190</v>
      </c>
      <c r="G541" s="50" t="e">
        <v>#VALUE!</v>
      </c>
      <c r="H541" s="18" t="e">
        <f t="shared" si="13"/>
        <v>#VALUE!</v>
      </c>
    </row>
    <row r="542" spans="1:8">
      <c r="A542" s="42">
        <v>8</v>
      </c>
      <c r="B542" s="42">
        <v>7</v>
      </c>
      <c r="C542" s="42" t="s">
        <v>1811</v>
      </c>
      <c r="D542" s="42" t="s">
        <v>1264</v>
      </c>
      <c r="E542" s="42" t="s">
        <v>1444</v>
      </c>
      <c r="F542" s="42" t="s">
        <v>1445</v>
      </c>
      <c r="G542" s="3">
        <v>2.8111014312384008</v>
      </c>
      <c r="H542" s="18">
        <f t="shared" si="13"/>
        <v>8.3913475559355231</v>
      </c>
    </row>
    <row r="543" spans="1:8">
      <c r="A543" s="42">
        <v>9</v>
      </c>
      <c r="B543" s="42">
        <v>7</v>
      </c>
      <c r="C543" s="42" t="s">
        <v>1812</v>
      </c>
      <c r="D543" s="42" t="s">
        <v>1266</v>
      </c>
      <c r="E543" s="42" t="s">
        <v>1446</v>
      </c>
      <c r="F543" s="42" t="s">
        <v>144</v>
      </c>
      <c r="G543" s="3">
        <v>5.0528055924325237</v>
      </c>
      <c r="H543" s="18">
        <f t="shared" si="13"/>
        <v>15.083001768455294</v>
      </c>
    </row>
    <row r="544" spans="1:8">
      <c r="A544" s="42">
        <v>10</v>
      </c>
      <c r="B544" s="42">
        <v>7</v>
      </c>
      <c r="C544" s="42" t="s">
        <v>1813</v>
      </c>
      <c r="D544" s="42" t="s">
        <v>1264</v>
      </c>
      <c r="E544" s="42" t="s">
        <v>1447</v>
      </c>
      <c r="F544" s="42" t="s">
        <v>1448</v>
      </c>
      <c r="G544" s="3">
        <v>2.1342432878382427</v>
      </c>
      <c r="H544" s="18">
        <f t="shared" si="13"/>
        <v>6.3708754860843069</v>
      </c>
    </row>
    <row r="545" spans="1:8">
      <c r="A545" s="42">
        <v>11</v>
      </c>
      <c r="B545" s="42">
        <v>7</v>
      </c>
      <c r="C545" s="42" t="s">
        <v>1814</v>
      </c>
      <c r="D545" s="42" t="s">
        <v>1264</v>
      </c>
      <c r="E545" s="42" t="s">
        <v>1449</v>
      </c>
      <c r="F545" s="42" t="s">
        <v>1450</v>
      </c>
      <c r="G545" s="3">
        <v>1.8008444162652553</v>
      </c>
      <c r="H545" s="18">
        <f t="shared" si="13"/>
        <v>5.3756549739261343</v>
      </c>
    </row>
    <row r="546" spans="1:8">
      <c r="A546" s="42">
        <v>12</v>
      </c>
      <c r="B546" s="42">
        <v>7</v>
      </c>
      <c r="C546" s="42" t="s">
        <v>1815</v>
      </c>
      <c r="D546" s="42" t="s">
        <v>1264</v>
      </c>
      <c r="E546" s="42" t="s">
        <v>1451</v>
      </c>
      <c r="F546" s="42" t="s">
        <v>1452</v>
      </c>
      <c r="G546" s="3">
        <v>3.3585300818825865</v>
      </c>
      <c r="H546" s="18">
        <f t="shared" si="13"/>
        <v>10.025462930992793</v>
      </c>
    </row>
    <row r="547" spans="1:8">
      <c r="A547" s="42">
        <v>13</v>
      </c>
      <c r="B547" s="42">
        <v>7</v>
      </c>
      <c r="C547" s="42" t="s">
        <v>1816</v>
      </c>
      <c r="D547" s="42" t="s">
        <v>1270</v>
      </c>
      <c r="E547" s="42" t="s">
        <v>1453</v>
      </c>
      <c r="F547" s="42" t="s">
        <v>1454</v>
      </c>
      <c r="G547" s="3">
        <v>4.8632639253034435</v>
      </c>
      <c r="H547" s="18">
        <f t="shared" si="13"/>
        <v>14.517205747174458</v>
      </c>
    </row>
    <row r="548" spans="1:8">
      <c r="A548" s="42">
        <v>14</v>
      </c>
      <c r="B548" s="42">
        <v>7</v>
      </c>
      <c r="C548" s="42" t="s">
        <v>1817</v>
      </c>
      <c r="D548" s="42" t="s">
        <v>1264</v>
      </c>
      <c r="E548" s="42" t="s">
        <v>1455</v>
      </c>
      <c r="F548" s="42" t="s">
        <v>1456</v>
      </c>
      <c r="G548" s="3">
        <v>1.6322415756374613</v>
      </c>
      <c r="H548" s="18">
        <f t="shared" si="13"/>
        <v>4.8723629123506305</v>
      </c>
    </row>
    <row r="549" spans="1:8">
      <c r="A549" s="42">
        <v>15</v>
      </c>
      <c r="B549" s="42">
        <v>7</v>
      </c>
      <c r="C549" s="42" t="s">
        <v>1818</v>
      </c>
      <c r="D549" s="42" t="s">
        <v>1266</v>
      </c>
      <c r="E549" s="42" t="s">
        <v>1457</v>
      </c>
      <c r="F549" s="42" t="s">
        <v>1458</v>
      </c>
      <c r="G549" s="3">
        <v>4.8629937904610916</v>
      </c>
      <c r="H549" s="18">
        <f t="shared" si="13"/>
        <v>14.516399374510723</v>
      </c>
    </row>
  </sheetData>
  <phoneticPr fontId="1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 2016 Data</vt:lpstr>
      <vt:lpstr>W 2016 Calculalations</vt:lpstr>
      <vt:lpstr>Butyrate(mM&amp;mmolkg)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Michigan State University</dc:creator>
  <cp:lastModifiedBy>Kwi Kim</cp:lastModifiedBy>
  <dcterms:created xsi:type="dcterms:W3CDTF">2017-02-10T01:11:10Z</dcterms:created>
  <dcterms:modified xsi:type="dcterms:W3CDTF">2017-03-08T19:28:24Z</dcterms:modified>
</cp:coreProperties>
</file>