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irma\Kunden\ComMix\Breguet\01_administratives\"/>
    </mc:Choice>
  </mc:AlternateContent>
  <bookViews>
    <workbookView xWindow="0" yWindow="0" windowWidth="28800" windowHeight="14130" activeTab="2"/>
  </bookViews>
  <sheets>
    <sheet name="Cost estimate" sheetId="1" r:id="rId1"/>
    <sheet name="Time" sheetId="3" r:id="rId2"/>
    <sheet name="Sums" sheetId="2" r:id="rId3"/>
    <sheet name="Time Chart" sheetId="4" r:id="rId4"/>
  </sheets>
  <definedNames>
    <definedName name="_xlnm._FilterDatabase" localSheetId="0" hidden="1">'Cost estimate'!$A$1:$E$82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2" l="1"/>
  <c r="C27" i="2"/>
  <c r="C28" i="2"/>
  <c r="C29" i="2"/>
  <c r="C30" i="2"/>
  <c r="C31" i="2"/>
  <c r="C32" i="2"/>
  <c r="C33" i="2"/>
  <c r="C34" i="2"/>
  <c r="C25" i="2"/>
  <c r="C4" i="3"/>
  <c r="C3" i="3"/>
  <c r="C2" i="3"/>
  <c r="B34" i="2"/>
  <c r="B17" i="2"/>
  <c r="B3" i="2"/>
  <c r="B4" i="2"/>
  <c r="B5" i="2"/>
  <c r="B6" i="2"/>
  <c r="B7" i="2"/>
  <c r="B8" i="2"/>
  <c r="B9" i="2"/>
  <c r="B29" i="2" s="1"/>
  <c r="B10" i="2"/>
  <c r="B11" i="2"/>
  <c r="B12" i="2"/>
  <c r="B13" i="2"/>
  <c r="B14" i="2"/>
  <c r="B31" i="2" s="1"/>
  <c r="B15" i="2"/>
  <c r="B16" i="2"/>
  <c r="B18" i="2"/>
  <c r="B32" i="2" s="1"/>
  <c r="B19" i="2"/>
  <c r="B20" i="2"/>
  <c r="B2" i="2"/>
  <c r="B25" i="2" s="1"/>
  <c r="B28" i="2" l="1"/>
  <c r="B27" i="2"/>
  <c r="B33" i="2"/>
  <c r="B26" i="2"/>
  <c r="B30" i="2"/>
</calcChain>
</file>

<file path=xl/sharedStrings.xml><?xml version="1.0" encoding="utf-8"?>
<sst xmlns="http://schemas.openxmlformats.org/spreadsheetml/2006/main" count="304" uniqueCount="131">
  <si>
    <t>Task</t>
  </si>
  <si>
    <t>Type</t>
  </si>
  <si>
    <t>Moqups</t>
  </si>
  <si>
    <t>Writing Test-Concept</t>
  </si>
  <si>
    <t>Requirements Engineering (through the project)</t>
  </si>
  <si>
    <t>Creating a database schema</t>
  </si>
  <si>
    <t xml:space="preserve">Scribbles </t>
  </si>
  <si>
    <t>Creating administrative documents</t>
  </si>
  <si>
    <t>Subtype</t>
  </si>
  <si>
    <t>Design</t>
  </si>
  <si>
    <t>Setting up design environement</t>
  </si>
  <si>
    <t>Est. duration in hrs</t>
  </si>
  <si>
    <t>Effective duration</t>
  </si>
  <si>
    <t>Preparation - Design</t>
  </si>
  <si>
    <t>Navigation</t>
  </si>
  <si>
    <t>Search</t>
  </si>
  <si>
    <t>Modal</t>
  </si>
  <si>
    <t>E-Mail-Layout</t>
  </si>
  <si>
    <t>Basic CSS</t>
  </si>
  <si>
    <t>Phase 1 - Design</t>
  </si>
  <si>
    <t>Permission - Page</t>
  </si>
  <si>
    <t>Users - Page</t>
  </si>
  <si>
    <t>Login  - Page</t>
  </si>
  <si>
    <t>Reset - Password Page</t>
  </si>
  <si>
    <t>Preparation - Development</t>
  </si>
  <si>
    <t>Environement setup</t>
  </si>
  <si>
    <t>Setting up skeleton app</t>
  </si>
  <si>
    <t>Create global component</t>
  </si>
  <si>
    <t>Setting up the database</t>
  </si>
  <si>
    <t>Create User schema</t>
  </si>
  <si>
    <t>Create Permission Schema</t>
  </si>
  <si>
    <t>Create Group Schema</t>
  </si>
  <si>
    <t>Create type definitions</t>
  </si>
  <si>
    <t>Database</t>
  </si>
  <si>
    <t>Testing</t>
  </si>
  <si>
    <t>RE</t>
  </si>
  <si>
    <t>Type-Definition</t>
  </si>
  <si>
    <t>Setup</t>
  </si>
  <si>
    <t>Phase 1 - Programming</t>
  </si>
  <si>
    <t>CRUD</t>
  </si>
  <si>
    <t>CRUD functionality Users</t>
  </si>
  <si>
    <t>CRUD functionality Permissions</t>
  </si>
  <si>
    <t>CRUD functionality view Groups</t>
  </si>
  <si>
    <t>Writing Tests Phase 1</t>
  </si>
  <si>
    <t>Phase 2 - Design</t>
  </si>
  <si>
    <t>Design Base Data Pages (7 Pages)</t>
  </si>
  <si>
    <t>Phase 2 - Programming</t>
  </si>
  <si>
    <t>CRUD functionality Base - Data</t>
  </si>
  <si>
    <t>Security</t>
  </si>
  <si>
    <t>Writing security access documentation</t>
  </si>
  <si>
    <t>Writing Tests Phase 2</t>
  </si>
  <si>
    <t>Backend</t>
  </si>
  <si>
    <t>Create API - Users / Permissions / Groups</t>
  </si>
  <si>
    <t>Create API - Base Data</t>
  </si>
  <si>
    <t>Phase 3 - Design</t>
  </si>
  <si>
    <t>Excel-Import</t>
  </si>
  <si>
    <t>Phase 3 - Programming</t>
  </si>
  <si>
    <t>Programming</t>
  </si>
  <si>
    <t>Excel-Import functionality</t>
  </si>
  <si>
    <t>Basic Job - Page Structure</t>
  </si>
  <si>
    <t>Basic Service / Basic Controller</t>
  </si>
  <si>
    <t>Unit-Tests</t>
  </si>
  <si>
    <t>Excel-Calendar Import</t>
  </si>
  <si>
    <t>Phase 4 - Designing</t>
  </si>
  <si>
    <t>Extend / adjust Job - Page Design</t>
  </si>
  <si>
    <t>Design all Job - Pages</t>
  </si>
  <si>
    <t>Create the E-Mail Design for Job's</t>
  </si>
  <si>
    <t>Fixing DB Schema</t>
  </si>
  <si>
    <t>Finalize Job / Task Schema</t>
  </si>
  <si>
    <t>Refactor current Database structure</t>
  </si>
  <si>
    <t>Phase 4 - Programming</t>
  </si>
  <si>
    <t>Writing schema and types</t>
  </si>
  <si>
    <t>Services</t>
  </si>
  <si>
    <t>Writing Services</t>
  </si>
  <si>
    <t>Create Job Manualy</t>
  </si>
  <si>
    <t>List Jobs page</t>
  </si>
  <si>
    <t>Job question</t>
  </si>
  <si>
    <t>Job Approval</t>
  </si>
  <si>
    <t>Job Correction</t>
  </si>
  <si>
    <t>Job E-Mail functionality</t>
  </si>
  <si>
    <t>Job-State-Handeling</t>
  </si>
  <si>
    <t>Permission Management</t>
  </si>
  <si>
    <t>Writing Test</t>
  </si>
  <si>
    <t>Phase 5 - Design</t>
  </si>
  <si>
    <t>Design Budget / Statistics Pages</t>
  </si>
  <si>
    <t>Design final version of search</t>
  </si>
  <si>
    <t>Design user profile page</t>
  </si>
  <si>
    <t>Phase 5 - Programming</t>
  </si>
  <si>
    <t>CRUD functionality budget</t>
  </si>
  <si>
    <t>Connect Budget to Users &amp; Markets</t>
  </si>
  <si>
    <t>Implementing search (respecting permissions)</t>
  </si>
  <si>
    <t>Implementing user profile page</t>
  </si>
  <si>
    <t>Workflow - Alpha</t>
  </si>
  <si>
    <t>Bugfixing</t>
  </si>
  <si>
    <t>Reserve</t>
  </si>
  <si>
    <t>Updating Unittests</t>
  </si>
  <si>
    <t>Workflow - Beta 1</t>
  </si>
  <si>
    <t>Testing / Writing Unittests</t>
  </si>
  <si>
    <t>Feedback</t>
  </si>
  <si>
    <t>React to feedback and make adjustments</t>
  </si>
  <si>
    <t>Workflow - Beta 2</t>
  </si>
  <si>
    <t>Release Candidate</t>
  </si>
  <si>
    <t>Go Live</t>
  </si>
  <si>
    <t>Communication</t>
  </si>
  <si>
    <t>Erasing not needed data</t>
  </si>
  <si>
    <t>Backup</t>
  </si>
  <si>
    <t>Setting up Backup</t>
  </si>
  <si>
    <t>Setting up automatic reporting</t>
  </si>
  <si>
    <t>Import</t>
  </si>
  <si>
    <t>Import Base Data</t>
  </si>
  <si>
    <t>Administrative</t>
  </si>
  <si>
    <t>Time</t>
  </si>
  <si>
    <t>Preparation</t>
  </si>
  <si>
    <t>Phase 1</t>
  </si>
  <si>
    <t>Phase 2</t>
  </si>
  <si>
    <t>Phase 3</t>
  </si>
  <si>
    <t>Phase 4</t>
  </si>
  <si>
    <t>Phase 5</t>
  </si>
  <si>
    <t>Workflow</t>
  </si>
  <si>
    <t>Release &amp; Go Live</t>
  </si>
  <si>
    <t>Hours</t>
  </si>
  <si>
    <t>Days</t>
  </si>
  <si>
    <t>November</t>
  </si>
  <si>
    <t>Month</t>
  </si>
  <si>
    <t>December</t>
  </si>
  <si>
    <t>January</t>
  </si>
  <si>
    <t>Phase</t>
  </si>
  <si>
    <t>Partialy</t>
  </si>
  <si>
    <t xml:space="preserve">Full </t>
  </si>
  <si>
    <t>Sub-Types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</si>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</sst>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darkUp">
        <fgColor theme="0"/>
        <bgColor theme="4" tint="0.399945066682943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Sums!$B$1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Sums!$A$2:$A$20</c:f>
              <c:strCache>
                <c:ptCount val="19"/>
                <c:pt idx="0">
                  <c:v>Administrative</c:v>
                </c:pt>
                <c:pt idx="1">
                  <c:v>Preparation - Design</c:v>
                </c:pt>
                <c:pt idx="2">
                  <c:v>Phase 1 - Design</c:v>
                </c:pt>
                <c:pt idx="3">
                  <c:v>Preparation - Development</c:v>
                </c:pt>
                <c:pt idx="4">
                  <c:v>Phase 1 - Programming</c:v>
                </c:pt>
                <c:pt idx="5">
                  <c:v>Phase 2 - Design</c:v>
                </c:pt>
                <c:pt idx="6">
                  <c:v>Phase 2 - Programming</c:v>
                </c:pt>
                <c:pt idx="7">
                  <c:v>Phase 3 - Design</c:v>
                </c:pt>
                <c:pt idx="8">
                  <c:v>Phase 3 - Programming</c:v>
                </c:pt>
                <c:pt idx="9">
                  <c:v>Phase 4 - Designing</c:v>
                </c:pt>
                <c:pt idx="10">
                  <c:v>Fixing DB Schema</c:v>
                </c:pt>
                <c:pt idx="11">
                  <c:v>Phase 4 - Programming</c:v>
                </c:pt>
                <c:pt idx="12">
                  <c:v>Phase 5 - Design</c:v>
                </c:pt>
                <c:pt idx="13">
                  <c:v>Phase 5 - Programming</c:v>
                </c:pt>
                <c:pt idx="14">
                  <c:v>Workflow - Alpha</c:v>
                </c:pt>
                <c:pt idx="15">
                  <c:v>Workflow - Beta 1</c:v>
                </c:pt>
                <c:pt idx="16">
                  <c:v>Workflow - Beta 2</c:v>
                </c:pt>
                <c:pt idx="17">
                  <c:v>Release Candidate</c:v>
                </c:pt>
                <c:pt idx="18">
                  <c:v>Go Live</c:v>
                </c:pt>
              </c:strCache>
            </c:strRef>
          </c:cat>
          <c:val>
            <c:numRef>
              <c:f>Sums!$B$2:$B$20</c:f>
              <c:numCache>
                <c:formatCode>General</c:formatCode>
                <c:ptCount val="19"/>
                <c:pt idx="0">
                  <c:v>94</c:v>
                </c:pt>
                <c:pt idx="1">
                  <c:v>20</c:v>
                </c:pt>
                <c:pt idx="2">
                  <c:v>8</c:v>
                </c:pt>
                <c:pt idx="3">
                  <c:v>16</c:v>
                </c:pt>
                <c:pt idx="4">
                  <c:v>27</c:v>
                </c:pt>
                <c:pt idx="5">
                  <c:v>4</c:v>
                </c:pt>
                <c:pt idx="6">
                  <c:v>21</c:v>
                </c:pt>
                <c:pt idx="7">
                  <c:v>3</c:v>
                </c:pt>
                <c:pt idx="8">
                  <c:v>22</c:v>
                </c:pt>
                <c:pt idx="9">
                  <c:v>9</c:v>
                </c:pt>
                <c:pt idx="10">
                  <c:v>6</c:v>
                </c:pt>
                <c:pt idx="11">
                  <c:v>44</c:v>
                </c:pt>
                <c:pt idx="12">
                  <c:v>9</c:v>
                </c:pt>
                <c:pt idx="13">
                  <c:v>15</c:v>
                </c:pt>
                <c:pt idx="14">
                  <c:v>16</c:v>
                </c:pt>
                <c:pt idx="15">
                  <c:v>12</c:v>
                </c:pt>
                <c:pt idx="16">
                  <c:v>12</c:v>
                </c:pt>
                <c:pt idx="17">
                  <c:v>4.5</c:v>
                </c:pt>
                <c:pt idx="1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A6-4496-A7EC-66CA8B97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31872"/>
        <c:axId val="450631544"/>
      </c:barChart>
      <c:valAx>
        <c:axId val="45063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0631872"/>
        <c:crossBetween val="between"/>
      </c:valAx>
      <c:catAx>
        <c:axId val="450631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06315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Type</a:t>
            </a:r>
            <a:r>
              <a:rPr lang="de-CH" baseline="0"/>
              <a:t> / Time</a:t>
            </a:r>
            <a:endParaRPr lang="de-C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Sums!$A$25:$A$34</c:f>
              <c:strCache>
                <c:ptCount val="10"/>
                <c:pt idx="0">
                  <c:v>Administrative</c:v>
                </c:pt>
                <c:pt idx="1">
                  <c:v>Preparation</c:v>
                </c:pt>
                <c:pt idx="2">
                  <c:v>Phase 1</c:v>
                </c:pt>
                <c:pt idx="3">
                  <c:v>Phase 2</c:v>
                </c:pt>
                <c:pt idx="4">
                  <c:v>Phase 3</c:v>
                </c:pt>
                <c:pt idx="5">
                  <c:v>Phase 4</c:v>
                </c:pt>
                <c:pt idx="6">
                  <c:v>Phase 5</c:v>
                </c:pt>
                <c:pt idx="7">
                  <c:v>Workflow</c:v>
                </c:pt>
                <c:pt idx="8">
                  <c:v>Release &amp; Go Live</c:v>
                </c:pt>
                <c:pt idx="9">
                  <c:v>Fixing DB Schema</c:v>
                </c:pt>
              </c:strCache>
            </c:strRef>
          </c:cat>
          <c:val>
            <c:numRef>
              <c:f>Sums!$B$25:$B$34</c:f>
              <c:numCache>
                <c:formatCode>General</c:formatCode>
                <c:ptCount val="10"/>
                <c:pt idx="0">
                  <c:v>94</c:v>
                </c:pt>
                <c:pt idx="1">
                  <c:v>36</c:v>
                </c:pt>
                <c:pt idx="2">
                  <c:v>35</c:v>
                </c:pt>
                <c:pt idx="3">
                  <c:v>25</c:v>
                </c:pt>
                <c:pt idx="4">
                  <c:v>25</c:v>
                </c:pt>
                <c:pt idx="5">
                  <c:v>53</c:v>
                </c:pt>
                <c:pt idx="6">
                  <c:v>24</c:v>
                </c:pt>
                <c:pt idx="7">
                  <c:v>40</c:v>
                </c:pt>
                <c:pt idx="8">
                  <c:v>15.5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83-4ED4-9343-030BC9D9DA8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285749</xdr:colOff>
      <xdr:row>0</xdr:row>
      <xdr:rowOff>104775</xdr:rowOff>
    </xdr:from>
    <xdr:to>
      <xdr:col>12</xdr:col>
      <xdr:colOff>409575</xdr:colOff>
      <xdr:row>20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21</xdr:row>
      <xdr:rowOff>161924</xdr:rowOff>
    </xdr:from>
    <xdr:to>
      <xdr:col>17</xdr:col>
      <xdr:colOff>352425</xdr:colOff>
      <xdr:row>41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82"/>
  <sheetViews>
    <sheetView workbookViewId="0">
      <selection activeCell="D48" sqref="B1:D48"/>
    </sheetView>
  </sheetViews>
  <sheetFormatPr defaultRowHeight="15" x14ac:dyDescent="0.25"/>
  <cols>
    <col min="1" max="1" width="25.7109375" bestFit="1" customWidth="1"/>
    <col min="2" max="2" width="15.140625" customWidth="1"/>
    <col min="3" max="3" width="44.7109375" bestFit="1" customWidth="1"/>
    <col min="4" max="4" width="29.7109375" customWidth="1"/>
    <col min="5" max="5" width="17.85546875" customWidth="1"/>
  </cols>
  <sheetData>
    <row r="1" spans="1:5" ht="30" customHeight="1" x14ac:dyDescent="0.25">
      <c r="A1" s="1" t="s">
        <v>1</v>
      </c>
      <c r="B1" s="1" t="s">
        <v>8</v>
      </c>
      <c r="C1" s="2" t="s">
        <v>0</v>
      </c>
      <c r="D1" s="2" t="s">
        <v>11</v>
      </c>
      <c r="E1" s="2" t="s">
        <v>12</v>
      </c>
    </row>
    <row r="2" spans="1:5" hidden="1" x14ac:dyDescent="0.25">
      <c r="A2" t="s">
        <v>110</v>
      </c>
      <c r="B2" t="s">
        <v>9</v>
      </c>
      <c r="C2" t="s">
        <v>6</v>
      </c>
      <c r="D2">
        <v>6</v>
      </c>
    </row>
    <row r="3" spans="1:5" hidden="1" x14ac:dyDescent="0.25">
      <c r="A3" t="s">
        <v>110</v>
      </c>
      <c r="B3" t="s">
        <v>9</v>
      </c>
      <c r="C3" t="s">
        <v>2</v>
      </c>
      <c r="D3">
        <v>12</v>
      </c>
    </row>
    <row r="4" spans="1:5" hidden="1" x14ac:dyDescent="0.25">
      <c r="A4" t="s">
        <v>110</v>
      </c>
      <c r="B4" t="s">
        <v>34</v>
      </c>
      <c r="C4" t="s">
        <v>3</v>
      </c>
      <c r="D4">
        <v>10</v>
      </c>
    </row>
    <row r="5" spans="1:5" hidden="1" x14ac:dyDescent="0.25">
      <c r="A5" t="s">
        <v>110</v>
      </c>
      <c r="B5" t="s">
        <v>35</v>
      </c>
      <c r="C5" t="s">
        <v>4</v>
      </c>
      <c r="D5">
        <v>40</v>
      </c>
    </row>
    <row r="6" spans="1:5" hidden="1" x14ac:dyDescent="0.25">
      <c r="A6" t="s">
        <v>110</v>
      </c>
      <c r="B6" t="s">
        <v>48</v>
      </c>
      <c r="C6" t="s">
        <v>49</v>
      </c>
      <c r="D6">
        <v>6</v>
      </c>
    </row>
    <row r="7" spans="1:5" hidden="1" x14ac:dyDescent="0.25">
      <c r="A7" t="s">
        <v>110</v>
      </c>
      <c r="B7" t="s">
        <v>33</v>
      </c>
      <c r="C7" t="s">
        <v>5</v>
      </c>
      <c r="D7">
        <v>12</v>
      </c>
    </row>
    <row r="8" spans="1:5" hidden="1" x14ac:dyDescent="0.25">
      <c r="A8" t="s">
        <v>110</v>
      </c>
      <c r="B8" t="s">
        <v>35</v>
      </c>
      <c r="C8" t="s">
        <v>7</v>
      </c>
      <c r="D8">
        <v>8</v>
      </c>
    </row>
    <row r="9" spans="1:5" hidden="1" x14ac:dyDescent="0.25">
      <c r="A9" t="s">
        <v>13</v>
      </c>
      <c r="B9" t="s">
        <v>37</v>
      </c>
      <c r="C9" t="s">
        <v>10</v>
      </c>
      <c r="D9">
        <v>2</v>
      </c>
    </row>
    <row r="10" spans="1:5" hidden="1" x14ac:dyDescent="0.25">
      <c r="A10" t="s">
        <v>13</v>
      </c>
      <c r="B10" t="s">
        <v>9</v>
      </c>
      <c r="C10" t="s">
        <v>14</v>
      </c>
      <c r="D10">
        <v>4</v>
      </c>
    </row>
    <row r="11" spans="1:5" hidden="1" x14ac:dyDescent="0.25">
      <c r="A11" t="s">
        <v>13</v>
      </c>
      <c r="B11" t="s">
        <v>9</v>
      </c>
      <c r="C11" t="s">
        <v>15</v>
      </c>
      <c r="D11">
        <v>2</v>
      </c>
    </row>
    <row r="12" spans="1:5" hidden="1" x14ac:dyDescent="0.25">
      <c r="A12" t="s">
        <v>13</v>
      </c>
      <c r="B12" t="s">
        <v>9</v>
      </c>
      <c r="C12" t="s">
        <v>16</v>
      </c>
      <c r="D12">
        <v>2</v>
      </c>
    </row>
    <row r="13" spans="1:5" hidden="1" x14ac:dyDescent="0.25">
      <c r="A13" t="s">
        <v>13</v>
      </c>
      <c r="B13" t="s">
        <v>9</v>
      </c>
      <c r="C13" t="s">
        <v>17</v>
      </c>
      <c r="D13">
        <v>4</v>
      </c>
    </row>
    <row r="14" spans="1:5" hidden="1" x14ac:dyDescent="0.25">
      <c r="A14" t="s">
        <v>13</v>
      </c>
      <c r="B14" t="s">
        <v>9</v>
      </c>
      <c r="C14" t="s">
        <v>18</v>
      </c>
      <c r="D14">
        <v>6</v>
      </c>
    </row>
    <row r="15" spans="1:5" hidden="1" x14ac:dyDescent="0.25">
      <c r="A15" t="s">
        <v>19</v>
      </c>
      <c r="B15" t="s">
        <v>9</v>
      </c>
      <c r="C15" t="s">
        <v>20</v>
      </c>
      <c r="D15">
        <v>2</v>
      </c>
    </row>
    <row r="16" spans="1:5" hidden="1" x14ac:dyDescent="0.25">
      <c r="A16" t="s">
        <v>19</v>
      </c>
      <c r="B16" t="s">
        <v>9</v>
      </c>
      <c r="C16" t="s">
        <v>21</v>
      </c>
      <c r="D16">
        <v>2</v>
      </c>
    </row>
    <row r="17" spans="1:4" hidden="1" x14ac:dyDescent="0.25">
      <c r="A17" t="s">
        <v>19</v>
      </c>
      <c r="B17" t="s">
        <v>9</v>
      </c>
      <c r="C17" t="s">
        <v>22</v>
      </c>
      <c r="D17">
        <v>2</v>
      </c>
    </row>
    <row r="18" spans="1:4" hidden="1" x14ac:dyDescent="0.25">
      <c r="A18" t="s">
        <v>19</v>
      </c>
      <c r="B18" t="s">
        <v>9</v>
      </c>
      <c r="C18" t="s">
        <v>23</v>
      </c>
      <c r="D18">
        <v>2</v>
      </c>
    </row>
    <row r="19" spans="1:4" hidden="1" x14ac:dyDescent="0.25">
      <c r="A19" t="s">
        <v>24</v>
      </c>
      <c r="B19" t="s">
        <v>37</v>
      </c>
      <c r="C19" t="s">
        <v>25</v>
      </c>
      <c r="D19">
        <v>2.5</v>
      </c>
    </row>
    <row r="20" spans="1:4" hidden="1" x14ac:dyDescent="0.25">
      <c r="A20" t="s">
        <v>24</v>
      </c>
      <c r="B20" t="s">
        <v>37</v>
      </c>
      <c r="C20" t="s">
        <v>26</v>
      </c>
      <c r="D20">
        <v>4</v>
      </c>
    </row>
    <row r="21" spans="1:4" hidden="1" x14ac:dyDescent="0.25">
      <c r="A21" t="s">
        <v>24</v>
      </c>
      <c r="B21" t="s">
        <v>37</v>
      </c>
      <c r="C21" t="s">
        <v>27</v>
      </c>
      <c r="D21">
        <v>8</v>
      </c>
    </row>
    <row r="22" spans="1:4" hidden="1" x14ac:dyDescent="0.25">
      <c r="A22" t="s">
        <v>24</v>
      </c>
      <c r="B22" t="s">
        <v>33</v>
      </c>
      <c r="C22" t="s">
        <v>28</v>
      </c>
      <c r="D22">
        <v>1.5</v>
      </c>
    </row>
    <row r="23" spans="1:4" hidden="1" x14ac:dyDescent="0.25">
      <c r="A23" t="s">
        <v>38</v>
      </c>
      <c r="B23" t="s">
        <v>33</v>
      </c>
      <c r="C23" t="s">
        <v>29</v>
      </c>
      <c r="D23">
        <v>0.75</v>
      </c>
    </row>
    <row r="24" spans="1:4" hidden="1" x14ac:dyDescent="0.25">
      <c r="A24" t="s">
        <v>38</v>
      </c>
      <c r="B24" t="s">
        <v>33</v>
      </c>
      <c r="C24" t="s">
        <v>30</v>
      </c>
      <c r="D24">
        <v>0.5</v>
      </c>
    </row>
    <row r="25" spans="1:4" hidden="1" x14ac:dyDescent="0.25">
      <c r="A25" t="s">
        <v>38</v>
      </c>
      <c r="B25" t="s">
        <v>33</v>
      </c>
      <c r="C25" t="s">
        <v>31</v>
      </c>
      <c r="D25">
        <v>0.25</v>
      </c>
    </row>
    <row r="26" spans="1:4" hidden="1" x14ac:dyDescent="0.25">
      <c r="A26" t="s">
        <v>38</v>
      </c>
      <c r="B26" t="s">
        <v>36</v>
      </c>
      <c r="C26" t="s">
        <v>32</v>
      </c>
      <c r="D26">
        <v>1.5</v>
      </c>
    </row>
    <row r="27" spans="1:4" hidden="1" x14ac:dyDescent="0.25">
      <c r="A27" t="s">
        <v>38</v>
      </c>
      <c r="B27" t="s">
        <v>39</v>
      </c>
      <c r="C27" t="s">
        <v>40</v>
      </c>
      <c r="D27">
        <v>7</v>
      </c>
    </row>
    <row r="28" spans="1:4" hidden="1" x14ac:dyDescent="0.25">
      <c r="A28" t="s">
        <v>38</v>
      </c>
      <c r="B28" t="s">
        <v>39</v>
      </c>
      <c r="C28" t="s">
        <v>41</v>
      </c>
      <c r="D28">
        <v>8</v>
      </c>
    </row>
    <row r="29" spans="1:4" hidden="1" x14ac:dyDescent="0.25">
      <c r="A29" t="s">
        <v>38</v>
      </c>
      <c r="B29" t="s">
        <v>51</v>
      </c>
      <c r="C29" t="s">
        <v>52</v>
      </c>
      <c r="D29">
        <v>3</v>
      </c>
    </row>
    <row r="30" spans="1:4" hidden="1" x14ac:dyDescent="0.25">
      <c r="A30" t="s">
        <v>38</v>
      </c>
      <c r="B30" t="s">
        <v>39</v>
      </c>
      <c r="C30" t="s">
        <v>42</v>
      </c>
      <c r="D30">
        <v>2</v>
      </c>
    </row>
    <row r="31" spans="1:4" hidden="1" x14ac:dyDescent="0.25">
      <c r="A31" t="s">
        <v>38</v>
      </c>
      <c r="B31" t="s">
        <v>34</v>
      </c>
      <c r="C31" t="s">
        <v>43</v>
      </c>
      <c r="D31">
        <v>4</v>
      </c>
    </row>
    <row r="32" spans="1:4" hidden="1" x14ac:dyDescent="0.25">
      <c r="A32" t="s">
        <v>44</v>
      </c>
      <c r="B32" t="s">
        <v>9</v>
      </c>
      <c r="C32" t="s">
        <v>45</v>
      </c>
      <c r="D32">
        <v>4</v>
      </c>
    </row>
    <row r="33" spans="1:4" hidden="1" x14ac:dyDescent="0.25">
      <c r="A33" t="s">
        <v>46</v>
      </c>
      <c r="B33" t="s">
        <v>39</v>
      </c>
      <c r="C33" t="s">
        <v>47</v>
      </c>
      <c r="D33">
        <v>8</v>
      </c>
    </row>
    <row r="34" spans="1:4" hidden="1" x14ac:dyDescent="0.25">
      <c r="A34" t="s">
        <v>46</v>
      </c>
      <c r="B34" t="s">
        <v>36</v>
      </c>
      <c r="C34" t="s">
        <v>32</v>
      </c>
      <c r="D34">
        <v>2</v>
      </c>
    </row>
    <row r="35" spans="1:4" hidden="1" x14ac:dyDescent="0.25">
      <c r="A35" t="s">
        <v>46</v>
      </c>
      <c r="B35" t="s">
        <v>34</v>
      </c>
      <c r="C35" t="s">
        <v>50</v>
      </c>
      <c r="D35">
        <v>2</v>
      </c>
    </row>
    <row r="36" spans="1:4" hidden="1" x14ac:dyDescent="0.25">
      <c r="A36" t="s">
        <v>46</v>
      </c>
      <c r="B36" t="s">
        <v>51</v>
      </c>
      <c r="C36" t="s">
        <v>53</v>
      </c>
      <c r="D36">
        <v>3</v>
      </c>
    </row>
    <row r="37" spans="1:4" hidden="1" x14ac:dyDescent="0.25">
      <c r="A37" t="s">
        <v>46</v>
      </c>
      <c r="B37" t="s">
        <v>108</v>
      </c>
      <c r="C37" t="s">
        <v>109</v>
      </c>
      <c r="D37">
        <v>6</v>
      </c>
    </row>
    <row r="38" spans="1:4" hidden="1" x14ac:dyDescent="0.25">
      <c r="A38" t="s">
        <v>54</v>
      </c>
      <c r="B38" t="s">
        <v>9</v>
      </c>
      <c r="C38" t="s">
        <v>55</v>
      </c>
      <c r="D38">
        <v>3</v>
      </c>
    </row>
    <row r="39" spans="1:4" hidden="1" x14ac:dyDescent="0.25">
      <c r="A39" t="s">
        <v>56</v>
      </c>
      <c r="B39" t="s">
        <v>57</v>
      </c>
      <c r="C39" t="s">
        <v>58</v>
      </c>
      <c r="D39">
        <v>6</v>
      </c>
    </row>
    <row r="40" spans="1:4" hidden="1" x14ac:dyDescent="0.25">
      <c r="A40" t="s">
        <v>56</v>
      </c>
      <c r="B40" t="s">
        <v>57</v>
      </c>
      <c r="C40" t="s">
        <v>59</v>
      </c>
      <c r="D40">
        <v>2</v>
      </c>
    </row>
    <row r="41" spans="1:4" hidden="1" x14ac:dyDescent="0.25">
      <c r="A41" t="s">
        <v>56</v>
      </c>
      <c r="B41" t="s">
        <v>57</v>
      </c>
      <c r="C41" t="s">
        <v>60</v>
      </c>
      <c r="D41">
        <v>2</v>
      </c>
    </row>
    <row r="42" spans="1:4" hidden="1" x14ac:dyDescent="0.25">
      <c r="A42" t="s">
        <v>56</v>
      </c>
      <c r="B42" t="s">
        <v>34</v>
      </c>
      <c r="C42" t="s">
        <v>61</v>
      </c>
      <c r="D42">
        <v>4</v>
      </c>
    </row>
    <row r="43" spans="1:4" hidden="1" x14ac:dyDescent="0.25">
      <c r="A43" t="s">
        <v>56</v>
      </c>
      <c r="B43" t="s">
        <v>57</v>
      </c>
      <c r="C43" t="s">
        <v>62</v>
      </c>
      <c r="D43">
        <v>8</v>
      </c>
    </row>
    <row r="44" spans="1:4" hidden="1" x14ac:dyDescent="0.25">
      <c r="A44" t="s">
        <v>63</v>
      </c>
      <c r="B44" t="s">
        <v>9</v>
      </c>
      <c r="C44" t="s">
        <v>64</v>
      </c>
      <c r="D44">
        <v>1</v>
      </c>
    </row>
    <row r="45" spans="1:4" hidden="1" x14ac:dyDescent="0.25">
      <c r="A45" t="s">
        <v>63</v>
      </c>
      <c r="B45" t="s">
        <v>9</v>
      </c>
      <c r="C45" t="s">
        <v>65</v>
      </c>
      <c r="D45">
        <v>6</v>
      </c>
    </row>
    <row r="46" spans="1:4" hidden="1" x14ac:dyDescent="0.25">
      <c r="A46" t="s">
        <v>63</v>
      </c>
      <c r="B46" t="s">
        <v>9</v>
      </c>
      <c r="C46" t="s">
        <v>66</v>
      </c>
      <c r="D46">
        <v>2</v>
      </c>
    </row>
    <row r="47" spans="1:4" x14ac:dyDescent="0.25">
      <c r="A47" t="s">
        <v>67</v>
      </c>
      <c r="B47" t="s">
        <v>33</v>
      </c>
      <c r="C47" t="s">
        <v>68</v>
      </c>
      <c r="D47">
        <v>3</v>
      </c>
    </row>
    <row r="48" spans="1:4" x14ac:dyDescent="0.25">
      <c r="A48" t="s">
        <v>67</v>
      </c>
      <c r="B48" t="s">
        <v>33</v>
      </c>
      <c r="C48" t="s">
        <v>69</v>
      </c>
      <c r="D48">
        <v>3</v>
      </c>
    </row>
    <row r="49" spans="1:4" hidden="1" x14ac:dyDescent="0.25">
      <c r="A49" t="s">
        <v>70</v>
      </c>
      <c r="B49" t="s">
        <v>36</v>
      </c>
      <c r="C49" t="s">
        <v>71</v>
      </c>
      <c r="D49">
        <v>5</v>
      </c>
    </row>
    <row r="50" spans="1:4" hidden="1" x14ac:dyDescent="0.25">
      <c r="A50" t="s">
        <v>70</v>
      </c>
      <c r="B50" t="s">
        <v>72</v>
      </c>
      <c r="C50" t="s">
        <v>73</v>
      </c>
      <c r="D50">
        <v>3</v>
      </c>
    </row>
    <row r="51" spans="1:4" hidden="1" x14ac:dyDescent="0.25">
      <c r="A51" t="s">
        <v>70</v>
      </c>
      <c r="B51" t="s">
        <v>57</v>
      </c>
      <c r="C51" t="s">
        <v>74</v>
      </c>
      <c r="D51">
        <v>6</v>
      </c>
    </row>
    <row r="52" spans="1:4" hidden="1" x14ac:dyDescent="0.25">
      <c r="A52" t="s">
        <v>70</v>
      </c>
      <c r="B52" t="s">
        <v>57</v>
      </c>
      <c r="C52" t="s">
        <v>75</v>
      </c>
      <c r="D52">
        <v>2</v>
      </c>
    </row>
    <row r="53" spans="1:4" hidden="1" x14ac:dyDescent="0.25">
      <c r="A53" t="s">
        <v>70</v>
      </c>
      <c r="B53" t="s">
        <v>57</v>
      </c>
      <c r="C53" t="s">
        <v>76</v>
      </c>
      <c r="D53">
        <v>2</v>
      </c>
    </row>
    <row r="54" spans="1:4" hidden="1" x14ac:dyDescent="0.25">
      <c r="A54" t="s">
        <v>70</v>
      </c>
      <c r="B54" t="s">
        <v>57</v>
      </c>
      <c r="C54" t="s">
        <v>77</v>
      </c>
      <c r="D54">
        <v>2</v>
      </c>
    </row>
    <row r="55" spans="1:4" hidden="1" x14ac:dyDescent="0.25">
      <c r="A55" t="s">
        <v>70</v>
      </c>
      <c r="B55" t="s">
        <v>57</v>
      </c>
      <c r="C55" t="s">
        <v>78</v>
      </c>
      <c r="D55">
        <v>3</v>
      </c>
    </row>
    <row r="56" spans="1:4" hidden="1" x14ac:dyDescent="0.25">
      <c r="A56" t="s">
        <v>70</v>
      </c>
      <c r="B56" t="s">
        <v>57</v>
      </c>
      <c r="C56" t="s">
        <v>79</v>
      </c>
      <c r="D56">
        <v>3</v>
      </c>
    </row>
    <row r="57" spans="1:4" hidden="1" x14ac:dyDescent="0.25">
      <c r="A57" t="s">
        <v>70</v>
      </c>
      <c r="B57" t="s">
        <v>57</v>
      </c>
      <c r="C57" t="s">
        <v>80</v>
      </c>
      <c r="D57">
        <v>6</v>
      </c>
    </row>
    <row r="58" spans="1:4" hidden="1" x14ac:dyDescent="0.25">
      <c r="A58" t="s">
        <v>70</v>
      </c>
      <c r="B58" t="s">
        <v>57</v>
      </c>
      <c r="C58" t="s">
        <v>81</v>
      </c>
      <c r="D58">
        <v>8</v>
      </c>
    </row>
    <row r="59" spans="1:4" hidden="1" x14ac:dyDescent="0.25">
      <c r="A59" t="s">
        <v>70</v>
      </c>
      <c r="B59" t="s">
        <v>57</v>
      </c>
      <c r="C59" t="s">
        <v>82</v>
      </c>
      <c r="D59">
        <v>4</v>
      </c>
    </row>
    <row r="60" spans="1:4" hidden="1" x14ac:dyDescent="0.25">
      <c r="A60" t="s">
        <v>83</v>
      </c>
      <c r="B60" t="s">
        <v>9</v>
      </c>
      <c r="C60" t="s">
        <v>84</v>
      </c>
      <c r="D60">
        <v>5</v>
      </c>
    </row>
    <row r="61" spans="1:4" hidden="1" x14ac:dyDescent="0.25">
      <c r="A61" t="s">
        <v>83</v>
      </c>
      <c r="B61" t="s">
        <v>9</v>
      </c>
      <c r="C61" t="s">
        <v>85</v>
      </c>
      <c r="D61">
        <v>2</v>
      </c>
    </row>
    <row r="62" spans="1:4" hidden="1" x14ac:dyDescent="0.25">
      <c r="A62" t="s">
        <v>83</v>
      </c>
      <c r="B62" t="s">
        <v>9</v>
      </c>
      <c r="C62" t="s">
        <v>86</v>
      </c>
      <c r="D62">
        <v>2</v>
      </c>
    </row>
    <row r="63" spans="1:4" hidden="1" x14ac:dyDescent="0.25">
      <c r="A63" t="s">
        <v>87</v>
      </c>
      <c r="B63" t="s">
        <v>39</v>
      </c>
      <c r="C63" t="s">
        <v>88</v>
      </c>
      <c r="D63">
        <v>6</v>
      </c>
    </row>
    <row r="64" spans="1:4" hidden="1" x14ac:dyDescent="0.25">
      <c r="A64" t="s">
        <v>87</v>
      </c>
      <c r="B64" t="s">
        <v>57</v>
      </c>
      <c r="C64" t="s">
        <v>89</v>
      </c>
      <c r="D64">
        <v>4</v>
      </c>
    </row>
    <row r="65" spans="1:4" hidden="1" x14ac:dyDescent="0.25">
      <c r="A65" t="s">
        <v>87</v>
      </c>
      <c r="B65" t="s">
        <v>57</v>
      </c>
      <c r="C65" t="s">
        <v>90</v>
      </c>
      <c r="D65">
        <v>3</v>
      </c>
    </row>
    <row r="66" spans="1:4" hidden="1" x14ac:dyDescent="0.25">
      <c r="A66" t="s">
        <v>87</v>
      </c>
      <c r="B66" t="s">
        <v>57</v>
      </c>
      <c r="C66" t="s">
        <v>91</v>
      </c>
      <c r="D66">
        <v>2</v>
      </c>
    </row>
    <row r="67" spans="1:4" hidden="1" x14ac:dyDescent="0.25">
      <c r="A67" t="s">
        <v>92</v>
      </c>
      <c r="B67" t="s">
        <v>93</v>
      </c>
      <c r="C67" t="s">
        <v>93</v>
      </c>
      <c r="D67">
        <v>4</v>
      </c>
    </row>
    <row r="68" spans="1:4" hidden="1" x14ac:dyDescent="0.25">
      <c r="A68" t="s">
        <v>92</v>
      </c>
      <c r="B68" t="s">
        <v>94</v>
      </c>
      <c r="C68" t="s">
        <v>94</v>
      </c>
      <c r="D68">
        <v>8</v>
      </c>
    </row>
    <row r="69" spans="1:4" hidden="1" x14ac:dyDescent="0.25">
      <c r="A69" t="s">
        <v>92</v>
      </c>
      <c r="B69" t="s">
        <v>34</v>
      </c>
      <c r="C69" t="s">
        <v>95</v>
      </c>
      <c r="D69">
        <v>4</v>
      </c>
    </row>
    <row r="70" spans="1:4" hidden="1" x14ac:dyDescent="0.25">
      <c r="A70" t="s">
        <v>96</v>
      </c>
      <c r="B70" t="s">
        <v>93</v>
      </c>
      <c r="C70" t="s">
        <v>93</v>
      </c>
      <c r="D70">
        <v>4</v>
      </c>
    </row>
    <row r="71" spans="1:4" hidden="1" x14ac:dyDescent="0.25">
      <c r="A71" t="s">
        <v>96</v>
      </c>
      <c r="B71" t="s">
        <v>34</v>
      </c>
      <c r="C71" t="s">
        <v>97</v>
      </c>
      <c r="D71">
        <v>2</v>
      </c>
    </row>
    <row r="72" spans="1:4" hidden="1" x14ac:dyDescent="0.25">
      <c r="A72" t="s">
        <v>96</v>
      </c>
      <c r="B72" t="s">
        <v>98</v>
      </c>
      <c r="C72" t="s">
        <v>99</v>
      </c>
      <c r="D72">
        <v>6</v>
      </c>
    </row>
    <row r="73" spans="1:4" hidden="1" x14ac:dyDescent="0.25">
      <c r="A73" t="s">
        <v>100</v>
      </c>
      <c r="B73" t="s">
        <v>93</v>
      </c>
      <c r="C73" t="s">
        <v>93</v>
      </c>
      <c r="D73">
        <v>4</v>
      </c>
    </row>
    <row r="74" spans="1:4" hidden="1" x14ac:dyDescent="0.25">
      <c r="A74" t="s">
        <v>100</v>
      </c>
      <c r="B74" t="s">
        <v>34</v>
      </c>
      <c r="C74" t="s">
        <v>97</v>
      </c>
      <c r="D74">
        <v>2</v>
      </c>
    </row>
    <row r="75" spans="1:4" hidden="1" x14ac:dyDescent="0.25">
      <c r="A75" t="s">
        <v>100</v>
      </c>
      <c r="B75" t="s">
        <v>98</v>
      </c>
      <c r="C75" t="s">
        <v>99</v>
      </c>
      <c r="D75">
        <v>6</v>
      </c>
    </row>
    <row r="76" spans="1:4" hidden="1" x14ac:dyDescent="0.25">
      <c r="A76" t="s">
        <v>101</v>
      </c>
      <c r="B76" t="s">
        <v>93</v>
      </c>
      <c r="C76" t="s">
        <v>93</v>
      </c>
      <c r="D76">
        <v>2</v>
      </c>
    </row>
    <row r="77" spans="1:4" hidden="1" x14ac:dyDescent="0.25">
      <c r="A77" t="s">
        <v>101</v>
      </c>
      <c r="B77" t="s">
        <v>34</v>
      </c>
      <c r="C77" t="s">
        <v>97</v>
      </c>
      <c r="D77">
        <v>0.5</v>
      </c>
    </row>
    <row r="78" spans="1:4" hidden="1" x14ac:dyDescent="0.25">
      <c r="A78" t="s">
        <v>101</v>
      </c>
      <c r="B78" t="s">
        <v>98</v>
      </c>
      <c r="C78" t="s">
        <v>99</v>
      </c>
      <c r="D78">
        <v>2</v>
      </c>
    </row>
    <row r="79" spans="1:4" hidden="1" x14ac:dyDescent="0.25">
      <c r="A79" t="s">
        <v>102</v>
      </c>
      <c r="B79" t="s">
        <v>103</v>
      </c>
      <c r="C79" t="s">
        <v>103</v>
      </c>
      <c r="D79">
        <v>3</v>
      </c>
    </row>
    <row r="80" spans="1:4" hidden="1" x14ac:dyDescent="0.25">
      <c r="A80" t="s">
        <v>102</v>
      </c>
      <c r="B80" t="s">
        <v>33</v>
      </c>
      <c r="C80" t="s">
        <v>104</v>
      </c>
      <c r="D80">
        <v>2</v>
      </c>
    </row>
    <row r="81" spans="1:4" hidden="1" x14ac:dyDescent="0.25">
      <c r="A81" t="s">
        <v>102</v>
      </c>
      <c r="B81" t="s">
        <v>105</v>
      </c>
      <c r="C81" t="s">
        <v>106</v>
      </c>
      <c r="D81">
        <v>4</v>
      </c>
    </row>
    <row r="82" spans="1:4" hidden="1" x14ac:dyDescent="0.25">
      <c r="A82" t="s">
        <v>102</v>
      </c>
      <c r="B82" t="s">
        <v>105</v>
      </c>
      <c r="C82" t="s">
        <v>107</v>
      </c>
      <c r="D82">
        <v>2</v>
      </c>
    </row>
  </sheetData>
  <autoFilter ref="A1:E82">
    <filterColumn colId="0">
      <filters>
        <filter val="Fixing DB Schema"/>
      </filters>
    </filterColumn>
  </autoFilter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A1:C4"/>
    </sheetView>
  </sheetViews>
  <sheetFormatPr defaultRowHeight="15" x14ac:dyDescent="0.25"/>
  <cols>
    <col min="1" max="1" width="23.42578125" bestFit="1" customWidth="1"/>
    <col min="2" max="2" width="23.42578125" customWidth="1"/>
    <col min="3" max="3" width="35" customWidth="1"/>
  </cols>
  <sheetData>
    <row r="1" spans="1:3" x14ac:dyDescent="0.25">
      <c r="A1" t="s">
        <v>123</v>
      </c>
      <c r="B1" t="s">
        <v>121</v>
      </c>
      <c r="C1" t="s">
        <v>120</v>
      </c>
    </row>
    <row r="2" spans="1:3" x14ac:dyDescent="0.25">
      <c r="A2" t="s">
        <v>122</v>
      </c>
      <c r="B2">
        <v>15</v>
      </c>
      <c r="C2">
        <f>B2*8</f>
        <v>120</v>
      </c>
    </row>
    <row r="3" spans="1:3" x14ac:dyDescent="0.25">
      <c r="A3" t="s">
        <v>124</v>
      </c>
      <c r="B3">
        <v>11</v>
      </c>
      <c r="C3">
        <f>B3*8</f>
        <v>88</v>
      </c>
    </row>
    <row r="4" spans="1:3" x14ac:dyDescent="0.25">
      <c r="A4" t="s">
        <v>125</v>
      </c>
      <c r="B4">
        <v>17</v>
      </c>
      <c r="C4">
        <f>B4*8</f>
        <v>136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workbookViewId="0">
      <selection activeCell="C25" sqref="C25"/>
    </sheetView>
  </sheetViews>
  <sheetFormatPr defaultRowHeight="15" x14ac:dyDescent="0.25"/>
  <cols>
    <col min="1" max="1" width="25.7109375" bestFit="1" customWidth="1"/>
  </cols>
  <sheetData>
    <row r="1" spans="1:2" x14ac:dyDescent="0.25">
      <c r="A1" s="2" t="s">
        <v>1</v>
      </c>
      <c r="B1" s="2" t="s">
        <v>111</v>
      </c>
    </row>
    <row r="2" spans="1:2" x14ac:dyDescent="0.25">
      <c r="A2" t="s">
        <v>110</v>
      </c>
      <c r="B2">
        <f>SUMIF('Cost estimate'!A2:A82,A2,'Cost estimate'!D2:D82)</f>
        <v>94</v>
      </c>
    </row>
    <row r="3" spans="1:2" x14ac:dyDescent="0.25">
      <c r="A3" t="s">
        <v>13</v>
      </c>
      <c r="B3">
        <f>SUMIF('Cost estimate'!A3:A83,A3,'Cost estimate'!D3:D83)</f>
        <v>20</v>
      </c>
    </row>
    <row r="4" spans="1:2" x14ac:dyDescent="0.25">
      <c r="A4" t="s">
        <v>19</v>
      </c>
      <c r="B4">
        <f>SUMIF('Cost estimate'!A4:A84,A4,'Cost estimate'!D4:D84)</f>
        <v>8</v>
      </c>
    </row>
    <row r="5" spans="1:2" x14ac:dyDescent="0.25">
      <c r="A5" t="s">
        <v>24</v>
      </c>
      <c r="B5">
        <f>SUMIF('Cost estimate'!A5:A85,A5,'Cost estimate'!D5:D85)</f>
        <v>16</v>
      </c>
    </row>
    <row r="6" spans="1:2" x14ac:dyDescent="0.25">
      <c r="A6" t="s">
        <v>38</v>
      </c>
      <c r="B6">
        <f>SUMIF('Cost estimate'!A6:A86,A6,'Cost estimate'!D6:D86)</f>
        <v>27</v>
      </c>
    </row>
    <row r="7" spans="1:2" x14ac:dyDescent="0.25">
      <c r="A7" t="s">
        <v>44</v>
      </c>
      <c r="B7">
        <f>SUMIF('Cost estimate'!A7:A87,A7,'Cost estimate'!D7:D87)</f>
        <v>4</v>
      </c>
    </row>
    <row r="8" spans="1:2" x14ac:dyDescent="0.25">
      <c r="A8" t="s">
        <v>46</v>
      </c>
      <c r="B8">
        <f>SUMIF('Cost estimate'!A8:A88,A8,'Cost estimate'!D8:D88)</f>
        <v>21</v>
      </c>
    </row>
    <row r="9" spans="1:2" x14ac:dyDescent="0.25">
      <c r="A9" t="s">
        <v>54</v>
      </c>
      <c r="B9">
        <f>SUMIF('Cost estimate'!A9:A89,A9,'Cost estimate'!D9:D89)</f>
        <v>3</v>
      </c>
    </row>
    <row r="10" spans="1:2" x14ac:dyDescent="0.25">
      <c r="A10" t="s">
        <v>56</v>
      </c>
      <c r="B10">
        <f>SUMIF('Cost estimate'!A10:A90,A10,'Cost estimate'!D10:D90)</f>
        <v>22</v>
      </c>
    </row>
    <row r="11" spans="1:2" x14ac:dyDescent="0.25">
      <c r="A11" t="s">
        <v>63</v>
      </c>
      <c r="B11">
        <f>SUMIF('Cost estimate'!A11:A91,A11,'Cost estimate'!D11:D91)</f>
        <v>9</v>
      </c>
    </row>
    <row r="12" spans="1:2" x14ac:dyDescent="0.25">
      <c r="A12" t="s">
        <v>67</v>
      </c>
      <c r="B12">
        <f>SUMIF('Cost estimate'!A12:A92,A12,'Cost estimate'!D12:D92)</f>
        <v>6</v>
      </c>
    </row>
    <row r="13" spans="1:2" x14ac:dyDescent="0.25">
      <c r="A13" t="s">
        <v>70</v>
      </c>
      <c r="B13">
        <f>SUMIF('Cost estimate'!A13:A93,A13,'Cost estimate'!D13:D93)</f>
        <v>44</v>
      </c>
    </row>
    <row r="14" spans="1:2" x14ac:dyDescent="0.25">
      <c r="A14" t="s">
        <v>83</v>
      </c>
      <c r="B14">
        <f>SUMIF('Cost estimate'!A14:A94,A14,'Cost estimate'!D14:D94)</f>
        <v>9</v>
      </c>
    </row>
    <row r="15" spans="1:2" x14ac:dyDescent="0.25">
      <c r="A15" t="s">
        <v>87</v>
      </c>
      <c r="B15">
        <f>SUMIF('Cost estimate'!A15:A95,A15,'Cost estimate'!D15:D95)</f>
        <v>15</v>
      </c>
    </row>
    <row r="16" spans="1:2" x14ac:dyDescent="0.25">
      <c r="A16" t="s">
        <v>92</v>
      </c>
      <c r="B16">
        <f>SUMIF('Cost estimate'!A16:A96,A16,'Cost estimate'!D16:D96)</f>
        <v>16</v>
      </c>
    </row>
    <row r="17" spans="1:3" x14ac:dyDescent="0.25">
      <c r="A17" t="s">
        <v>96</v>
      </c>
      <c r="B17">
        <f>SUMIF('Cost estimate'!A17:A97,A17,'Cost estimate'!D17:D97)</f>
        <v>12</v>
      </c>
    </row>
    <row r="18" spans="1:3" x14ac:dyDescent="0.25">
      <c r="A18" t="s">
        <v>100</v>
      </c>
      <c r="B18">
        <f>SUMIF('Cost estimate'!A17:A97,A18,'Cost estimate'!D17:D97)</f>
        <v>12</v>
      </c>
    </row>
    <row r="19" spans="1:3" x14ac:dyDescent="0.25">
      <c r="A19" t="s">
        <v>101</v>
      </c>
      <c r="B19">
        <f>SUMIF('Cost estimate'!A18:A98,A19,'Cost estimate'!D18:D98)</f>
        <v>4.5</v>
      </c>
    </row>
    <row r="20" spans="1:3" x14ac:dyDescent="0.25">
      <c r="A20" t="s">
        <v>102</v>
      </c>
      <c r="B20">
        <f>SUMIF('Cost estimate'!A19:A99,A20,'Cost estimate'!D19:D99)</f>
        <v>11</v>
      </c>
    </row>
    <row r="24" spans="1:3" x14ac:dyDescent="0.25">
      <c r="A24" t="s">
        <v>129</v>
      </c>
      <c r="B24" t="s">
        <v>120</v>
      </c>
      <c r="C24" t="s">
        <v>130</v>
      </c>
    </row>
    <row r="25" spans="1:3" x14ac:dyDescent="0.25">
      <c r="A25" t="s">
        <v>110</v>
      </c>
      <c r="B25">
        <f>SUMIF(A2:A20,A25,B2:B20)</f>
        <v>94</v>
      </c>
      <c r="C25">
        <f>B25*130</f>
        <v>12220</v>
      </c>
    </row>
    <row r="26" spans="1:3" x14ac:dyDescent="0.25">
      <c r="A26" t="s">
        <v>112</v>
      </c>
      <c r="B26">
        <f>SUMIF(A2:A20,"*Prep*",B2:B20)</f>
        <v>36</v>
      </c>
      <c r="C26">
        <f t="shared" ref="C26:C34" si="0">B26*130</f>
        <v>4680</v>
      </c>
    </row>
    <row r="27" spans="1:3" x14ac:dyDescent="0.25">
      <c r="A27" t="s">
        <v>113</v>
      </c>
      <c r="B27">
        <f>SUMIF(A2:A20,"Phase 1*",B2:B20)</f>
        <v>35</v>
      </c>
      <c r="C27">
        <f t="shared" si="0"/>
        <v>4550</v>
      </c>
    </row>
    <row r="28" spans="1:3" x14ac:dyDescent="0.25">
      <c r="A28" t="s">
        <v>114</v>
      </c>
      <c r="B28">
        <f>SUMIF(A3:A21,"Phase 2*",B3:B21)</f>
        <v>25</v>
      </c>
      <c r="C28">
        <f t="shared" si="0"/>
        <v>3250</v>
      </c>
    </row>
    <row r="29" spans="1:3" x14ac:dyDescent="0.25">
      <c r="A29" t="s">
        <v>115</v>
      </c>
      <c r="B29">
        <f>SUMIF(A4:A22,"Phase 3*",B4:B22)</f>
        <v>25</v>
      </c>
      <c r="C29">
        <f t="shared" si="0"/>
        <v>3250</v>
      </c>
    </row>
    <row r="30" spans="1:3" x14ac:dyDescent="0.25">
      <c r="A30" t="s">
        <v>116</v>
      </c>
      <c r="B30">
        <f>SUMIF(A5:A23,"Phase 4*",B5:B23)</f>
        <v>53</v>
      </c>
      <c r="C30">
        <f t="shared" si="0"/>
        <v>6890</v>
      </c>
    </row>
    <row r="31" spans="1:3" x14ac:dyDescent="0.25">
      <c r="A31" t="s">
        <v>117</v>
      </c>
      <c r="B31">
        <f>SUMIF(A6:A24,"Phase 5*",B6:B24)</f>
        <v>24</v>
      </c>
      <c r="C31">
        <f t="shared" si="0"/>
        <v>3120</v>
      </c>
    </row>
    <row r="32" spans="1:3" x14ac:dyDescent="0.25">
      <c r="A32" t="s">
        <v>118</v>
      </c>
      <c r="B32">
        <f>SUMIF(A2:A20,"Workflo*",B2:B20)</f>
        <v>40</v>
      </c>
      <c r="C32">
        <f t="shared" si="0"/>
        <v>5200</v>
      </c>
    </row>
    <row r="33" spans="1:3" x14ac:dyDescent="0.25">
      <c r="A33" t="s">
        <v>119</v>
      </c>
      <c r="B33">
        <f>SUM(B19:B20)</f>
        <v>15.5</v>
      </c>
      <c r="C33">
        <f t="shared" si="0"/>
        <v>2015</v>
      </c>
    </row>
    <row r="34" spans="1:3" x14ac:dyDescent="0.25">
      <c r="A34" t="s">
        <v>67</v>
      </c>
      <c r="B34">
        <f>SUMIF('Cost estimate'!A34:A114,A34,'Cost estimate'!D34:D114)</f>
        <v>6</v>
      </c>
      <c r="C34">
        <f t="shared" si="0"/>
        <v>780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7" sqref="A1:D17"/>
    </sheetView>
  </sheetViews>
  <sheetFormatPr defaultRowHeight="15" x14ac:dyDescent="0.25"/>
  <cols>
    <col min="1" max="1" width="25.85546875" customWidth="1"/>
    <col min="2" max="4" width="16.85546875" customWidth="1"/>
  </cols>
  <sheetData>
    <row r="1" spans="1:4" ht="30" customHeight="1" x14ac:dyDescent="0.25">
      <c r="A1" s="5" t="s">
        <v>126</v>
      </c>
      <c r="B1" s="5" t="s">
        <v>122</v>
      </c>
      <c r="C1" s="5" t="s">
        <v>124</v>
      </c>
      <c r="D1" s="5" t="s">
        <v>125</v>
      </c>
    </row>
    <row r="2" spans="1:4" x14ac:dyDescent="0.25">
      <c r="A2" s="6" t="s">
        <v>110</v>
      </c>
      <c r="B2" s="7"/>
      <c r="C2" s="7"/>
      <c r="D2" s="7"/>
    </row>
    <row r="3" spans="1:4" x14ac:dyDescent="0.25">
      <c r="A3" s="6" t="s">
        <v>112</v>
      </c>
      <c r="B3" s="8"/>
      <c r="C3" s="6"/>
      <c r="D3" s="6"/>
    </row>
    <row r="4" spans="1:4" x14ac:dyDescent="0.25">
      <c r="A4" s="6" t="s">
        <v>113</v>
      </c>
      <c r="B4" s="8"/>
      <c r="C4" s="6"/>
      <c r="D4" s="6"/>
    </row>
    <row r="5" spans="1:4" x14ac:dyDescent="0.25">
      <c r="A5" s="6" t="s">
        <v>114</v>
      </c>
      <c r="B5" s="8"/>
      <c r="C5" s="7"/>
      <c r="D5" s="6"/>
    </row>
    <row r="6" spans="1:4" x14ac:dyDescent="0.25">
      <c r="A6" s="6" t="s">
        <v>115</v>
      </c>
      <c r="B6" s="6"/>
      <c r="C6" s="8"/>
      <c r="D6" s="6"/>
    </row>
    <row r="7" spans="1:4" x14ac:dyDescent="0.25">
      <c r="A7" s="6" t="s">
        <v>116</v>
      </c>
      <c r="B7" s="6"/>
      <c r="C7" s="8"/>
      <c r="D7" s="6"/>
    </row>
    <row r="8" spans="1:4" x14ac:dyDescent="0.25">
      <c r="A8" s="6" t="s">
        <v>117</v>
      </c>
      <c r="B8" s="6"/>
      <c r="C8" s="8"/>
      <c r="D8" s="7"/>
    </row>
    <row r="9" spans="1:4" x14ac:dyDescent="0.25">
      <c r="A9" s="6" t="s">
        <v>118</v>
      </c>
      <c r="B9" s="6"/>
      <c r="C9" s="6"/>
      <c r="D9" s="8"/>
    </row>
    <row r="10" spans="1:4" x14ac:dyDescent="0.25">
      <c r="A10" s="6" t="s">
        <v>119</v>
      </c>
      <c r="B10" s="6"/>
      <c r="C10" s="6"/>
      <c r="D10" s="8"/>
    </row>
    <row r="11" spans="1:4" x14ac:dyDescent="0.25">
      <c r="A11" s="6" t="s">
        <v>67</v>
      </c>
      <c r="B11" s="6"/>
      <c r="C11" s="6"/>
      <c r="D11" s="8"/>
    </row>
    <row r="15" spans="1:4" x14ac:dyDescent="0.25">
      <c r="A15" s="4" t="s">
        <v>127</v>
      </c>
    </row>
    <row r="16" spans="1:4" x14ac:dyDescent="0.25">
      <c r="A16" s="3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Cost estimate</vt:lpstr>
      <vt:lpstr>Time</vt:lpstr>
      <vt:lpstr>Sums</vt:lpstr>
      <vt:lpstr>Time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Schmitz</dc:creator>
  <cp:lastModifiedBy>Daniel Schmitz</cp:lastModifiedBy>
  <dcterms:created xsi:type="dcterms:W3CDTF">2016-11-02T13:11:07Z</dcterms:created>
  <dcterms:modified xsi:type="dcterms:W3CDTF">2016-11-03T15:09:48Z</dcterms:modified>
</cp:coreProperties>
</file>