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firstSheet="6" activeTab="8"/>
  </bookViews>
  <sheets>
    <sheet name="Blad1 (test)" sheetId="7" r:id="rId1"/>
    <sheet name="Blad1 (netjes)" sheetId="6" r:id="rId2"/>
    <sheet name="Blad1 (3)" sheetId="5" r:id="rId3"/>
    <sheet name="Blad1 (2)" sheetId="4" r:id="rId4"/>
    <sheet name="Blad1" sheetId="1" r:id="rId5"/>
    <sheet name="Blad2" sheetId="2" r:id="rId6"/>
    <sheet name="Blad3" sheetId="3" r:id="rId7"/>
    <sheet name="Blad1 (netjes) (2)" sheetId="8" r:id="rId8"/>
    <sheet name="Blad1 (netjes) (3)" sheetId="9" r:id="rId9"/>
    <sheet name="Netjes voor Word (scraps)" sheetId="10" r:id="rId10"/>
  </sheets>
  <definedNames>
    <definedName name="solver_adj" localSheetId="4" hidden="1">Blad1!$J$1:$K$1</definedName>
    <definedName name="solver_adj" localSheetId="3" hidden="1">'Blad1 (2)'!$P$1:$V$1</definedName>
    <definedName name="solver_adj" localSheetId="2" hidden="1">'Blad1 (3)'!$L$2:$R$2</definedName>
    <definedName name="solver_adj" localSheetId="1" hidden="1">'Blad1 (netjes)'!$L$2:$R$2</definedName>
    <definedName name="solver_adj" localSheetId="7" hidden="1">'Blad1 (netjes) (2)'!$K$2</definedName>
    <definedName name="solver_adj" localSheetId="8" hidden="1">'Blad1 (netjes) (3)'!$L$2</definedName>
    <definedName name="solver_adj" localSheetId="0" hidden="1">'Blad1 (test)'!$M$2:$S$2</definedName>
    <definedName name="solver_adj" localSheetId="9" hidden="1">'Netjes voor Word (scraps)'!$J$2</definedName>
    <definedName name="solver_cvg" localSheetId="4" hidden="1">0.0001</definedName>
    <definedName name="solver_cvg" localSheetId="3" hidden="1">0.0001</definedName>
    <definedName name="solver_cvg" localSheetId="2" hidden="1">0.0001</definedName>
    <definedName name="solver_cvg" localSheetId="1" hidden="1">0.0001</definedName>
    <definedName name="solver_cvg" localSheetId="7" hidden="1">0.0001</definedName>
    <definedName name="solver_cvg" localSheetId="8" hidden="1">0.0001</definedName>
    <definedName name="solver_cvg" localSheetId="0" hidden="1">0.0001</definedName>
    <definedName name="solver_cvg" localSheetId="9" hidden="1">0.0001</definedName>
    <definedName name="solver_drv" localSheetId="4" hidden="1">1</definedName>
    <definedName name="solver_drv" localSheetId="3" hidden="1">1</definedName>
    <definedName name="solver_drv" localSheetId="2" hidden="1">1</definedName>
    <definedName name="solver_drv" localSheetId="1" hidden="1">1</definedName>
    <definedName name="solver_drv" localSheetId="7" hidden="1">1</definedName>
    <definedName name="solver_drv" localSheetId="8" hidden="1">1</definedName>
    <definedName name="solver_drv" localSheetId="0" hidden="1">1</definedName>
    <definedName name="solver_drv" localSheetId="9" hidden="1">1</definedName>
    <definedName name="solver_eng" localSheetId="4" hidden="1">1</definedName>
    <definedName name="solver_eng" localSheetId="3" hidden="1">1</definedName>
    <definedName name="solver_eng" localSheetId="2" hidden="1">1</definedName>
    <definedName name="solver_eng" localSheetId="1" hidden="1">1</definedName>
    <definedName name="solver_eng" localSheetId="7" hidden="1">1</definedName>
    <definedName name="solver_eng" localSheetId="8" hidden="1">1</definedName>
    <definedName name="solver_eng" localSheetId="0" hidden="1">1</definedName>
    <definedName name="solver_eng" localSheetId="9" hidden="1">1</definedName>
    <definedName name="solver_est" localSheetId="4" hidden="1">1</definedName>
    <definedName name="solver_est" localSheetId="3" hidden="1">1</definedName>
    <definedName name="solver_est" localSheetId="2" hidden="1">1</definedName>
    <definedName name="solver_est" localSheetId="1" hidden="1">1</definedName>
    <definedName name="solver_est" localSheetId="7" hidden="1">1</definedName>
    <definedName name="solver_est" localSheetId="8" hidden="1">1</definedName>
    <definedName name="solver_est" localSheetId="0" hidden="1">1</definedName>
    <definedName name="solver_est" localSheetId="9" hidden="1">1</definedName>
    <definedName name="solver_itr" localSheetId="4" hidden="1">2147483647</definedName>
    <definedName name="solver_itr" localSheetId="3" hidden="1">2147483647</definedName>
    <definedName name="solver_itr" localSheetId="2" hidden="1">2147483647</definedName>
    <definedName name="solver_itr" localSheetId="1" hidden="1">2147483647</definedName>
    <definedName name="solver_itr" localSheetId="7" hidden="1">2147483647</definedName>
    <definedName name="solver_itr" localSheetId="8" hidden="1">2147483647</definedName>
    <definedName name="solver_itr" localSheetId="0" hidden="1">2147483647</definedName>
    <definedName name="solver_itr" localSheetId="9" hidden="1">2147483647</definedName>
    <definedName name="solver_mip" localSheetId="4" hidden="1">2147483647</definedName>
    <definedName name="solver_mip" localSheetId="3" hidden="1">2147483647</definedName>
    <definedName name="solver_mip" localSheetId="2" hidden="1">2147483647</definedName>
    <definedName name="solver_mip" localSheetId="1" hidden="1">2147483647</definedName>
    <definedName name="solver_mip" localSheetId="7" hidden="1">2147483647</definedName>
    <definedName name="solver_mip" localSheetId="8" hidden="1">2147483647</definedName>
    <definedName name="solver_mip" localSheetId="0" hidden="1">2147483647</definedName>
    <definedName name="solver_mip" localSheetId="9" hidden="1">2147483647</definedName>
    <definedName name="solver_mni" localSheetId="4" hidden="1">30</definedName>
    <definedName name="solver_mni" localSheetId="3" hidden="1">30</definedName>
    <definedName name="solver_mni" localSheetId="2" hidden="1">30</definedName>
    <definedName name="solver_mni" localSheetId="1" hidden="1">30</definedName>
    <definedName name="solver_mni" localSheetId="7" hidden="1">30</definedName>
    <definedName name="solver_mni" localSheetId="8" hidden="1">30</definedName>
    <definedName name="solver_mni" localSheetId="0" hidden="1">30</definedName>
    <definedName name="solver_mni" localSheetId="9" hidden="1">30</definedName>
    <definedName name="solver_mrt" localSheetId="4" hidden="1">0.075</definedName>
    <definedName name="solver_mrt" localSheetId="3" hidden="1">0.075</definedName>
    <definedName name="solver_mrt" localSheetId="2" hidden="1">0.075</definedName>
    <definedName name="solver_mrt" localSheetId="1" hidden="1">0.075</definedName>
    <definedName name="solver_mrt" localSheetId="7" hidden="1">0.075</definedName>
    <definedName name="solver_mrt" localSheetId="8" hidden="1">0.075</definedName>
    <definedName name="solver_mrt" localSheetId="0" hidden="1">0.075</definedName>
    <definedName name="solver_mrt" localSheetId="9" hidden="1">0.075</definedName>
    <definedName name="solver_msl" localSheetId="4" hidden="1">2</definedName>
    <definedName name="solver_msl" localSheetId="3" hidden="1">2</definedName>
    <definedName name="solver_msl" localSheetId="2" hidden="1">2</definedName>
    <definedName name="solver_msl" localSheetId="1" hidden="1">2</definedName>
    <definedName name="solver_msl" localSheetId="7" hidden="1">2</definedName>
    <definedName name="solver_msl" localSheetId="8" hidden="1">2</definedName>
    <definedName name="solver_msl" localSheetId="0" hidden="1">2</definedName>
    <definedName name="solver_msl" localSheetId="9" hidden="1">2</definedName>
    <definedName name="solver_neg" localSheetId="4" hidden="1">1</definedName>
    <definedName name="solver_neg" localSheetId="3" hidden="1">2</definedName>
    <definedName name="solver_neg" localSheetId="2" hidden="1">2</definedName>
    <definedName name="solver_neg" localSheetId="1" hidden="1">2</definedName>
    <definedName name="solver_neg" localSheetId="7" hidden="1">2</definedName>
    <definedName name="solver_neg" localSheetId="8" hidden="1">2</definedName>
    <definedName name="solver_neg" localSheetId="0" hidden="1">2</definedName>
    <definedName name="solver_neg" localSheetId="9" hidden="1">2</definedName>
    <definedName name="solver_nod" localSheetId="4" hidden="1">2147483647</definedName>
    <definedName name="solver_nod" localSheetId="3" hidden="1">2147483647</definedName>
    <definedName name="solver_nod" localSheetId="2" hidden="1">2147483647</definedName>
    <definedName name="solver_nod" localSheetId="1" hidden="1">2147483647</definedName>
    <definedName name="solver_nod" localSheetId="7" hidden="1">2147483647</definedName>
    <definedName name="solver_nod" localSheetId="8" hidden="1">2147483647</definedName>
    <definedName name="solver_nod" localSheetId="0" hidden="1">2147483647</definedName>
    <definedName name="solver_nod" localSheetId="9" hidden="1">2147483647</definedName>
    <definedName name="solver_num" localSheetId="4" hidden="1">0</definedName>
    <definedName name="solver_num" localSheetId="3" hidden="1">0</definedName>
    <definedName name="solver_num" localSheetId="2" hidden="1">0</definedName>
    <definedName name="solver_num" localSheetId="1" hidden="1">0</definedName>
    <definedName name="solver_num" localSheetId="7" hidden="1">0</definedName>
    <definedName name="solver_num" localSheetId="8" hidden="1">0</definedName>
    <definedName name="solver_num" localSheetId="0" hidden="1">0</definedName>
    <definedName name="solver_num" localSheetId="9" hidden="1">0</definedName>
    <definedName name="solver_nwt" localSheetId="4" hidden="1">1</definedName>
    <definedName name="solver_nwt" localSheetId="3" hidden="1">1</definedName>
    <definedName name="solver_nwt" localSheetId="2" hidden="1">1</definedName>
    <definedName name="solver_nwt" localSheetId="1" hidden="1">1</definedName>
    <definedName name="solver_nwt" localSheetId="7" hidden="1">1</definedName>
    <definedName name="solver_nwt" localSheetId="8" hidden="1">1</definedName>
    <definedName name="solver_nwt" localSheetId="0" hidden="1">1</definedName>
    <definedName name="solver_nwt" localSheetId="9" hidden="1">1</definedName>
    <definedName name="solver_opt" localSheetId="4" hidden="1">Blad1!$G$1</definedName>
    <definedName name="solver_opt" localSheetId="3" hidden="1">'Blad1 (2)'!$H$1</definedName>
    <definedName name="solver_opt" localSheetId="2" hidden="1">'Blad1 (3)'!$G$1</definedName>
    <definedName name="solver_opt" localSheetId="1" hidden="1">'Blad1 (netjes)'!$G$1</definedName>
    <definedName name="solver_opt" localSheetId="7" hidden="1">'Blad1 (netjes) (2)'!$I$1</definedName>
    <definedName name="solver_opt" localSheetId="8" hidden="1">'Blad1 (netjes) (3)'!$J$1</definedName>
    <definedName name="solver_opt" localSheetId="0" hidden="1">'Blad1 (test)'!$H$1</definedName>
    <definedName name="solver_opt" localSheetId="9" hidden="1">'Netjes voor Word (scraps)'!$H$1</definedName>
    <definedName name="solver_pre" localSheetId="4" hidden="1">0.000001</definedName>
    <definedName name="solver_pre" localSheetId="3" hidden="1">0.000001</definedName>
    <definedName name="solver_pre" localSheetId="2" hidden="1">0.000001</definedName>
    <definedName name="solver_pre" localSheetId="1" hidden="1">0.000001</definedName>
    <definedName name="solver_pre" localSheetId="7" hidden="1">0.000001</definedName>
    <definedName name="solver_pre" localSheetId="8" hidden="1">0.000001</definedName>
    <definedName name="solver_pre" localSheetId="0" hidden="1">0.000001</definedName>
    <definedName name="solver_pre" localSheetId="9" hidden="1">0.000001</definedName>
    <definedName name="solver_rbv" localSheetId="4" hidden="1">1</definedName>
    <definedName name="solver_rbv" localSheetId="3" hidden="1">1</definedName>
    <definedName name="solver_rbv" localSheetId="2" hidden="1">1</definedName>
    <definedName name="solver_rbv" localSheetId="1" hidden="1">1</definedName>
    <definedName name="solver_rbv" localSheetId="7" hidden="1">1</definedName>
    <definedName name="solver_rbv" localSheetId="8" hidden="1">1</definedName>
    <definedName name="solver_rbv" localSheetId="0" hidden="1">1</definedName>
    <definedName name="solver_rbv" localSheetId="9" hidden="1">1</definedName>
    <definedName name="solver_rlx" localSheetId="4" hidden="1">2</definedName>
    <definedName name="solver_rlx" localSheetId="3" hidden="1">2</definedName>
    <definedName name="solver_rlx" localSheetId="2" hidden="1">2</definedName>
    <definedName name="solver_rlx" localSheetId="1" hidden="1">2</definedName>
    <definedName name="solver_rlx" localSheetId="7" hidden="1">2</definedName>
    <definedName name="solver_rlx" localSheetId="8" hidden="1">2</definedName>
    <definedName name="solver_rlx" localSheetId="0" hidden="1">2</definedName>
    <definedName name="solver_rlx" localSheetId="9" hidden="1">2</definedName>
    <definedName name="solver_rsd" localSheetId="4" hidden="1">0</definedName>
    <definedName name="solver_rsd" localSheetId="3" hidden="1">0</definedName>
    <definedName name="solver_rsd" localSheetId="2" hidden="1">0</definedName>
    <definedName name="solver_rsd" localSheetId="1" hidden="1">0</definedName>
    <definedName name="solver_rsd" localSheetId="7" hidden="1">0</definedName>
    <definedName name="solver_rsd" localSheetId="8" hidden="1">0</definedName>
    <definedName name="solver_rsd" localSheetId="0" hidden="1">0</definedName>
    <definedName name="solver_rsd" localSheetId="9" hidden="1">0</definedName>
    <definedName name="solver_scl" localSheetId="4" hidden="1">1</definedName>
    <definedName name="solver_scl" localSheetId="3" hidden="1">1</definedName>
    <definedName name="solver_scl" localSheetId="2" hidden="1">1</definedName>
    <definedName name="solver_scl" localSheetId="1" hidden="1">1</definedName>
    <definedName name="solver_scl" localSheetId="7" hidden="1">1</definedName>
    <definedName name="solver_scl" localSheetId="8" hidden="1">1</definedName>
    <definedName name="solver_scl" localSheetId="0" hidden="1">1</definedName>
    <definedName name="solver_scl" localSheetId="9" hidden="1">1</definedName>
    <definedName name="solver_sho" localSheetId="4" hidden="1">2</definedName>
    <definedName name="solver_sho" localSheetId="3" hidden="1">2</definedName>
    <definedName name="solver_sho" localSheetId="2" hidden="1">2</definedName>
    <definedName name="solver_sho" localSheetId="1" hidden="1">2</definedName>
    <definedName name="solver_sho" localSheetId="7" hidden="1">2</definedName>
    <definedName name="solver_sho" localSheetId="8" hidden="1">2</definedName>
    <definedName name="solver_sho" localSheetId="0" hidden="1">2</definedName>
    <definedName name="solver_sho" localSheetId="9" hidden="1">2</definedName>
    <definedName name="solver_ssz" localSheetId="4" hidden="1">100</definedName>
    <definedName name="solver_ssz" localSheetId="3" hidden="1">100</definedName>
    <definedName name="solver_ssz" localSheetId="2" hidden="1">100</definedName>
    <definedName name="solver_ssz" localSheetId="1" hidden="1">100</definedName>
    <definedName name="solver_ssz" localSheetId="7" hidden="1">100</definedName>
    <definedName name="solver_ssz" localSheetId="8" hidden="1">100</definedName>
    <definedName name="solver_ssz" localSheetId="0" hidden="1">100</definedName>
    <definedName name="solver_ssz" localSheetId="9" hidden="1">100</definedName>
    <definedName name="solver_tim" localSheetId="4" hidden="1">2147483647</definedName>
    <definedName name="solver_tim" localSheetId="3" hidden="1">2147483647</definedName>
    <definedName name="solver_tim" localSheetId="2" hidden="1">2147483647</definedName>
    <definedName name="solver_tim" localSheetId="1" hidden="1">2147483647</definedName>
    <definedName name="solver_tim" localSheetId="7" hidden="1">2147483647</definedName>
    <definedName name="solver_tim" localSheetId="8" hidden="1">2147483647</definedName>
    <definedName name="solver_tim" localSheetId="0" hidden="1">2147483647</definedName>
    <definedName name="solver_tim" localSheetId="9" hidden="1">2147483647</definedName>
    <definedName name="solver_tol" localSheetId="4" hidden="1">0.01</definedName>
    <definedName name="solver_tol" localSheetId="3" hidden="1">0.01</definedName>
    <definedName name="solver_tol" localSheetId="2" hidden="1">0.01</definedName>
    <definedName name="solver_tol" localSheetId="1" hidden="1">0.01</definedName>
    <definedName name="solver_tol" localSheetId="7" hidden="1">0.01</definedName>
    <definedName name="solver_tol" localSheetId="8" hidden="1">0.01</definedName>
    <definedName name="solver_tol" localSheetId="0" hidden="1">0.01</definedName>
    <definedName name="solver_tol" localSheetId="9" hidden="1">0.01</definedName>
    <definedName name="solver_typ" localSheetId="4" hidden="1">2</definedName>
    <definedName name="solver_typ" localSheetId="3" hidden="1">2</definedName>
    <definedName name="solver_typ" localSheetId="2" hidden="1">2</definedName>
    <definedName name="solver_typ" localSheetId="1" hidden="1">2</definedName>
    <definedName name="solver_typ" localSheetId="7" hidden="1">3</definedName>
    <definedName name="solver_typ" localSheetId="8" hidden="1">3</definedName>
    <definedName name="solver_typ" localSheetId="0" hidden="1">2</definedName>
    <definedName name="solver_typ" localSheetId="9" hidden="1">3</definedName>
    <definedName name="solver_val" localSheetId="4" hidden="1">0</definedName>
    <definedName name="solver_val" localSheetId="3" hidden="1">0</definedName>
    <definedName name="solver_val" localSheetId="2" hidden="1">0</definedName>
    <definedName name="solver_val" localSheetId="1" hidden="1">0</definedName>
    <definedName name="solver_val" localSheetId="7" hidden="1">0</definedName>
    <definedName name="solver_val" localSheetId="8" hidden="1">0</definedName>
    <definedName name="solver_val" localSheetId="0" hidden="1">0</definedName>
    <definedName name="solver_val" localSheetId="9" hidden="1">0</definedName>
    <definedName name="solver_ver" localSheetId="4" hidden="1">3</definedName>
    <definedName name="solver_ver" localSheetId="3" hidden="1">3</definedName>
    <definedName name="solver_ver" localSheetId="2" hidden="1">3</definedName>
    <definedName name="solver_ver" localSheetId="1" hidden="1">3</definedName>
    <definedName name="solver_ver" localSheetId="7" hidden="1">3</definedName>
    <definedName name="solver_ver" localSheetId="8" hidden="1">3</definedName>
    <definedName name="solver_ver" localSheetId="0" hidden="1">3</definedName>
    <definedName name="solver_ver" localSheetId="9" hidden="1">3</definedName>
  </definedNames>
  <calcPr calcId="145621"/>
</workbook>
</file>

<file path=xl/calcChain.xml><?xml version="1.0" encoding="utf-8"?>
<calcChain xmlns="http://schemas.openxmlformats.org/spreadsheetml/2006/main">
  <c r="H4" i="10" l="1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3" i="10"/>
  <c r="E66" i="10"/>
  <c r="C66" i="10"/>
  <c r="F66" i="10" s="1"/>
  <c r="G66" i="10" s="1"/>
  <c r="E65" i="10"/>
  <c r="C65" i="10"/>
  <c r="E64" i="10"/>
  <c r="C64" i="10"/>
  <c r="F64" i="10" s="1"/>
  <c r="G64" i="10" s="1"/>
  <c r="E63" i="10"/>
  <c r="C63" i="10"/>
  <c r="E62" i="10"/>
  <c r="C62" i="10"/>
  <c r="F62" i="10" s="1"/>
  <c r="G62" i="10" s="1"/>
  <c r="E61" i="10"/>
  <c r="C61" i="10"/>
  <c r="E60" i="10"/>
  <c r="C60" i="10"/>
  <c r="F60" i="10" s="1"/>
  <c r="G60" i="10" s="1"/>
  <c r="E59" i="10"/>
  <c r="C59" i="10"/>
  <c r="F59" i="10" s="1"/>
  <c r="G59" i="10" s="1"/>
  <c r="E58" i="10"/>
  <c r="C58" i="10"/>
  <c r="F58" i="10" s="1"/>
  <c r="G58" i="10" s="1"/>
  <c r="E57" i="10"/>
  <c r="C57" i="10"/>
  <c r="E56" i="10"/>
  <c r="C56" i="10"/>
  <c r="F56" i="10" s="1"/>
  <c r="G56" i="10" s="1"/>
  <c r="E55" i="10"/>
  <c r="C55" i="10"/>
  <c r="F55" i="10" s="1"/>
  <c r="G55" i="10" s="1"/>
  <c r="E54" i="10"/>
  <c r="C54" i="10"/>
  <c r="F54" i="10" s="1"/>
  <c r="G54" i="10" s="1"/>
  <c r="E53" i="10"/>
  <c r="C53" i="10"/>
  <c r="E52" i="10"/>
  <c r="C52" i="10"/>
  <c r="F52" i="10" s="1"/>
  <c r="G52" i="10" s="1"/>
  <c r="E51" i="10"/>
  <c r="C51" i="10"/>
  <c r="F51" i="10" s="1"/>
  <c r="G51" i="10" s="1"/>
  <c r="E50" i="10"/>
  <c r="C50" i="10"/>
  <c r="F50" i="10" s="1"/>
  <c r="G50" i="10" s="1"/>
  <c r="E49" i="10"/>
  <c r="C49" i="10"/>
  <c r="E48" i="10"/>
  <c r="C48" i="10"/>
  <c r="F48" i="10" s="1"/>
  <c r="G48" i="10" s="1"/>
  <c r="E47" i="10"/>
  <c r="C47" i="10"/>
  <c r="F47" i="10" s="1"/>
  <c r="G47" i="10" s="1"/>
  <c r="E46" i="10"/>
  <c r="C46" i="10"/>
  <c r="F46" i="10" s="1"/>
  <c r="G46" i="10" s="1"/>
  <c r="E45" i="10"/>
  <c r="C45" i="10"/>
  <c r="E44" i="10"/>
  <c r="C44" i="10"/>
  <c r="F44" i="10" s="1"/>
  <c r="G44" i="10" s="1"/>
  <c r="E43" i="10"/>
  <c r="C43" i="10"/>
  <c r="F43" i="10" s="1"/>
  <c r="G43" i="10" s="1"/>
  <c r="E42" i="10"/>
  <c r="C42" i="10"/>
  <c r="E41" i="10"/>
  <c r="C41" i="10"/>
  <c r="E40" i="10"/>
  <c r="C40" i="10"/>
  <c r="E39" i="10"/>
  <c r="C39" i="10"/>
  <c r="F39" i="10" s="1"/>
  <c r="G39" i="10" s="1"/>
  <c r="E38" i="10"/>
  <c r="C38" i="10"/>
  <c r="F38" i="10" s="1"/>
  <c r="G38" i="10" s="1"/>
  <c r="E37" i="10"/>
  <c r="C37" i="10"/>
  <c r="E36" i="10"/>
  <c r="C36" i="10"/>
  <c r="F36" i="10" s="1"/>
  <c r="G36" i="10" s="1"/>
  <c r="E35" i="10"/>
  <c r="C35" i="10"/>
  <c r="F35" i="10" s="1"/>
  <c r="G35" i="10" s="1"/>
  <c r="E34" i="10"/>
  <c r="C34" i="10"/>
  <c r="F34" i="10" s="1"/>
  <c r="G34" i="10" s="1"/>
  <c r="E33" i="10"/>
  <c r="C33" i="10"/>
  <c r="E32" i="10"/>
  <c r="C32" i="10"/>
  <c r="F32" i="10" s="1"/>
  <c r="G32" i="10" s="1"/>
  <c r="E31" i="10"/>
  <c r="C31" i="10"/>
  <c r="E30" i="10"/>
  <c r="C30" i="10"/>
  <c r="E29" i="10"/>
  <c r="C29" i="10"/>
  <c r="E28" i="10"/>
  <c r="C28" i="10"/>
  <c r="F28" i="10" s="1"/>
  <c r="G28" i="10" s="1"/>
  <c r="E27" i="10"/>
  <c r="C27" i="10"/>
  <c r="E26" i="10"/>
  <c r="C26" i="10"/>
  <c r="F26" i="10" s="1"/>
  <c r="G26" i="10" s="1"/>
  <c r="E25" i="10"/>
  <c r="C25" i="10"/>
  <c r="E24" i="10"/>
  <c r="C24" i="10"/>
  <c r="F24" i="10" s="1"/>
  <c r="G24" i="10" s="1"/>
  <c r="E23" i="10"/>
  <c r="C23" i="10"/>
  <c r="F23" i="10" s="1"/>
  <c r="G23" i="10" s="1"/>
  <c r="E22" i="10"/>
  <c r="C22" i="10"/>
  <c r="E21" i="10"/>
  <c r="C21" i="10"/>
  <c r="E20" i="10"/>
  <c r="C20" i="10"/>
  <c r="E19" i="10"/>
  <c r="C19" i="10"/>
  <c r="E18" i="10"/>
  <c r="C18" i="10"/>
  <c r="E17" i="10"/>
  <c r="C17" i="10"/>
  <c r="E16" i="10"/>
  <c r="C16" i="10"/>
  <c r="E15" i="10"/>
  <c r="C15" i="10"/>
  <c r="E14" i="10"/>
  <c r="C14" i="10"/>
  <c r="E13" i="10"/>
  <c r="C13" i="10"/>
  <c r="E12" i="10"/>
  <c r="C12" i="10"/>
  <c r="E11" i="10"/>
  <c r="C11" i="10"/>
  <c r="E10" i="10"/>
  <c r="C10" i="10"/>
  <c r="E9" i="10"/>
  <c r="C9" i="10"/>
  <c r="E8" i="10"/>
  <c r="C8" i="10"/>
  <c r="E7" i="10"/>
  <c r="C7" i="10"/>
  <c r="E6" i="10"/>
  <c r="C6" i="10"/>
  <c r="E5" i="10"/>
  <c r="C5" i="10"/>
  <c r="E4" i="10"/>
  <c r="C4" i="10"/>
  <c r="E3" i="10"/>
  <c r="C3" i="10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3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F63" i="10" l="1"/>
  <c r="G63" i="10" s="1"/>
  <c r="F8" i="10"/>
  <c r="G8" i="10" s="1"/>
  <c r="F16" i="10"/>
  <c r="G16" i="10" s="1"/>
  <c r="F9" i="10"/>
  <c r="G9" i="10" s="1"/>
  <c r="F13" i="10"/>
  <c r="G13" i="10" s="1"/>
  <c r="F29" i="10"/>
  <c r="G29" i="10" s="1"/>
  <c r="F33" i="10"/>
  <c r="G33" i="10" s="1"/>
  <c r="F37" i="10"/>
  <c r="G37" i="10" s="1"/>
  <c r="F45" i="10"/>
  <c r="G45" i="10" s="1"/>
  <c r="F49" i="10"/>
  <c r="G49" i="10" s="1"/>
  <c r="F53" i="10"/>
  <c r="G53" i="10" s="1"/>
  <c r="F57" i="10"/>
  <c r="G57" i="10" s="1"/>
  <c r="F61" i="10"/>
  <c r="G61" i="10" s="1"/>
  <c r="F65" i="10"/>
  <c r="G65" i="10" s="1"/>
  <c r="F10" i="10"/>
  <c r="G10" i="10" s="1"/>
  <c r="F5" i="10"/>
  <c r="G5" i="10" s="1"/>
  <c r="F27" i="10"/>
  <c r="G27" i="10" s="1"/>
  <c r="F30" i="10"/>
  <c r="G30" i="10" s="1"/>
  <c r="F40" i="10"/>
  <c r="G40" i="10" s="1"/>
  <c r="F17" i="10"/>
  <c r="G17" i="10" s="1"/>
  <c r="F21" i="10"/>
  <c r="G21" i="10" s="1"/>
  <c r="F31" i="10"/>
  <c r="G31" i="10" s="1"/>
  <c r="F41" i="10"/>
  <c r="G41" i="10" s="1"/>
  <c r="F18" i="10"/>
  <c r="G18" i="10" s="1"/>
  <c r="F25" i="10"/>
  <c r="G25" i="10" s="1"/>
  <c r="F42" i="10"/>
  <c r="G42" i="10" s="1"/>
  <c r="F7" i="10"/>
  <c r="G7" i="10" s="1"/>
  <c r="F15" i="10"/>
  <c r="G15" i="10" s="1"/>
  <c r="F3" i="10"/>
  <c r="G3" i="10" s="1"/>
  <c r="F11" i="10"/>
  <c r="G11" i="10" s="1"/>
  <c r="F19" i="10"/>
  <c r="G19" i="10" s="1"/>
  <c r="F6" i="10"/>
  <c r="G6" i="10" s="1"/>
  <c r="F14" i="10"/>
  <c r="G14" i="10" s="1"/>
  <c r="F22" i="10"/>
  <c r="G22" i="10" s="1"/>
  <c r="F4" i="10"/>
  <c r="G4" i="10" s="1"/>
  <c r="F12" i="10"/>
  <c r="G12" i="10" s="1"/>
  <c r="F20" i="10"/>
  <c r="G20" i="10" s="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G1" i="6"/>
  <c r="F5" i="9"/>
  <c r="G5" i="9" s="1"/>
  <c r="H5" i="9" s="1"/>
  <c r="J5" i="9" s="1"/>
  <c r="F18" i="9"/>
  <c r="G18" i="9" s="1"/>
  <c r="H18" i="9" s="1"/>
  <c r="J18" i="9" s="1"/>
  <c r="F4" i="9"/>
  <c r="G4" i="9" s="1"/>
  <c r="H4" i="9" s="1"/>
  <c r="J4" i="9" s="1"/>
  <c r="F6" i="9"/>
  <c r="G6" i="9" s="1"/>
  <c r="H6" i="9" s="1"/>
  <c r="J6" i="9" s="1"/>
  <c r="F7" i="9"/>
  <c r="G7" i="9" s="1"/>
  <c r="H7" i="9" s="1"/>
  <c r="J7" i="9" s="1"/>
  <c r="F12" i="9"/>
  <c r="G12" i="9" s="1"/>
  <c r="H12" i="9" s="1"/>
  <c r="J12" i="9" s="1"/>
  <c r="F14" i="9"/>
  <c r="G14" i="9" s="1"/>
  <c r="H14" i="9" s="1"/>
  <c r="J14" i="9" s="1"/>
  <c r="F16" i="9"/>
  <c r="G16" i="9" s="1"/>
  <c r="H16" i="9" s="1"/>
  <c r="J16" i="9" s="1"/>
  <c r="F22" i="9"/>
  <c r="G22" i="9" s="1"/>
  <c r="H22" i="9" s="1"/>
  <c r="J22" i="9" s="1"/>
  <c r="F23" i="9"/>
  <c r="G23" i="9" s="1"/>
  <c r="H23" i="9" s="1"/>
  <c r="J23" i="9" s="1"/>
  <c r="F27" i="9"/>
  <c r="G27" i="9" s="1"/>
  <c r="H27" i="9" s="1"/>
  <c r="J27" i="9" s="1"/>
  <c r="F30" i="9"/>
  <c r="G30" i="9" s="1"/>
  <c r="H30" i="9" s="1"/>
  <c r="J30" i="9" s="1"/>
  <c r="F34" i="9"/>
  <c r="G34" i="9" s="1"/>
  <c r="H34" i="9" s="1"/>
  <c r="J34" i="9" s="1"/>
  <c r="F35" i="9"/>
  <c r="G35" i="9" s="1"/>
  <c r="H35" i="9" s="1"/>
  <c r="J35" i="9" s="1"/>
  <c r="F40" i="9"/>
  <c r="G40" i="9" s="1"/>
  <c r="H40" i="9" s="1"/>
  <c r="J40" i="9" s="1"/>
  <c r="F43" i="9"/>
  <c r="G43" i="9" s="1"/>
  <c r="H43" i="9" s="1"/>
  <c r="J43" i="9" s="1"/>
  <c r="F44" i="9"/>
  <c r="G44" i="9" s="1"/>
  <c r="H44" i="9" s="1"/>
  <c r="J44" i="9" s="1"/>
  <c r="F50" i="9"/>
  <c r="G50" i="9" s="1"/>
  <c r="H50" i="9" s="1"/>
  <c r="J50" i="9" s="1"/>
  <c r="F51" i="9"/>
  <c r="G51" i="9" s="1"/>
  <c r="H51" i="9" s="1"/>
  <c r="J51" i="9" s="1"/>
  <c r="F55" i="9"/>
  <c r="G55" i="9" s="1"/>
  <c r="H55" i="9" s="1"/>
  <c r="J55" i="9" s="1"/>
  <c r="F58" i="9"/>
  <c r="G58" i="9" s="1"/>
  <c r="H58" i="9" s="1"/>
  <c r="J58" i="9" s="1"/>
  <c r="F60" i="9"/>
  <c r="G60" i="9" s="1"/>
  <c r="H60" i="9" s="1"/>
  <c r="J60" i="9" s="1"/>
  <c r="F62" i="9"/>
  <c r="G62" i="9" s="1"/>
  <c r="H62" i="9" s="1"/>
  <c r="J62" i="9" s="1"/>
  <c r="F66" i="9"/>
  <c r="G66" i="9" s="1"/>
  <c r="H66" i="9" s="1"/>
  <c r="J66" i="9" s="1"/>
  <c r="F3" i="9"/>
  <c r="G3" i="9" s="1"/>
  <c r="H3" i="9" s="1"/>
  <c r="J3" i="9" s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E19" i="9" s="1"/>
  <c r="D20" i="9"/>
  <c r="D21" i="9"/>
  <c r="D22" i="9"/>
  <c r="D23" i="9"/>
  <c r="E23" i="9" s="1"/>
  <c r="D24" i="9"/>
  <c r="D25" i="9"/>
  <c r="D26" i="9"/>
  <c r="D27" i="9"/>
  <c r="E27" i="9" s="1"/>
  <c r="D28" i="9"/>
  <c r="D29" i="9"/>
  <c r="D30" i="9"/>
  <c r="D31" i="9"/>
  <c r="D32" i="9"/>
  <c r="D33" i="9"/>
  <c r="D34" i="9"/>
  <c r="D35" i="9"/>
  <c r="E35" i="9" s="1"/>
  <c r="D36" i="9"/>
  <c r="D37" i="9"/>
  <c r="D38" i="9"/>
  <c r="D39" i="9"/>
  <c r="E39" i="9" s="1"/>
  <c r="D40" i="9"/>
  <c r="D41" i="9"/>
  <c r="E41" i="9" s="1"/>
  <c r="D42" i="9"/>
  <c r="D43" i="9"/>
  <c r="E43" i="9" s="1"/>
  <c r="D44" i="9"/>
  <c r="D45" i="9"/>
  <c r="D46" i="9"/>
  <c r="D47" i="9"/>
  <c r="E47" i="9" s="1"/>
  <c r="D48" i="9"/>
  <c r="D49" i="9"/>
  <c r="E49" i="9" s="1"/>
  <c r="D50" i="9"/>
  <c r="D51" i="9"/>
  <c r="E51" i="9" s="1"/>
  <c r="D52" i="9"/>
  <c r="D53" i="9"/>
  <c r="D54" i="9"/>
  <c r="D55" i="9"/>
  <c r="E55" i="9" s="1"/>
  <c r="D56" i="9"/>
  <c r="D57" i="9"/>
  <c r="E57" i="9" s="1"/>
  <c r="D58" i="9"/>
  <c r="D59" i="9"/>
  <c r="E59" i="9" s="1"/>
  <c r="D60" i="9"/>
  <c r="D61" i="9"/>
  <c r="D62" i="9"/>
  <c r="D63" i="9"/>
  <c r="E63" i="9" s="1"/>
  <c r="D64" i="9"/>
  <c r="D65" i="9"/>
  <c r="E65" i="9" s="1"/>
  <c r="D66" i="9"/>
  <c r="D3" i="9"/>
  <c r="J2" i="8"/>
  <c r="C5" i="8" s="1"/>
  <c r="I5" i="8" s="1"/>
  <c r="E33" i="9"/>
  <c r="E31" i="9"/>
  <c r="E25" i="9"/>
  <c r="C4" i="8"/>
  <c r="C6" i="8"/>
  <c r="C7" i="8"/>
  <c r="C8" i="8"/>
  <c r="C10" i="8"/>
  <c r="C11" i="8"/>
  <c r="I11" i="8" s="1"/>
  <c r="C12" i="8"/>
  <c r="I12" i="8" s="1"/>
  <c r="C14" i="8"/>
  <c r="I14" i="8" s="1"/>
  <c r="C15" i="8"/>
  <c r="C16" i="8"/>
  <c r="C18" i="8"/>
  <c r="C19" i="8"/>
  <c r="C20" i="8"/>
  <c r="C22" i="8"/>
  <c r="I22" i="8" s="1"/>
  <c r="C23" i="8"/>
  <c r="I23" i="8" s="1"/>
  <c r="C24" i="8"/>
  <c r="I24" i="8" s="1"/>
  <c r="C26" i="8"/>
  <c r="C27" i="8"/>
  <c r="I27" i="8" s="1"/>
  <c r="C28" i="8"/>
  <c r="I28" i="8" s="1"/>
  <c r="C30" i="8"/>
  <c r="I30" i="8" s="1"/>
  <c r="C31" i="8"/>
  <c r="C32" i="8"/>
  <c r="C34" i="8"/>
  <c r="C35" i="8"/>
  <c r="C36" i="8"/>
  <c r="C38" i="8"/>
  <c r="I38" i="8" s="1"/>
  <c r="C39" i="8"/>
  <c r="I39" i="8" s="1"/>
  <c r="C40" i="8"/>
  <c r="I40" i="8" s="1"/>
  <c r="C42" i="8"/>
  <c r="C43" i="8"/>
  <c r="I43" i="8" s="1"/>
  <c r="C44" i="8"/>
  <c r="C46" i="8"/>
  <c r="I46" i="8" s="1"/>
  <c r="C47" i="8"/>
  <c r="I47" i="8" s="1"/>
  <c r="C48" i="8"/>
  <c r="I48" i="8" s="1"/>
  <c r="C50" i="8"/>
  <c r="C51" i="8"/>
  <c r="C52" i="8"/>
  <c r="I52" i="8" s="1"/>
  <c r="C54" i="8"/>
  <c r="I54" i="8" s="1"/>
  <c r="C55" i="8"/>
  <c r="I55" i="8" s="1"/>
  <c r="C56" i="8"/>
  <c r="I56" i="8" s="1"/>
  <c r="C58" i="8"/>
  <c r="C59" i="8"/>
  <c r="I59" i="8" s="1"/>
  <c r="C60" i="8"/>
  <c r="C62" i="8"/>
  <c r="I62" i="8" s="1"/>
  <c r="C63" i="8"/>
  <c r="I63" i="8" s="1"/>
  <c r="C64" i="8"/>
  <c r="I64" i="8" s="1"/>
  <c r="C66" i="8"/>
  <c r="C3" i="8"/>
  <c r="D3" i="8" s="1"/>
  <c r="E3" i="8" s="1"/>
  <c r="I4" i="8"/>
  <c r="I6" i="8"/>
  <c r="I7" i="8"/>
  <c r="I8" i="8"/>
  <c r="I15" i="8"/>
  <c r="I16" i="8"/>
  <c r="I18" i="8"/>
  <c r="I19" i="8"/>
  <c r="I20" i="8"/>
  <c r="I26" i="8"/>
  <c r="I31" i="8"/>
  <c r="I32" i="8"/>
  <c r="D34" i="8"/>
  <c r="I35" i="8"/>
  <c r="I36" i="8"/>
  <c r="I44" i="8"/>
  <c r="I50" i="8"/>
  <c r="I51" i="8"/>
  <c r="I58" i="8"/>
  <c r="I60" i="8"/>
  <c r="I66" i="8"/>
  <c r="I10" i="8"/>
  <c r="I42" i="8"/>
  <c r="C3" i="6"/>
  <c r="F63" i="9" l="1"/>
  <c r="G63" i="9" s="1"/>
  <c r="H63" i="9" s="1"/>
  <c r="J63" i="9" s="1"/>
  <c r="F48" i="9"/>
  <c r="G48" i="9" s="1"/>
  <c r="H48" i="9" s="1"/>
  <c r="J48" i="9" s="1"/>
  <c r="F28" i="9"/>
  <c r="G28" i="9" s="1"/>
  <c r="H28" i="9" s="1"/>
  <c r="J28" i="9" s="1"/>
  <c r="F8" i="9"/>
  <c r="G8" i="9" s="1"/>
  <c r="H8" i="9" s="1"/>
  <c r="J8" i="9" s="1"/>
  <c r="F56" i="9"/>
  <c r="G56" i="9" s="1"/>
  <c r="H56" i="9" s="1"/>
  <c r="J56" i="9" s="1"/>
  <c r="F38" i="9"/>
  <c r="G38" i="9" s="1"/>
  <c r="H38" i="9" s="1"/>
  <c r="J38" i="9" s="1"/>
  <c r="F19" i="9"/>
  <c r="G19" i="9" s="1"/>
  <c r="H19" i="9" s="1"/>
  <c r="J19" i="9" s="1"/>
  <c r="F64" i="9"/>
  <c r="G64" i="9" s="1"/>
  <c r="H64" i="9" s="1"/>
  <c r="J64" i="9" s="1"/>
  <c r="F54" i="9"/>
  <c r="G54" i="9" s="1"/>
  <c r="H54" i="9" s="1"/>
  <c r="J54" i="9" s="1"/>
  <c r="F39" i="9"/>
  <c r="G39" i="9" s="1"/>
  <c r="H39" i="9" s="1"/>
  <c r="J39" i="9" s="1"/>
  <c r="F24" i="9"/>
  <c r="G24" i="9" s="1"/>
  <c r="H24" i="9" s="1"/>
  <c r="J24" i="9" s="1"/>
  <c r="F11" i="9"/>
  <c r="G11" i="9" s="1"/>
  <c r="H11" i="9" s="1"/>
  <c r="J11" i="9" s="1"/>
  <c r="F59" i="9"/>
  <c r="G59" i="9" s="1"/>
  <c r="H59" i="9" s="1"/>
  <c r="J59" i="9" s="1"/>
  <c r="F46" i="9"/>
  <c r="G46" i="9" s="1"/>
  <c r="H46" i="9" s="1"/>
  <c r="J46" i="9" s="1"/>
  <c r="F32" i="9"/>
  <c r="G32" i="9" s="1"/>
  <c r="H32" i="9" s="1"/>
  <c r="J32" i="9" s="1"/>
  <c r="F52" i="9"/>
  <c r="G52" i="9" s="1"/>
  <c r="H52" i="9" s="1"/>
  <c r="J52" i="9" s="1"/>
  <c r="F42" i="9"/>
  <c r="G42" i="9" s="1"/>
  <c r="H42" i="9" s="1"/>
  <c r="J42" i="9" s="1"/>
  <c r="F31" i="9"/>
  <c r="G31" i="9" s="1"/>
  <c r="H31" i="9" s="1"/>
  <c r="J31" i="9" s="1"/>
  <c r="F20" i="9"/>
  <c r="G20" i="9" s="1"/>
  <c r="H20" i="9" s="1"/>
  <c r="J20" i="9" s="1"/>
  <c r="F10" i="9"/>
  <c r="G10" i="9" s="1"/>
  <c r="H10" i="9" s="1"/>
  <c r="J10" i="9" s="1"/>
  <c r="F47" i="9"/>
  <c r="G47" i="9" s="1"/>
  <c r="H47" i="9" s="1"/>
  <c r="J47" i="9" s="1"/>
  <c r="F36" i="9"/>
  <c r="G36" i="9" s="1"/>
  <c r="H36" i="9" s="1"/>
  <c r="J36" i="9" s="1"/>
  <c r="F26" i="9"/>
  <c r="G26" i="9" s="1"/>
  <c r="H26" i="9" s="1"/>
  <c r="J26" i="9" s="1"/>
  <c r="F15" i="9"/>
  <c r="G15" i="9" s="1"/>
  <c r="H15" i="9" s="1"/>
  <c r="J15" i="9" s="1"/>
  <c r="F65" i="9"/>
  <c r="G65" i="9" s="1"/>
  <c r="H65" i="9" s="1"/>
  <c r="J65" i="9" s="1"/>
  <c r="F57" i="9"/>
  <c r="G57" i="9" s="1"/>
  <c r="H57" i="9" s="1"/>
  <c r="J57" i="9" s="1"/>
  <c r="F49" i="9"/>
  <c r="G49" i="9" s="1"/>
  <c r="H49" i="9" s="1"/>
  <c r="J49" i="9" s="1"/>
  <c r="F41" i="9"/>
  <c r="G41" i="9" s="1"/>
  <c r="H41" i="9" s="1"/>
  <c r="J41" i="9" s="1"/>
  <c r="F33" i="9"/>
  <c r="G33" i="9" s="1"/>
  <c r="H33" i="9" s="1"/>
  <c r="J33" i="9" s="1"/>
  <c r="F25" i="9"/>
  <c r="G25" i="9" s="1"/>
  <c r="H25" i="9" s="1"/>
  <c r="J25" i="9" s="1"/>
  <c r="F17" i="9"/>
  <c r="G17" i="9" s="1"/>
  <c r="H17" i="9" s="1"/>
  <c r="J17" i="9" s="1"/>
  <c r="F9" i="9"/>
  <c r="G9" i="9" s="1"/>
  <c r="H9" i="9" s="1"/>
  <c r="J9" i="9" s="1"/>
  <c r="F61" i="9"/>
  <c r="G61" i="9" s="1"/>
  <c r="H61" i="9" s="1"/>
  <c r="J61" i="9" s="1"/>
  <c r="F53" i="9"/>
  <c r="G53" i="9" s="1"/>
  <c r="H53" i="9" s="1"/>
  <c r="J53" i="9" s="1"/>
  <c r="F45" i="9"/>
  <c r="G45" i="9" s="1"/>
  <c r="H45" i="9" s="1"/>
  <c r="J45" i="9" s="1"/>
  <c r="F37" i="9"/>
  <c r="G37" i="9" s="1"/>
  <c r="H37" i="9" s="1"/>
  <c r="J37" i="9" s="1"/>
  <c r="F29" i="9"/>
  <c r="G29" i="9" s="1"/>
  <c r="H29" i="9" s="1"/>
  <c r="J29" i="9" s="1"/>
  <c r="F21" i="9"/>
  <c r="G21" i="9" s="1"/>
  <c r="H21" i="9" s="1"/>
  <c r="J21" i="9" s="1"/>
  <c r="F13" i="9"/>
  <c r="G13" i="9" s="1"/>
  <c r="H13" i="9" s="1"/>
  <c r="J13" i="9" s="1"/>
  <c r="E29" i="9"/>
  <c r="E37" i="9"/>
  <c r="E45" i="9"/>
  <c r="E53" i="9"/>
  <c r="E61" i="9"/>
  <c r="C65" i="8"/>
  <c r="I65" i="8" s="1"/>
  <c r="C57" i="8"/>
  <c r="I57" i="8" s="1"/>
  <c r="C49" i="8"/>
  <c r="I49" i="8" s="1"/>
  <c r="C41" i="8"/>
  <c r="I41" i="8" s="1"/>
  <c r="C33" i="8"/>
  <c r="I33" i="8" s="1"/>
  <c r="C25" i="8"/>
  <c r="I25" i="8" s="1"/>
  <c r="C17" i="8"/>
  <c r="I17" i="8" s="1"/>
  <c r="C9" i="8"/>
  <c r="I9" i="8" s="1"/>
  <c r="C61" i="8"/>
  <c r="I61" i="8" s="1"/>
  <c r="C53" i="8"/>
  <c r="I53" i="8" s="1"/>
  <c r="C45" i="8"/>
  <c r="I45" i="8" s="1"/>
  <c r="C37" i="8"/>
  <c r="I37" i="8" s="1"/>
  <c r="C29" i="8"/>
  <c r="I29" i="8" s="1"/>
  <c r="C21" i="8"/>
  <c r="I21" i="8" s="1"/>
  <c r="C13" i="8"/>
  <c r="I13" i="8" s="1"/>
  <c r="E3" i="9"/>
  <c r="E5" i="9"/>
  <c r="E7" i="9"/>
  <c r="E9" i="9"/>
  <c r="E11" i="9"/>
  <c r="E13" i="9"/>
  <c r="E15" i="9"/>
  <c r="E17" i="9"/>
  <c r="E21" i="9"/>
  <c r="E4" i="9"/>
  <c r="E6" i="9"/>
  <c r="E8" i="9"/>
  <c r="E10" i="9"/>
  <c r="E12" i="9"/>
  <c r="E14" i="9"/>
  <c r="E16" i="9"/>
  <c r="E18" i="9"/>
  <c r="E20" i="9"/>
  <c r="E22" i="9"/>
  <c r="E24" i="9"/>
  <c r="E26" i="9"/>
  <c r="E28" i="9"/>
  <c r="E30" i="9"/>
  <c r="E32" i="9"/>
  <c r="E34" i="9"/>
  <c r="E36" i="9"/>
  <c r="E38" i="9"/>
  <c r="E40" i="9"/>
  <c r="E42" i="9"/>
  <c r="E44" i="9"/>
  <c r="E46" i="9"/>
  <c r="E48" i="9"/>
  <c r="E50" i="9"/>
  <c r="E52" i="9"/>
  <c r="E54" i="9"/>
  <c r="E56" i="9"/>
  <c r="E58" i="9"/>
  <c r="E60" i="9"/>
  <c r="E62" i="9"/>
  <c r="E64" i="9"/>
  <c r="E66" i="9"/>
  <c r="I3" i="8"/>
  <c r="I34" i="8"/>
  <c r="D28" i="8"/>
  <c r="E28" i="8" s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I1" i="10" l="1"/>
  <c r="H1" i="10"/>
  <c r="K1" i="9"/>
  <c r="J1" i="9"/>
  <c r="E1" i="9"/>
  <c r="I1" i="8"/>
  <c r="D6" i="8"/>
  <c r="E6" i="8" s="1"/>
  <c r="D30" i="8"/>
  <c r="E30" i="8" s="1"/>
  <c r="D39" i="8"/>
  <c r="E39" i="8" s="1"/>
  <c r="D48" i="8"/>
  <c r="E48" i="8" s="1"/>
  <c r="D55" i="8"/>
  <c r="E55" i="8" s="1"/>
  <c r="D36" i="8"/>
  <c r="E36" i="8" s="1"/>
  <c r="D18" i="8"/>
  <c r="E18" i="8" s="1"/>
  <c r="D21" i="8"/>
  <c r="E21" i="8" s="1"/>
  <c r="D31" i="8"/>
  <c r="E31" i="8" s="1"/>
  <c r="D46" i="8"/>
  <c r="E46" i="8" s="1"/>
  <c r="D10" i="8"/>
  <c r="E10" i="8" s="1"/>
  <c r="D9" i="8"/>
  <c r="E9" i="8" s="1"/>
  <c r="D8" i="8"/>
  <c r="E8" i="8" s="1"/>
  <c r="D26" i="8"/>
  <c r="E26" i="8" s="1"/>
  <c r="D37" i="8"/>
  <c r="E37" i="8" s="1"/>
  <c r="D43" i="8"/>
  <c r="E43" i="8" s="1"/>
  <c r="D11" i="8"/>
  <c r="E11" i="8" s="1"/>
  <c r="D57" i="8"/>
  <c r="E57" i="8" s="1"/>
  <c r="D33" i="8"/>
  <c r="E33" i="8" s="1"/>
  <c r="E34" i="8"/>
  <c r="D53" i="8"/>
  <c r="E53" i="8" s="1"/>
  <c r="D44" i="8"/>
  <c r="E44" i="8" s="1"/>
  <c r="D23" i="8"/>
  <c r="E23" i="8" s="1"/>
  <c r="D24" i="8"/>
  <c r="E24" i="8" s="1"/>
  <c r="D42" i="8"/>
  <c r="E42" i="8" s="1"/>
  <c r="D5" i="8"/>
  <c r="E5" i="8" s="1"/>
  <c r="D13" i="8"/>
  <c r="E13" i="8" s="1"/>
  <c r="D35" i="8"/>
  <c r="E35" i="8" s="1"/>
  <c r="D32" i="8"/>
  <c r="E32" i="8" s="1"/>
  <c r="D25" i="8"/>
  <c r="E25" i="8" s="1"/>
  <c r="D29" i="8"/>
  <c r="E29" i="8" s="1"/>
  <c r="D49" i="8"/>
  <c r="E49" i="8" s="1"/>
  <c r="D61" i="8"/>
  <c r="E61" i="8" s="1"/>
  <c r="D40" i="8"/>
  <c r="E40" i="8" s="1"/>
  <c r="D58" i="8"/>
  <c r="E58" i="8" s="1"/>
  <c r="D41" i="8"/>
  <c r="E41" i="8" s="1"/>
  <c r="D45" i="8"/>
  <c r="E45" i="8" s="1"/>
  <c r="D17" i="8"/>
  <c r="E17" i="8" s="1"/>
  <c r="D64" i="8"/>
  <c r="E64" i="8" s="1"/>
  <c r="D15" i="8"/>
  <c r="E15" i="8" s="1"/>
  <c r="D47" i="8"/>
  <c r="E47" i="8" s="1"/>
  <c r="D56" i="8"/>
  <c r="E56" i="8" s="1"/>
  <c r="D19" i="8"/>
  <c r="E19" i="8" s="1"/>
  <c r="D66" i="8"/>
  <c r="E66" i="8" s="1"/>
  <c r="D22" i="8"/>
  <c r="E22" i="8" s="1"/>
  <c r="D16" i="8"/>
  <c r="E16" i="8" s="1"/>
  <c r="D63" i="8"/>
  <c r="E63" i="8" s="1"/>
  <c r="D38" i="8"/>
  <c r="E38" i="8" s="1"/>
  <c r="D54" i="8"/>
  <c r="E54" i="8" s="1"/>
  <c r="D4" i="8"/>
  <c r="E4" i="8" s="1"/>
  <c r="D50" i="8"/>
  <c r="E50" i="8" s="1"/>
  <c r="D14" i="8"/>
  <c r="E14" i="8" s="1"/>
  <c r="D62" i="8"/>
  <c r="E62" i="8" s="1"/>
  <c r="D60" i="8"/>
  <c r="E60" i="8" s="1"/>
  <c r="D27" i="8"/>
  <c r="E27" i="8" s="1"/>
  <c r="D59" i="8"/>
  <c r="E59" i="8" s="1"/>
  <c r="D51" i="8"/>
  <c r="E51" i="8" s="1"/>
  <c r="D52" i="8"/>
  <c r="E52" i="8" s="1"/>
  <c r="D65" i="8"/>
  <c r="D20" i="8"/>
  <c r="D12" i="8"/>
  <c r="D7" i="8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3" i="7"/>
  <c r="D3" i="7"/>
  <c r="D5" i="7"/>
  <c r="E5" i="7" s="1"/>
  <c r="D6" i="7"/>
  <c r="E6" i="7" s="1"/>
  <c r="F6" i="7" s="1"/>
  <c r="D7" i="7"/>
  <c r="E7" i="7" s="1"/>
  <c r="D8" i="7"/>
  <c r="D4" i="7"/>
  <c r="E4" i="7"/>
  <c r="F4" i="7" s="1"/>
  <c r="D9" i="7"/>
  <c r="D10" i="7"/>
  <c r="E10" i="7" s="1"/>
  <c r="H10" i="7" s="1"/>
  <c r="D11" i="7"/>
  <c r="D12" i="7"/>
  <c r="D13" i="7"/>
  <c r="D14" i="7"/>
  <c r="E14" i="7" s="1"/>
  <c r="F14" i="7" s="1"/>
  <c r="D15" i="7"/>
  <c r="E15" i="7" s="1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J18" i="7" s="1"/>
  <c r="I19" i="7"/>
  <c r="I20" i="7"/>
  <c r="I21" i="7"/>
  <c r="I22" i="7"/>
  <c r="J22" i="7" s="1"/>
  <c r="I23" i="7"/>
  <c r="I24" i="7"/>
  <c r="I25" i="7"/>
  <c r="I26" i="7"/>
  <c r="J26" i="7" s="1"/>
  <c r="I27" i="7"/>
  <c r="I28" i="7"/>
  <c r="I29" i="7"/>
  <c r="I30" i="7"/>
  <c r="J30" i="7" s="1"/>
  <c r="I31" i="7"/>
  <c r="I32" i="7"/>
  <c r="I33" i="7"/>
  <c r="J33" i="7" s="1"/>
  <c r="I34" i="7"/>
  <c r="J34" i="7" s="1"/>
  <c r="I35" i="7"/>
  <c r="J35" i="7" s="1"/>
  <c r="I36" i="7"/>
  <c r="I37" i="7"/>
  <c r="J37" i="7" s="1"/>
  <c r="I38" i="7"/>
  <c r="J38" i="7" s="1"/>
  <c r="I39" i="7"/>
  <c r="I40" i="7"/>
  <c r="I41" i="7"/>
  <c r="J41" i="7" s="1"/>
  <c r="I42" i="7"/>
  <c r="J42" i="7" s="1"/>
  <c r="I43" i="7"/>
  <c r="I44" i="7"/>
  <c r="I45" i="7"/>
  <c r="J45" i="7" s="1"/>
  <c r="I46" i="7"/>
  <c r="J46" i="7" s="1"/>
  <c r="I47" i="7"/>
  <c r="J47" i="7" s="1"/>
  <c r="I48" i="7"/>
  <c r="I49" i="7"/>
  <c r="J49" i="7" s="1"/>
  <c r="I50" i="7"/>
  <c r="J50" i="7" s="1"/>
  <c r="I51" i="7"/>
  <c r="J51" i="7" s="1"/>
  <c r="I52" i="7"/>
  <c r="I53" i="7"/>
  <c r="J53" i="7" s="1"/>
  <c r="I54" i="7"/>
  <c r="J54" i="7" s="1"/>
  <c r="I55" i="7"/>
  <c r="J55" i="7" s="1"/>
  <c r="I56" i="7"/>
  <c r="I57" i="7"/>
  <c r="J57" i="7" s="1"/>
  <c r="I58" i="7"/>
  <c r="J58" i="7" s="1"/>
  <c r="I59" i="7"/>
  <c r="J59" i="7" s="1"/>
  <c r="I60" i="7"/>
  <c r="I61" i="7"/>
  <c r="J61" i="7" s="1"/>
  <c r="I62" i="7"/>
  <c r="J62" i="7" s="1"/>
  <c r="I63" i="7"/>
  <c r="J63" i="7" s="1"/>
  <c r="I64" i="7"/>
  <c r="J64" i="7" s="1"/>
  <c r="I65" i="7"/>
  <c r="J65" i="7" s="1"/>
  <c r="I66" i="7"/>
  <c r="J66" i="7" s="1"/>
  <c r="I4" i="7"/>
  <c r="J4" i="7" s="1"/>
  <c r="G66" i="7"/>
  <c r="D66" i="7"/>
  <c r="E66" i="7" s="1"/>
  <c r="G65" i="7"/>
  <c r="E65" i="7"/>
  <c r="H65" i="7" s="1"/>
  <c r="D65" i="7"/>
  <c r="G64" i="7"/>
  <c r="D64" i="7"/>
  <c r="E64" i="7" s="1"/>
  <c r="G63" i="7"/>
  <c r="D63" i="7"/>
  <c r="E63" i="7" s="1"/>
  <c r="G62" i="7"/>
  <c r="E62" i="7"/>
  <c r="F62" i="7" s="1"/>
  <c r="D62" i="7"/>
  <c r="G61" i="7"/>
  <c r="D61" i="7"/>
  <c r="E61" i="7" s="1"/>
  <c r="J60" i="7"/>
  <c r="G60" i="7"/>
  <c r="D60" i="7"/>
  <c r="E60" i="7" s="1"/>
  <c r="G59" i="7"/>
  <c r="D59" i="7"/>
  <c r="E59" i="7" s="1"/>
  <c r="G58" i="7"/>
  <c r="F58" i="7"/>
  <c r="E58" i="7"/>
  <c r="H58" i="7" s="1"/>
  <c r="D58" i="7"/>
  <c r="G57" i="7"/>
  <c r="E57" i="7"/>
  <c r="H57" i="7" s="1"/>
  <c r="D57" i="7"/>
  <c r="J56" i="7"/>
  <c r="G56" i="7"/>
  <c r="D56" i="7"/>
  <c r="E56" i="7" s="1"/>
  <c r="G55" i="7"/>
  <c r="D55" i="7"/>
  <c r="E55" i="7" s="1"/>
  <c r="G54" i="7"/>
  <c r="E54" i="7"/>
  <c r="F54" i="7" s="1"/>
  <c r="D54" i="7"/>
  <c r="G53" i="7"/>
  <c r="D53" i="7"/>
  <c r="E53" i="7" s="1"/>
  <c r="J52" i="7"/>
  <c r="G52" i="7"/>
  <c r="D52" i="7"/>
  <c r="E52" i="7" s="1"/>
  <c r="G51" i="7"/>
  <c r="D51" i="7"/>
  <c r="E51" i="7" s="1"/>
  <c r="G50" i="7"/>
  <c r="F50" i="7"/>
  <c r="E50" i="7"/>
  <c r="H50" i="7" s="1"/>
  <c r="D50" i="7"/>
  <c r="G49" i="7"/>
  <c r="E49" i="7"/>
  <c r="H49" i="7" s="1"/>
  <c r="D49" i="7"/>
  <c r="J48" i="7"/>
  <c r="G48" i="7"/>
  <c r="D48" i="7"/>
  <c r="E48" i="7" s="1"/>
  <c r="G47" i="7"/>
  <c r="D47" i="7"/>
  <c r="E47" i="7" s="1"/>
  <c r="G46" i="7"/>
  <c r="E46" i="7"/>
  <c r="F46" i="7" s="1"/>
  <c r="D46" i="7"/>
  <c r="G45" i="7"/>
  <c r="D45" i="7"/>
  <c r="E45" i="7" s="1"/>
  <c r="J44" i="7"/>
  <c r="G44" i="7"/>
  <c r="D44" i="7"/>
  <c r="E44" i="7" s="1"/>
  <c r="J43" i="7"/>
  <c r="G43" i="7"/>
  <c r="D43" i="7"/>
  <c r="E43" i="7" s="1"/>
  <c r="G42" i="7"/>
  <c r="D42" i="7"/>
  <c r="E42" i="7" s="1"/>
  <c r="G41" i="7"/>
  <c r="E41" i="7"/>
  <c r="H41" i="7" s="1"/>
  <c r="D41" i="7"/>
  <c r="J40" i="7"/>
  <c r="G40" i="7"/>
  <c r="D40" i="7"/>
  <c r="E40" i="7" s="1"/>
  <c r="J39" i="7"/>
  <c r="G39" i="7"/>
  <c r="D39" i="7"/>
  <c r="E39" i="7" s="1"/>
  <c r="G38" i="7"/>
  <c r="D38" i="7"/>
  <c r="E38" i="7" s="1"/>
  <c r="F38" i="7" s="1"/>
  <c r="G37" i="7"/>
  <c r="D37" i="7"/>
  <c r="E37" i="7" s="1"/>
  <c r="J36" i="7"/>
  <c r="H36" i="7"/>
  <c r="G36" i="7"/>
  <c r="E36" i="7"/>
  <c r="F36" i="7" s="1"/>
  <c r="D36" i="7"/>
  <c r="G35" i="7"/>
  <c r="D35" i="7"/>
  <c r="E35" i="7" s="1"/>
  <c r="G34" i="7"/>
  <c r="D34" i="7"/>
  <c r="E34" i="7" s="1"/>
  <c r="G33" i="7"/>
  <c r="D33" i="7"/>
  <c r="E33" i="7" s="1"/>
  <c r="H33" i="7" s="1"/>
  <c r="J32" i="7"/>
  <c r="G32" i="7"/>
  <c r="D32" i="7"/>
  <c r="E32" i="7" s="1"/>
  <c r="J31" i="7"/>
  <c r="G31" i="7"/>
  <c r="D31" i="7"/>
  <c r="E31" i="7" s="1"/>
  <c r="G30" i="7"/>
  <c r="D30" i="7"/>
  <c r="E30" i="7" s="1"/>
  <c r="F30" i="7" s="1"/>
  <c r="J29" i="7"/>
  <c r="G29" i="7"/>
  <c r="D29" i="7"/>
  <c r="E29" i="7" s="1"/>
  <c r="J28" i="7"/>
  <c r="G28" i="7"/>
  <c r="D28" i="7"/>
  <c r="E28" i="7" s="1"/>
  <c r="J27" i="7"/>
  <c r="G27" i="7"/>
  <c r="D27" i="7"/>
  <c r="E27" i="7" s="1"/>
  <c r="G26" i="7"/>
  <c r="D26" i="7"/>
  <c r="E26" i="7" s="1"/>
  <c r="J25" i="7"/>
  <c r="G25" i="7"/>
  <c r="D25" i="7"/>
  <c r="E25" i="7" s="1"/>
  <c r="H25" i="7" s="1"/>
  <c r="J24" i="7"/>
  <c r="G24" i="7"/>
  <c r="D24" i="7"/>
  <c r="E24" i="7" s="1"/>
  <c r="J23" i="7"/>
  <c r="G23" i="7"/>
  <c r="D23" i="7"/>
  <c r="E23" i="7" s="1"/>
  <c r="G22" i="7"/>
  <c r="D22" i="7"/>
  <c r="E22" i="7" s="1"/>
  <c r="F22" i="7" s="1"/>
  <c r="J21" i="7"/>
  <c r="G21" i="7"/>
  <c r="D21" i="7"/>
  <c r="E21" i="7" s="1"/>
  <c r="J20" i="7"/>
  <c r="G20" i="7"/>
  <c r="D20" i="7"/>
  <c r="E20" i="7" s="1"/>
  <c r="F20" i="7" s="1"/>
  <c r="J19" i="7"/>
  <c r="G19" i="7"/>
  <c r="D19" i="7"/>
  <c r="E19" i="7" s="1"/>
  <c r="G18" i="7"/>
  <c r="E18" i="7"/>
  <c r="H18" i="7" s="1"/>
  <c r="D18" i="7"/>
  <c r="J17" i="7"/>
  <c r="G17" i="7"/>
  <c r="D17" i="7"/>
  <c r="E17" i="7" s="1"/>
  <c r="J16" i="7"/>
  <c r="G16" i="7"/>
  <c r="D16" i="7"/>
  <c r="E16" i="7" s="1"/>
  <c r="J15" i="7"/>
  <c r="G15" i="7"/>
  <c r="J14" i="7"/>
  <c r="G14" i="7"/>
  <c r="J13" i="7"/>
  <c r="G13" i="7"/>
  <c r="E13" i="7"/>
  <c r="J12" i="7"/>
  <c r="G12" i="7"/>
  <c r="E12" i="7"/>
  <c r="F12" i="7" s="1"/>
  <c r="J11" i="7"/>
  <c r="G11" i="7"/>
  <c r="E11" i="7"/>
  <c r="J10" i="7"/>
  <c r="G10" i="7"/>
  <c r="J9" i="7"/>
  <c r="G9" i="7"/>
  <c r="E9" i="7"/>
  <c r="J8" i="7"/>
  <c r="G8" i="7"/>
  <c r="E8" i="7"/>
  <c r="J7" i="7"/>
  <c r="G7" i="7"/>
  <c r="J6" i="7"/>
  <c r="G6" i="7"/>
  <c r="J5" i="7"/>
  <c r="G5" i="7"/>
  <c r="G4" i="7"/>
  <c r="E65" i="8" l="1"/>
  <c r="E20" i="8"/>
  <c r="E12" i="8"/>
  <c r="E7" i="8"/>
  <c r="H42" i="7"/>
  <c r="F42" i="7"/>
  <c r="F60" i="7"/>
  <c r="H60" i="7"/>
  <c r="H34" i="7"/>
  <c r="F34" i="7"/>
  <c r="F52" i="7"/>
  <c r="H52" i="7"/>
  <c r="H26" i="7"/>
  <c r="F26" i="7"/>
  <c r="F44" i="7"/>
  <c r="H44" i="7"/>
  <c r="F28" i="7"/>
  <c r="H28" i="7"/>
  <c r="H20" i="7"/>
  <c r="H12" i="7"/>
  <c r="H4" i="7"/>
  <c r="H32" i="7"/>
  <c r="F32" i="7"/>
  <c r="H19" i="7"/>
  <c r="F19" i="7"/>
  <c r="H21" i="7"/>
  <c r="F21" i="7"/>
  <c r="H40" i="7"/>
  <c r="F40" i="7"/>
  <c r="H53" i="7"/>
  <c r="F53" i="7"/>
  <c r="F55" i="7"/>
  <c r="H55" i="7"/>
  <c r="H17" i="7"/>
  <c r="F17" i="7"/>
  <c r="F23" i="7"/>
  <c r="H23" i="7"/>
  <c r="H15" i="7"/>
  <c r="F15" i="7"/>
  <c r="H27" i="7"/>
  <c r="F27" i="7"/>
  <c r="H59" i="7"/>
  <c r="F59" i="7"/>
  <c r="H9" i="7"/>
  <c r="F9" i="7"/>
  <c r="H29" i="7"/>
  <c r="F29" i="7"/>
  <c r="H48" i="7"/>
  <c r="F48" i="7"/>
  <c r="H61" i="7"/>
  <c r="F61" i="7"/>
  <c r="F63" i="7"/>
  <c r="H63" i="7"/>
  <c r="F7" i="7"/>
  <c r="H7" i="7"/>
  <c r="H35" i="7"/>
  <c r="F35" i="7"/>
  <c r="F11" i="7"/>
  <c r="H11" i="7"/>
  <c r="F31" i="7"/>
  <c r="H31" i="7"/>
  <c r="H24" i="7"/>
  <c r="F24" i="7"/>
  <c r="H37" i="7"/>
  <c r="F37" i="7"/>
  <c r="F39" i="7"/>
  <c r="H39" i="7"/>
  <c r="H56" i="7"/>
  <c r="F56" i="7"/>
  <c r="H13" i="7"/>
  <c r="F13" i="7"/>
  <c r="F5" i="7"/>
  <c r="H5" i="7"/>
  <c r="H16" i="7"/>
  <c r="F16" i="7"/>
  <c r="H43" i="7"/>
  <c r="F43" i="7"/>
  <c r="H66" i="7"/>
  <c r="F66" i="7"/>
  <c r="H45" i="7"/>
  <c r="F45" i="7"/>
  <c r="F47" i="7"/>
  <c r="H47" i="7"/>
  <c r="H64" i="7"/>
  <c r="F64" i="7"/>
  <c r="H8" i="7"/>
  <c r="F8" i="7"/>
  <c r="H51" i="7"/>
  <c r="F51" i="7"/>
  <c r="F18" i="7"/>
  <c r="F10" i="7"/>
  <c r="H6" i="7"/>
  <c r="H14" i="7"/>
  <c r="H22" i="7"/>
  <c r="H30" i="7"/>
  <c r="H38" i="7"/>
  <c r="H46" i="7"/>
  <c r="H54" i="7"/>
  <c r="H62" i="7"/>
  <c r="F25" i="7"/>
  <c r="F33" i="7"/>
  <c r="F41" i="7"/>
  <c r="F49" i="7"/>
  <c r="F57" i="7"/>
  <c r="F65" i="7"/>
  <c r="I66" i="6"/>
  <c r="F66" i="6"/>
  <c r="C66" i="6"/>
  <c r="D66" i="6" s="1"/>
  <c r="G66" i="6" s="1"/>
  <c r="I65" i="6"/>
  <c r="F65" i="6"/>
  <c r="C65" i="6"/>
  <c r="D65" i="6" s="1"/>
  <c r="I64" i="6"/>
  <c r="F64" i="6"/>
  <c r="C64" i="6"/>
  <c r="D64" i="6" s="1"/>
  <c r="I63" i="6"/>
  <c r="F63" i="6"/>
  <c r="C63" i="6"/>
  <c r="D63" i="6" s="1"/>
  <c r="I62" i="6"/>
  <c r="F62" i="6"/>
  <c r="C62" i="6"/>
  <c r="D62" i="6" s="1"/>
  <c r="I61" i="6"/>
  <c r="F61" i="6"/>
  <c r="C61" i="6"/>
  <c r="D61" i="6" s="1"/>
  <c r="I60" i="6"/>
  <c r="F60" i="6"/>
  <c r="C60" i="6"/>
  <c r="D60" i="6" s="1"/>
  <c r="G60" i="6" s="1"/>
  <c r="I59" i="6"/>
  <c r="F59" i="6"/>
  <c r="C59" i="6"/>
  <c r="D59" i="6" s="1"/>
  <c r="I58" i="6"/>
  <c r="F58" i="6"/>
  <c r="C58" i="6"/>
  <c r="D58" i="6" s="1"/>
  <c r="I57" i="6"/>
  <c r="F57" i="6"/>
  <c r="C57" i="6"/>
  <c r="D57" i="6" s="1"/>
  <c r="I56" i="6"/>
  <c r="F56" i="6"/>
  <c r="C56" i="6"/>
  <c r="D56" i="6" s="1"/>
  <c r="I55" i="6"/>
  <c r="F55" i="6"/>
  <c r="C55" i="6"/>
  <c r="D55" i="6" s="1"/>
  <c r="I54" i="6"/>
  <c r="F54" i="6"/>
  <c r="C54" i="6"/>
  <c r="D54" i="6" s="1"/>
  <c r="I53" i="6"/>
  <c r="F53" i="6"/>
  <c r="C53" i="6"/>
  <c r="D53" i="6" s="1"/>
  <c r="I52" i="6"/>
  <c r="F52" i="6"/>
  <c r="C52" i="6"/>
  <c r="D52" i="6" s="1"/>
  <c r="G52" i="6" s="1"/>
  <c r="I51" i="6"/>
  <c r="F51" i="6"/>
  <c r="C51" i="6"/>
  <c r="D51" i="6" s="1"/>
  <c r="I50" i="6"/>
  <c r="F50" i="6"/>
  <c r="C50" i="6"/>
  <c r="D50" i="6" s="1"/>
  <c r="E50" i="6" s="1"/>
  <c r="I49" i="6"/>
  <c r="F49" i="6"/>
  <c r="C49" i="6"/>
  <c r="D49" i="6" s="1"/>
  <c r="I48" i="6"/>
  <c r="F48" i="6"/>
  <c r="C48" i="6"/>
  <c r="D48" i="6" s="1"/>
  <c r="I47" i="6"/>
  <c r="F47" i="6"/>
  <c r="C47" i="6"/>
  <c r="D47" i="6" s="1"/>
  <c r="I46" i="6"/>
  <c r="F46" i="6"/>
  <c r="C46" i="6"/>
  <c r="D46" i="6" s="1"/>
  <c r="I45" i="6"/>
  <c r="F45" i="6"/>
  <c r="C45" i="6"/>
  <c r="D45" i="6" s="1"/>
  <c r="I44" i="6"/>
  <c r="F44" i="6"/>
  <c r="C44" i="6"/>
  <c r="D44" i="6" s="1"/>
  <c r="G44" i="6" s="1"/>
  <c r="I43" i="6"/>
  <c r="F43" i="6"/>
  <c r="C43" i="6"/>
  <c r="D43" i="6" s="1"/>
  <c r="I42" i="6"/>
  <c r="F42" i="6"/>
  <c r="C42" i="6"/>
  <c r="D42" i="6" s="1"/>
  <c r="E42" i="6" s="1"/>
  <c r="I41" i="6"/>
  <c r="F41" i="6"/>
  <c r="C41" i="6"/>
  <c r="D41" i="6" s="1"/>
  <c r="I40" i="6"/>
  <c r="F40" i="6"/>
  <c r="C40" i="6"/>
  <c r="D40" i="6" s="1"/>
  <c r="I39" i="6"/>
  <c r="F39" i="6"/>
  <c r="C39" i="6"/>
  <c r="D39" i="6" s="1"/>
  <c r="E39" i="6" s="1"/>
  <c r="I38" i="6"/>
  <c r="F38" i="6"/>
  <c r="C38" i="6"/>
  <c r="D38" i="6" s="1"/>
  <c r="I37" i="6"/>
  <c r="F37" i="6"/>
  <c r="C37" i="6"/>
  <c r="D37" i="6" s="1"/>
  <c r="I36" i="6"/>
  <c r="F36" i="6"/>
  <c r="C36" i="6"/>
  <c r="D36" i="6" s="1"/>
  <c r="G36" i="6" s="1"/>
  <c r="I35" i="6"/>
  <c r="F35" i="6"/>
  <c r="C35" i="6"/>
  <c r="D35" i="6" s="1"/>
  <c r="I34" i="6"/>
  <c r="F34" i="6"/>
  <c r="C34" i="6"/>
  <c r="D34" i="6" s="1"/>
  <c r="E34" i="6" s="1"/>
  <c r="I33" i="6"/>
  <c r="F33" i="6"/>
  <c r="C33" i="6"/>
  <c r="D33" i="6" s="1"/>
  <c r="I32" i="6"/>
  <c r="F32" i="6"/>
  <c r="C32" i="6"/>
  <c r="D32" i="6" s="1"/>
  <c r="I31" i="6"/>
  <c r="F31" i="6"/>
  <c r="C31" i="6"/>
  <c r="D31" i="6" s="1"/>
  <c r="E31" i="6" s="1"/>
  <c r="I30" i="6"/>
  <c r="F30" i="6"/>
  <c r="C30" i="6"/>
  <c r="D30" i="6" s="1"/>
  <c r="I29" i="6"/>
  <c r="F29" i="6"/>
  <c r="C29" i="6"/>
  <c r="D29" i="6" s="1"/>
  <c r="I28" i="6"/>
  <c r="F28" i="6"/>
  <c r="C28" i="6"/>
  <c r="D28" i="6" s="1"/>
  <c r="G28" i="6" s="1"/>
  <c r="I27" i="6"/>
  <c r="F27" i="6"/>
  <c r="C27" i="6"/>
  <c r="D27" i="6" s="1"/>
  <c r="I26" i="6"/>
  <c r="F26" i="6"/>
  <c r="C26" i="6"/>
  <c r="D26" i="6" s="1"/>
  <c r="I25" i="6"/>
  <c r="F25" i="6"/>
  <c r="C25" i="6"/>
  <c r="D25" i="6" s="1"/>
  <c r="I24" i="6"/>
  <c r="F24" i="6"/>
  <c r="C24" i="6"/>
  <c r="D24" i="6" s="1"/>
  <c r="I23" i="6"/>
  <c r="F23" i="6"/>
  <c r="C23" i="6"/>
  <c r="D23" i="6" s="1"/>
  <c r="E23" i="6" s="1"/>
  <c r="I22" i="6"/>
  <c r="F22" i="6"/>
  <c r="C22" i="6"/>
  <c r="D22" i="6" s="1"/>
  <c r="I21" i="6"/>
  <c r="F21" i="6"/>
  <c r="C21" i="6"/>
  <c r="D21" i="6" s="1"/>
  <c r="I20" i="6"/>
  <c r="F20" i="6"/>
  <c r="D20" i="6"/>
  <c r="G20" i="6" s="1"/>
  <c r="C20" i="6"/>
  <c r="I19" i="6"/>
  <c r="F19" i="6"/>
  <c r="C19" i="6"/>
  <c r="D19" i="6" s="1"/>
  <c r="I18" i="6"/>
  <c r="F18" i="6"/>
  <c r="C18" i="6"/>
  <c r="D18" i="6" s="1"/>
  <c r="E18" i="6" s="1"/>
  <c r="I17" i="6"/>
  <c r="F17" i="6"/>
  <c r="C17" i="6"/>
  <c r="D17" i="6" s="1"/>
  <c r="I16" i="6"/>
  <c r="F16" i="6"/>
  <c r="C16" i="6"/>
  <c r="D16" i="6" s="1"/>
  <c r="I15" i="6"/>
  <c r="F15" i="6"/>
  <c r="C15" i="6"/>
  <c r="D15" i="6" s="1"/>
  <c r="E15" i="6" s="1"/>
  <c r="I14" i="6"/>
  <c r="F14" i="6"/>
  <c r="C14" i="6"/>
  <c r="D14" i="6" s="1"/>
  <c r="I13" i="6"/>
  <c r="F13" i="6"/>
  <c r="C13" i="6"/>
  <c r="D13" i="6" s="1"/>
  <c r="I12" i="6"/>
  <c r="F12" i="6"/>
  <c r="C12" i="6"/>
  <c r="D12" i="6" s="1"/>
  <c r="G12" i="6" s="1"/>
  <c r="I11" i="6"/>
  <c r="F11" i="6"/>
  <c r="C11" i="6"/>
  <c r="D11" i="6" s="1"/>
  <c r="I10" i="6"/>
  <c r="F10" i="6"/>
  <c r="C10" i="6"/>
  <c r="D10" i="6" s="1"/>
  <c r="I9" i="6"/>
  <c r="F9" i="6"/>
  <c r="C9" i="6"/>
  <c r="D9" i="6" s="1"/>
  <c r="I8" i="6"/>
  <c r="F8" i="6"/>
  <c r="C8" i="6"/>
  <c r="D8" i="6" s="1"/>
  <c r="I7" i="6"/>
  <c r="F7" i="6"/>
  <c r="C7" i="6"/>
  <c r="D7" i="6" s="1"/>
  <c r="E7" i="6" s="1"/>
  <c r="I6" i="6"/>
  <c r="F6" i="6"/>
  <c r="C6" i="6"/>
  <c r="D6" i="6" s="1"/>
  <c r="I5" i="6"/>
  <c r="F5" i="6"/>
  <c r="C5" i="6"/>
  <c r="D5" i="6" s="1"/>
  <c r="I4" i="6"/>
  <c r="F4" i="6"/>
  <c r="C4" i="6"/>
  <c r="D4" i="6" s="1"/>
  <c r="G4" i="6" s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4" i="5"/>
  <c r="G1" i="5"/>
  <c r="H66" i="5"/>
  <c r="F66" i="5"/>
  <c r="C66" i="5"/>
  <c r="D66" i="5" s="1"/>
  <c r="E66" i="5" s="1"/>
  <c r="H65" i="5"/>
  <c r="F65" i="5"/>
  <c r="C65" i="5"/>
  <c r="D65" i="5" s="1"/>
  <c r="E65" i="5" s="1"/>
  <c r="H64" i="5"/>
  <c r="F64" i="5"/>
  <c r="C64" i="5"/>
  <c r="D64" i="5" s="1"/>
  <c r="E64" i="5" s="1"/>
  <c r="H63" i="5"/>
  <c r="F63" i="5"/>
  <c r="C63" i="5"/>
  <c r="D63" i="5" s="1"/>
  <c r="E63" i="5" s="1"/>
  <c r="H62" i="5"/>
  <c r="F62" i="5"/>
  <c r="C62" i="5"/>
  <c r="D62" i="5" s="1"/>
  <c r="E62" i="5" s="1"/>
  <c r="H61" i="5"/>
  <c r="F61" i="5"/>
  <c r="C61" i="5"/>
  <c r="D61" i="5" s="1"/>
  <c r="E61" i="5" s="1"/>
  <c r="H60" i="5"/>
  <c r="F60" i="5"/>
  <c r="C60" i="5"/>
  <c r="D60" i="5" s="1"/>
  <c r="E60" i="5" s="1"/>
  <c r="H59" i="5"/>
  <c r="F59" i="5"/>
  <c r="C59" i="5"/>
  <c r="D59" i="5" s="1"/>
  <c r="E59" i="5" s="1"/>
  <c r="H58" i="5"/>
  <c r="F58" i="5"/>
  <c r="C58" i="5"/>
  <c r="D58" i="5" s="1"/>
  <c r="E58" i="5" s="1"/>
  <c r="H57" i="5"/>
  <c r="F57" i="5"/>
  <c r="C57" i="5"/>
  <c r="D57" i="5" s="1"/>
  <c r="E57" i="5" s="1"/>
  <c r="H56" i="5"/>
  <c r="F56" i="5"/>
  <c r="C56" i="5"/>
  <c r="D56" i="5" s="1"/>
  <c r="E56" i="5" s="1"/>
  <c r="H55" i="5"/>
  <c r="F55" i="5"/>
  <c r="C55" i="5"/>
  <c r="D55" i="5" s="1"/>
  <c r="E55" i="5" s="1"/>
  <c r="H54" i="5"/>
  <c r="F54" i="5"/>
  <c r="C54" i="5"/>
  <c r="D54" i="5" s="1"/>
  <c r="E54" i="5" s="1"/>
  <c r="H53" i="5"/>
  <c r="F53" i="5"/>
  <c r="C53" i="5"/>
  <c r="D53" i="5" s="1"/>
  <c r="E53" i="5" s="1"/>
  <c r="H52" i="5"/>
  <c r="F52" i="5"/>
  <c r="C52" i="5"/>
  <c r="D52" i="5" s="1"/>
  <c r="E52" i="5" s="1"/>
  <c r="H51" i="5"/>
  <c r="F51" i="5"/>
  <c r="C51" i="5"/>
  <c r="D51" i="5" s="1"/>
  <c r="E51" i="5" s="1"/>
  <c r="H50" i="5"/>
  <c r="F50" i="5"/>
  <c r="C50" i="5"/>
  <c r="D50" i="5" s="1"/>
  <c r="E50" i="5" s="1"/>
  <c r="H49" i="5"/>
  <c r="F49" i="5"/>
  <c r="C49" i="5"/>
  <c r="D49" i="5" s="1"/>
  <c r="E49" i="5" s="1"/>
  <c r="H48" i="5"/>
  <c r="F48" i="5"/>
  <c r="C48" i="5"/>
  <c r="D48" i="5" s="1"/>
  <c r="E48" i="5" s="1"/>
  <c r="H47" i="5"/>
  <c r="F47" i="5"/>
  <c r="C47" i="5"/>
  <c r="D47" i="5" s="1"/>
  <c r="E47" i="5" s="1"/>
  <c r="H46" i="5"/>
  <c r="F46" i="5"/>
  <c r="C46" i="5"/>
  <c r="D46" i="5" s="1"/>
  <c r="E46" i="5" s="1"/>
  <c r="H45" i="5"/>
  <c r="F45" i="5"/>
  <c r="C45" i="5"/>
  <c r="D45" i="5" s="1"/>
  <c r="E45" i="5" s="1"/>
  <c r="H44" i="5"/>
  <c r="F44" i="5"/>
  <c r="C44" i="5"/>
  <c r="D44" i="5" s="1"/>
  <c r="E44" i="5" s="1"/>
  <c r="H43" i="5"/>
  <c r="F43" i="5"/>
  <c r="C43" i="5"/>
  <c r="D43" i="5" s="1"/>
  <c r="E43" i="5" s="1"/>
  <c r="H42" i="5"/>
  <c r="F42" i="5"/>
  <c r="C42" i="5"/>
  <c r="D42" i="5" s="1"/>
  <c r="E42" i="5" s="1"/>
  <c r="H41" i="5"/>
  <c r="F41" i="5"/>
  <c r="C41" i="5"/>
  <c r="D41" i="5" s="1"/>
  <c r="E41" i="5" s="1"/>
  <c r="H40" i="5"/>
  <c r="F40" i="5"/>
  <c r="C40" i="5"/>
  <c r="D40" i="5" s="1"/>
  <c r="E40" i="5" s="1"/>
  <c r="H39" i="5"/>
  <c r="F39" i="5"/>
  <c r="C39" i="5"/>
  <c r="D39" i="5" s="1"/>
  <c r="E39" i="5" s="1"/>
  <c r="H38" i="5"/>
  <c r="F38" i="5"/>
  <c r="C38" i="5"/>
  <c r="D38" i="5" s="1"/>
  <c r="E38" i="5" s="1"/>
  <c r="H37" i="5"/>
  <c r="F37" i="5"/>
  <c r="C37" i="5"/>
  <c r="D37" i="5" s="1"/>
  <c r="E37" i="5" s="1"/>
  <c r="H36" i="5"/>
  <c r="F36" i="5"/>
  <c r="C36" i="5"/>
  <c r="D36" i="5" s="1"/>
  <c r="E36" i="5" s="1"/>
  <c r="H35" i="5"/>
  <c r="F35" i="5"/>
  <c r="C35" i="5"/>
  <c r="D35" i="5" s="1"/>
  <c r="E35" i="5" s="1"/>
  <c r="H34" i="5"/>
  <c r="F34" i="5"/>
  <c r="C34" i="5"/>
  <c r="D34" i="5" s="1"/>
  <c r="E34" i="5" s="1"/>
  <c r="H33" i="5"/>
  <c r="F33" i="5"/>
  <c r="C33" i="5"/>
  <c r="D33" i="5" s="1"/>
  <c r="E33" i="5" s="1"/>
  <c r="H32" i="5"/>
  <c r="F32" i="5"/>
  <c r="C32" i="5"/>
  <c r="D32" i="5" s="1"/>
  <c r="E32" i="5" s="1"/>
  <c r="H31" i="5"/>
  <c r="F31" i="5"/>
  <c r="C31" i="5"/>
  <c r="D31" i="5" s="1"/>
  <c r="E31" i="5" s="1"/>
  <c r="H30" i="5"/>
  <c r="F30" i="5"/>
  <c r="C30" i="5"/>
  <c r="D30" i="5" s="1"/>
  <c r="E30" i="5" s="1"/>
  <c r="H29" i="5"/>
  <c r="F29" i="5"/>
  <c r="C29" i="5"/>
  <c r="D29" i="5" s="1"/>
  <c r="E29" i="5" s="1"/>
  <c r="H28" i="5"/>
  <c r="F28" i="5"/>
  <c r="C28" i="5"/>
  <c r="D28" i="5" s="1"/>
  <c r="E28" i="5" s="1"/>
  <c r="H27" i="5"/>
  <c r="F27" i="5"/>
  <c r="C27" i="5"/>
  <c r="D27" i="5" s="1"/>
  <c r="E27" i="5" s="1"/>
  <c r="H26" i="5"/>
  <c r="F26" i="5"/>
  <c r="C26" i="5"/>
  <c r="D26" i="5" s="1"/>
  <c r="E26" i="5" s="1"/>
  <c r="H25" i="5"/>
  <c r="F25" i="5"/>
  <c r="C25" i="5"/>
  <c r="D25" i="5" s="1"/>
  <c r="E25" i="5" s="1"/>
  <c r="H24" i="5"/>
  <c r="F24" i="5"/>
  <c r="C24" i="5"/>
  <c r="D24" i="5" s="1"/>
  <c r="E24" i="5" s="1"/>
  <c r="H23" i="5"/>
  <c r="F23" i="5"/>
  <c r="C23" i="5"/>
  <c r="D23" i="5" s="1"/>
  <c r="E23" i="5" s="1"/>
  <c r="H22" i="5"/>
  <c r="F22" i="5"/>
  <c r="C22" i="5"/>
  <c r="D22" i="5" s="1"/>
  <c r="E22" i="5" s="1"/>
  <c r="H21" i="5"/>
  <c r="F21" i="5"/>
  <c r="C21" i="5"/>
  <c r="D21" i="5" s="1"/>
  <c r="E21" i="5" s="1"/>
  <c r="H20" i="5"/>
  <c r="F20" i="5"/>
  <c r="C20" i="5"/>
  <c r="D20" i="5" s="1"/>
  <c r="E20" i="5" s="1"/>
  <c r="H19" i="5"/>
  <c r="F19" i="5"/>
  <c r="C19" i="5"/>
  <c r="D19" i="5" s="1"/>
  <c r="E19" i="5" s="1"/>
  <c r="H18" i="5"/>
  <c r="F18" i="5"/>
  <c r="C18" i="5"/>
  <c r="D18" i="5" s="1"/>
  <c r="E18" i="5" s="1"/>
  <c r="H17" i="5"/>
  <c r="F17" i="5"/>
  <c r="C17" i="5"/>
  <c r="D17" i="5" s="1"/>
  <c r="E17" i="5" s="1"/>
  <c r="H16" i="5"/>
  <c r="F16" i="5"/>
  <c r="C16" i="5"/>
  <c r="D16" i="5" s="1"/>
  <c r="E16" i="5" s="1"/>
  <c r="H15" i="5"/>
  <c r="F15" i="5"/>
  <c r="C15" i="5"/>
  <c r="D15" i="5" s="1"/>
  <c r="E15" i="5" s="1"/>
  <c r="H14" i="5"/>
  <c r="F14" i="5"/>
  <c r="C14" i="5"/>
  <c r="D14" i="5" s="1"/>
  <c r="E14" i="5" s="1"/>
  <c r="H13" i="5"/>
  <c r="F13" i="5"/>
  <c r="C13" i="5"/>
  <c r="D13" i="5" s="1"/>
  <c r="E13" i="5" s="1"/>
  <c r="H12" i="5"/>
  <c r="F12" i="5"/>
  <c r="C12" i="5"/>
  <c r="D12" i="5" s="1"/>
  <c r="E12" i="5" s="1"/>
  <c r="H11" i="5"/>
  <c r="F11" i="5"/>
  <c r="C11" i="5"/>
  <c r="D11" i="5" s="1"/>
  <c r="E11" i="5" s="1"/>
  <c r="H10" i="5"/>
  <c r="F10" i="5"/>
  <c r="C10" i="5"/>
  <c r="D10" i="5" s="1"/>
  <c r="E10" i="5" s="1"/>
  <c r="H9" i="5"/>
  <c r="F9" i="5"/>
  <c r="C9" i="5"/>
  <c r="D9" i="5" s="1"/>
  <c r="E9" i="5" s="1"/>
  <c r="H8" i="5"/>
  <c r="F8" i="5"/>
  <c r="C8" i="5"/>
  <c r="D8" i="5" s="1"/>
  <c r="E8" i="5" s="1"/>
  <c r="H7" i="5"/>
  <c r="F7" i="5"/>
  <c r="C7" i="5"/>
  <c r="D7" i="5" s="1"/>
  <c r="E7" i="5" s="1"/>
  <c r="H6" i="5"/>
  <c r="F6" i="5"/>
  <c r="C6" i="5"/>
  <c r="D6" i="5" s="1"/>
  <c r="E6" i="5" s="1"/>
  <c r="H5" i="5"/>
  <c r="F5" i="5"/>
  <c r="C5" i="5"/>
  <c r="D5" i="5" s="1"/>
  <c r="E5" i="5" s="1"/>
  <c r="H4" i="5"/>
  <c r="F4" i="5"/>
  <c r="C4" i="5"/>
  <c r="D4" i="5" s="1"/>
  <c r="E4" i="5" s="1"/>
  <c r="C3" i="5"/>
  <c r="F11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3" i="4"/>
  <c r="E66" i="4"/>
  <c r="G66" i="4"/>
  <c r="H1" i="4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3" i="4"/>
  <c r="H3" i="4" s="1"/>
  <c r="F65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2" i="4"/>
  <c r="E65" i="4"/>
  <c r="J65" i="4" s="1"/>
  <c r="K65" i="4" s="1"/>
  <c r="C65" i="4"/>
  <c r="E64" i="4"/>
  <c r="C64" i="4"/>
  <c r="F64" i="4" s="1"/>
  <c r="J64" i="4" s="1"/>
  <c r="K64" i="4" s="1"/>
  <c r="E63" i="4"/>
  <c r="F63" i="4" s="1"/>
  <c r="J63" i="4" s="1"/>
  <c r="K63" i="4" s="1"/>
  <c r="C63" i="4"/>
  <c r="F62" i="4"/>
  <c r="J62" i="4" s="1"/>
  <c r="K62" i="4" s="1"/>
  <c r="E62" i="4"/>
  <c r="C62" i="4"/>
  <c r="E61" i="4"/>
  <c r="C61" i="4"/>
  <c r="F61" i="4" s="1"/>
  <c r="J61" i="4" s="1"/>
  <c r="K61" i="4" s="1"/>
  <c r="F60" i="4"/>
  <c r="J60" i="4" s="1"/>
  <c r="K60" i="4" s="1"/>
  <c r="E60" i="4"/>
  <c r="C60" i="4"/>
  <c r="E59" i="4"/>
  <c r="F59" i="4" s="1"/>
  <c r="J59" i="4" s="1"/>
  <c r="K59" i="4" s="1"/>
  <c r="C59" i="4"/>
  <c r="F58" i="4"/>
  <c r="J58" i="4" s="1"/>
  <c r="K58" i="4" s="1"/>
  <c r="E58" i="4"/>
  <c r="C58" i="4"/>
  <c r="E57" i="4"/>
  <c r="F57" i="4" s="1"/>
  <c r="J57" i="4" s="1"/>
  <c r="K57" i="4" s="1"/>
  <c r="C57" i="4"/>
  <c r="E56" i="4"/>
  <c r="C56" i="4"/>
  <c r="F56" i="4" s="1"/>
  <c r="J56" i="4" s="1"/>
  <c r="K56" i="4" s="1"/>
  <c r="E55" i="4"/>
  <c r="F55" i="4" s="1"/>
  <c r="J55" i="4" s="1"/>
  <c r="K55" i="4" s="1"/>
  <c r="C55" i="4"/>
  <c r="F54" i="4"/>
  <c r="J54" i="4" s="1"/>
  <c r="K54" i="4" s="1"/>
  <c r="E54" i="4"/>
  <c r="C54" i="4"/>
  <c r="E53" i="4"/>
  <c r="C53" i="4"/>
  <c r="F53" i="4" s="1"/>
  <c r="J53" i="4" s="1"/>
  <c r="K53" i="4" s="1"/>
  <c r="F52" i="4"/>
  <c r="J52" i="4" s="1"/>
  <c r="K52" i="4" s="1"/>
  <c r="E52" i="4"/>
  <c r="C52" i="4"/>
  <c r="E51" i="4"/>
  <c r="F51" i="4" s="1"/>
  <c r="J51" i="4" s="1"/>
  <c r="K51" i="4" s="1"/>
  <c r="C51" i="4"/>
  <c r="F50" i="4"/>
  <c r="J50" i="4" s="1"/>
  <c r="K50" i="4" s="1"/>
  <c r="E50" i="4"/>
  <c r="C50" i="4"/>
  <c r="E49" i="4"/>
  <c r="F49" i="4" s="1"/>
  <c r="J49" i="4" s="1"/>
  <c r="K49" i="4" s="1"/>
  <c r="C49" i="4"/>
  <c r="E48" i="4"/>
  <c r="C48" i="4"/>
  <c r="F48" i="4" s="1"/>
  <c r="J48" i="4" s="1"/>
  <c r="K48" i="4" s="1"/>
  <c r="E47" i="4"/>
  <c r="F47" i="4" s="1"/>
  <c r="J47" i="4" s="1"/>
  <c r="K47" i="4" s="1"/>
  <c r="C47" i="4"/>
  <c r="F46" i="4"/>
  <c r="J46" i="4" s="1"/>
  <c r="K46" i="4" s="1"/>
  <c r="E46" i="4"/>
  <c r="C46" i="4"/>
  <c r="E45" i="4"/>
  <c r="C45" i="4"/>
  <c r="F45" i="4" s="1"/>
  <c r="J45" i="4" s="1"/>
  <c r="K45" i="4" s="1"/>
  <c r="F44" i="4"/>
  <c r="J44" i="4" s="1"/>
  <c r="K44" i="4" s="1"/>
  <c r="E44" i="4"/>
  <c r="C44" i="4"/>
  <c r="E43" i="4"/>
  <c r="F43" i="4" s="1"/>
  <c r="J43" i="4" s="1"/>
  <c r="K43" i="4" s="1"/>
  <c r="C43" i="4"/>
  <c r="F42" i="4"/>
  <c r="J42" i="4" s="1"/>
  <c r="K42" i="4" s="1"/>
  <c r="E42" i="4"/>
  <c r="C42" i="4"/>
  <c r="E41" i="4"/>
  <c r="F41" i="4" s="1"/>
  <c r="J41" i="4" s="1"/>
  <c r="K41" i="4" s="1"/>
  <c r="C41" i="4"/>
  <c r="E40" i="4"/>
  <c r="C40" i="4"/>
  <c r="F40" i="4" s="1"/>
  <c r="J40" i="4" s="1"/>
  <c r="K40" i="4" s="1"/>
  <c r="E39" i="4"/>
  <c r="C39" i="4"/>
  <c r="F39" i="4" s="1"/>
  <c r="J39" i="4" s="1"/>
  <c r="K39" i="4" s="1"/>
  <c r="F38" i="4"/>
  <c r="J38" i="4" s="1"/>
  <c r="K38" i="4" s="1"/>
  <c r="E38" i="4"/>
  <c r="C38" i="4"/>
  <c r="E37" i="4"/>
  <c r="C37" i="4"/>
  <c r="F37" i="4" s="1"/>
  <c r="J37" i="4" s="1"/>
  <c r="K37" i="4" s="1"/>
  <c r="F36" i="4"/>
  <c r="J36" i="4" s="1"/>
  <c r="K36" i="4" s="1"/>
  <c r="E36" i="4"/>
  <c r="C36" i="4"/>
  <c r="E35" i="4"/>
  <c r="F35" i="4" s="1"/>
  <c r="J35" i="4" s="1"/>
  <c r="K35" i="4" s="1"/>
  <c r="C35" i="4"/>
  <c r="F34" i="4"/>
  <c r="J34" i="4" s="1"/>
  <c r="K34" i="4" s="1"/>
  <c r="E34" i="4"/>
  <c r="C34" i="4"/>
  <c r="E33" i="4"/>
  <c r="F33" i="4" s="1"/>
  <c r="J33" i="4" s="1"/>
  <c r="K33" i="4" s="1"/>
  <c r="C33" i="4"/>
  <c r="E32" i="4"/>
  <c r="C32" i="4"/>
  <c r="F32" i="4" s="1"/>
  <c r="J32" i="4" s="1"/>
  <c r="K32" i="4" s="1"/>
  <c r="E31" i="4"/>
  <c r="C31" i="4"/>
  <c r="F31" i="4" s="1"/>
  <c r="J31" i="4" s="1"/>
  <c r="K31" i="4" s="1"/>
  <c r="F30" i="4"/>
  <c r="J30" i="4" s="1"/>
  <c r="K30" i="4" s="1"/>
  <c r="E30" i="4"/>
  <c r="C30" i="4"/>
  <c r="E29" i="4"/>
  <c r="C29" i="4"/>
  <c r="F29" i="4" s="1"/>
  <c r="J29" i="4" s="1"/>
  <c r="K29" i="4" s="1"/>
  <c r="F28" i="4"/>
  <c r="J28" i="4" s="1"/>
  <c r="K28" i="4" s="1"/>
  <c r="E28" i="4"/>
  <c r="C28" i="4"/>
  <c r="E27" i="4"/>
  <c r="F27" i="4" s="1"/>
  <c r="J27" i="4" s="1"/>
  <c r="K27" i="4" s="1"/>
  <c r="C27" i="4"/>
  <c r="E26" i="4"/>
  <c r="C26" i="4"/>
  <c r="F26" i="4" s="1"/>
  <c r="J26" i="4" s="1"/>
  <c r="K26" i="4" s="1"/>
  <c r="E25" i="4"/>
  <c r="F25" i="4" s="1"/>
  <c r="J25" i="4" s="1"/>
  <c r="K25" i="4" s="1"/>
  <c r="C25" i="4"/>
  <c r="E24" i="4"/>
  <c r="C24" i="4"/>
  <c r="F24" i="4" s="1"/>
  <c r="J24" i="4" s="1"/>
  <c r="K24" i="4" s="1"/>
  <c r="E23" i="4"/>
  <c r="C23" i="4"/>
  <c r="F23" i="4" s="1"/>
  <c r="J23" i="4" s="1"/>
  <c r="K23" i="4" s="1"/>
  <c r="F22" i="4"/>
  <c r="J22" i="4" s="1"/>
  <c r="K22" i="4" s="1"/>
  <c r="E22" i="4"/>
  <c r="C22" i="4"/>
  <c r="E21" i="4"/>
  <c r="C21" i="4"/>
  <c r="F21" i="4" s="1"/>
  <c r="J21" i="4" s="1"/>
  <c r="K21" i="4" s="1"/>
  <c r="F20" i="4"/>
  <c r="J20" i="4" s="1"/>
  <c r="K20" i="4" s="1"/>
  <c r="E20" i="4"/>
  <c r="C20" i="4"/>
  <c r="E19" i="4"/>
  <c r="F19" i="4" s="1"/>
  <c r="J19" i="4" s="1"/>
  <c r="K19" i="4" s="1"/>
  <c r="C19" i="4"/>
  <c r="E18" i="4"/>
  <c r="C18" i="4"/>
  <c r="F18" i="4" s="1"/>
  <c r="J18" i="4" s="1"/>
  <c r="K18" i="4" s="1"/>
  <c r="E17" i="4"/>
  <c r="F17" i="4" s="1"/>
  <c r="J17" i="4" s="1"/>
  <c r="K17" i="4" s="1"/>
  <c r="C17" i="4"/>
  <c r="E16" i="4"/>
  <c r="C16" i="4"/>
  <c r="F16" i="4" s="1"/>
  <c r="J16" i="4" s="1"/>
  <c r="K16" i="4" s="1"/>
  <c r="E15" i="4"/>
  <c r="C15" i="4"/>
  <c r="F15" i="4" s="1"/>
  <c r="J15" i="4" s="1"/>
  <c r="K15" i="4" s="1"/>
  <c r="F14" i="4"/>
  <c r="J14" i="4" s="1"/>
  <c r="K14" i="4" s="1"/>
  <c r="E14" i="4"/>
  <c r="C14" i="4"/>
  <c r="E13" i="4"/>
  <c r="C13" i="4"/>
  <c r="F13" i="4" s="1"/>
  <c r="J13" i="4" s="1"/>
  <c r="K13" i="4" s="1"/>
  <c r="F12" i="4"/>
  <c r="J12" i="4" s="1"/>
  <c r="K12" i="4" s="1"/>
  <c r="E12" i="4"/>
  <c r="C12" i="4"/>
  <c r="E11" i="4"/>
  <c r="J11" i="4" s="1"/>
  <c r="K11" i="4" s="1"/>
  <c r="C11" i="4"/>
  <c r="E10" i="4"/>
  <c r="C10" i="4"/>
  <c r="F10" i="4" s="1"/>
  <c r="J10" i="4" s="1"/>
  <c r="K10" i="4" s="1"/>
  <c r="E9" i="4"/>
  <c r="F9" i="4" s="1"/>
  <c r="J9" i="4" s="1"/>
  <c r="K9" i="4" s="1"/>
  <c r="C9" i="4"/>
  <c r="E8" i="4"/>
  <c r="C8" i="4"/>
  <c r="F8" i="4" s="1"/>
  <c r="J8" i="4" s="1"/>
  <c r="K8" i="4" s="1"/>
  <c r="E7" i="4"/>
  <c r="C7" i="4"/>
  <c r="F7" i="4" s="1"/>
  <c r="J7" i="4" s="1"/>
  <c r="K7" i="4" s="1"/>
  <c r="F6" i="4"/>
  <c r="J6" i="4" s="1"/>
  <c r="K6" i="4" s="1"/>
  <c r="E6" i="4"/>
  <c r="C6" i="4"/>
  <c r="E5" i="4"/>
  <c r="C5" i="4"/>
  <c r="F5" i="4" s="1"/>
  <c r="J5" i="4" s="1"/>
  <c r="K5" i="4" s="1"/>
  <c r="F4" i="4"/>
  <c r="J4" i="4" s="1"/>
  <c r="K4" i="4" s="1"/>
  <c r="E4" i="4"/>
  <c r="C4" i="4"/>
  <c r="E3" i="4"/>
  <c r="F3" i="4" s="1"/>
  <c r="J3" i="4" s="1"/>
  <c r="K3" i="4" s="1"/>
  <c r="C3" i="4"/>
  <c r="E2" i="4"/>
  <c r="C2" i="4"/>
  <c r="D3" i="1"/>
  <c r="E3" i="1" s="1"/>
  <c r="F3" i="1" s="1"/>
  <c r="G3" i="1" s="1"/>
  <c r="D4" i="1"/>
  <c r="E4" i="1" s="1"/>
  <c r="F4" i="1" s="1"/>
  <c r="G4" i="1" s="1"/>
  <c r="D5" i="1"/>
  <c r="E5" i="1" s="1"/>
  <c r="F5" i="1" s="1"/>
  <c r="G5" i="1" s="1"/>
  <c r="D6" i="1"/>
  <c r="D7" i="1"/>
  <c r="E7" i="1" s="1"/>
  <c r="F7" i="1" s="1"/>
  <c r="G7" i="1" s="1"/>
  <c r="D8" i="1"/>
  <c r="E8" i="1" s="1"/>
  <c r="F8" i="1" s="1"/>
  <c r="G8" i="1" s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14" i="1"/>
  <c r="E14" i="1" s="1"/>
  <c r="F14" i="1" s="1"/>
  <c r="G14" i="1" s="1"/>
  <c r="D15" i="1"/>
  <c r="E15" i="1" s="1"/>
  <c r="F15" i="1" s="1"/>
  <c r="G15" i="1" s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D20" i="1"/>
  <c r="E20" i="1" s="1"/>
  <c r="F20" i="1" s="1"/>
  <c r="G20" i="1" s="1"/>
  <c r="D21" i="1"/>
  <c r="E21" i="1" s="1"/>
  <c r="F21" i="1" s="1"/>
  <c r="G21" i="1" s="1"/>
  <c r="D22" i="1"/>
  <c r="E22" i="1" s="1"/>
  <c r="F22" i="1" s="1"/>
  <c r="G22" i="1" s="1"/>
  <c r="D23" i="1"/>
  <c r="E23" i="1" s="1"/>
  <c r="F23" i="1" s="1"/>
  <c r="G23" i="1" s="1"/>
  <c r="D24" i="1"/>
  <c r="E24" i="1" s="1"/>
  <c r="F24" i="1" s="1"/>
  <c r="G24" i="1" s="1"/>
  <c r="D25" i="1"/>
  <c r="E25" i="1" s="1"/>
  <c r="F25" i="1" s="1"/>
  <c r="G25" i="1" s="1"/>
  <c r="D26" i="1"/>
  <c r="E26" i="1" s="1"/>
  <c r="F26" i="1" s="1"/>
  <c r="G26" i="1" s="1"/>
  <c r="D27" i="1"/>
  <c r="E27" i="1" s="1"/>
  <c r="F27" i="1" s="1"/>
  <c r="G27" i="1" s="1"/>
  <c r="D28" i="1"/>
  <c r="E28" i="1" s="1"/>
  <c r="F28" i="1" s="1"/>
  <c r="G28" i="1" s="1"/>
  <c r="D29" i="1"/>
  <c r="E29" i="1" s="1"/>
  <c r="F29" i="1" s="1"/>
  <c r="G29" i="1" s="1"/>
  <c r="D30" i="1"/>
  <c r="E30" i="1" s="1"/>
  <c r="F30" i="1" s="1"/>
  <c r="G30" i="1" s="1"/>
  <c r="D31" i="1"/>
  <c r="E31" i="1" s="1"/>
  <c r="F31" i="1" s="1"/>
  <c r="G31" i="1" s="1"/>
  <c r="D32" i="1"/>
  <c r="E32" i="1" s="1"/>
  <c r="F32" i="1" s="1"/>
  <c r="G32" i="1" s="1"/>
  <c r="D33" i="1"/>
  <c r="E33" i="1" s="1"/>
  <c r="F33" i="1" s="1"/>
  <c r="G33" i="1" s="1"/>
  <c r="D34" i="1"/>
  <c r="E34" i="1" s="1"/>
  <c r="F34" i="1" s="1"/>
  <c r="G34" i="1" s="1"/>
  <c r="D35" i="1"/>
  <c r="E35" i="1" s="1"/>
  <c r="F35" i="1" s="1"/>
  <c r="G35" i="1" s="1"/>
  <c r="D36" i="1"/>
  <c r="E36" i="1" s="1"/>
  <c r="F36" i="1" s="1"/>
  <c r="G36" i="1" s="1"/>
  <c r="D37" i="1"/>
  <c r="E37" i="1" s="1"/>
  <c r="F37" i="1" s="1"/>
  <c r="G37" i="1" s="1"/>
  <c r="D38" i="1"/>
  <c r="E38" i="1" s="1"/>
  <c r="F38" i="1" s="1"/>
  <c r="G38" i="1" s="1"/>
  <c r="D39" i="1"/>
  <c r="E39" i="1" s="1"/>
  <c r="F39" i="1" s="1"/>
  <c r="G39" i="1" s="1"/>
  <c r="D40" i="1"/>
  <c r="E40" i="1" s="1"/>
  <c r="F40" i="1" s="1"/>
  <c r="G40" i="1" s="1"/>
  <c r="D41" i="1"/>
  <c r="E41" i="1" s="1"/>
  <c r="F41" i="1" s="1"/>
  <c r="G41" i="1" s="1"/>
  <c r="D42" i="1"/>
  <c r="E42" i="1" s="1"/>
  <c r="F42" i="1" s="1"/>
  <c r="G42" i="1" s="1"/>
  <c r="D43" i="1"/>
  <c r="E43" i="1" s="1"/>
  <c r="F43" i="1" s="1"/>
  <c r="G43" i="1" s="1"/>
  <c r="D44" i="1"/>
  <c r="E44" i="1" s="1"/>
  <c r="F44" i="1" s="1"/>
  <c r="G44" i="1" s="1"/>
  <c r="D45" i="1"/>
  <c r="E45" i="1" s="1"/>
  <c r="F45" i="1" s="1"/>
  <c r="G45" i="1" s="1"/>
  <c r="D46" i="1"/>
  <c r="E46" i="1" s="1"/>
  <c r="F46" i="1" s="1"/>
  <c r="G46" i="1" s="1"/>
  <c r="D47" i="1"/>
  <c r="E47" i="1" s="1"/>
  <c r="F47" i="1" s="1"/>
  <c r="G47" i="1" s="1"/>
  <c r="D48" i="1"/>
  <c r="E48" i="1" s="1"/>
  <c r="F48" i="1" s="1"/>
  <c r="G48" i="1" s="1"/>
  <c r="D49" i="1"/>
  <c r="E49" i="1" s="1"/>
  <c r="F49" i="1" s="1"/>
  <c r="G49" i="1" s="1"/>
  <c r="D50" i="1"/>
  <c r="E50" i="1" s="1"/>
  <c r="F50" i="1" s="1"/>
  <c r="G50" i="1" s="1"/>
  <c r="D51" i="1"/>
  <c r="E51" i="1" s="1"/>
  <c r="F51" i="1" s="1"/>
  <c r="G51" i="1" s="1"/>
  <c r="D52" i="1"/>
  <c r="E52" i="1" s="1"/>
  <c r="F52" i="1" s="1"/>
  <c r="G52" i="1" s="1"/>
  <c r="D53" i="1"/>
  <c r="E53" i="1" s="1"/>
  <c r="F53" i="1" s="1"/>
  <c r="G53" i="1" s="1"/>
  <c r="D54" i="1"/>
  <c r="E54" i="1" s="1"/>
  <c r="F54" i="1" s="1"/>
  <c r="G54" i="1" s="1"/>
  <c r="D55" i="1"/>
  <c r="E55" i="1" s="1"/>
  <c r="F55" i="1" s="1"/>
  <c r="G55" i="1" s="1"/>
  <c r="D56" i="1"/>
  <c r="E56" i="1" s="1"/>
  <c r="F56" i="1" s="1"/>
  <c r="G56" i="1" s="1"/>
  <c r="D57" i="1"/>
  <c r="E57" i="1" s="1"/>
  <c r="F57" i="1" s="1"/>
  <c r="G57" i="1" s="1"/>
  <c r="D58" i="1"/>
  <c r="E58" i="1" s="1"/>
  <c r="F58" i="1" s="1"/>
  <c r="G58" i="1" s="1"/>
  <c r="D59" i="1"/>
  <c r="E59" i="1" s="1"/>
  <c r="F59" i="1" s="1"/>
  <c r="G59" i="1" s="1"/>
  <c r="D60" i="1"/>
  <c r="E60" i="1" s="1"/>
  <c r="F60" i="1" s="1"/>
  <c r="G60" i="1" s="1"/>
  <c r="D61" i="1"/>
  <c r="E61" i="1" s="1"/>
  <c r="F61" i="1" s="1"/>
  <c r="G61" i="1" s="1"/>
  <c r="D62" i="1"/>
  <c r="E62" i="1" s="1"/>
  <c r="F62" i="1" s="1"/>
  <c r="G62" i="1" s="1"/>
  <c r="D63" i="1"/>
  <c r="E63" i="1" s="1"/>
  <c r="F63" i="1" s="1"/>
  <c r="G63" i="1" s="1"/>
  <c r="D64" i="1"/>
  <c r="E64" i="1" s="1"/>
  <c r="F64" i="1" s="1"/>
  <c r="G64" i="1" s="1"/>
  <c r="D65" i="1"/>
  <c r="E65" i="1" s="1"/>
  <c r="F65" i="1" s="1"/>
  <c r="G65" i="1" s="1"/>
  <c r="D2" i="1"/>
  <c r="E6" i="1"/>
  <c r="F6" i="1" s="1"/>
  <c r="G6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E1" i="8" l="1"/>
  <c r="G16" i="6"/>
  <c r="E16" i="6"/>
  <c r="E26" i="6"/>
  <c r="G26" i="6"/>
  <c r="E58" i="6"/>
  <c r="G58" i="6"/>
  <c r="G24" i="6"/>
  <c r="E24" i="6"/>
  <c r="E10" i="6"/>
  <c r="G10" i="6"/>
  <c r="E47" i="6"/>
  <c r="G47" i="6"/>
  <c r="G8" i="6"/>
  <c r="E8" i="6"/>
  <c r="E55" i="6"/>
  <c r="G55" i="6"/>
  <c r="E63" i="6"/>
  <c r="G63" i="6"/>
  <c r="G39" i="6"/>
  <c r="G50" i="6"/>
  <c r="G18" i="6"/>
  <c r="G31" i="6"/>
  <c r="G42" i="6"/>
  <c r="G34" i="6"/>
  <c r="F1" i="7"/>
  <c r="H1" i="7"/>
  <c r="G5" i="6"/>
  <c r="E5" i="6"/>
  <c r="G9" i="6"/>
  <c r="E9" i="6"/>
  <c r="G65" i="6"/>
  <c r="E65" i="6"/>
  <c r="G11" i="6"/>
  <c r="E11" i="6"/>
  <c r="G13" i="6"/>
  <c r="E13" i="6"/>
  <c r="G17" i="6"/>
  <c r="E17" i="6"/>
  <c r="G57" i="6"/>
  <c r="E57" i="6"/>
  <c r="G19" i="6"/>
  <c r="E19" i="6"/>
  <c r="G21" i="6"/>
  <c r="E21" i="6"/>
  <c r="G25" i="6"/>
  <c r="E25" i="6"/>
  <c r="G41" i="6"/>
  <c r="E41" i="6"/>
  <c r="G49" i="6"/>
  <c r="E49" i="6"/>
  <c r="G59" i="6"/>
  <c r="E59" i="6"/>
  <c r="G61" i="6"/>
  <c r="E61" i="6"/>
  <c r="E6" i="6"/>
  <c r="G6" i="6"/>
  <c r="G27" i="6"/>
  <c r="E27" i="6"/>
  <c r="G29" i="6"/>
  <c r="E29" i="6"/>
  <c r="G35" i="6"/>
  <c r="E35" i="6"/>
  <c r="G37" i="6"/>
  <c r="E37" i="6"/>
  <c r="G43" i="6"/>
  <c r="E43" i="6"/>
  <c r="G45" i="6"/>
  <c r="E45" i="6"/>
  <c r="G51" i="6"/>
  <c r="E51" i="6"/>
  <c r="G53" i="6"/>
  <c r="E53" i="6"/>
  <c r="G33" i="6"/>
  <c r="E33" i="6"/>
  <c r="E14" i="6"/>
  <c r="G14" i="6"/>
  <c r="E22" i="6"/>
  <c r="G22" i="6"/>
  <c r="E62" i="6"/>
  <c r="G62" i="6"/>
  <c r="G64" i="6"/>
  <c r="E64" i="6"/>
  <c r="E30" i="6"/>
  <c r="G30" i="6"/>
  <c r="E38" i="6"/>
  <c r="G38" i="6"/>
  <c r="E46" i="6"/>
  <c r="G46" i="6"/>
  <c r="E54" i="6"/>
  <c r="G54" i="6"/>
  <c r="G56" i="6"/>
  <c r="E56" i="6"/>
  <c r="G32" i="6"/>
  <c r="E32" i="6"/>
  <c r="G40" i="6"/>
  <c r="E40" i="6"/>
  <c r="G48" i="6"/>
  <c r="E48" i="6"/>
  <c r="G7" i="6"/>
  <c r="G15" i="6"/>
  <c r="G23" i="6"/>
  <c r="E4" i="6"/>
  <c r="E12" i="6"/>
  <c r="E20" i="6"/>
  <c r="E28" i="6"/>
  <c r="E36" i="6"/>
  <c r="E44" i="6"/>
  <c r="E52" i="6"/>
  <c r="E60" i="6"/>
  <c r="E66" i="6"/>
  <c r="E1" i="5"/>
  <c r="G7" i="5"/>
  <c r="G15" i="5"/>
  <c r="G23" i="5"/>
  <c r="G31" i="5"/>
  <c r="G39" i="5"/>
  <c r="G47" i="5"/>
  <c r="G55" i="5"/>
  <c r="G63" i="5"/>
  <c r="G66" i="5"/>
  <c r="G4" i="5"/>
  <c r="G12" i="5"/>
  <c r="G20" i="5"/>
  <c r="G28" i="5"/>
  <c r="G36" i="5"/>
  <c r="G44" i="5"/>
  <c r="G52" i="5"/>
  <c r="G60" i="5"/>
  <c r="G9" i="5"/>
  <c r="G17" i="5"/>
  <c r="G25" i="5"/>
  <c r="G33" i="5"/>
  <c r="G41" i="5"/>
  <c r="G49" i="5"/>
  <c r="G57" i="5"/>
  <c r="G6" i="5"/>
  <c r="G14" i="5"/>
  <c r="G22" i="5"/>
  <c r="G30" i="5"/>
  <c r="G38" i="5"/>
  <c r="G46" i="5"/>
  <c r="G54" i="5"/>
  <c r="G62" i="5"/>
  <c r="G11" i="5"/>
  <c r="G19" i="5"/>
  <c r="G27" i="5"/>
  <c r="G35" i="5"/>
  <c r="G43" i="5"/>
  <c r="G51" i="5"/>
  <c r="G59" i="5"/>
  <c r="G8" i="5"/>
  <c r="G16" i="5"/>
  <c r="G24" i="5"/>
  <c r="G32" i="5"/>
  <c r="G40" i="5"/>
  <c r="G48" i="5"/>
  <c r="G56" i="5"/>
  <c r="G64" i="5"/>
  <c r="G5" i="5"/>
  <c r="G13" i="5"/>
  <c r="G21" i="5"/>
  <c r="G29" i="5"/>
  <c r="G37" i="5"/>
  <c r="G45" i="5"/>
  <c r="G53" i="5"/>
  <c r="G61" i="5"/>
  <c r="G10" i="5"/>
  <c r="G18" i="5"/>
  <c r="G26" i="5"/>
  <c r="G34" i="5"/>
  <c r="G42" i="5"/>
  <c r="G50" i="5"/>
  <c r="G58" i="5"/>
  <c r="G65" i="5"/>
  <c r="K1" i="4"/>
  <c r="G1" i="1"/>
  <c r="E1" i="6" l="1"/>
</calcChain>
</file>

<file path=xl/sharedStrings.xml><?xml version="1.0" encoding="utf-8"?>
<sst xmlns="http://schemas.openxmlformats.org/spreadsheetml/2006/main" count="67" uniqueCount="19">
  <si>
    <t>N</t>
  </si>
  <si>
    <t>Z(N)</t>
  </si>
  <si>
    <t>Z(N)-1</t>
  </si>
  <si>
    <t>calculated</t>
  </si>
  <si>
    <t>berekend en gecorrigeerd</t>
  </si>
  <si>
    <t>calculated eerste benadering</t>
  </si>
  <si>
    <t>afwijking 1e</t>
  </si>
  <si>
    <t>zoeken beste fit 1e benadering</t>
  </si>
  <si>
    <t>berekende correctiefactor</t>
  </si>
  <si>
    <t>gem afwijking gewenste en berekende correctiefactor</t>
  </si>
  <si>
    <t>afwijking berekend tov werkelijk</t>
  </si>
  <si>
    <t>constanten 1e benadering</t>
  </si>
  <si>
    <t>constanten 2e benadering</t>
  </si>
  <si>
    <t>Berekende correctie-factor</t>
  </si>
  <si>
    <t>Afwijking Basisfunctie</t>
  </si>
  <si>
    <t>eerste benadering</t>
  </si>
  <si>
    <t>Gecorrigeerde uitkomst</t>
  </si>
  <si>
    <t>factor T(N) van echt</t>
  </si>
  <si>
    <t>afwijking t.o.v.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</si>
</sst>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0.000%"/>
    <numFmt numFmtId="165" formatCode="_ * #,##0_ ;_ * \-#,##0_ ;_ * &quot;-&quot;??_ ;_ @_ "/>
    <numFmt numFmtId="166" formatCode="_ * #,##0.000000_ ;_ * \-#,##0.000000_ ;_ * &quot;-&quot;??_ ;_ @_ 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vertical="center"/>
    </xf>
    <xf numFmtId="9" fontId="0" fillId="0" borderId="0" xfId="2" applyFont="1"/>
    <xf numFmtId="11" fontId="0" fillId="0" borderId="0" xfId="0" applyNumberFormat="1"/>
    <xf numFmtId="9" fontId="0" fillId="0" borderId="0" xfId="0" applyNumberFormat="1"/>
    <xf numFmtId="43" fontId="0" fillId="0" borderId="0" xfId="1" applyNumberFormat="1" applyFont="1"/>
    <xf numFmtId="10" fontId="0" fillId="0" borderId="0" xfId="2" applyNumberFormat="1" applyFont="1"/>
    <xf numFmtId="164" fontId="0" fillId="0" borderId="0" xfId="2" applyNumberFormat="1" applyFon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1" fontId="0" fillId="0" borderId="3" xfId="0" applyNumberFormat="1" applyBorder="1"/>
    <xf numFmtId="11" fontId="0" fillId="0" borderId="6" xfId="0" applyNumberFormat="1" applyBorder="1"/>
    <xf numFmtId="11" fontId="0" fillId="0" borderId="4" xfId="0" applyNumberFormat="1" applyBorder="1"/>
    <xf numFmtId="164" fontId="0" fillId="2" borderId="0" xfId="2" applyNumberFormat="1" applyFont="1" applyFill="1"/>
    <xf numFmtId="43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164" fontId="0" fillId="0" borderId="0" xfId="1" applyNumberFormat="1" applyFont="1" applyAlignment="1">
      <alignment wrapText="1"/>
    </xf>
    <xf numFmtId="164" fontId="0" fillId="0" borderId="0" xfId="0" applyNumberFormat="1"/>
  </cellXfs>
  <cellStyles count="3">
    <cellStyle name="Komma" xfId="1" builtinId="3"/>
    <cellStyle name="Procent" xfId="2" builtinId="5"/>
    <cellStyle name="Standaard" xfId="0" builtinId="0"/>
  </cellStyles>
  <dxfs count="21"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'Blad1 (test)'!$A$3:$A$66</c:f>
              <c:numCache>
                <c:formatCode>General</c:formatCode>
                <c:ptCount val="6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</c:numCache>
            </c:numRef>
          </c:xVal>
          <c:yVal>
            <c:numRef>
              <c:f>'Blad1 (test)'!$B$3:$B$66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28</c:v>
                </c:pt>
                <c:pt idx="4">
                  <c:v>124</c:v>
                </c:pt>
                <c:pt idx="5">
                  <c:v>588</c:v>
                </c:pt>
                <c:pt idx="6">
                  <c:v>2938</c:v>
                </c:pt>
                <c:pt idx="7">
                  <c:v>15268</c:v>
                </c:pt>
                <c:pt idx="8">
                  <c:v>81826</c:v>
                </c:pt>
                <c:pt idx="9">
                  <c:v>449572</c:v>
                </c:pt>
                <c:pt idx="10">
                  <c:v>2521270</c:v>
                </c:pt>
                <c:pt idx="11">
                  <c:v>14385376</c:v>
                </c:pt>
                <c:pt idx="12">
                  <c:v>83290424</c:v>
                </c:pt>
                <c:pt idx="13">
                  <c:v>488384528</c:v>
                </c:pt>
                <c:pt idx="14">
                  <c:v>2895432660</c:v>
                </c:pt>
                <c:pt idx="15">
                  <c:v>17332874364</c:v>
                </c:pt>
                <c:pt idx="16">
                  <c:v>104653427012</c:v>
                </c:pt>
                <c:pt idx="17">
                  <c:v>636737003384</c:v>
                </c:pt>
                <c:pt idx="18">
                  <c:v>3900770002646</c:v>
                </c:pt>
                <c:pt idx="19">
                  <c:v>24045500114388</c:v>
                </c:pt>
                <c:pt idx="20">
                  <c:v>149059814328236</c:v>
                </c:pt>
                <c:pt idx="21">
                  <c:v>928782423033008</c:v>
                </c:pt>
                <c:pt idx="22">
                  <c:v>5814401613289290</c:v>
                </c:pt>
                <c:pt idx="23">
                  <c:v>3.6556766640745904E+16</c:v>
                </c:pt>
                <c:pt idx="24">
                  <c:v>2.3075749273744899E+17</c:v>
                </c:pt>
                <c:pt idx="25">
                  <c:v>1.46197266285087E+18</c:v>
                </c:pt>
                <c:pt idx="26">
                  <c:v>9.2939934287919002E+18</c:v>
                </c:pt>
                <c:pt idx="27">
                  <c:v>5.9270905595010597E+19</c:v>
                </c:pt>
                <c:pt idx="28">
                  <c:v>3.7910873779328903E+20</c:v>
                </c:pt>
                <c:pt idx="29">
                  <c:v>2.4315607740796198E+21</c:v>
                </c:pt>
                <c:pt idx="30">
                  <c:v>1.56361424104566E+22</c:v>
                </c:pt>
                <c:pt idx="31">
                  <c:v>1.0079252102645599E+23</c:v>
                </c:pt>
                <c:pt idx="32">
                  <c:v>6.5120602772760698E+23</c:v>
                </c:pt>
                <c:pt idx="33">
                  <c:v>4.2164076184704202E+24</c:v>
                </c:pt>
                <c:pt idx="34">
                  <c:v>2.73557318016397E+25</c:v>
                </c:pt>
                <c:pt idx="35">
                  <c:v>1.77822806050324E+26</c:v>
                </c:pt>
                <c:pt idx="36">
                  <c:v>1.15801879267619E+27</c:v>
                </c:pt>
                <c:pt idx="37">
                  <c:v>7.5542592146948899E+27</c:v>
                </c:pt>
                <c:pt idx="38">
                  <c:v>4.9360379260931598E+28</c:v>
                </c:pt>
                <c:pt idx="39">
                  <c:v>3.2302818595118697E+29</c:v>
                </c:pt>
                <c:pt idx="40">
                  <c:v>2.1171186447444199E+30</c:v>
                </c:pt>
                <c:pt idx="41">
                  <c:v>1.38951306126928E+31</c:v>
                </c:pt>
                <c:pt idx="42">
                  <c:v>9.1319729650588794E+31</c:v>
                </c:pt>
                <c:pt idx="43">
                  <c:v>6.0093144275755501E+32</c:v>
                </c:pt>
                <c:pt idx="44">
                  <c:v>3.9593060494397603E+33</c:v>
                </c:pt>
                <c:pt idx="45">
                  <c:v>2.6117050944268502E+34</c:v>
                </c:pt>
                <c:pt idx="46">
                  <c:v>1.72472018113289E+35</c:v>
                </c:pt>
                <c:pt idx="47">
                  <c:v>1.14020372293803E+36</c:v>
                </c:pt>
                <c:pt idx="48">
                  <c:v>7.5456496774485004E+36</c:v>
                </c:pt>
                <c:pt idx="49">
                  <c:v>4.9985425311177098E+37</c:v>
                </c:pt>
                <c:pt idx="50">
                  <c:v>3.31440783010043E+38</c:v>
                </c:pt>
                <c:pt idx="51">
                  <c:v>2.1997255026509699E+39</c:v>
                </c:pt>
                <c:pt idx="52">
                  <c:v>1.4612216410979601E+40</c:v>
                </c:pt>
                <c:pt idx="53">
                  <c:v>9.7148177367657802E+40</c:v>
                </c:pt>
                <c:pt idx="54">
                  <c:v>6.4641411197577704E+41</c:v>
                </c:pt>
                <c:pt idx="55">
                  <c:v>4.3045917980555697E+42</c:v>
                </c:pt>
                <c:pt idx="56">
                  <c:v>2.8687064652813302E+43</c:v>
                </c:pt>
                <c:pt idx="57">
                  <c:v>1.91320663411431E+44</c:v>
                </c:pt>
                <c:pt idx="58">
                  <c:v>1.27687527629609E+45</c:v>
                </c:pt>
                <c:pt idx="59">
                  <c:v>8.5277734117906304E+45</c:v>
                </c:pt>
                <c:pt idx="60">
                  <c:v>5.6991966408991505E+46</c:v>
                </c:pt>
                <c:pt idx="61">
                  <c:v>3.8113001724168503E+47</c:v>
                </c:pt>
                <c:pt idx="62">
                  <c:v>2.5503826018110798E+48</c:v>
                </c:pt>
                <c:pt idx="63">
                  <c:v>1.7076613429289001E+49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00256"/>
        <c:axId val="211200832"/>
      </c:scatterChart>
      <c:valAx>
        <c:axId val="2112002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1200832"/>
        <c:crosses val="autoZero"/>
        <c:crossBetween val="midCat"/>
      </c:valAx>
      <c:valAx>
        <c:axId val="21120083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00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'Blad1 (2)'!$A$2:$A$65</c:f>
              <c:numCache>
                <c:formatCode>General</c:formatCode>
                <c:ptCount val="6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</c:numCache>
            </c:numRef>
          </c:xVal>
          <c:yVal>
            <c:numRef>
              <c:f>'Blad1 (2)'!$D$2:$D$65</c:f>
              <c:numCache>
                <c:formatCode>General</c:formatCode>
                <c:ptCount val="64"/>
                <c:pt idx="0">
                  <c:v>1.8315638888734182E-2</c:v>
                </c:pt>
                <c:pt idx="1">
                  <c:v>4.957504353332717E-3</c:v>
                </c:pt>
                <c:pt idx="2">
                  <c:v>2.3482383953175828E-3</c:v>
                </c:pt>
                <c:pt idx="3">
                  <c:v>1.2711980333495758E-3</c:v>
                </c:pt>
                <c:pt idx="4">
                  <c:v>7.6188233181269805E-4</c:v>
                </c:pt>
                <c:pt idx="5">
                  <c:v>4.8893888683289788E-4</c:v>
                </c:pt>
                <c:pt idx="6">
                  <c:v>3.306283433251833E-4</c:v>
                </c:pt>
                <c:pt idx="7">
                  <c:v>2.3253133074227242E-4</c:v>
                </c:pt>
                <c:pt idx="8">
                  <c:v>1.6865595630965744E-4</c:v>
                </c:pt>
                <c:pt idx="9">
                  <c:v>1.2540667494472682E-4</c:v>
                </c:pt>
                <c:pt idx="10">
                  <c:v>9.5181334724545616E-5</c:v>
                </c:pt>
                <c:pt idx="11">
                  <c:v>7.349616668616547E-5</c:v>
                </c:pt>
                <c:pt idx="12">
                  <c:v>5.7590331661269489E-5</c:v>
                </c:pt>
                <c:pt idx="13">
                  <c:v>4.5701182768389671E-5</c:v>
                </c:pt>
                <c:pt idx="14">
                  <c:v>3.6668238542494116E-5</c:v>
                </c:pt>
                <c:pt idx="15">
                  <c:v>2.9706959515318006E-5</c:v>
                </c:pt>
                <c:pt idx="16">
                  <c:v>2.4274601321756306E-5</c:v>
                </c:pt>
                <c:pt idx="17">
                  <c:v>1.9988020072331115E-5</c:v>
                </c:pt>
                <c:pt idx="18">
                  <c:v>1.6571852839654916E-5</c:v>
                </c:pt>
                <c:pt idx="19">
                  <c:v>1.3825013826374714E-5</c:v>
                </c:pt>
                <c:pt idx="20">
                  <c:v>1.1598541271268545E-5</c:v>
                </c:pt>
                <c:pt idx="21">
                  <c:v>9.7806523053822824E-6</c:v>
                </c:pt>
                <c:pt idx="22">
                  <c:v>8.2864763418908447E-6</c:v>
                </c:pt>
                <c:pt idx="23">
                  <c:v>7.0508858100391089E-6</c:v>
                </c:pt>
                <c:pt idx="24">
                  <c:v>6.0234145346156051E-6</c:v>
                </c:pt>
                <c:pt idx="25">
                  <c:v>5.164606400563481E-6</c:v>
                </c:pt>
                <c:pt idx="26">
                  <c:v>4.4433587046589508E-6</c:v>
                </c:pt>
                <c:pt idx="27">
                  <c:v>3.8349668345547247E-6</c:v>
                </c:pt>
                <c:pt idx="28">
                  <c:v>3.3196697427192287E-6</c:v>
                </c:pt>
                <c:pt idx="29">
                  <c:v>2.8815572386113386E-6</c:v>
                </c:pt>
                <c:pt idx="30">
                  <c:v>2.5077415484059724E-6</c:v>
                </c:pt>
                <c:pt idx="31">
                  <c:v>2.187723854627076E-6</c:v>
                </c:pt>
                <c:pt idx="32">
                  <c:v>1.9129060574880945E-6</c:v>
                </c:pt>
                <c:pt idx="33">
                  <c:v>1.676211655333144E-6</c:v>
                </c:pt>
                <c:pt idx="34">
                  <c:v>1.4717892963643205E-6</c:v>
                </c:pt>
                <c:pt idx="35">
                  <c:v>1.2947794511758188E-6</c:v>
                </c:pt>
                <c:pt idx="36">
                  <c:v>1.1411296312454979E-6</c:v>
                </c:pt>
                <c:pt idx="37">
                  <c:v>1.0074472008861582E-6</c:v>
                </c:pt>
                <c:pt idx="38">
                  <c:v>8.9088149013668444E-7</c:v>
                </c:pt>
                <c:pt idx="39">
                  <c:v>7.890288853153537E-7</c:v>
                </c:pt>
                <c:pt idx="40">
                  <c:v>6.9985604308584654E-7</c:v>
                </c:pt>
                <c:pt idx="41">
                  <c:v>6.2163747791748852E-7</c:v>
                </c:pt>
                <c:pt idx="42">
                  <c:v>5.5290460822997878E-7</c:v>
                </c:pt>
                <c:pt idx="43">
                  <c:v>4.9240398281082396E-7</c:v>
                </c:pt>
                <c:pt idx="44">
                  <c:v>4.3906289676223371E-7</c:v>
                </c:pt>
                <c:pt idx="45">
                  <c:v>3.9196098221061891E-7</c:v>
                </c:pt>
                <c:pt idx="46">
                  <c:v>3.503066505169667E-7</c:v>
                </c:pt>
                <c:pt idx="47">
                  <c:v>3.1341748995754693E-7</c:v>
                </c:pt>
                <c:pt idx="48">
                  <c:v>2.8070390088545535E-7</c:v>
                </c:pt>
                <c:pt idx="49">
                  <c:v>2.5165539056903967E-7</c:v>
                </c:pt>
                <c:pt idx="50">
                  <c:v>2.2582906080163935E-7</c:v>
                </c:pt>
                <c:pt idx="51">
                  <c:v>2.0283990950188811E-7</c:v>
                </c:pt>
                <c:pt idx="52">
                  <c:v>1.8235263785400572E-7</c:v>
                </c:pt>
                <c:pt idx="53">
                  <c:v>1.6407471089839732E-7</c:v>
                </c:pt>
                <c:pt idx="54">
                  <c:v>1.477504648284749E-7</c:v>
                </c:pt>
                <c:pt idx="55">
                  <c:v>1.3315609087193933E-7</c:v>
                </c:pt>
                <c:pt idx="56">
                  <c:v>1.2009535532019014E-7</c:v>
                </c:pt>
                <c:pt idx="57">
                  <c:v>1.0839593941700248E-7</c:v>
                </c:pt>
                <c:pt idx="58">
                  <c:v>9.7906302526749607E-8</c:v>
                </c:pt>
                <c:pt idx="59">
                  <c:v>8.8492988141634358E-8</c:v>
                </c:pt>
                <c:pt idx="60">
                  <c:v>8.0038305544831047E-8</c:v>
                </c:pt>
                <c:pt idx="61">
                  <c:v>7.243833086974404E-8</c:v>
                </c:pt>
                <c:pt idx="62">
                  <c:v>6.5601180322026069E-8</c:v>
                </c:pt>
                <c:pt idx="63">
                  <c:v>5.9445515811099741E-8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45280"/>
        <c:axId val="56950784"/>
      </c:scatterChart>
      <c:valAx>
        <c:axId val="5674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950784"/>
        <c:crosses val="autoZero"/>
        <c:crossBetween val="midCat"/>
      </c:valAx>
      <c:valAx>
        <c:axId val="5695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745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forward val="8"/>
            <c:dispRSqr val="1"/>
            <c:dispEq val="1"/>
            <c:trendlineLbl>
              <c:numFmt formatCode="General" sourceLinked="0"/>
            </c:trendlineLbl>
          </c:trendline>
          <c:xVal>
            <c:numRef>
              <c:f>Blad1!$A$11:$A$65</c:f>
              <c:numCache>
                <c:formatCode>General</c:formatCode>
                <c:ptCount val="55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  <c:pt idx="5">
                  <c:v>32</c:v>
                </c:pt>
                <c:pt idx="6">
                  <c:v>34</c:v>
                </c:pt>
                <c:pt idx="7">
                  <c:v>36</c:v>
                </c:pt>
                <c:pt idx="8">
                  <c:v>38</c:v>
                </c:pt>
                <c:pt idx="9">
                  <c:v>40</c:v>
                </c:pt>
                <c:pt idx="10">
                  <c:v>42</c:v>
                </c:pt>
                <c:pt idx="11">
                  <c:v>44</c:v>
                </c:pt>
                <c:pt idx="12">
                  <c:v>46</c:v>
                </c:pt>
                <c:pt idx="13">
                  <c:v>48</c:v>
                </c:pt>
                <c:pt idx="14">
                  <c:v>50</c:v>
                </c:pt>
                <c:pt idx="15">
                  <c:v>52</c:v>
                </c:pt>
                <c:pt idx="16">
                  <c:v>54</c:v>
                </c:pt>
                <c:pt idx="17">
                  <c:v>56</c:v>
                </c:pt>
                <c:pt idx="18">
                  <c:v>58</c:v>
                </c:pt>
                <c:pt idx="19">
                  <c:v>60</c:v>
                </c:pt>
                <c:pt idx="20">
                  <c:v>62</c:v>
                </c:pt>
                <c:pt idx="21">
                  <c:v>64</c:v>
                </c:pt>
                <c:pt idx="22">
                  <c:v>66</c:v>
                </c:pt>
                <c:pt idx="23">
                  <c:v>68</c:v>
                </c:pt>
                <c:pt idx="24">
                  <c:v>70</c:v>
                </c:pt>
                <c:pt idx="25">
                  <c:v>72</c:v>
                </c:pt>
                <c:pt idx="26">
                  <c:v>74</c:v>
                </c:pt>
                <c:pt idx="27">
                  <c:v>76</c:v>
                </c:pt>
                <c:pt idx="28">
                  <c:v>78</c:v>
                </c:pt>
                <c:pt idx="29">
                  <c:v>80</c:v>
                </c:pt>
                <c:pt idx="30">
                  <c:v>82</c:v>
                </c:pt>
                <c:pt idx="31">
                  <c:v>84</c:v>
                </c:pt>
                <c:pt idx="32">
                  <c:v>86</c:v>
                </c:pt>
                <c:pt idx="33">
                  <c:v>88</c:v>
                </c:pt>
                <c:pt idx="34">
                  <c:v>90</c:v>
                </c:pt>
                <c:pt idx="35">
                  <c:v>92</c:v>
                </c:pt>
                <c:pt idx="36">
                  <c:v>94</c:v>
                </c:pt>
                <c:pt idx="37">
                  <c:v>96</c:v>
                </c:pt>
                <c:pt idx="38">
                  <c:v>98</c:v>
                </c:pt>
                <c:pt idx="39">
                  <c:v>100</c:v>
                </c:pt>
                <c:pt idx="40">
                  <c:v>102</c:v>
                </c:pt>
                <c:pt idx="41">
                  <c:v>104</c:v>
                </c:pt>
                <c:pt idx="42">
                  <c:v>106</c:v>
                </c:pt>
                <c:pt idx="43">
                  <c:v>108</c:v>
                </c:pt>
                <c:pt idx="44">
                  <c:v>110</c:v>
                </c:pt>
                <c:pt idx="45">
                  <c:v>112</c:v>
                </c:pt>
                <c:pt idx="46">
                  <c:v>114</c:v>
                </c:pt>
                <c:pt idx="47">
                  <c:v>116</c:v>
                </c:pt>
                <c:pt idx="48">
                  <c:v>118</c:v>
                </c:pt>
                <c:pt idx="49">
                  <c:v>120</c:v>
                </c:pt>
                <c:pt idx="50">
                  <c:v>122</c:v>
                </c:pt>
                <c:pt idx="51">
                  <c:v>124</c:v>
                </c:pt>
                <c:pt idx="52">
                  <c:v>126</c:v>
                </c:pt>
                <c:pt idx="53">
                  <c:v>128</c:v>
                </c:pt>
                <c:pt idx="54">
                  <c:v>130</c:v>
                </c:pt>
              </c:numCache>
            </c:numRef>
          </c:xVal>
          <c:yVal>
            <c:numRef>
              <c:f>Blad1!$C$11:$C$65</c:f>
              <c:numCache>
                <c:formatCode>General</c:formatCode>
                <c:ptCount val="55"/>
                <c:pt idx="0">
                  <c:v>449571</c:v>
                </c:pt>
                <c:pt idx="1">
                  <c:v>2521269</c:v>
                </c:pt>
                <c:pt idx="2">
                  <c:v>14385375</c:v>
                </c:pt>
                <c:pt idx="3">
                  <c:v>83290423</c:v>
                </c:pt>
                <c:pt idx="4">
                  <c:v>488384527</c:v>
                </c:pt>
                <c:pt idx="5">
                  <c:v>2895432659</c:v>
                </c:pt>
                <c:pt idx="6">
                  <c:v>17332874363</c:v>
                </c:pt>
                <c:pt idx="7">
                  <c:v>104653427011</c:v>
                </c:pt>
                <c:pt idx="8">
                  <c:v>636737003383</c:v>
                </c:pt>
                <c:pt idx="9">
                  <c:v>3900770002645</c:v>
                </c:pt>
                <c:pt idx="10">
                  <c:v>24045500114387</c:v>
                </c:pt>
                <c:pt idx="11">
                  <c:v>149059814328235</c:v>
                </c:pt>
                <c:pt idx="12">
                  <c:v>928782423033007</c:v>
                </c:pt>
                <c:pt idx="13">
                  <c:v>5814401613289289</c:v>
                </c:pt>
                <c:pt idx="14">
                  <c:v>3.6556766640745904E+16</c:v>
                </c:pt>
                <c:pt idx="15">
                  <c:v>2.3075749273744899E+17</c:v>
                </c:pt>
                <c:pt idx="16">
                  <c:v>1.46197266285087E+18</c:v>
                </c:pt>
                <c:pt idx="17">
                  <c:v>9.2939934287919002E+18</c:v>
                </c:pt>
                <c:pt idx="18">
                  <c:v>5.9270905595010597E+19</c:v>
                </c:pt>
                <c:pt idx="19">
                  <c:v>3.7910873779328903E+20</c:v>
                </c:pt>
                <c:pt idx="20">
                  <c:v>2.4315607740796198E+21</c:v>
                </c:pt>
                <c:pt idx="21">
                  <c:v>1.56361424104566E+22</c:v>
                </c:pt>
                <c:pt idx="22">
                  <c:v>1.0079252102645599E+23</c:v>
                </c:pt>
                <c:pt idx="23">
                  <c:v>6.5120602772760698E+23</c:v>
                </c:pt>
                <c:pt idx="24">
                  <c:v>4.2164076184704202E+24</c:v>
                </c:pt>
                <c:pt idx="25">
                  <c:v>2.73557318016397E+25</c:v>
                </c:pt>
                <c:pt idx="26">
                  <c:v>1.77822806050324E+26</c:v>
                </c:pt>
                <c:pt idx="27">
                  <c:v>1.15801879267619E+27</c:v>
                </c:pt>
                <c:pt idx="28">
                  <c:v>7.5542592146948899E+27</c:v>
                </c:pt>
                <c:pt idx="29">
                  <c:v>4.9360379260931598E+28</c:v>
                </c:pt>
                <c:pt idx="30">
                  <c:v>3.2302818595118697E+29</c:v>
                </c:pt>
                <c:pt idx="31">
                  <c:v>2.1171186447444199E+30</c:v>
                </c:pt>
                <c:pt idx="32">
                  <c:v>1.38951306126928E+31</c:v>
                </c:pt>
                <c:pt idx="33">
                  <c:v>9.1319729650588794E+31</c:v>
                </c:pt>
                <c:pt idx="34">
                  <c:v>6.0093144275755501E+32</c:v>
                </c:pt>
                <c:pt idx="35">
                  <c:v>3.9593060494397603E+33</c:v>
                </c:pt>
                <c:pt idx="36">
                  <c:v>2.6117050944268502E+34</c:v>
                </c:pt>
                <c:pt idx="37">
                  <c:v>1.72472018113289E+35</c:v>
                </c:pt>
                <c:pt idx="38">
                  <c:v>1.14020372293803E+36</c:v>
                </c:pt>
                <c:pt idx="39">
                  <c:v>7.5456496774485004E+36</c:v>
                </c:pt>
                <c:pt idx="40">
                  <c:v>4.9985425311177098E+37</c:v>
                </c:pt>
                <c:pt idx="41">
                  <c:v>3.31440783010043E+38</c:v>
                </c:pt>
                <c:pt idx="42">
                  <c:v>2.1997255026509699E+39</c:v>
                </c:pt>
                <c:pt idx="43">
                  <c:v>1.4612216410979601E+40</c:v>
                </c:pt>
                <c:pt idx="44">
                  <c:v>9.7148177367657802E+40</c:v>
                </c:pt>
                <c:pt idx="45">
                  <c:v>6.4641411197577704E+41</c:v>
                </c:pt>
                <c:pt idx="46">
                  <c:v>4.3045917980555697E+42</c:v>
                </c:pt>
                <c:pt idx="47">
                  <c:v>2.8687064652813302E+43</c:v>
                </c:pt>
                <c:pt idx="48">
                  <c:v>1.91320663411431E+44</c:v>
                </c:pt>
                <c:pt idx="49">
                  <c:v>1.27687527629609E+45</c:v>
                </c:pt>
                <c:pt idx="50">
                  <c:v>8.5277734117906304E+45</c:v>
                </c:pt>
                <c:pt idx="51">
                  <c:v>5.6991966408991505E+46</c:v>
                </c:pt>
                <c:pt idx="52">
                  <c:v>3.8113001724168503E+47</c:v>
                </c:pt>
                <c:pt idx="53">
                  <c:v>2.5503826018110798E+48</c:v>
                </c:pt>
                <c:pt idx="54">
                  <c:v>1.7076613429289001E+49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52512"/>
        <c:axId val="56953088"/>
      </c:scatterChart>
      <c:valAx>
        <c:axId val="569525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6953088"/>
        <c:crosses val="autoZero"/>
        <c:crossBetween val="midCat"/>
      </c:valAx>
      <c:valAx>
        <c:axId val="5695308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952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6.5893325349570542E-2"/>
                  <c:y val="-0.52103707726189397"/>
                </c:manualLayout>
              </c:layout>
              <c:numFmt formatCode="General" sourceLinked="0"/>
            </c:trendlineLbl>
          </c:trendline>
          <c:xVal>
            <c:numRef>
              <c:f>Blad1!$A$11:$A$65</c:f>
              <c:numCache>
                <c:formatCode>General</c:formatCode>
                <c:ptCount val="55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  <c:pt idx="5">
                  <c:v>32</c:v>
                </c:pt>
                <c:pt idx="6">
                  <c:v>34</c:v>
                </c:pt>
                <c:pt idx="7">
                  <c:v>36</c:v>
                </c:pt>
                <c:pt idx="8">
                  <c:v>38</c:v>
                </c:pt>
                <c:pt idx="9">
                  <c:v>40</c:v>
                </c:pt>
                <c:pt idx="10">
                  <c:v>42</c:v>
                </c:pt>
                <c:pt idx="11">
                  <c:v>44</c:v>
                </c:pt>
                <c:pt idx="12">
                  <c:v>46</c:v>
                </c:pt>
                <c:pt idx="13">
                  <c:v>48</c:v>
                </c:pt>
                <c:pt idx="14">
                  <c:v>50</c:v>
                </c:pt>
                <c:pt idx="15">
                  <c:v>52</c:v>
                </c:pt>
                <c:pt idx="16">
                  <c:v>54</c:v>
                </c:pt>
                <c:pt idx="17">
                  <c:v>56</c:v>
                </c:pt>
                <c:pt idx="18">
                  <c:v>58</c:v>
                </c:pt>
                <c:pt idx="19">
                  <c:v>60</c:v>
                </c:pt>
                <c:pt idx="20">
                  <c:v>62</c:v>
                </c:pt>
                <c:pt idx="21">
                  <c:v>64</c:v>
                </c:pt>
                <c:pt idx="22">
                  <c:v>66</c:v>
                </c:pt>
                <c:pt idx="23">
                  <c:v>68</c:v>
                </c:pt>
                <c:pt idx="24">
                  <c:v>70</c:v>
                </c:pt>
                <c:pt idx="25">
                  <c:v>72</c:v>
                </c:pt>
                <c:pt idx="26">
                  <c:v>74</c:v>
                </c:pt>
                <c:pt idx="27">
                  <c:v>76</c:v>
                </c:pt>
                <c:pt idx="28">
                  <c:v>78</c:v>
                </c:pt>
                <c:pt idx="29">
                  <c:v>80</c:v>
                </c:pt>
                <c:pt idx="30">
                  <c:v>82</c:v>
                </c:pt>
                <c:pt idx="31">
                  <c:v>84</c:v>
                </c:pt>
                <c:pt idx="32">
                  <c:v>86</c:v>
                </c:pt>
                <c:pt idx="33">
                  <c:v>88</c:v>
                </c:pt>
                <c:pt idx="34">
                  <c:v>90</c:v>
                </c:pt>
                <c:pt idx="35">
                  <c:v>92</c:v>
                </c:pt>
                <c:pt idx="36">
                  <c:v>94</c:v>
                </c:pt>
                <c:pt idx="37">
                  <c:v>96</c:v>
                </c:pt>
                <c:pt idx="38">
                  <c:v>98</c:v>
                </c:pt>
                <c:pt idx="39">
                  <c:v>100</c:v>
                </c:pt>
                <c:pt idx="40">
                  <c:v>102</c:v>
                </c:pt>
                <c:pt idx="41">
                  <c:v>104</c:v>
                </c:pt>
                <c:pt idx="42">
                  <c:v>106</c:v>
                </c:pt>
                <c:pt idx="43">
                  <c:v>108</c:v>
                </c:pt>
                <c:pt idx="44">
                  <c:v>110</c:v>
                </c:pt>
                <c:pt idx="45">
                  <c:v>112</c:v>
                </c:pt>
                <c:pt idx="46">
                  <c:v>114</c:v>
                </c:pt>
                <c:pt idx="47">
                  <c:v>116</c:v>
                </c:pt>
                <c:pt idx="48">
                  <c:v>118</c:v>
                </c:pt>
                <c:pt idx="49">
                  <c:v>120</c:v>
                </c:pt>
                <c:pt idx="50">
                  <c:v>122</c:v>
                </c:pt>
                <c:pt idx="51">
                  <c:v>124</c:v>
                </c:pt>
                <c:pt idx="52">
                  <c:v>126</c:v>
                </c:pt>
                <c:pt idx="53">
                  <c:v>128</c:v>
                </c:pt>
                <c:pt idx="54">
                  <c:v>130</c:v>
                </c:pt>
              </c:numCache>
            </c:numRef>
          </c:xVal>
          <c:yVal>
            <c:numRef>
              <c:f>Blad1!$E$11:$E$65</c:f>
              <c:numCache>
                <c:formatCode>0%</c:formatCode>
                <c:ptCount val="55"/>
                <c:pt idx="0">
                  <c:v>0.61440984290138145</c:v>
                </c:pt>
                <c:pt idx="1">
                  <c:v>0.54761508691942407</c:v>
                </c:pt>
                <c:pt idx="2">
                  <c:v>0.49656231035018555</c:v>
                </c:pt>
                <c:pt idx="3">
                  <c:v>0.45692400836307623</c:v>
                </c:pt>
                <c:pt idx="4">
                  <c:v>0.42580146501073096</c:v>
                </c:pt>
                <c:pt idx="5">
                  <c:v>0.40119459066198976</c:v>
                </c:pt>
                <c:pt idx="6">
                  <c:v>0.3816880243759333</c:v>
                </c:pt>
                <c:pt idx="7">
                  <c:v>0.36625852683810561</c:v>
                </c:pt>
                <c:pt idx="8">
                  <c:v>0.35415283601167763</c:v>
                </c:pt>
                <c:pt idx="9">
                  <c:v>0.34480799229354941</c:v>
                </c:pt>
                <c:pt idx="10">
                  <c:v>0.33779805040874222</c:v>
                </c:pt>
                <c:pt idx="11">
                  <c:v>0.33279764568023212</c:v>
                </c:pt>
                <c:pt idx="12">
                  <c:v>0.32955659127493553</c:v>
                </c:pt>
                <c:pt idx="13">
                  <c:v>0.32788185636199996</c:v>
                </c:pt>
                <c:pt idx="14">
                  <c:v>0.32762458245065051</c:v>
                </c:pt>
                <c:pt idx="15">
                  <c:v>0.32867060213103161</c:v>
                </c:pt>
                <c:pt idx="16">
                  <c:v>0.33093343385652585</c:v>
                </c:pt>
                <c:pt idx="17">
                  <c:v>0.33434905476516313</c:v>
                </c:pt>
                <c:pt idx="18">
                  <c:v>0.33887196921808377</c:v>
                </c:pt>
                <c:pt idx="19">
                  <c:v>0.34447223489422207</c:v>
                </c:pt>
                <c:pt idx="20">
                  <c:v>0.35113320619789029</c:v>
                </c:pt>
                <c:pt idx="21">
                  <c:v>0.35884982224462569</c:v>
                </c:pt>
                <c:pt idx="22">
                  <c:v>0.36762731388651837</c:v>
                </c:pt>
                <c:pt idx="23">
                  <c:v>0.37748023766841476</c:v>
                </c:pt>
                <c:pt idx="24">
                  <c:v>0.3884317685812344</c:v>
                </c:pt>
                <c:pt idx="25">
                  <c:v>0.40051320087756698</c:v>
                </c:pt>
                <c:pt idx="26">
                  <c:v>0.41376361898753816</c:v>
                </c:pt>
                <c:pt idx="27">
                  <c:v>0.42822971005593002</c:v>
                </c:pt>
                <c:pt idx="28">
                  <c:v>0.44396569674265274</c:v>
                </c:pt>
                <c:pt idx="29">
                  <c:v>0.46103337433827424</c:v>
                </c:pt>
                <c:pt idx="30">
                  <c:v>0.47950224040638306</c:v>
                </c:pt>
                <c:pt idx="31">
                  <c:v>0.49944970840573738</c:v>
                </c:pt>
                <c:pt idx="32">
                  <c:v>0.52096139930685226</c:v>
                </c:pt>
                <c:pt idx="33">
                  <c:v>0.54413150727520165</c:v>
                </c:pt>
                <c:pt idx="34">
                  <c:v>0.569063237175082</c:v>
                </c:pt>
                <c:pt idx="35">
                  <c:v>0.59586931305160573</c:v>
                </c:pt>
                <c:pt idx="36">
                  <c:v>0.624672557944844</c:v>
                </c:pt>
                <c:pt idx="37">
                  <c:v>0.65560654643569882</c:v>
                </c:pt>
                <c:pt idx="38">
                  <c:v>0.68881633225981131</c:v>
                </c:pt>
                <c:pt idx="39">
                  <c:v>0.72445925418716395</c:v>
                </c:pt>
                <c:pt idx="40">
                  <c:v>0.76270582417718202</c:v>
                </c:pt>
                <c:pt idx="41">
                  <c:v>0.80374070260345865</c:v>
                </c:pt>
                <c:pt idx="42">
                  <c:v>0.84776376611641413</c:v>
                </c:pt>
                <c:pt idx="43">
                  <c:v>0.89499127449034754</c:v>
                </c:pt>
                <c:pt idx="44">
                  <c:v>0.94565714359736508</c:v>
                </c:pt>
                <c:pt idx="45">
                  <c:v>1.0000143324745898</c:v>
                </c:pt>
                <c:pt idx="46">
                  <c:v>1.0583363533144683</c:v>
                </c:pt>
                <c:pt idx="47">
                  <c:v>1.1209189141194453</c:v>
                </c:pt>
                <c:pt idx="48">
                  <c:v>1.1880817047322345</c:v>
                </c:pt>
                <c:pt idx="49">
                  <c:v>1.2601703379898348</c:v>
                </c:pt>
                <c:pt idx="50">
                  <c:v>1.3375584588628751</c:v>
                </c:pt>
                <c:pt idx="51">
                  <c:v>1.4206500356418557</c:v>
                </c:pt>
                <c:pt idx="52">
                  <c:v>1.509881848527084</c:v>
                </c:pt>
                <c:pt idx="53">
                  <c:v>1.6057261923815795</c:v>
                </c:pt>
                <c:pt idx="54">
                  <c:v>1.7086938119258821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54816"/>
        <c:axId val="56955392"/>
      </c:scatterChart>
      <c:valAx>
        <c:axId val="5695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955392"/>
        <c:crosses val="autoZero"/>
        <c:crossBetween val="midCat"/>
      </c:valAx>
      <c:valAx>
        <c:axId val="569553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6954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Echt</c:v>
          </c:tx>
          <c:spPr>
            <a:ln w="28575">
              <a:noFill/>
            </a:ln>
          </c:spPr>
          <c:xVal>
            <c:numRef>
              <c:f>'Blad1 (netjes) (2)'!$A$3:$A$66</c:f>
              <c:numCache>
                <c:formatCode>General</c:formatCode>
                <c:ptCount val="6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</c:numCache>
            </c:numRef>
          </c:xVal>
          <c:yVal>
            <c:numRef>
              <c:f>'Blad1 (netjes) (2)'!$B$3:$B$66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28</c:v>
                </c:pt>
                <c:pt idx="4">
                  <c:v>124</c:v>
                </c:pt>
                <c:pt idx="5">
                  <c:v>588</c:v>
                </c:pt>
                <c:pt idx="6">
                  <c:v>2938</c:v>
                </c:pt>
                <c:pt idx="7">
                  <c:v>15268</c:v>
                </c:pt>
                <c:pt idx="8">
                  <c:v>81826</c:v>
                </c:pt>
                <c:pt idx="9">
                  <c:v>449572</c:v>
                </c:pt>
                <c:pt idx="10">
                  <c:v>2521270</c:v>
                </c:pt>
                <c:pt idx="11">
                  <c:v>14385376</c:v>
                </c:pt>
                <c:pt idx="12">
                  <c:v>83290424</c:v>
                </c:pt>
                <c:pt idx="13">
                  <c:v>488384528</c:v>
                </c:pt>
                <c:pt idx="14">
                  <c:v>2895432660</c:v>
                </c:pt>
                <c:pt idx="15">
                  <c:v>17332874364</c:v>
                </c:pt>
                <c:pt idx="16">
                  <c:v>104653427012</c:v>
                </c:pt>
                <c:pt idx="17">
                  <c:v>636737003384</c:v>
                </c:pt>
                <c:pt idx="18">
                  <c:v>3900770002646</c:v>
                </c:pt>
                <c:pt idx="19">
                  <c:v>24045500114388</c:v>
                </c:pt>
                <c:pt idx="20">
                  <c:v>149059814328236</c:v>
                </c:pt>
                <c:pt idx="21">
                  <c:v>928782423033008</c:v>
                </c:pt>
                <c:pt idx="22">
                  <c:v>5814401613289290</c:v>
                </c:pt>
                <c:pt idx="23">
                  <c:v>3.6556766640745904E+16</c:v>
                </c:pt>
                <c:pt idx="24">
                  <c:v>2.3075749273744899E+17</c:v>
                </c:pt>
                <c:pt idx="25">
                  <c:v>1.46197266285087E+18</c:v>
                </c:pt>
                <c:pt idx="26">
                  <c:v>9.2939934287919002E+18</c:v>
                </c:pt>
                <c:pt idx="27">
                  <c:v>5.9270905595010597E+19</c:v>
                </c:pt>
                <c:pt idx="28">
                  <c:v>3.7910873779328903E+20</c:v>
                </c:pt>
                <c:pt idx="29">
                  <c:v>2.4315607740796198E+21</c:v>
                </c:pt>
                <c:pt idx="30">
                  <c:v>1.56361424104566E+22</c:v>
                </c:pt>
                <c:pt idx="31">
                  <c:v>1.0079252102645599E+23</c:v>
                </c:pt>
                <c:pt idx="32">
                  <c:v>6.5120602772760698E+23</c:v>
                </c:pt>
                <c:pt idx="33">
                  <c:v>4.2164076184704202E+24</c:v>
                </c:pt>
                <c:pt idx="34">
                  <c:v>2.73557318016397E+25</c:v>
                </c:pt>
                <c:pt idx="35">
                  <c:v>1.77822806050324E+26</c:v>
                </c:pt>
                <c:pt idx="36">
                  <c:v>1.15801879267619E+27</c:v>
                </c:pt>
                <c:pt idx="37">
                  <c:v>7.5542592146948899E+27</c:v>
                </c:pt>
                <c:pt idx="38">
                  <c:v>4.9360379260931598E+28</c:v>
                </c:pt>
                <c:pt idx="39">
                  <c:v>3.2302818595118697E+29</c:v>
                </c:pt>
                <c:pt idx="40">
                  <c:v>2.1171186447444199E+30</c:v>
                </c:pt>
                <c:pt idx="41">
                  <c:v>1.38951306126928E+31</c:v>
                </c:pt>
                <c:pt idx="42">
                  <c:v>9.1319729650588794E+31</c:v>
                </c:pt>
                <c:pt idx="43">
                  <c:v>6.0093144275755501E+32</c:v>
                </c:pt>
                <c:pt idx="44">
                  <c:v>3.9593060494397603E+33</c:v>
                </c:pt>
                <c:pt idx="45">
                  <c:v>2.6117050944268502E+34</c:v>
                </c:pt>
                <c:pt idx="46">
                  <c:v>1.72472018113289E+35</c:v>
                </c:pt>
                <c:pt idx="47">
                  <c:v>1.14020372293803E+36</c:v>
                </c:pt>
                <c:pt idx="48">
                  <c:v>7.5456496774485004E+36</c:v>
                </c:pt>
                <c:pt idx="49">
                  <c:v>4.9985425311177098E+37</c:v>
                </c:pt>
                <c:pt idx="50">
                  <c:v>3.31440783010043E+38</c:v>
                </c:pt>
                <c:pt idx="51">
                  <c:v>2.1997255026509699E+39</c:v>
                </c:pt>
                <c:pt idx="52">
                  <c:v>1.4612216410979601E+40</c:v>
                </c:pt>
                <c:pt idx="53">
                  <c:v>9.7148177367657802E+40</c:v>
                </c:pt>
                <c:pt idx="54">
                  <c:v>6.4641411197577704E+41</c:v>
                </c:pt>
                <c:pt idx="55">
                  <c:v>4.3045917980555697E+42</c:v>
                </c:pt>
                <c:pt idx="56">
                  <c:v>2.8687064652813302E+43</c:v>
                </c:pt>
                <c:pt idx="57">
                  <c:v>1.91320663411431E+44</c:v>
                </c:pt>
                <c:pt idx="58">
                  <c:v>1.27687527629609E+45</c:v>
                </c:pt>
                <c:pt idx="59">
                  <c:v>8.5277734117906304E+45</c:v>
                </c:pt>
                <c:pt idx="60">
                  <c:v>5.6991966408991505E+46</c:v>
                </c:pt>
                <c:pt idx="61">
                  <c:v>3.8113001724168503E+47</c:v>
                </c:pt>
                <c:pt idx="62">
                  <c:v>2.5503826018110798E+48</c:v>
                </c:pt>
                <c:pt idx="63">
                  <c:v>1.7076613429289001E+49</c:v>
                </c:pt>
              </c:numCache>
            </c:numRef>
          </c:yVal>
          <c:smooth val="0"/>
        </c:ser>
        <c:ser>
          <c:idx val="2"/>
          <c:order val="1"/>
          <c:tx>
            <c:v>Uncorrected</c:v>
          </c:tx>
          <c:spPr>
            <a:ln w="28575">
              <a:noFill/>
            </a:ln>
          </c:spPr>
          <c:xVal>
            <c:numRef>
              <c:f>'Blad1 (netjes) (2)'!$A$3:$A$66</c:f>
              <c:numCache>
                <c:formatCode>General</c:formatCode>
                <c:ptCount val="6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</c:numCache>
            </c:numRef>
          </c:xVal>
          <c:yVal>
            <c:numRef>
              <c:f>'Blad1 (netjes) (2)'!$C$3:$C$66</c:f>
              <c:numCache>
                <c:formatCode>General</c:formatCode>
                <c:ptCount val="64"/>
                <c:pt idx="0">
                  <c:v>1.4776057790105344</c:v>
                </c:pt>
                <c:pt idx="1">
                  <c:v>3.2349961461371741</c:v>
                </c:pt>
                <c:pt idx="2">
                  <c:v>10.084317751532266</c:v>
                </c:pt>
                <c:pt idx="3">
                  <c:v>38.150957867783227</c:v>
                </c:pt>
                <c:pt idx="4">
                  <c:v>163.13632402372099</c:v>
                </c:pt>
                <c:pt idx="5">
                  <c:v>759.10048162295664</c:v>
                </c:pt>
                <c:pt idx="6">
                  <c:v>3757.6159431620986</c:v>
                </c:pt>
                <c:pt idx="7">
                  <c:v>19500.411963179158</c:v>
                </c:pt>
                <c:pt idx="8">
                  <c:v>105041.34606422992</c:v>
                </c:pt>
                <c:pt idx="9">
                  <c:v>583137.7902147132</c:v>
                </c:pt>
                <c:pt idx="10">
                  <c:v>3318902.2986679687</c:v>
                </c:pt>
                <c:pt idx="11">
                  <c:v>19288440.377580859</c:v>
                </c:pt>
                <c:pt idx="12">
                  <c:v>114112186.41391413</c:v>
                </c:pt>
                <c:pt idx="13">
                  <c:v>685537664.03680456</c:v>
                </c:pt>
                <c:pt idx="14">
                  <c:v>4173823820.5701041</c:v>
                </c:pt>
                <c:pt idx="15">
                  <c:v>25712023771.886387</c:v>
                </c:pt>
                <c:pt idx="16">
                  <c:v>160049555958.44678</c:v>
                </c:pt>
                <c:pt idx="17">
                  <c:v>1005541848771.1023</c:v>
                </c:pt>
                <c:pt idx="18">
                  <c:v>6370300648669.9395</c:v>
                </c:pt>
                <c:pt idx="19">
                  <c:v>40661275335343.047</c:v>
                </c:pt>
                <c:pt idx="20">
                  <c:v>261312269400689.28</c:v>
                </c:pt>
                <c:pt idx="21">
                  <c:v>1689792195202696.7</c:v>
                </c:pt>
                <c:pt idx="22">
                  <c:v>1.0989351040804258E+16</c:v>
                </c:pt>
                <c:pt idx="23">
                  <c:v>7.184138718236848E+16</c:v>
                </c:pt>
                <c:pt idx="24">
                  <c:v>4.7191486269941805E+17</c:v>
                </c:pt>
                <c:pt idx="25">
                  <c:v>3.1137330087926134E+18</c:v>
                </c:pt>
                <c:pt idx="26">
                  <c:v>2.0629444465358627E+19</c:v>
                </c:pt>
                <c:pt idx="27">
                  <c:v>1.3720078526784525E+20</c:v>
                </c:pt>
                <c:pt idx="28">
                  <c:v>9.1574760267587099E+20</c:v>
                </c:pt>
                <c:pt idx="29">
                  <c:v>6.1325830295424189E+21</c:v>
                </c:pt>
                <c:pt idx="30">
                  <c:v>4.119718551915017E+22</c:v>
                </c:pt>
                <c:pt idx="31">
                  <c:v>2.7756495153372749E+23</c:v>
                </c:pt>
                <c:pt idx="32">
                  <c:v>1.8752477742315218E+24</c:v>
                </c:pt>
                <c:pt idx="33">
                  <c:v>1.2702237846517569E+25</c:v>
                </c:pt>
                <c:pt idx="34">
                  <c:v>8.6251336843729313E+25</c:v>
                </c:pt>
                <c:pt idx="35">
                  <c:v>5.8702571881574457E+26</c:v>
                </c:pt>
                <c:pt idx="36">
                  <c:v>4.0040590641717793E+27</c:v>
                </c:pt>
                <c:pt idx="37">
                  <c:v>2.7368210891798862E+28</c:v>
                </c:pt>
                <c:pt idx="38">
                  <c:v>1.8743436475240188E+29</c:v>
                </c:pt>
                <c:pt idx="39">
                  <c:v>1.2860758593965168E+30</c:v>
                </c:pt>
                <c:pt idx="40">
                  <c:v>8.8401421601284712E+30</c:v>
                </c:pt>
                <c:pt idx="41">
                  <c:v>6.0868236210558559E+31</c:v>
                </c:pt>
                <c:pt idx="42">
                  <c:v>4.1978509891417359E+32</c:v>
                </c:pt>
                <c:pt idx="43">
                  <c:v>2.8995891789889358E+33</c:v>
                </c:pt>
                <c:pt idx="44">
                  <c:v>2.0058085602058465E+34</c:v>
                </c:pt>
                <c:pt idx="45">
                  <c:v>1.3894994060333728E+35</c:v>
                </c:pt>
                <c:pt idx="46">
                  <c:v>9.6386717623323394E+35</c:v>
                </c:pt>
                <c:pt idx="47">
                  <c:v>6.6948619598529776E+36</c:v>
                </c:pt>
                <c:pt idx="48">
                  <c:v>4.6559554663223792E+37</c:v>
                </c:pt>
                <c:pt idx="49">
                  <c:v>3.2418824711817924E+38</c:v>
                </c:pt>
                <c:pt idx="50">
                  <c:v>2.2598870183231694E+39</c:v>
                </c:pt>
                <c:pt idx="51">
                  <c:v>1.5770959385384769E+40</c:v>
                </c:pt>
                <c:pt idx="52">
                  <c:v>1.1017762500193925E+41</c:v>
                </c:pt>
                <c:pt idx="53">
                  <c:v>7.7050521278056518E+41</c:v>
                </c:pt>
                <c:pt idx="54">
                  <c:v>5.3937216766800144E+42</c:v>
                </c:pt>
                <c:pt idx="55">
                  <c:v>3.7793491051765623E+43</c:v>
                </c:pt>
                <c:pt idx="56">
                  <c:v>2.6506144453123993E+44</c:v>
                </c:pt>
                <c:pt idx="57">
                  <c:v>1.8606447849068836E+45</c:v>
                </c:pt>
                <c:pt idx="58">
                  <c:v>1.3072381618273023E+46</c:v>
                </c:pt>
                <c:pt idx="59">
                  <c:v>9.1919558036992659E+46</c:v>
                </c:pt>
                <c:pt idx="60">
                  <c:v>6.4686153629937432E+47</c:v>
                </c:pt>
                <c:pt idx="61">
                  <c:v>4.555685255878626E+48</c:v>
                </c:pt>
                <c:pt idx="62">
                  <c:v>3.2108824177719359E+49</c:v>
                </c:pt>
                <c:pt idx="63">
                  <c:v>2.2647132336624478E+50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57120"/>
        <c:axId val="56957696"/>
      </c:scatterChart>
      <c:valAx>
        <c:axId val="56957120"/>
        <c:scaling>
          <c:orientation val="minMax"/>
          <c:max val="13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6957696"/>
        <c:crosses val="autoZero"/>
        <c:crossBetween val="midCat"/>
        <c:majorUnit val="10"/>
        <c:minorUnit val="2"/>
      </c:valAx>
      <c:valAx>
        <c:axId val="56957696"/>
        <c:scaling>
          <c:logBase val="10"/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56957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Afwijking Basisfunctie</c:v>
          </c:tx>
          <c:spPr>
            <a:ln w="28575">
              <a:noFill/>
            </a:ln>
          </c:spPr>
          <c:xVal>
            <c:numRef>
              <c:f>'Blad1 (netjes) (2)'!$A$4:$A$66</c:f>
              <c:numCache>
                <c:formatCode>General</c:formatCode>
                <c:ptCount val="63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  <c:pt idx="24">
                  <c:v>54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64</c:v>
                </c:pt>
                <c:pt idx="30">
                  <c:v>66</c:v>
                </c:pt>
                <c:pt idx="31">
                  <c:v>68</c:v>
                </c:pt>
                <c:pt idx="32">
                  <c:v>70</c:v>
                </c:pt>
                <c:pt idx="33">
                  <c:v>72</c:v>
                </c:pt>
                <c:pt idx="34">
                  <c:v>74</c:v>
                </c:pt>
                <c:pt idx="35">
                  <c:v>76</c:v>
                </c:pt>
                <c:pt idx="36">
                  <c:v>78</c:v>
                </c:pt>
                <c:pt idx="37">
                  <c:v>80</c:v>
                </c:pt>
                <c:pt idx="38">
                  <c:v>82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90</c:v>
                </c:pt>
                <c:pt idx="43">
                  <c:v>92</c:v>
                </c:pt>
                <c:pt idx="44">
                  <c:v>94</c:v>
                </c:pt>
                <c:pt idx="45">
                  <c:v>96</c:v>
                </c:pt>
                <c:pt idx="46">
                  <c:v>98</c:v>
                </c:pt>
                <c:pt idx="47">
                  <c:v>100</c:v>
                </c:pt>
                <c:pt idx="48">
                  <c:v>102</c:v>
                </c:pt>
                <c:pt idx="49">
                  <c:v>104</c:v>
                </c:pt>
                <c:pt idx="50">
                  <c:v>106</c:v>
                </c:pt>
                <c:pt idx="51">
                  <c:v>108</c:v>
                </c:pt>
                <c:pt idx="52">
                  <c:v>110</c:v>
                </c:pt>
                <c:pt idx="53">
                  <c:v>112</c:v>
                </c:pt>
                <c:pt idx="54">
                  <c:v>114</c:v>
                </c:pt>
                <c:pt idx="55">
                  <c:v>116</c:v>
                </c:pt>
                <c:pt idx="56">
                  <c:v>118</c:v>
                </c:pt>
                <c:pt idx="57">
                  <c:v>120</c:v>
                </c:pt>
                <c:pt idx="58">
                  <c:v>122</c:v>
                </c:pt>
                <c:pt idx="59">
                  <c:v>124</c:v>
                </c:pt>
                <c:pt idx="60">
                  <c:v>126</c:v>
                </c:pt>
                <c:pt idx="61">
                  <c:v>128</c:v>
                </c:pt>
                <c:pt idx="62">
                  <c:v>130</c:v>
                </c:pt>
              </c:numCache>
            </c:numRef>
          </c:xVal>
          <c:yVal>
            <c:numRef>
              <c:f>'Blad1 (netjes) (2)'!$D$4:$D$66</c:f>
              <c:numCache>
                <c:formatCode>0%</c:formatCode>
                <c:ptCount val="63"/>
                <c:pt idx="0">
                  <c:v>0.61823875814756335</c:v>
                </c:pt>
                <c:pt idx="1">
                  <c:v>0.69414710766490695</c:v>
                </c:pt>
                <c:pt idx="2">
                  <c:v>0.73392652674770043</c:v>
                </c:pt>
                <c:pt idx="3">
                  <c:v>0.76010049105905841</c:v>
                </c:pt>
                <c:pt idx="4">
                  <c:v>0.77460101032060491</c:v>
                </c:pt>
                <c:pt idx="5">
                  <c:v>0.78187873493202775</c:v>
                </c:pt>
                <c:pt idx="6">
                  <c:v>0.78295781795939312</c:v>
                </c:pt>
                <c:pt idx="7">
                  <c:v>0.77898849420651595</c:v>
                </c:pt>
                <c:pt idx="8">
                  <c:v>0.7709532936194482</c:v>
                </c:pt>
                <c:pt idx="9">
                  <c:v>0.7596698465670122</c:v>
                </c:pt>
                <c:pt idx="10">
                  <c:v>0.74580296376477706</c:v>
                </c:pt>
                <c:pt idx="11">
                  <c:v>0.72989946663438998</c:v>
                </c:pt>
                <c:pt idx="12">
                  <c:v>0.71241093468757977</c:v>
                </c:pt>
                <c:pt idx="13">
                  <c:v>0.69371223714098018</c:v>
                </c:pt>
                <c:pt idx="14">
                  <c:v>0.67411552345217662</c:v>
                </c:pt>
                <c:pt idx="15">
                  <c:v>0.65388139557957214</c:v>
                </c:pt>
                <c:pt idx="16">
                  <c:v>0.63322775095056671</c:v>
                </c:pt>
                <c:pt idx="17">
                  <c:v>0.61233687666852032</c:v>
                </c:pt>
                <c:pt idx="18">
                  <c:v>0.59136118865134302</c:v>
                </c:pt>
                <c:pt idx="19">
                  <c:v>0.57042792009001175</c:v>
                </c:pt>
                <c:pt idx="20">
                  <c:v>0.54964298312526949</c:v>
                </c:pt>
                <c:pt idx="21">
                  <c:v>0.52909417414185744</c:v>
                </c:pt>
                <c:pt idx="22">
                  <c:v>0.50885385255642401</c:v>
                </c:pt>
                <c:pt idx="23">
                  <c:v>0.48898119338196794</c:v>
                </c:pt>
                <c:pt idx="24">
                  <c:v>0.46952409173250442</c:v>
                </c:pt>
                <c:pt idx="25">
                  <c:v>0.45052078083821201</c:v>
                </c:pt>
                <c:pt idx="26">
                  <c:v>0.43200121252441176</c:v>
                </c:pt>
                <c:pt idx="27">
                  <c:v>0.41398823942919416</c:v>
                </c:pt>
                <c:pt idx="28">
                  <c:v>0.39649863073456831</c:v>
                </c:pt>
                <c:pt idx="29">
                  <c:v>0.37954394732106805</c:v>
                </c:pt>
                <c:pt idx="30">
                  <c:v>0.36313129762785806</c:v>
                </c:pt>
                <c:pt idx="31">
                  <c:v>0.34726399181807949</c:v>
                </c:pt>
                <c:pt idx="32">
                  <c:v>0.33194210889590497</c:v>
                </c:pt>
                <c:pt idx="33">
                  <c:v>0.3171629890352074</c:v>
                </c:pt>
                <c:pt idx="34">
                  <c:v>0.3029216614376975</c:v>
                </c:pt>
                <c:pt idx="35">
                  <c:v>0.28921121644735798</c:v>
                </c:pt>
                <c:pt idx="36">
                  <c:v>0.27602312933647388</c:v>
                </c:pt>
                <c:pt idx="37">
                  <c:v>0.26334754209099254</c:v>
                </c:pt>
                <c:pt idx="38">
                  <c:v>0.25117350861617599</c:v>
                </c:pt>
                <c:pt idx="39">
                  <c:v>0.23948920802351129</c:v>
                </c:pt>
                <c:pt idx="40">
                  <c:v>0.22828213001976999</c:v>
                </c:pt>
                <c:pt idx="41">
                  <c:v>0.21753923587759222</c:v>
                </c:pt>
                <c:pt idx="42">
                  <c:v>0.20724709800686147</c:v>
                </c:pt>
                <c:pt idx="43">
                  <c:v>0.1973920207536374</c:v>
                </c:pt>
                <c:pt idx="44">
                  <c:v>0.18796014471733591</c:v>
                </c:pt>
                <c:pt idx="45">
                  <c:v>0.17893753658808553</c:v>
                </c:pt>
                <c:pt idx="46">
                  <c:v>0.17031026625724027</c:v>
                </c:pt>
                <c:pt idx="47">
                  <c:v>0.16206447273879571</c:v>
                </c:pt>
                <c:pt idx="48">
                  <c:v>0.15418642025278437</c:v>
                </c:pt>
                <c:pt idx="49">
                  <c:v>0.1466625456594601</c:v>
                </c:pt>
                <c:pt idx="50">
                  <c:v>0.13947949829161915</c:v>
                </c:pt>
                <c:pt idx="51">
                  <c:v>0.13262417310885408</c:v>
                </c:pt>
                <c:pt idx="52">
                  <c:v>0.12608373798935604</c:v>
                </c:pt>
                <c:pt idx="53">
                  <c:v>0.11984565587997913</c:v>
                </c:pt>
                <c:pt idx="54">
                  <c:v>0.11389770244192536</c:v>
                </c:pt>
                <c:pt idx="55">
                  <c:v>0.10822797975596284</c:v>
                </c:pt>
                <c:pt idx="56">
                  <c:v>0.10282492658640681</c:v>
                </c:pt>
                <c:pt idx="57">
                  <c:v>9.7677325645942739E-2</c:v>
                </c:pt>
                <c:pt idx="58">
                  <c:v>9.2774308252860205E-2</c:v>
                </c:pt>
                <c:pt idx="59">
                  <c:v>8.810535672755633E-2</c:v>
                </c:pt>
                <c:pt idx="60">
                  <c:v>8.366030483556286E-2</c:v>
                </c:pt>
                <c:pt idx="61">
                  <c:v>7.9429336549197468E-2</c:v>
                </c:pt>
                <c:pt idx="62">
                  <c:v>7.5402983368773144E-2</c:v>
                </c:pt>
              </c:numCache>
            </c:numRef>
          </c:yVal>
          <c:smooth val="0"/>
        </c:ser>
        <c:ser>
          <c:idx val="1"/>
          <c:order val="1"/>
          <c:tx>
            <c:v>Berekende Correctiefactor</c:v>
          </c:tx>
          <c:spPr>
            <a:ln w="28575">
              <a:noFill/>
            </a:ln>
          </c:spPr>
          <c:xVal>
            <c:numRef>
              <c:f>'Blad1 (netjes) (2)'!$A$4:$A$67</c:f>
              <c:numCache>
                <c:formatCode>General</c:formatCode>
                <c:ptCount val="6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  <c:pt idx="24">
                  <c:v>54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64</c:v>
                </c:pt>
                <c:pt idx="30">
                  <c:v>66</c:v>
                </c:pt>
                <c:pt idx="31">
                  <c:v>68</c:v>
                </c:pt>
                <c:pt idx="32">
                  <c:v>70</c:v>
                </c:pt>
                <c:pt idx="33">
                  <c:v>72</c:v>
                </c:pt>
                <c:pt idx="34">
                  <c:v>74</c:v>
                </c:pt>
                <c:pt idx="35">
                  <c:v>76</c:v>
                </c:pt>
                <c:pt idx="36">
                  <c:v>78</c:v>
                </c:pt>
                <c:pt idx="37">
                  <c:v>80</c:v>
                </c:pt>
                <c:pt idx="38">
                  <c:v>82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90</c:v>
                </c:pt>
                <c:pt idx="43">
                  <c:v>92</c:v>
                </c:pt>
                <c:pt idx="44">
                  <c:v>94</c:v>
                </c:pt>
                <c:pt idx="45">
                  <c:v>96</c:v>
                </c:pt>
                <c:pt idx="46">
                  <c:v>98</c:v>
                </c:pt>
                <c:pt idx="47">
                  <c:v>100</c:v>
                </c:pt>
                <c:pt idx="48">
                  <c:v>102</c:v>
                </c:pt>
                <c:pt idx="49">
                  <c:v>104</c:v>
                </c:pt>
                <c:pt idx="50">
                  <c:v>106</c:v>
                </c:pt>
                <c:pt idx="51">
                  <c:v>108</c:v>
                </c:pt>
                <c:pt idx="52">
                  <c:v>110</c:v>
                </c:pt>
                <c:pt idx="53">
                  <c:v>112</c:v>
                </c:pt>
                <c:pt idx="54">
                  <c:v>114</c:v>
                </c:pt>
                <c:pt idx="55">
                  <c:v>116</c:v>
                </c:pt>
                <c:pt idx="56">
                  <c:v>118</c:v>
                </c:pt>
                <c:pt idx="57">
                  <c:v>120</c:v>
                </c:pt>
                <c:pt idx="58">
                  <c:v>122</c:v>
                </c:pt>
                <c:pt idx="59">
                  <c:v>124</c:v>
                </c:pt>
                <c:pt idx="60">
                  <c:v>126</c:v>
                </c:pt>
                <c:pt idx="61">
                  <c:v>128</c:v>
                </c:pt>
                <c:pt idx="62">
                  <c:v>130</c:v>
                </c:pt>
              </c:numCache>
            </c:numRef>
          </c:xVal>
          <c:yVal>
            <c:numRef>
              <c:f>'Blad1 (netjes) (2)'!$F$4:$F$66</c:f>
              <c:numCache>
                <c:formatCode>0%</c:formatCode>
                <c:ptCount val="63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76672"/>
        <c:axId val="143877248"/>
      </c:scatterChart>
      <c:valAx>
        <c:axId val="14387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877248"/>
        <c:crosses val="autoZero"/>
        <c:crossBetween val="midCat"/>
      </c:valAx>
      <c:valAx>
        <c:axId val="143877248"/>
        <c:scaling>
          <c:orientation val="minMax"/>
          <c:max val="0.25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3876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>
              <a:solidFill>
                <a:schemeClr val="accent1">
                  <a:alpha val="50000"/>
                </a:schemeClr>
              </a:solidFill>
            </a:ln>
          </c:spPr>
          <c:trendline>
            <c:trendlineType val="poly"/>
            <c:order val="3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'Blad1 (netjes) (2)'!$A$3:$A$66</c:f>
              <c:numCache>
                <c:formatCode>General</c:formatCode>
                <c:ptCount val="6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</c:numCache>
            </c:numRef>
          </c:xVal>
          <c:yVal>
            <c:numRef>
              <c:f>'Blad1 (netjes) (2)'!$I$4:$I$66</c:f>
              <c:numCache>
                <c:formatCode>0.000%</c:formatCode>
                <c:ptCount val="63"/>
                <c:pt idx="0">
                  <c:v>0.61749807306858706</c:v>
                </c:pt>
                <c:pt idx="1">
                  <c:v>0.44061682164746663</c:v>
                </c:pt>
                <c:pt idx="2">
                  <c:v>0.36253420956368676</c:v>
                </c:pt>
                <c:pt idx="3">
                  <c:v>0.31561551632033047</c:v>
                </c:pt>
                <c:pt idx="4">
                  <c:v>0.29098721364448399</c:v>
                </c:pt>
                <c:pt idx="5">
                  <c:v>0.27897070904087773</c:v>
                </c:pt>
                <c:pt idx="6">
                  <c:v>0.27720801435545961</c:v>
                </c:pt>
                <c:pt idx="7">
                  <c:v>0.28371600792205309</c:v>
                </c:pt>
                <c:pt idx="8">
                  <c:v>0.29709543791586923</c:v>
                </c:pt>
                <c:pt idx="9">
                  <c:v>0.31636131737892748</c:v>
                </c:pt>
                <c:pt idx="10">
                  <c:v>0.34083672040138957</c:v>
                </c:pt>
                <c:pt idx="11">
                  <c:v>0.37005169302432805</c:v>
                </c:pt>
                <c:pt idx="12">
                  <c:v>0.40368423800027631</c:v>
                </c:pt>
                <c:pt idx="13">
                  <c:v>0.44151990762240834</c:v>
                </c:pt>
                <c:pt idx="14">
                  <c:v>0.48342526645722983</c:v>
                </c:pt>
                <c:pt idx="15">
                  <c:v>0.52932933519792735</c:v>
                </c:pt>
                <c:pt idx="16">
                  <c:v>0.57921063708729581</c:v>
                </c:pt>
                <c:pt idx="17">
                  <c:v>0.63308799143471384</c:v>
                </c:pt>
                <c:pt idx="18">
                  <c:v>0.69101391702860604</c:v>
                </c:pt>
                <c:pt idx="19">
                  <c:v>0.75306987049687746</c:v>
                </c:pt>
                <c:pt idx="20">
                  <c:v>0.81936280585990717</c:v>
                </c:pt>
                <c:pt idx="21">
                  <c:v>0.8900227008205277</c:v>
                </c:pt>
                <c:pt idx="22">
                  <c:v>0.96520080368088679</c:v>
                </c:pt>
                <c:pt idx="23">
                  <c:v>1.0450684270363122</c:v>
                </c:pt>
                <c:pt idx="24">
                  <c:v>1.1298161640866691</c:v>
                </c:pt>
                <c:pt idx="25">
                  <c:v>1.2196534378269073</c:v>
                </c:pt>
                <c:pt idx="26">
                  <c:v>1.314808317681496</c:v>
                </c:pt>
                <c:pt idx="27">
                  <c:v>1.4155275555141307</c:v>
                </c:pt>
                <c:pt idx="28">
                  <c:v>1.522076805529851</c:v>
                </c:pt>
                <c:pt idx="29">
                  <c:v>1.6347410018215065</c:v>
                </c:pt>
                <c:pt idx="30">
                  <c:v>1.7538248741776417</c:v>
                </c:pt>
                <c:pt idx="31">
                  <c:v>1.8796535879362581</c:v>
                </c:pt>
                <c:pt idx="32">
                  <c:v>2.012573497608265</c:v>
                </c:pt>
                <c:pt idx="33">
                  <c:v>2.1529530070388909</c:v>
                </c:pt>
                <c:pt idx="34">
                  <c:v>2.301183531259853</c:v>
                </c:pt>
                <c:pt idx="35">
                  <c:v>2.4576805570817801</c:v>
                </c:pt>
                <c:pt idx="36">
                  <c:v>2.6228848010088095</c:v>
                </c:pt>
                <c:pt idx="37">
                  <c:v>2.7972634643177243</c:v>
                </c:pt>
                <c:pt idx="38">
                  <c:v>2.9813115861996535</c:v>
                </c:pt>
                <c:pt idx="39">
                  <c:v>3.1755534967647785</c:v>
                </c:pt>
                <c:pt idx="40">
                  <c:v>3.380544372498175</c:v>
                </c:pt>
                <c:pt idx="41">
                  <c:v>3.596871897457123</c:v>
                </c:pt>
                <c:pt idx="42">
                  <c:v>3.8251580341399629</c:v>
                </c:pt>
                <c:pt idx="43">
                  <c:v>4.066060908551556</c:v>
                </c:pt>
                <c:pt idx="44">
                  <c:v>4.3202768145547621</c:v>
                </c:pt>
                <c:pt idx="45">
                  <c:v>4.5885423431417935</c:v>
                </c:pt>
                <c:pt idx="46">
                  <c:v>4.8716366427939146</c:v>
                </c:pt>
                <c:pt idx="47">
                  <c:v>5.1703838176287462</c:v>
                </c:pt>
                <c:pt idx="48">
                  <c:v>5.4856554705695064</c:v>
                </c:pt>
                <c:pt idx="49">
                  <c:v>5.8183733993130602</c:v>
                </c:pt>
                <c:pt idx="50">
                  <c:v>6.1695124534304879</c:v>
                </c:pt>
                <c:pt idx="51">
                  <c:v>6.5401035615070633</c:v>
                </c:pt>
                <c:pt idx="52">
                  <c:v>6.9312369378231775</c:v>
                </c:pt>
                <c:pt idx="53">
                  <c:v>7.3440654786975514</c:v>
                </c:pt>
                <c:pt idx="54">
                  <c:v>7.779808359258908</c:v>
                </c:pt>
                <c:pt idx="55">
                  <c:v>8.2397548420920685</c:v>
                </c:pt>
                <c:pt idx="56">
                  <c:v>8.7252683099138473</c:v>
                </c:pt>
                <c:pt idx="57">
                  <c:v>9.2377905351827927</c:v>
                </c:pt>
                <c:pt idx="58">
                  <c:v>9.7788462003344581</c:v>
                </c:pt>
                <c:pt idx="59">
                  <c:v>10.350047683164698</c:v>
                </c:pt>
                <c:pt idx="60">
                  <c:v>10.953100122758739</c:v>
                </c:pt>
                <c:pt idx="61">
                  <c:v>11.589806782291493</c:v>
                </c:pt>
                <c:pt idx="62">
                  <c:v>12.262074725999938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78976"/>
        <c:axId val="143879552"/>
      </c:scatterChart>
      <c:valAx>
        <c:axId val="143878976"/>
        <c:scaling>
          <c:orientation val="minMax"/>
          <c:max val="13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3879552"/>
        <c:crosses val="autoZero"/>
        <c:crossBetween val="midCat"/>
        <c:majorUnit val="10"/>
        <c:minorUnit val="2"/>
      </c:valAx>
      <c:valAx>
        <c:axId val="143879552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143878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>
              <a:solidFill>
                <a:schemeClr val="accent1">
                  <a:alpha val="50000"/>
                </a:schemeClr>
              </a:solidFill>
            </a:ln>
          </c:spPr>
          <c:trendline>
            <c:trendlineType val="log"/>
            <c:dispRSqr val="0"/>
            <c:dispEq val="1"/>
            <c:trendlineLbl>
              <c:layout>
                <c:manualLayout>
                  <c:x val="-0.290161796738717"/>
                  <c:y val="-2.0191091906631042E-2"/>
                </c:manualLayout>
              </c:layout>
              <c:numFmt formatCode="General" sourceLinked="0"/>
            </c:trendlineLbl>
          </c:trendline>
          <c:xVal>
            <c:numRef>
              <c:f>'Blad1 (netjes) (2)'!$I$3:$I$66</c:f>
              <c:numCache>
                <c:formatCode>0.000%</c:formatCode>
                <c:ptCount val="64"/>
                <c:pt idx="0">
                  <c:v>0.47760577901053436</c:v>
                </c:pt>
                <c:pt idx="1">
                  <c:v>0.61749807306858706</c:v>
                </c:pt>
                <c:pt idx="2">
                  <c:v>0.44061682164746663</c:v>
                </c:pt>
                <c:pt idx="3">
                  <c:v>0.36253420956368676</c:v>
                </c:pt>
                <c:pt idx="4">
                  <c:v>0.31561551632033047</c:v>
                </c:pt>
                <c:pt idx="5">
                  <c:v>0.29098721364448399</c:v>
                </c:pt>
                <c:pt idx="6">
                  <c:v>0.27897070904087773</c:v>
                </c:pt>
                <c:pt idx="7">
                  <c:v>0.27720801435545961</c:v>
                </c:pt>
                <c:pt idx="8">
                  <c:v>0.28371600792205309</c:v>
                </c:pt>
                <c:pt idx="9">
                  <c:v>0.29709543791586923</c:v>
                </c:pt>
                <c:pt idx="10">
                  <c:v>0.31636131737892748</c:v>
                </c:pt>
                <c:pt idx="11">
                  <c:v>0.34083672040138957</c:v>
                </c:pt>
                <c:pt idx="12">
                  <c:v>0.37005169302432805</c:v>
                </c:pt>
                <c:pt idx="13">
                  <c:v>0.40368423800027631</c:v>
                </c:pt>
                <c:pt idx="14">
                  <c:v>0.44151990762240834</c:v>
                </c:pt>
                <c:pt idx="15">
                  <c:v>0.48342526645722983</c:v>
                </c:pt>
                <c:pt idx="16">
                  <c:v>0.52932933519792735</c:v>
                </c:pt>
                <c:pt idx="17">
                  <c:v>0.57921063708729581</c:v>
                </c:pt>
                <c:pt idx="18">
                  <c:v>0.63308799143471384</c:v>
                </c:pt>
                <c:pt idx="19">
                  <c:v>0.69101391702860604</c:v>
                </c:pt>
                <c:pt idx="20">
                  <c:v>0.75306987049687746</c:v>
                </c:pt>
                <c:pt idx="21">
                  <c:v>0.81936280585990717</c:v>
                </c:pt>
                <c:pt idx="22">
                  <c:v>0.8900227008205277</c:v>
                </c:pt>
                <c:pt idx="23">
                  <c:v>0.96520080368088679</c:v>
                </c:pt>
                <c:pt idx="24">
                  <c:v>1.0450684270363122</c:v>
                </c:pt>
                <c:pt idx="25">
                  <c:v>1.1298161640866691</c:v>
                </c:pt>
                <c:pt idx="26">
                  <c:v>1.2196534378269073</c:v>
                </c:pt>
                <c:pt idx="27">
                  <c:v>1.314808317681496</c:v>
                </c:pt>
                <c:pt idx="28">
                  <c:v>1.4155275555141307</c:v>
                </c:pt>
                <c:pt idx="29">
                  <c:v>1.522076805529851</c:v>
                </c:pt>
                <c:pt idx="30">
                  <c:v>1.6347410018215065</c:v>
                </c:pt>
                <c:pt idx="31">
                  <c:v>1.7538248741776417</c:v>
                </c:pt>
                <c:pt idx="32">
                  <c:v>1.8796535879362581</c:v>
                </c:pt>
                <c:pt idx="33">
                  <c:v>2.012573497608265</c:v>
                </c:pt>
                <c:pt idx="34">
                  <c:v>2.1529530070388909</c:v>
                </c:pt>
                <c:pt idx="35">
                  <c:v>2.301183531259853</c:v>
                </c:pt>
                <c:pt idx="36">
                  <c:v>2.4576805570817801</c:v>
                </c:pt>
                <c:pt idx="37">
                  <c:v>2.6228848010088095</c:v>
                </c:pt>
                <c:pt idx="38">
                  <c:v>2.7972634643177243</c:v>
                </c:pt>
                <c:pt idx="39">
                  <c:v>2.9813115861996535</c:v>
                </c:pt>
                <c:pt idx="40">
                  <c:v>3.1755534967647785</c:v>
                </c:pt>
                <c:pt idx="41">
                  <c:v>3.380544372498175</c:v>
                </c:pt>
                <c:pt idx="42">
                  <c:v>3.596871897457123</c:v>
                </c:pt>
                <c:pt idx="43">
                  <c:v>3.8251580341399629</c:v>
                </c:pt>
                <c:pt idx="44">
                  <c:v>4.066060908551556</c:v>
                </c:pt>
                <c:pt idx="45">
                  <c:v>4.3202768145547621</c:v>
                </c:pt>
                <c:pt idx="46">
                  <c:v>4.5885423431417935</c:v>
                </c:pt>
                <c:pt idx="47">
                  <c:v>4.8716366427939146</c:v>
                </c:pt>
                <c:pt idx="48">
                  <c:v>5.1703838176287462</c:v>
                </c:pt>
                <c:pt idx="49">
                  <c:v>5.4856554705695064</c:v>
                </c:pt>
                <c:pt idx="50">
                  <c:v>5.8183733993130602</c:v>
                </c:pt>
                <c:pt idx="51">
                  <c:v>6.1695124534304879</c:v>
                </c:pt>
                <c:pt idx="52">
                  <c:v>6.5401035615070633</c:v>
                </c:pt>
                <c:pt idx="53">
                  <c:v>6.9312369378231775</c:v>
                </c:pt>
                <c:pt idx="54">
                  <c:v>7.3440654786975514</c:v>
                </c:pt>
                <c:pt idx="55">
                  <c:v>7.779808359258908</c:v>
                </c:pt>
                <c:pt idx="56">
                  <c:v>8.2397548420920685</c:v>
                </c:pt>
                <c:pt idx="57">
                  <c:v>8.7252683099138473</c:v>
                </c:pt>
                <c:pt idx="58">
                  <c:v>9.2377905351827927</c:v>
                </c:pt>
                <c:pt idx="59">
                  <c:v>9.7788462003344581</c:v>
                </c:pt>
                <c:pt idx="60">
                  <c:v>10.350047683164698</c:v>
                </c:pt>
                <c:pt idx="61">
                  <c:v>10.953100122758739</c:v>
                </c:pt>
                <c:pt idx="62">
                  <c:v>11.589806782291493</c:v>
                </c:pt>
                <c:pt idx="63">
                  <c:v>12.262074725999938</c:v>
                </c:pt>
              </c:numCache>
            </c:numRef>
          </c:xVal>
          <c:yVal>
            <c:numRef>
              <c:f>'Blad1 (netjes) (2)'!$A$4:$A$66</c:f>
              <c:numCache>
                <c:formatCode>General</c:formatCode>
                <c:ptCount val="63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  <c:pt idx="24">
                  <c:v>54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64</c:v>
                </c:pt>
                <c:pt idx="30">
                  <c:v>66</c:v>
                </c:pt>
                <c:pt idx="31">
                  <c:v>68</c:v>
                </c:pt>
                <c:pt idx="32">
                  <c:v>70</c:v>
                </c:pt>
                <c:pt idx="33">
                  <c:v>72</c:v>
                </c:pt>
                <c:pt idx="34">
                  <c:v>74</c:v>
                </c:pt>
                <c:pt idx="35">
                  <c:v>76</c:v>
                </c:pt>
                <c:pt idx="36">
                  <c:v>78</c:v>
                </c:pt>
                <c:pt idx="37">
                  <c:v>80</c:v>
                </c:pt>
                <c:pt idx="38">
                  <c:v>82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90</c:v>
                </c:pt>
                <c:pt idx="43">
                  <c:v>92</c:v>
                </c:pt>
                <c:pt idx="44">
                  <c:v>94</c:v>
                </c:pt>
                <c:pt idx="45">
                  <c:v>96</c:v>
                </c:pt>
                <c:pt idx="46">
                  <c:v>98</c:v>
                </c:pt>
                <c:pt idx="47">
                  <c:v>100</c:v>
                </c:pt>
                <c:pt idx="48">
                  <c:v>102</c:v>
                </c:pt>
                <c:pt idx="49">
                  <c:v>104</c:v>
                </c:pt>
                <c:pt idx="50">
                  <c:v>106</c:v>
                </c:pt>
                <c:pt idx="51">
                  <c:v>108</c:v>
                </c:pt>
                <c:pt idx="52">
                  <c:v>110</c:v>
                </c:pt>
                <c:pt idx="53">
                  <c:v>112</c:v>
                </c:pt>
                <c:pt idx="54">
                  <c:v>114</c:v>
                </c:pt>
                <c:pt idx="55">
                  <c:v>116</c:v>
                </c:pt>
                <c:pt idx="56">
                  <c:v>118</c:v>
                </c:pt>
                <c:pt idx="57">
                  <c:v>120</c:v>
                </c:pt>
                <c:pt idx="58">
                  <c:v>122</c:v>
                </c:pt>
                <c:pt idx="59">
                  <c:v>124</c:v>
                </c:pt>
                <c:pt idx="60">
                  <c:v>126</c:v>
                </c:pt>
                <c:pt idx="61">
                  <c:v>128</c:v>
                </c:pt>
                <c:pt idx="62">
                  <c:v>130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1280"/>
        <c:axId val="143881856"/>
      </c:scatterChart>
      <c:valAx>
        <c:axId val="143881280"/>
        <c:scaling>
          <c:orientation val="minMax"/>
        </c:scaling>
        <c:delete val="0"/>
        <c:axPos val="b"/>
        <c:numFmt formatCode="0.000%" sourceLinked="1"/>
        <c:majorTickMark val="out"/>
        <c:minorTickMark val="none"/>
        <c:tickLblPos val="nextTo"/>
        <c:crossAx val="143881856"/>
        <c:crosses val="autoZero"/>
        <c:crossBetween val="midCat"/>
      </c:valAx>
      <c:valAx>
        <c:axId val="14388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881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Echt</c:v>
          </c:tx>
          <c:spPr>
            <a:ln w="28575">
              <a:noFill/>
            </a:ln>
          </c:spPr>
          <c:xVal>
            <c:numRef>
              <c:f>'Blad1 (netjes) (3)'!$A$3:$A$66</c:f>
              <c:numCache>
                <c:formatCode>General</c:formatCode>
                <c:ptCount val="6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</c:numCache>
            </c:numRef>
          </c:xVal>
          <c:yVal>
            <c:numRef>
              <c:f>'Blad1 (netjes) (3)'!$B$3:$B$66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28</c:v>
                </c:pt>
                <c:pt idx="4">
                  <c:v>124</c:v>
                </c:pt>
                <c:pt idx="5">
                  <c:v>588</c:v>
                </c:pt>
                <c:pt idx="6">
                  <c:v>2938</c:v>
                </c:pt>
                <c:pt idx="7">
                  <c:v>15268</c:v>
                </c:pt>
                <c:pt idx="8">
                  <c:v>81826</c:v>
                </c:pt>
                <c:pt idx="9">
                  <c:v>449572</c:v>
                </c:pt>
                <c:pt idx="10">
                  <c:v>2521270</c:v>
                </c:pt>
                <c:pt idx="11">
                  <c:v>14385376</c:v>
                </c:pt>
                <c:pt idx="12">
                  <c:v>83290424</c:v>
                </c:pt>
                <c:pt idx="13">
                  <c:v>488384528</c:v>
                </c:pt>
                <c:pt idx="14">
                  <c:v>2895432660</c:v>
                </c:pt>
                <c:pt idx="15">
                  <c:v>17332874364</c:v>
                </c:pt>
                <c:pt idx="16">
                  <c:v>104653427012</c:v>
                </c:pt>
                <c:pt idx="17">
                  <c:v>636737003384</c:v>
                </c:pt>
                <c:pt idx="18">
                  <c:v>3900770002646</c:v>
                </c:pt>
                <c:pt idx="19">
                  <c:v>24045500114388</c:v>
                </c:pt>
                <c:pt idx="20">
                  <c:v>149059814328236</c:v>
                </c:pt>
                <c:pt idx="21">
                  <c:v>928782423033008</c:v>
                </c:pt>
                <c:pt idx="22">
                  <c:v>5814401613289290</c:v>
                </c:pt>
                <c:pt idx="23">
                  <c:v>3.6556766640745904E+16</c:v>
                </c:pt>
                <c:pt idx="24">
                  <c:v>2.3075749273744899E+17</c:v>
                </c:pt>
                <c:pt idx="25">
                  <c:v>1.46197266285087E+18</c:v>
                </c:pt>
                <c:pt idx="26">
                  <c:v>9.2939934287919002E+18</c:v>
                </c:pt>
                <c:pt idx="27">
                  <c:v>5.9270905595010597E+19</c:v>
                </c:pt>
                <c:pt idx="28">
                  <c:v>3.7910873779328903E+20</c:v>
                </c:pt>
                <c:pt idx="29">
                  <c:v>2.4315607740796198E+21</c:v>
                </c:pt>
                <c:pt idx="30">
                  <c:v>1.56361424104566E+22</c:v>
                </c:pt>
                <c:pt idx="31">
                  <c:v>1.0079252102645599E+23</c:v>
                </c:pt>
                <c:pt idx="32">
                  <c:v>6.5120602772760698E+23</c:v>
                </c:pt>
                <c:pt idx="33">
                  <c:v>4.2164076184704202E+24</c:v>
                </c:pt>
                <c:pt idx="34">
                  <c:v>2.73557318016397E+25</c:v>
                </c:pt>
                <c:pt idx="35">
                  <c:v>1.77822806050324E+26</c:v>
                </c:pt>
                <c:pt idx="36">
                  <c:v>1.15801879267619E+27</c:v>
                </c:pt>
                <c:pt idx="37">
                  <c:v>7.5542592146948899E+27</c:v>
                </c:pt>
                <c:pt idx="38">
                  <c:v>4.9360379260931598E+28</c:v>
                </c:pt>
                <c:pt idx="39">
                  <c:v>3.2302818595118697E+29</c:v>
                </c:pt>
                <c:pt idx="40">
                  <c:v>2.1171186447444199E+30</c:v>
                </c:pt>
                <c:pt idx="41">
                  <c:v>1.38951306126928E+31</c:v>
                </c:pt>
                <c:pt idx="42">
                  <c:v>9.1319729650588794E+31</c:v>
                </c:pt>
                <c:pt idx="43">
                  <c:v>6.0093144275755501E+32</c:v>
                </c:pt>
                <c:pt idx="44">
                  <c:v>3.9593060494397603E+33</c:v>
                </c:pt>
                <c:pt idx="45">
                  <c:v>2.6117050944268502E+34</c:v>
                </c:pt>
                <c:pt idx="46">
                  <c:v>1.72472018113289E+35</c:v>
                </c:pt>
                <c:pt idx="47">
                  <c:v>1.14020372293803E+36</c:v>
                </c:pt>
                <c:pt idx="48">
                  <c:v>7.5456496774485004E+36</c:v>
                </c:pt>
                <c:pt idx="49">
                  <c:v>4.9985425311177098E+37</c:v>
                </c:pt>
                <c:pt idx="50">
                  <c:v>3.31440783010043E+38</c:v>
                </c:pt>
                <c:pt idx="51">
                  <c:v>2.1997255026509699E+39</c:v>
                </c:pt>
                <c:pt idx="52">
                  <c:v>1.4612216410979601E+40</c:v>
                </c:pt>
                <c:pt idx="53">
                  <c:v>9.7148177367657802E+40</c:v>
                </c:pt>
                <c:pt idx="54">
                  <c:v>6.4641411197577704E+41</c:v>
                </c:pt>
                <c:pt idx="55">
                  <c:v>4.3045917980555697E+42</c:v>
                </c:pt>
                <c:pt idx="56">
                  <c:v>2.8687064652813302E+43</c:v>
                </c:pt>
                <c:pt idx="57">
                  <c:v>1.91320663411431E+44</c:v>
                </c:pt>
                <c:pt idx="58">
                  <c:v>1.27687527629609E+45</c:v>
                </c:pt>
                <c:pt idx="59">
                  <c:v>8.5277734117906304E+45</c:v>
                </c:pt>
                <c:pt idx="60">
                  <c:v>5.6991966408991505E+46</c:v>
                </c:pt>
                <c:pt idx="61">
                  <c:v>3.8113001724168503E+47</c:v>
                </c:pt>
                <c:pt idx="62">
                  <c:v>2.5503826018110798E+48</c:v>
                </c:pt>
                <c:pt idx="63">
                  <c:v>1.7076613429289001E+49</c:v>
                </c:pt>
              </c:numCache>
            </c:numRef>
          </c:yVal>
          <c:smooth val="0"/>
        </c:ser>
        <c:ser>
          <c:idx val="2"/>
          <c:order val="1"/>
          <c:tx>
            <c:v>Uncorrected</c:v>
          </c:tx>
          <c:spPr>
            <a:ln w="28575">
              <a:noFill/>
            </a:ln>
          </c:spPr>
          <c:xVal>
            <c:numRef>
              <c:f>'Blad1 (netjes) (3)'!$A$3:$A$66</c:f>
              <c:numCache>
                <c:formatCode>General</c:formatCode>
                <c:ptCount val="6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</c:numCache>
            </c:numRef>
          </c:xVal>
          <c:yVal>
            <c:numRef>
              <c:f>'Blad1 (netjes) (3)'!$C$3:$C$66</c:f>
              <c:numCache>
                <c:formatCode>General</c:formatCode>
                <c:ptCount val="64"/>
                <c:pt idx="0">
                  <c:v>0.85309609426787869</c:v>
                </c:pt>
                <c:pt idx="1">
                  <c:v>1.8677258957996996</c:v>
                </c:pt>
                <c:pt idx="2">
                  <c:v>5.8221835684408756</c:v>
                </c:pt>
                <c:pt idx="3">
                  <c:v>22.026465794806718</c:v>
                </c:pt>
                <c:pt idx="4">
                  <c:v>94.186800589701335</c:v>
                </c:pt>
                <c:pt idx="5">
                  <c:v>438.26686740698864</c:v>
                </c:pt>
                <c:pt idx="6">
                  <c:v>2169.4605762958672</c:v>
                </c:pt>
                <c:pt idx="7">
                  <c:v>11258.568096250088</c:v>
                </c:pt>
                <c:pt idx="8">
                  <c:v>60645.649426223783</c:v>
                </c:pt>
                <c:pt idx="9">
                  <c:v>336674.76015510818</c:v>
                </c:pt>
                <c:pt idx="10">
                  <c:v>1916169.1355500196</c:v>
                </c:pt>
                <c:pt idx="11">
                  <c:v>11136186.244244354</c:v>
                </c:pt>
                <c:pt idx="12">
                  <c:v>65882701.543890081</c:v>
                </c:pt>
                <c:pt idx="13">
                  <c:v>395795354.87127638</c:v>
                </c:pt>
                <c:pt idx="14">
                  <c:v>2409758306.3562222</c:v>
                </c:pt>
                <c:pt idx="15">
                  <c:v>14844843846.108662</c:v>
                </c:pt>
                <c:pt idx="16">
                  <c:v>92404654216.289337</c:v>
                </c:pt>
                <c:pt idx="17">
                  <c:v>580549857069.42993</c:v>
                </c:pt>
                <c:pt idx="18">
                  <c:v>3677894794328.4375</c:v>
                </c:pt>
                <c:pt idx="19">
                  <c:v>23475798260453.797</c:v>
                </c:pt>
                <c:pt idx="20">
                  <c:v>150868709081039.97</c:v>
                </c:pt>
                <c:pt idx="21">
                  <c:v>975601978774805.62</c:v>
                </c:pt>
                <c:pt idx="22">
                  <c:v>6344704781627633</c:v>
                </c:pt>
                <c:pt idx="23">
                  <c:v>4.1477644228696576E+16</c:v>
                </c:pt>
                <c:pt idx="24">
                  <c:v>2.7246017301409427E+17</c:v>
                </c:pt>
                <c:pt idx="25">
                  <c:v>1.7977145908110387E+18</c:v>
                </c:pt>
                <c:pt idx="26">
                  <c:v>1.1910415315307239E+19</c:v>
                </c:pt>
                <c:pt idx="27">
                  <c:v>7.9212910307418505E+19</c:v>
                </c:pt>
                <c:pt idx="28">
                  <c:v>5.2870712491466863E+20</c:v>
                </c:pt>
                <c:pt idx="29">
                  <c:v>3.5406484629340464E+21</c:v>
                </c:pt>
                <c:pt idx="30">
                  <c:v>2.3785206149336307E+22</c:v>
                </c:pt>
                <c:pt idx="31">
                  <c:v>1.6025219948560298E+23</c:v>
                </c:pt>
                <c:pt idx="32">
                  <c:v>1.0826748072498158E+24</c:v>
                </c:pt>
                <c:pt idx="33">
                  <c:v>7.3336404399975715E+24</c:v>
                </c:pt>
                <c:pt idx="34">
                  <c:v>4.9797232544692212E+25</c:v>
                </c:pt>
                <c:pt idx="35">
                  <c:v>3.389194567795037E+26</c:v>
                </c:pt>
                <c:pt idx="36">
                  <c:v>2.3117445785507379E+27</c:v>
                </c:pt>
                <c:pt idx="37">
                  <c:v>1.5801043925618523E+28</c:v>
                </c:pt>
                <c:pt idx="38">
                  <c:v>1.0821528094518574E+29</c:v>
                </c:pt>
                <c:pt idx="39">
                  <c:v>7.4251624362085845E+29</c:v>
                </c:pt>
                <c:pt idx="40">
                  <c:v>5.1038584558247332E+30</c:v>
                </c:pt>
                <c:pt idx="41">
                  <c:v>3.514229256126371E+31</c:v>
                </c:pt>
                <c:pt idx="42">
                  <c:v>2.4236303985989179E+32</c:v>
                </c:pt>
                <c:pt idx="43">
                  <c:v>1.6740785930285881E+33</c:v>
                </c:pt>
                <c:pt idx="44">
                  <c:v>1.1580541121777012E+34</c:v>
                </c:pt>
                <c:pt idx="45">
                  <c:v>8.022278561121929E+34</c:v>
                </c:pt>
                <c:pt idx="46">
                  <c:v>5.5648897366130218E+35</c:v>
                </c:pt>
                <c:pt idx="47">
                  <c:v>3.8652803547085021E+36</c:v>
                </c:pt>
                <c:pt idx="48">
                  <c:v>2.6881171418161354E+37</c:v>
                </c:pt>
                <c:pt idx="49">
                  <c:v>1.8717017174179371E+38</c:v>
                </c:pt>
                <c:pt idx="50">
                  <c:v>1.3047463783670225E+39</c:v>
                </c:pt>
                <c:pt idx="51">
                  <c:v>9.105367646530552E+39</c:v>
                </c:pt>
                <c:pt idx="52">
                  <c:v>6.3611081453543275E+40</c:v>
                </c:pt>
                <c:pt idx="53">
                  <c:v>4.4485139201086924E+41</c:v>
                </c:pt>
                <c:pt idx="54">
                  <c:v>3.1140666619651265E+42</c:v>
                </c:pt>
                <c:pt idx="55">
                  <c:v>2.1820082232352597E+43</c:v>
                </c:pt>
                <c:pt idx="56">
                  <c:v>1.5303329635190244E+44</c:v>
                </c:pt>
                <c:pt idx="57">
                  <c:v>1.0742437674322628E+45</c:v>
                </c:pt>
                <c:pt idx="58">
                  <c:v>7.5473430462594456E+45</c:v>
                </c:pt>
                <c:pt idx="59">
                  <c:v>5.3069781576449136E+46</c:v>
                </c:pt>
                <c:pt idx="60">
                  <c:v>3.7346568211085869E+47</c:v>
                </c:pt>
                <c:pt idx="61">
                  <c:v>2.630226108824734E+48</c:v>
                </c:pt>
                <c:pt idx="62">
                  <c:v>1.8538038282368638E+49</c:v>
                </c:pt>
                <c:pt idx="63">
                  <c:v>1.3075327950923222E+50</c:v>
                </c:pt>
              </c:numCache>
            </c:numRef>
          </c:yVal>
          <c:smooth val="0"/>
        </c:ser>
        <c:ser>
          <c:idx val="1"/>
          <c:order val="2"/>
          <c:spPr>
            <a:ln w="28575">
              <a:noFill/>
            </a:ln>
          </c:spPr>
          <c:xVal>
            <c:numRef>
              <c:f>'Blad1 (netjes) (3)'!$A$3:$A$66</c:f>
              <c:numCache>
                <c:formatCode>General</c:formatCode>
                <c:ptCount val="6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</c:numCache>
            </c:numRef>
          </c:xVal>
          <c:yVal>
            <c:numRef>
              <c:f>'Blad1 (netjes) (3)'!$G$3:$G$66</c:f>
              <c:numCache>
                <c:formatCode>General</c:formatCode>
                <c:ptCount val="64"/>
                <c:pt idx="0">
                  <c:v>0.94207052202096453</c:v>
                </c:pt>
                <c:pt idx="1">
                  <c:v>2.1511398020562207</c:v>
                </c:pt>
                <c:pt idx="2">
                  <c:v>6.9555663249420601</c:v>
                </c:pt>
                <c:pt idx="3">
                  <c:v>27.13908046569253</c:v>
                </c:pt>
                <c:pt idx="4">
                  <c:v>118.98338694981906</c:v>
                </c:pt>
                <c:pt idx="5">
                  <c:v>564.27957511036004</c:v>
                </c:pt>
                <c:pt idx="6">
                  <c:v>2830.0495222555141</c:v>
                </c:pt>
                <c:pt idx="7">
                  <c:v>14794.289610062893</c:v>
                </c:pt>
                <c:pt idx="8">
                  <c:v>79827.745858431343</c:v>
                </c:pt>
                <c:pt idx="9">
                  <c:v>441577.67100614868</c:v>
                </c:pt>
                <c:pt idx="10">
                  <c:v>2491847.9128908268</c:v>
                </c:pt>
                <c:pt idx="11">
                  <c:v>14293274.535371013</c:v>
                </c:pt>
                <c:pt idx="12">
                  <c:v>83112950.170896024</c:v>
                </c:pt>
                <c:pt idx="13">
                  <c:v>488929537.94291711</c:v>
                </c:pt>
                <c:pt idx="14">
                  <c:v>2905247225.9926124</c:v>
                </c:pt>
                <c:pt idx="15">
                  <c:v>17415964021.866741</c:v>
                </c:pt>
                <c:pt idx="16">
                  <c:v>105224816930.57722</c:v>
                </c:pt>
                <c:pt idx="17">
                  <c:v>640258524672.45227</c:v>
                </c:pt>
                <c:pt idx="18">
                  <c:v>3920849446085.2197</c:v>
                </c:pt>
                <c:pt idx="19">
                  <c:v>24152335652671.797</c:v>
                </c:pt>
                <c:pt idx="20">
                  <c:v>149586750153546.5</c:v>
                </c:pt>
                <c:pt idx="21">
                  <c:v>931127314995708.12</c:v>
                </c:pt>
                <c:pt idx="22">
                  <c:v>5823096094802771</c:v>
                </c:pt>
                <c:pt idx="23">
                  <c:v>3.6575518872952E+16</c:v>
                </c:pt>
                <c:pt idx="24">
                  <c:v>2.3067147597889446E+17</c:v>
                </c:pt>
                <c:pt idx="25">
                  <c:v>1.4603251471983931E+18</c:v>
                </c:pt>
                <c:pt idx="26">
                  <c:v>9.2779374591081103E+18</c:v>
                </c:pt>
                <c:pt idx="27">
                  <c:v>5.9142649398430687E+19</c:v>
                </c:pt>
                <c:pt idx="28">
                  <c:v>3.7818583467762765E+20</c:v>
                </c:pt>
                <c:pt idx="29">
                  <c:v>2.4253721152674951E+21</c:v>
                </c:pt>
                <c:pt idx="30">
                  <c:v>1.5596924696464082E+22</c:v>
                </c:pt>
                <c:pt idx="31">
                  <c:v>1.0055666817961077E+23</c:v>
                </c:pt>
                <c:pt idx="32">
                  <c:v>6.4986425858869055E+23</c:v>
                </c:pt>
                <c:pt idx="33">
                  <c:v>4.2092761635770089E+24</c:v>
                </c:pt>
                <c:pt idx="34">
                  <c:v>2.7321382389679003E+25</c:v>
                </c:pt>
                <c:pt idx="35">
                  <c:v>1.7768473941194774E+26</c:v>
                </c:pt>
                <c:pt idx="36">
                  <c:v>1.1576989455703742E+27</c:v>
                </c:pt>
                <c:pt idx="37">
                  <c:v>7.5559489969308361E+27</c:v>
                </c:pt>
                <c:pt idx="38">
                  <c:v>4.9395109892336497E+28</c:v>
                </c:pt>
                <c:pt idx="39">
                  <c:v>3.2339840447938344E+29</c:v>
                </c:pt>
                <c:pt idx="40">
                  <c:v>2.1203706733074959E+30</c:v>
                </c:pt>
                <c:pt idx="41">
                  <c:v>1.3920991920374148E+31</c:v>
                </c:pt>
                <c:pt idx="42">
                  <c:v>9.1512587387750398E+31</c:v>
                </c:pt>
                <c:pt idx="43">
                  <c:v>6.0230251998832307E+32</c:v>
                </c:pt>
                <c:pt idx="44">
                  <c:v>3.9686758784606205E+33</c:v>
                </c:pt>
                <c:pt idx="45">
                  <c:v>2.6178840700683001E+34</c:v>
                </c:pt>
                <c:pt idx="46">
                  <c:v>1.7286551712755036E+35</c:v>
                </c:pt>
                <c:pt idx="47">
                  <c:v>1.1426186598557412E+36</c:v>
                </c:pt>
                <c:pt idx="48">
                  <c:v>7.5598522456848742E+36</c:v>
                </c:pt>
                <c:pt idx="49">
                  <c:v>5.0064572197715726E+37</c:v>
                </c:pt>
                <c:pt idx="50">
                  <c:v>3.3184935265115765E+38</c:v>
                </c:pt>
                <c:pt idx="51">
                  <c:v>2.2015800695695797E+39</c:v>
                </c:pt>
                <c:pt idx="52">
                  <c:v>1.4618485235651177E+40</c:v>
                </c:pt>
                <c:pt idx="53">
                  <c:v>9.714878161283622E+40</c:v>
                </c:pt>
                <c:pt idx="54">
                  <c:v>6.4615005070907064E+41</c:v>
                </c:pt>
                <c:pt idx="55">
                  <c:v>4.3011586674976325E+42</c:v>
                </c:pt>
                <c:pt idx="56">
                  <c:v>2.8654283241068725E+43</c:v>
                </c:pt>
                <c:pt idx="57">
                  <c:v>1.9104795202883461E+44</c:v>
                </c:pt>
                <c:pt idx="58">
                  <c:v>1.2747980695194056E+45</c:v>
                </c:pt>
                <c:pt idx="59">
                  <c:v>8.5130378845999171E+45</c:v>
                </c:pt>
                <c:pt idx="60">
                  <c:v>5.6894506974833879E+46</c:v>
                </c:pt>
                <c:pt idx="61">
                  <c:v>3.8053755738839237E+47</c:v>
                </c:pt>
                <c:pt idx="62">
                  <c:v>2.547212786699983E+48</c:v>
                </c:pt>
                <c:pt idx="63">
                  <c:v>1.7063681865625612E+49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75520"/>
        <c:axId val="144876096"/>
      </c:scatterChart>
      <c:valAx>
        <c:axId val="144875520"/>
        <c:scaling>
          <c:orientation val="minMax"/>
          <c:max val="13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4876096"/>
        <c:crosses val="autoZero"/>
        <c:crossBetween val="midCat"/>
        <c:majorUnit val="10"/>
        <c:minorUnit val="2"/>
      </c:valAx>
      <c:valAx>
        <c:axId val="144876096"/>
        <c:scaling>
          <c:logBase val="10"/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144875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Afwijking en Correctie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Afwijking Basisfunctie</c:v>
          </c:tx>
          <c:spPr>
            <a:ln w="19050">
              <a:solidFill>
                <a:schemeClr val="accent1">
                  <a:alpha val="50000"/>
                </a:schemeClr>
              </a:solidFill>
            </a:ln>
          </c:spPr>
          <c:xVal>
            <c:numRef>
              <c:f>'Blad1 (netjes) (3)'!$A$3:$A$66</c:f>
              <c:numCache>
                <c:formatCode>General</c:formatCode>
                <c:ptCount val="6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</c:numCache>
            </c:numRef>
          </c:xVal>
          <c:yVal>
            <c:numRef>
              <c:f>'Blad1 (netjes) (3)'!$D$3:$D$66</c:f>
              <c:numCache>
                <c:formatCode>0%</c:formatCode>
                <c:ptCount val="64"/>
                <c:pt idx="0">
                  <c:v>0.85309609426787869</c:v>
                </c:pt>
                <c:pt idx="1">
                  <c:v>0.9338629478998498</c:v>
                </c:pt>
                <c:pt idx="2">
                  <c:v>0.83174050977726799</c:v>
                </c:pt>
                <c:pt idx="3">
                  <c:v>0.78665949267166846</c:v>
                </c:pt>
                <c:pt idx="4">
                  <c:v>0.75957097249759142</c:v>
                </c:pt>
                <c:pt idx="5">
                  <c:v>0.74535181531800787</c:v>
                </c:pt>
                <c:pt idx="6">
                  <c:v>0.73841408315039725</c:v>
                </c:pt>
                <c:pt idx="7">
                  <c:v>0.73739639089927222</c:v>
                </c:pt>
                <c:pt idx="8">
                  <c:v>0.74115378273682919</c:v>
                </c:pt>
                <c:pt idx="9">
                  <c:v>0.74887840024536267</c:v>
                </c:pt>
                <c:pt idx="10">
                  <c:v>0.7600015609395343</c:v>
                </c:pt>
                <c:pt idx="11">
                  <c:v>0.77413244146307703</c:v>
                </c:pt>
                <c:pt idx="12">
                  <c:v>0.79099971377129841</c:v>
                </c:pt>
                <c:pt idx="13">
                  <c:v>0.81041747266669428</c:v>
                </c:pt>
                <c:pt idx="14">
                  <c:v>0.83226190670800204</c:v>
                </c:pt>
                <c:pt idx="15">
                  <c:v>0.85645597691177389</c:v>
                </c:pt>
                <c:pt idx="16">
                  <c:v>0.88295870335611493</c:v>
                </c:pt>
                <c:pt idx="17">
                  <c:v>0.91175768642947075</c:v>
                </c:pt>
                <c:pt idx="18">
                  <c:v>0.9428637914651774</c:v>
                </c:pt>
                <c:pt idx="19">
                  <c:v>0.97630734019986909</c:v>
                </c:pt>
                <c:pt idx="20">
                  <c:v>1.0121353616395945</c:v>
                </c:pt>
                <c:pt idx="21">
                  <c:v>1.0504096057168102</c:v>
                </c:pt>
                <c:pt idx="22">
                  <c:v>1.0912051150932354</c:v>
                </c:pt>
                <c:pt idx="23">
                  <c:v>1.134609213016829</c:v>
                </c:pt>
                <c:pt idx="24">
                  <c:v>1.1807208068606192</c:v>
                </c:pt>
                <c:pt idx="25">
                  <c:v>1.2296499356598547</c:v>
                </c:pt>
                <c:pt idx="26">
                  <c:v>1.2815175098370433</c:v>
                </c:pt>
                <c:pt idx="27">
                  <c:v>1.3364552053357965</c:v>
                </c:pt>
                <c:pt idx="28">
                  <c:v>1.3946054844110423</c:v>
                </c:pt>
                <c:pt idx="29">
                  <c:v>1.4561217225895708</c:v>
                </c:pt>
                <c:pt idx="30">
                  <c:v>1.5211684266465915</c:v>
                </c:pt>
                <c:pt idx="31">
                  <c:v>1.5899215324075486</c:v>
                </c:pt>
                <c:pt idx="32">
                  <c:v>1.6625687741678705</c:v>
                </c:pt>
                <c:pt idx="33">
                  <c:v>1.7393101197976644</c:v>
                </c:pt>
                <c:pt idx="34">
                  <c:v>1.820358267356144</c:v>
                </c:pt>
                <c:pt idx="35">
                  <c:v>1.9059392004172357</c:v>
                </c:pt>
                <c:pt idx="36">
                  <c:v>1.996292800402901</c:v>
                </c:pt>
                <c:pt idx="37">
                  <c:v>2.0916735151054402</c:v>
                </c:pt>
                <c:pt idx="38">
                  <c:v>2.1923510833077691</c:v>
                </c:pt>
                <c:pt idx="39">
                  <c:v>2.2986113160201462</c:v>
                </c:pt>
                <c:pt idx="40">
                  <c:v>2.4107569353728282</c:v>
                </c:pt>
                <c:pt idx="41">
                  <c:v>2.5291084726589212</c:v>
                </c:pt>
                <c:pt idx="42">
                  <c:v>2.6540052274270955</c:v>
                </c:pt>
                <c:pt idx="43">
                  <c:v>2.785806289893193</c:v>
                </c:pt>
                <c:pt idx="44">
                  <c:v>2.9248916292832812</c:v>
                </c:pt>
                <c:pt idx="45">
                  <c:v>3.0716632510465169</c:v>
                </c:pt>
                <c:pt idx="46">
                  <c:v>3.226546426190537</c:v>
                </c:pt>
                <c:pt idx="47">
                  <c:v>3.3899909963007371</c:v>
                </c:pt>
                <c:pt idx="48">
                  <c:v>3.5624727581112672</c:v>
                </c:pt>
                <c:pt idx="49">
                  <c:v>3.744494931804474</c:v>
                </c:pt>
                <c:pt idx="50">
                  <c:v>3.9365897175287792</c:v>
                </c:pt>
                <c:pt idx="51">
                  <c:v>4.1393199449464673</c:v>
                </c:pt>
                <c:pt idx="52">
                  <c:v>4.3532808209537599</c:v>
                </c:pt>
                <c:pt idx="53">
                  <c:v>4.579101781058915</c:v>
                </c:pt>
                <c:pt idx="54">
                  <c:v>4.8174484502618959</c:v>
                </c:pt>
                <c:pt idx="55">
                  <c:v>5.0690247196514573</c:v>
                </c:pt>
                <c:pt idx="56">
                  <c:v>5.3345749453280042</c:v>
                </c:pt>
                <c:pt idx="57">
                  <c:v>5.6148862766700978</c:v>
                </c:pt>
                <c:pt idx="58">
                  <c:v>5.9107911213947881</c:v>
                </c:pt>
                <c:pt idx="59">
                  <c:v>6.2231697553166736</c:v>
                </c:pt>
                <c:pt idx="60">
                  <c:v>6.5529530851902278</c:v>
                </c:pt>
                <c:pt idx="61">
                  <c:v>6.9011255735253076</c:v>
                </c:pt>
                <c:pt idx="62">
                  <c:v>7.2687283348013709</c:v>
                </c:pt>
                <c:pt idx="63">
                  <c:v>7.6568624130689971</c:v>
                </c:pt>
              </c:numCache>
            </c:numRef>
          </c:yVal>
          <c:smooth val="1"/>
        </c:ser>
        <c:ser>
          <c:idx val="1"/>
          <c:order val="1"/>
          <c:tx>
            <c:v>Berekende Correctiefactor</c:v>
          </c:tx>
          <c:spPr>
            <a:ln w="19050">
              <a:solidFill>
                <a:schemeClr val="accent2">
                  <a:shade val="95000"/>
                  <a:satMod val="105000"/>
                  <a:alpha val="50000"/>
                </a:schemeClr>
              </a:solidFill>
            </a:ln>
          </c:spPr>
          <c:xVal>
            <c:numRef>
              <c:f>'Blad1 (netjes) (3)'!$A$3:$A$66</c:f>
              <c:numCache>
                <c:formatCode>General</c:formatCode>
                <c:ptCount val="6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</c:numCache>
            </c:numRef>
          </c:xVal>
          <c:yVal>
            <c:numRef>
              <c:f>'Blad1 (netjes) (3)'!$F$3:$F$66</c:f>
              <c:numCache>
                <c:formatCode>0%</c:formatCode>
                <c:ptCount val="64"/>
                <c:pt idx="0">
                  <c:v>0.90555438720000003</c:v>
                </c:pt>
                <c:pt idx="1">
                  <c:v>0.8682494248</c:v>
                </c:pt>
                <c:pt idx="2">
                  <c:v>0.83705384959999996</c:v>
                </c:pt>
                <c:pt idx="3">
                  <c:v>0.81161430000000001</c:v>
                </c:pt>
                <c:pt idx="4">
                  <c:v>0.79159623040000004</c:v>
                </c:pt>
                <c:pt idx="5">
                  <c:v>0.77668391120000002</c:v>
                </c:pt>
                <c:pt idx="6">
                  <c:v>0.76658042879999999</c:v>
                </c:pt>
                <c:pt idx="7">
                  <c:v>0.76100768559999998</c:v>
                </c:pt>
                <c:pt idx="8">
                  <c:v>0.7597064</c:v>
                </c:pt>
                <c:pt idx="9">
                  <c:v>0.76243610640000004</c:v>
                </c:pt>
                <c:pt idx="10">
                  <c:v>0.76897515520000004</c:v>
                </c:pt>
                <c:pt idx="11">
                  <c:v>0.77912071280000006</c:v>
                </c:pt>
                <c:pt idx="12">
                  <c:v>0.79268876160000001</c:v>
                </c:pt>
                <c:pt idx="13">
                  <c:v>0.80951410000000001</c:v>
                </c:pt>
                <c:pt idx="14">
                  <c:v>0.82945034239999993</c:v>
                </c:pt>
                <c:pt idx="15">
                  <c:v>0.85236991920000005</c:v>
                </c:pt>
                <c:pt idx="16">
                  <c:v>0.87816407679999986</c:v>
                </c:pt>
                <c:pt idx="17">
                  <c:v>0.90674287759999994</c:v>
                </c:pt>
                <c:pt idx="18">
                  <c:v>0.93803519999999985</c:v>
                </c:pt>
                <c:pt idx="19">
                  <c:v>0.97198873839999989</c:v>
                </c:pt>
                <c:pt idx="20">
                  <c:v>1.0085700031999998</c:v>
                </c:pt>
                <c:pt idx="21">
                  <c:v>1.0477643207999998</c:v>
                </c:pt>
                <c:pt idx="22">
                  <c:v>1.0895758335999999</c:v>
                </c:pt>
                <c:pt idx="23">
                  <c:v>1.1340275</c:v>
                </c:pt>
                <c:pt idx="24">
                  <c:v>1.1811610943999999</c:v>
                </c:pt>
                <c:pt idx="25">
                  <c:v>1.2310372072</c:v>
                </c:pt>
                <c:pt idx="26">
                  <c:v>1.2837352447999999</c:v>
                </c:pt>
                <c:pt idx="27">
                  <c:v>1.3393534295999998</c:v>
                </c:pt>
                <c:pt idx="28">
                  <c:v>1.3980087999999999</c:v>
                </c:pt>
                <c:pt idx="29">
                  <c:v>1.4598372103999997</c:v>
                </c:pt>
                <c:pt idx="30">
                  <c:v>1.5249933311999997</c:v>
                </c:pt>
                <c:pt idx="31">
                  <c:v>1.5936506487999995</c:v>
                </c:pt>
                <c:pt idx="32">
                  <c:v>1.6660014656</c:v>
                </c:pt>
                <c:pt idx="33">
                  <c:v>1.7422568999999999</c:v>
                </c:pt>
                <c:pt idx="34">
                  <c:v>1.8226468863999994</c:v>
                </c:pt>
                <c:pt idx="35">
                  <c:v>1.9074201752</c:v>
                </c:pt>
                <c:pt idx="36">
                  <c:v>1.9968443328000003</c:v>
                </c:pt>
                <c:pt idx="37">
                  <c:v>2.0912057415999996</c:v>
                </c:pt>
                <c:pt idx="38">
                  <c:v>2.1908095999999992</c:v>
                </c:pt>
                <c:pt idx="39">
                  <c:v>2.2959799223999995</c:v>
                </c:pt>
                <c:pt idx="40">
                  <c:v>2.4070595391999992</c:v>
                </c:pt>
                <c:pt idx="41">
                  <c:v>2.5244100967999992</c:v>
                </c:pt>
                <c:pt idx="42">
                  <c:v>2.6484120575999994</c:v>
                </c:pt>
                <c:pt idx="43">
                  <c:v>2.7794646999999997</c:v>
                </c:pt>
                <c:pt idx="44">
                  <c:v>2.9179861183999991</c:v>
                </c:pt>
                <c:pt idx="45">
                  <c:v>3.0644132231999981</c:v>
                </c:pt>
                <c:pt idx="46">
                  <c:v>3.2192017407999991</c:v>
                </c:pt>
                <c:pt idx="47">
                  <c:v>3.3828262135999991</c:v>
                </c:pt>
                <c:pt idx="48">
                  <c:v>3.5557799999999991</c:v>
                </c:pt>
                <c:pt idx="49">
                  <c:v>3.7385752744000005</c:v>
                </c:pt>
                <c:pt idx="50">
                  <c:v>3.9317430271999987</c:v>
                </c:pt>
                <c:pt idx="51">
                  <c:v>4.1358330647999999</c:v>
                </c:pt>
                <c:pt idx="52">
                  <c:v>4.3514140095999991</c:v>
                </c:pt>
                <c:pt idx="53">
                  <c:v>4.5790732999999992</c:v>
                </c:pt>
                <c:pt idx="54">
                  <c:v>4.8194171903999994</c:v>
                </c:pt>
                <c:pt idx="55">
                  <c:v>5.0730707511999977</c:v>
                </c:pt>
                <c:pt idx="56">
                  <c:v>5.3406778687999985</c:v>
                </c:pt>
                <c:pt idx="57">
                  <c:v>5.6229012455999978</c:v>
                </c:pt>
                <c:pt idx="58">
                  <c:v>5.9204223999999996</c:v>
                </c:pt>
                <c:pt idx="59">
                  <c:v>6.2339416663999998</c:v>
                </c:pt>
                <c:pt idx="60">
                  <c:v>6.5641781951999967</c:v>
                </c:pt>
                <c:pt idx="61">
                  <c:v>6.9118699527999974</c:v>
                </c:pt>
                <c:pt idx="62">
                  <c:v>7.2777737215999982</c:v>
                </c:pt>
                <c:pt idx="63">
                  <c:v>7.6626650999999972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78400"/>
        <c:axId val="144878976"/>
      </c:scatterChart>
      <c:valAx>
        <c:axId val="144878400"/>
        <c:scaling>
          <c:orientation val="minMax"/>
          <c:max val="1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SAPlengte(N)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878976"/>
        <c:crosses val="autoZero"/>
        <c:crossBetween val="midCat"/>
        <c:majorUnit val="10"/>
        <c:minorUnit val="2"/>
      </c:valAx>
      <c:valAx>
        <c:axId val="144878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Afwijking/correctie</a:t>
                </a:r>
                <a:r>
                  <a:rPr lang="nl-NL" baseline="0"/>
                  <a:t> %</a:t>
                </a:r>
                <a:endParaRPr lang="nl-NL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448784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>
              <a:solidFill>
                <a:schemeClr val="accent1">
                  <a:alpha val="50000"/>
                </a:schemeClr>
              </a:solidFill>
            </a:ln>
          </c:spPr>
          <c:xVal>
            <c:numRef>
              <c:f>'Blad1 (netjes) (3)'!$A$3:$A$66</c:f>
              <c:numCache>
                <c:formatCode>General</c:formatCode>
                <c:ptCount val="6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</c:numCache>
            </c:numRef>
          </c:xVal>
          <c:yVal>
            <c:numRef>
              <c:f>'Blad1 (netjes) (3)'!$H$3:$H$66</c:f>
              <c:numCache>
                <c:formatCode>0%</c:formatCode>
                <c:ptCount val="64"/>
                <c:pt idx="0">
                  <c:v>0.94207052202096453</c:v>
                </c:pt>
                <c:pt idx="1">
                  <c:v>1.0755699010281103</c:v>
                </c:pt>
                <c:pt idx="2">
                  <c:v>0.99365233213458004</c:v>
                </c:pt>
                <c:pt idx="3">
                  <c:v>0.96925287377473324</c:v>
                </c:pt>
                <c:pt idx="4">
                  <c:v>0.9595434431437021</c:v>
                </c:pt>
                <c:pt idx="5">
                  <c:v>0.95965914134414976</c:v>
                </c:pt>
                <c:pt idx="6">
                  <c:v>0.96325715529459299</c:v>
                </c:pt>
                <c:pt idx="7">
                  <c:v>0.96897364488229587</c:v>
                </c:pt>
                <c:pt idx="8">
                  <c:v>0.97557922736576808</c:v>
                </c:pt>
                <c:pt idx="9">
                  <c:v>0.98221791171636286</c:v>
                </c:pt>
                <c:pt idx="10">
                  <c:v>0.9883304496903651</c:v>
                </c:pt>
                <c:pt idx="11">
                  <c:v>0.9935975629257805</c:v>
                </c:pt>
                <c:pt idx="12">
                  <c:v>0.997869216884957</c:v>
                </c:pt>
                <c:pt idx="13">
                  <c:v>1.0011159443259781</c:v>
                </c:pt>
                <c:pt idx="14">
                  <c:v>1.0033896716467281</c:v>
                </c:pt>
                <c:pt idx="15">
                  <c:v>1.0047937610416953</c:v>
                </c:pt>
                <c:pt idx="16">
                  <c:v>1.0054598299825548</c:v>
                </c:pt>
                <c:pt idx="17">
                  <c:v>1.0055305742712246</c:v>
                </c:pt>
                <c:pt idx="18">
                  <c:v>1.0051475589244172</c:v>
                </c:pt>
                <c:pt idx="19">
                  <c:v>1.0044430574442438</c:v>
                </c:pt>
                <c:pt idx="20">
                  <c:v>1.0035350629388962</c:v>
                </c:pt>
                <c:pt idx="21">
                  <c:v>1.0025246945942869</c:v>
                </c:pt>
                <c:pt idx="22">
                  <c:v>1.0014953355636131</c:v>
                </c:pt>
                <c:pt idx="23">
                  <c:v>1.0005129620020934</c:v>
                </c:pt>
                <c:pt idx="24">
                  <c:v>0.99962724175265505</c:v>
                </c:pt>
                <c:pt idx="25">
                  <c:v>0.99887308723730561</c:v>
                </c:pt>
                <c:pt idx="26">
                  <c:v>0.99827243586873537</c:v>
                </c:pt>
                <c:pt idx="27">
                  <c:v>0.99783610195774186</c:v>
                </c:pt>
                <c:pt idx="28">
                  <c:v>0.99756559787824095</c:v>
                </c:pt>
                <c:pt idx="29">
                  <c:v>0.99745486155308327</c:v>
                </c:pt>
                <c:pt idx="30">
                  <c:v>0.99749185489853998</c:v>
                </c:pt>
                <c:pt idx="31">
                  <c:v>0.99766001639364377</c:v>
                </c:pt>
                <c:pt idx="32">
                  <c:v>0.99793956277769946</c:v>
                </c:pt>
                <c:pt idx="33">
                  <c:v>0.99830864196759084</c:v>
                </c:pt>
                <c:pt idx="34">
                  <c:v>0.99874434315229554</c:v>
                </c:pt>
                <c:pt idx="35">
                  <c:v>0.9992235718159953</c:v>
                </c:pt>
                <c:pt idx="36">
                  <c:v>0.99972379800065536</c:v>
                </c:pt>
                <c:pt idx="37">
                  <c:v>1.0002236860276994</c:v>
                </c:pt>
                <c:pt idx="38">
                  <c:v>1.0007036135444038</c:v>
                </c:pt>
                <c:pt idx="39">
                  <c:v>1.001146087382766</c:v>
                </c:pt>
                <c:pt idx="40">
                  <c:v>1.0015360634469632</c:v>
                </c:pt>
                <c:pt idx="41">
                  <c:v>1.0018611777321276</c:v>
                </c:pt>
                <c:pt idx="42">
                  <c:v>1.0021118956210178</c:v>
                </c:pt>
                <c:pt idx="43">
                  <c:v>1.0022815867721557</c:v>
                </c:pt>
                <c:pt idx="44">
                  <c:v>1.0023665331509763</c:v>
                </c:pt>
                <c:pt idx="45">
                  <c:v>1.0023658780061482</c:v>
                </c:pt>
                <c:pt idx="46">
                  <c:v>1.0022815238005907</c:v>
                </c:pt>
                <c:pt idx="47">
                  <c:v>1.0021179872237993</c:v>
                </c:pt>
                <c:pt idx="48">
                  <c:v>1.0018822194036945</c:v>
                </c:pt>
                <c:pt idx="49">
                  <c:v>1.0015833992818088</c:v>
                </c:pt>
                <c:pt idx="50">
                  <c:v>1.0012327078080256</c:v>
                </c:pt>
                <c:pt idx="51">
                  <c:v>1.0008430901566467</c:v>
                </c:pt>
                <c:pt idx="52">
                  <c:v>1.0004290125806559</c:v>
                </c:pt>
                <c:pt idx="53">
                  <c:v>1.0000062198303128</c:v>
                </c:pt>
                <c:pt idx="54">
                  <c:v>0.99959149829526572</c:v>
                </c:pt>
                <c:pt idx="55">
                  <c:v>0.99920244921725498</c:v>
                </c:pt>
                <c:pt idx="56">
                  <c:v>0.9988572754953734</c:v>
                </c:pt>
                <c:pt idx="57">
                  <c:v>0.99857458479531858</c:v>
                </c:pt>
                <c:pt idx="58">
                  <c:v>0.99837321090380116</c:v>
                </c:pt>
                <c:pt idx="59">
                  <c:v>0.99827205455877388</c:v>
                </c:pt>
                <c:pt idx="60">
                  <c:v>0.99828994435008211</c:v>
                </c:pt>
                <c:pt idx="61">
                  <c:v>0.99844551773281887</c:v>
                </c:pt>
                <c:pt idx="62">
                  <c:v>0.99875712173191356</c:v>
                </c:pt>
                <c:pt idx="63">
                  <c:v>0.9992427325407971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80704"/>
        <c:axId val="144881280"/>
      </c:scatterChart>
      <c:valAx>
        <c:axId val="144880704"/>
        <c:scaling>
          <c:orientation val="minMax"/>
          <c:max val="13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4881280"/>
        <c:crosses val="autoZero"/>
        <c:crossBetween val="midCat"/>
        <c:majorUnit val="10"/>
        <c:minorUnit val="2"/>
      </c:valAx>
      <c:valAx>
        <c:axId val="1448812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4880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'Blad1 (test)'!$A$4:$A$66</c:f>
              <c:numCache>
                <c:formatCode>General</c:formatCode>
                <c:ptCount val="63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  <c:pt idx="24">
                  <c:v>54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64</c:v>
                </c:pt>
                <c:pt idx="30">
                  <c:v>66</c:v>
                </c:pt>
                <c:pt idx="31">
                  <c:v>68</c:v>
                </c:pt>
                <c:pt idx="32">
                  <c:v>70</c:v>
                </c:pt>
                <c:pt idx="33">
                  <c:v>72</c:v>
                </c:pt>
                <c:pt idx="34">
                  <c:v>74</c:v>
                </c:pt>
                <c:pt idx="35">
                  <c:v>76</c:v>
                </c:pt>
                <c:pt idx="36">
                  <c:v>78</c:v>
                </c:pt>
                <c:pt idx="37">
                  <c:v>80</c:v>
                </c:pt>
                <c:pt idx="38">
                  <c:v>82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90</c:v>
                </c:pt>
                <c:pt idx="43">
                  <c:v>92</c:v>
                </c:pt>
                <c:pt idx="44">
                  <c:v>94</c:v>
                </c:pt>
                <c:pt idx="45">
                  <c:v>96</c:v>
                </c:pt>
                <c:pt idx="46">
                  <c:v>98</c:v>
                </c:pt>
                <c:pt idx="47">
                  <c:v>100</c:v>
                </c:pt>
                <c:pt idx="48">
                  <c:v>102</c:v>
                </c:pt>
                <c:pt idx="49">
                  <c:v>104</c:v>
                </c:pt>
                <c:pt idx="50">
                  <c:v>106</c:v>
                </c:pt>
                <c:pt idx="51">
                  <c:v>108</c:v>
                </c:pt>
                <c:pt idx="52">
                  <c:v>110</c:v>
                </c:pt>
                <c:pt idx="53">
                  <c:v>112</c:v>
                </c:pt>
                <c:pt idx="54">
                  <c:v>114</c:v>
                </c:pt>
                <c:pt idx="55">
                  <c:v>116</c:v>
                </c:pt>
                <c:pt idx="56">
                  <c:v>118</c:v>
                </c:pt>
                <c:pt idx="57">
                  <c:v>120</c:v>
                </c:pt>
                <c:pt idx="58">
                  <c:v>122</c:v>
                </c:pt>
                <c:pt idx="59">
                  <c:v>124</c:v>
                </c:pt>
                <c:pt idx="60">
                  <c:v>126</c:v>
                </c:pt>
                <c:pt idx="61">
                  <c:v>128</c:v>
                </c:pt>
                <c:pt idx="62">
                  <c:v>130</c:v>
                </c:pt>
              </c:numCache>
            </c:numRef>
          </c:xVal>
          <c:yVal>
            <c:numRef>
              <c:f>'Blad1 (test)'!$E$4:$E$66</c:f>
              <c:numCache>
                <c:formatCode>0%</c:formatCode>
                <c:ptCount val="63"/>
                <c:pt idx="0">
                  <c:v>6.7161302828752971</c:v>
                </c:pt>
                <c:pt idx="1">
                  <c:v>3.735798999409909</c:v>
                </c:pt>
                <c:pt idx="2">
                  <c:v>2.3748699795309878</c:v>
                </c:pt>
                <c:pt idx="3">
                  <c:v>1.671474811657427</c:v>
                </c:pt>
                <c:pt idx="4">
                  <c:v>1.2596556012451854</c:v>
                </c:pt>
                <c:pt idx="5">
                  <c:v>1.000282411464708</c:v>
                </c:pt>
                <c:pt idx="6">
                  <c:v>0.8261317952527254</c:v>
                </c:pt>
                <c:pt idx="7">
                  <c:v>0.70364701927716777</c:v>
                </c:pt>
                <c:pt idx="8">
                  <c:v>0.6144112095594686</c:v>
                </c:pt>
                <c:pt idx="9">
                  <c:v>0.54761530411762338</c:v>
                </c:pt>
                <c:pt idx="10">
                  <c:v>0.49656234486873724</c:v>
                </c:pt>
                <c:pt idx="11">
                  <c:v>0.45692401384898917</c:v>
                </c:pt>
                <c:pt idx="12">
                  <c:v>0.42580146588258799</c:v>
                </c:pt>
                <c:pt idx="13">
                  <c:v>0.40119459080055098</c:v>
                </c:pt>
                <c:pt idx="14">
                  <c:v>0.38168802439795435</c:v>
                </c:pt>
                <c:pt idx="15">
                  <c:v>0.36625852684160537</c:v>
                </c:pt>
                <c:pt idx="16">
                  <c:v>0.35415283601223385</c:v>
                </c:pt>
                <c:pt idx="17">
                  <c:v>0.34480799229363779</c:v>
                </c:pt>
                <c:pt idx="18">
                  <c:v>0.33779805040875627</c:v>
                </c:pt>
                <c:pt idx="19">
                  <c:v>0.33279764568023434</c:v>
                </c:pt>
                <c:pt idx="20">
                  <c:v>0.32955659127493592</c:v>
                </c:pt>
                <c:pt idx="21">
                  <c:v>0.32788185636200001</c:v>
                </c:pt>
                <c:pt idx="22">
                  <c:v>0.32762458245065051</c:v>
                </c:pt>
                <c:pt idx="23">
                  <c:v>0.32867060213103161</c:v>
                </c:pt>
                <c:pt idx="24">
                  <c:v>0.33093343385652585</c:v>
                </c:pt>
                <c:pt idx="25">
                  <c:v>0.33434905476516313</c:v>
                </c:pt>
                <c:pt idx="26">
                  <c:v>0.33887196921808377</c:v>
                </c:pt>
                <c:pt idx="27">
                  <c:v>0.34447223489422207</c:v>
                </c:pt>
                <c:pt idx="28">
                  <c:v>0.35113320619789029</c:v>
                </c:pt>
                <c:pt idx="29">
                  <c:v>0.35884982224462569</c:v>
                </c:pt>
                <c:pt idx="30">
                  <c:v>0.36762731388651837</c:v>
                </c:pt>
                <c:pt idx="31">
                  <c:v>0.37748023766841476</c:v>
                </c:pt>
                <c:pt idx="32">
                  <c:v>0.3884317685812344</c:v>
                </c:pt>
                <c:pt idx="33">
                  <c:v>0.40051320087756698</c:v>
                </c:pt>
                <c:pt idx="34">
                  <c:v>0.41376361898753816</c:v>
                </c:pt>
                <c:pt idx="35">
                  <c:v>0.42822971005593002</c:v>
                </c:pt>
                <c:pt idx="36">
                  <c:v>0.44396569674265274</c:v>
                </c:pt>
                <c:pt idx="37">
                  <c:v>0.46103337433827424</c:v>
                </c:pt>
                <c:pt idx="38">
                  <c:v>0.47950224040638306</c:v>
                </c:pt>
                <c:pt idx="39">
                  <c:v>0.49944970840573738</c:v>
                </c:pt>
                <c:pt idx="40">
                  <c:v>0.52096139930685226</c:v>
                </c:pt>
                <c:pt idx="41">
                  <c:v>0.54413150727520165</c:v>
                </c:pt>
                <c:pt idx="42">
                  <c:v>0.569063237175082</c:v>
                </c:pt>
                <c:pt idx="43">
                  <c:v>0.59586931305160573</c:v>
                </c:pt>
                <c:pt idx="44">
                  <c:v>0.624672557944844</c:v>
                </c:pt>
                <c:pt idx="45">
                  <c:v>0.65560654643569882</c:v>
                </c:pt>
                <c:pt idx="46">
                  <c:v>0.68881633225981131</c:v>
                </c:pt>
                <c:pt idx="47">
                  <c:v>0.72445925418716395</c:v>
                </c:pt>
                <c:pt idx="48">
                  <c:v>0.76270582417718202</c:v>
                </c:pt>
                <c:pt idx="49">
                  <c:v>0.80374070260345865</c:v>
                </c:pt>
                <c:pt idx="50">
                  <c:v>0.84776376611641413</c:v>
                </c:pt>
                <c:pt idx="51">
                  <c:v>0.89499127449034754</c:v>
                </c:pt>
                <c:pt idx="52">
                  <c:v>0.94565714359736508</c:v>
                </c:pt>
                <c:pt idx="53">
                  <c:v>1.0000143324745898</c:v>
                </c:pt>
                <c:pt idx="54">
                  <c:v>1.0583363533144683</c:v>
                </c:pt>
                <c:pt idx="55">
                  <c:v>1.1209189141194453</c:v>
                </c:pt>
                <c:pt idx="56">
                  <c:v>1.1880817047322345</c:v>
                </c:pt>
                <c:pt idx="57">
                  <c:v>1.2601703379898348</c:v>
                </c:pt>
                <c:pt idx="58">
                  <c:v>1.3375584588628751</c:v>
                </c:pt>
                <c:pt idx="59">
                  <c:v>1.4206500356418557</c:v>
                </c:pt>
                <c:pt idx="60">
                  <c:v>1.509881848527084</c:v>
                </c:pt>
                <c:pt idx="61">
                  <c:v>1.6057261923815795</c:v>
                </c:pt>
                <c:pt idx="62">
                  <c:v>1.7086938119258821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'Blad1 (test)'!$A$4:$A$67</c:f>
              <c:numCache>
                <c:formatCode>General</c:formatCode>
                <c:ptCount val="6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  <c:pt idx="24">
                  <c:v>54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64</c:v>
                </c:pt>
                <c:pt idx="30">
                  <c:v>66</c:v>
                </c:pt>
                <c:pt idx="31">
                  <c:v>68</c:v>
                </c:pt>
                <c:pt idx="32">
                  <c:v>70</c:v>
                </c:pt>
                <c:pt idx="33">
                  <c:v>72</c:v>
                </c:pt>
                <c:pt idx="34">
                  <c:v>74</c:v>
                </c:pt>
                <c:pt idx="35">
                  <c:v>76</c:v>
                </c:pt>
                <c:pt idx="36">
                  <c:v>78</c:v>
                </c:pt>
                <c:pt idx="37">
                  <c:v>80</c:v>
                </c:pt>
                <c:pt idx="38">
                  <c:v>82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90</c:v>
                </c:pt>
                <c:pt idx="43">
                  <c:v>92</c:v>
                </c:pt>
                <c:pt idx="44">
                  <c:v>94</c:v>
                </c:pt>
                <c:pt idx="45">
                  <c:v>96</c:v>
                </c:pt>
                <c:pt idx="46">
                  <c:v>98</c:v>
                </c:pt>
                <c:pt idx="47">
                  <c:v>100</c:v>
                </c:pt>
                <c:pt idx="48">
                  <c:v>102</c:v>
                </c:pt>
                <c:pt idx="49">
                  <c:v>104</c:v>
                </c:pt>
                <c:pt idx="50">
                  <c:v>106</c:v>
                </c:pt>
                <c:pt idx="51">
                  <c:v>108</c:v>
                </c:pt>
                <c:pt idx="52">
                  <c:v>110</c:v>
                </c:pt>
                <c:pt idx="53">
                  <c:v>112</c:v>
                </c:pt>
                <c:pt idx="54">
                  <c:v>114</c:v>
                </c:pt>
                <c:pt idx="55">
                  <c:v>116</c:v>
                </c:pt>
                <c:pt idx="56">
                  <c:v>118</c:v>
                </c:pt>
                <c:pt idx="57">
                  <c:v>120</c:v>
                </c:pt>
                <c:pt idx="58">
                  <c:v>122</c:v>
                </c:pt>
                <c:pt idx="59">
                  <c:v>124</c:v>
                </c:pt>
                <c:pt idx="60">
                  <c:v>126</c:v>
                </c:pt>
                <c:pt idx="61">
                  <c:v>128</c:v>
                </c:pt>
                <c:pt idx="62">
                  <c:v>130</c:v>
                </c:pt>
              </c:numCache>
            </c:numRef>
          </c:xVal>
          <c:yVal>
            <c:numRef>
              <c:f>'Blad1 (test)'!$G$4:$G$66</c:f>
              <c:numCache>
                <c:formatCode>0%</c:formatCode>
                <c:ptCount val="63"/>
                <c:pt idx="0">
                  <c:v>1.6238378460154719</c:v>
                </c:pt>
                <c:pt idx="1">
                  <c:v>1.4229422176506652</c:v>
                </c:pt>
                <c:pt idx="2">
                  <c:v>1.2481456007439997</c:v>
                </c:pt>
                <c:pt idx="3">
                  <c:v>1.0966737192443472</c:v>
                </c:pt>
                <c:pt idx="4">
                  <c:v>0.96598069916983764</c:v>
                </c:pt>
                <c:pt idx="5">
                  <c:v>0.85373651949787321</c:v>
                </c:pt>
                <c:pt idx="6">
                  <c:v>0.75781481938662409</c:v>
                </c:pt>
                <c:pt idx="7">
                  <c:v>0.67628106172799951</c:v>
                </c:pt>
                <c:pt idx="8">
                  <c:v>0.60738105303210044</c:v>
                </c:pt>
                <c:pt idx="9">
                  <c:v>0.54952981964314795</c:v>
                </c:pt>
                <c:pt idx="10">
                  <c:v>0.50130084028689792</c:v>
                </c:pt>
                <c:pt idx="11">
                  <c:v>0.46141563494952775</c:v>
                </c:pt>
                <c:pt idx="12">
                  <c:v>0.42873371008799976</c:v>
                </c:pt>
                <c:pt idx="13">
                  <c:v>0.40224286017191702</c:v>
                </c:pt>
                <c:pt idx="14">
                  <c:v>0.38104982555684286</c:v>
                </c:pt>
                <c:pt idx="15">
                  <c:v>0.36437130668910722</c:v>
                </c:pt>
                <c:pt idx="16">
                  <c:v>0.35152533464209457</c:v>
                </c:pt>
                <c:pt idx="17">
                  <c:v>0.34192299798400017</c:v>
                </c:pt>
                <c:pt idx="18">
                  <c:v>0.33506052597707692</c:v>
                </c:pt>
                <c:pt idx="19">
                  <c:v>0.33051172810836293</c:v>
                </c:pt>
                <c:pt idx="20">
                  <c:v>0.32792078995186147</c:v>
                </c:pt>
                <c:pt idx="21">
                  <c:v>0.32699542536224468</c:v>
                </c:pt>
                <c:pt idx="22">
                  <c:v>0.327500385</c:v>
                </c:pt>
                <c:pt idx="23">
                  <c:v>0.32925132118806166</c:v>
                </c:pt>
                <c:pt idx="24">
                  <c:v>0.33210900909994523</c:v>
                </c:pt>
                <c:pt idx="25">
                  <c:v>0.33597392427932027</c:v>
                </c:pt>
                <c:pt idx="26">
                  <c:v>0.34078117649110018</c:v>
                </c:pt>
                <c:pt idx="27">
                  <c:v>0.34649579990399948</c:v>
                </c:pt>
                <c:pt idx="28">
                  <c:v>0.35310839960455231</c:v>
                </c:pt>
                <c:pt idx="29">
                  <c:v>0.36063115444263216</c:v>
                </c:pt>
                <c:pt idx="30">
                  <c:v>0.36909417620844343</c:v>
                </c:pt>
                <c:pt idx="31">
                  <c:v>0.37854222514098401</c:v>
                </c:pt>
                <c:pt idx="32">
                  <c:v>0.38903178176800379</c:v>
                </c:pt>
                <c:pt idx="33">
                  <c:v>0.40062847507742516</c:v>
                </c:pt>
                <c:pt idx="34">
                  <c:v>0.41340486702026302</c:v>
                </c:pt>
                <c:pt idx="35">
                  <c:v>0.42743859334498735</c:v>
                </c:pt>
                <c:pt idx="36">
                  <c:v>0.4428108607633976</c:v>
                </c:pt>
                <c:pt idx="37">
                  <c:v>0.45960530044800185</c:v>
                </c:pt>
                <c:pt idx="38">
                  <c:v>0.47790717786076753</c:v>
                </c:pt>
                <c:pt idx="39">
                  <c:v>0.49780295891347093</c:v>
                </c:pt>
                <c:pt idx="40">
                  <c:v>0.51938023245952314</c:v>
                </c:pt>
                <c:pt idx="41">
                  <c:v>0.54272798911709641</c:v>
                </c:pt>
                <c:pt idx="42">
                  <c:v>0.56793725642399862</c:v>
                </c:pt>
                <c:pt idx="43">
                  <c:v>0.59510209032384997</c:v>
                </c:pt>
                <c:pt idx="44">
                  <c:v>0.62432092298371833</c:v>
                </c:pt>
                <c:pt idx="45">
                  <c:v>0.65569826694338529</c:v>
                </c:pt>
                <c:pt idx="46">
                  <c:v>0.68934677559595192</c:v>
                </c:pt>
                <c:pt idx="47">
                  <c:v>0.72538966000000249</c:v>
                </c:pt>
                <c:pt idx="48">
                  <c:v>0.76396346202315923</c:v>
                </c:pt>
                <c:pt idx="49">
                  <c:v>0.80522118381721652</c:v>
                </c:pt>
                <c:pt idx="50">
                  <c:v>0.84933577362475843</c:v>
                </c:pt>
                <c:pt idx="51">
                  <c:v>0.89650396791714426</c:v>
                </c:pt>
                <c:pt idx="52">
                  <c:v>0.94695048986401487</c:v>
                </c:pt>
                <c:pt idx="53">
                  <c:v>1.0009326041343694</c:v>
                </c:pt>
                <c:pt idx="54">
                  <c:v>1.0587450280290258</c:v>
                </c:pt>
                <c:pt idx="55">
                  <c:v>1.1207251989446116</c:v>
                </c:pt>
                <c:pt idx="56">
                  <c:v>1.1872588981689165</c:v>
                </c:pt>
                <c:pt idx="57">
                  <c:v>1.2587862310079987</c:v>
                </c:pt>
                <c:pt idx="58">
                  <c:v>1.3358079632443842</c:v>
                </c:pt>
                <c:pt idx="59">
                  <c:v>1.4188922139269837</c:v>
                </c:pt>
                <c:pt idx="60">
                  <c:v>1.508681504492674</c:v>
                </c:pt>
                <c:pt idx="61">
                  <c:v>1.6059001642188941</c:v>
                </c:pt>
                <c:pt idx="62">
                  <c:v>1.7113620920079984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02560"/>
        <c:axId val="211203136"/>
      </c:scatterChart>
      <c:valAx>
        <c:axId val="21120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03136"/>
        <c:crosses val="autoZero"/>
        <c:crossBetween val="midCat"/>
      </c:valAx>
      <c:valAx>
        <c:axId val="2112031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1202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>
              <a:solidFill>
                <a:schemeClr val="accent1">
                  <a:alpha val="50000"/>
                </a:schemeClr>
              </a:solidFill>
            </a:ln>
          </c:spPr>
          <c:xVal>
            <c:numRef>
              <c:f>'Blad1 (netjes) (3)'!$A$3:$A$66</c:f>
              <c:numCache>
                <c:formatCode>General</c:formatCode>
                <c:ptCount val="6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</c:numCache>
            </c:numRef>
          </c:xVal>
          <c:yVal>
            <c:numRef>
              <c:f>'Blad1 (netjes) (3)'!$I$3:$I$66</c:f>
              <c:numCache>
                <c:formatCode>0%</c:formatCode>
                <c:ptCount val="64"/>
                <c:pt idx="0">
                  <c:v>5.7929477979035471E-2</c:v>
                </c:pt>
                <c:pt idx="1">
                  <c:v>-7.5569901028110342E-2</c:v>
                </c:pt>
                <c:pt idx="2">
                  <c:v>6.3476678654199592E-3</c:v>
                </c:pt>
                <c:pt idx="3">
                  <c:v>3.0747126225266763E-2</c:v>
                </c:pt>
                <c:pt idx="4">
                  <c:v>4.0456556856297898E-2</c:v>
                </c:pt>
                <c:pt idx="5">
                  <c:v>4.0340858655850242E-2</c:v>
                </c:pt>
                <c:pt idx="6">
                  <c:v>3.6742844705407007E-2</c:v>
                </c:pt>
                <c:pt idx="7">
                  <c:v>3.102635511770413E-2</c:v>
                </c:pt>
                <c:pt idx="8">
                  <c:v>2.4420772634231924E-2</c:v>
                </c:pt>
                <c:pt idx="9">
                  <c:v>1.7782088283637143E-2</c:v>
                </c:pt>
                <c:pt idx="10">
                  <c:v>1.1669550309634902E-2</c:v>
                </c:pt>
                <c:pt idx="11">
                  <c:v>6.4024370742195025E-3</c:v>
                </c:pt>
                <c:pt idx="12">
                  <c:v>2.1307831150430001E-3</c:v>
                </c:pt>
                <c:pt idx="13">
                  <c:v>-1.1159443259780577E-3</c:v>
                </c:pt>
                <c:pt idx="14">
                  <c:v>-3.3896716467280985E-3</c:v>
                </c:pt>
                <c:pt idx="15">
                  <c:v>-4.7937610416952658E-3</c:v>
                </c:pt>
                <c:pt idx="16">
                  <c:v>-5.4598299825547869E-3</c:v>
                </c:pt>
                <c:pt idx="17">
                  <c:v>-5.5305742712246087E-3</c:v>
                </c:pt>
                <c:pt idx="18">
                  <c:v>-5.147558924417206E-3</c:v>
                </c:pt>
                <c:pt idx="19">
                  <c:v>-4.4430574442437809E-3</c:v>
                </c:pt>
                <c:pt idx="20">
                  <c:v>-3.5350629388961607E-3</c:v>
                </c:pt>
                <c:pt idx="21">
                  <c:v>-2.524694594286947E-3</c:v>
                </c:pt>
                <c:pt idx="22">
                  <c:v>-1.4953355636131427E-3</c:v>
                </c:pt>
                <c:pt idx="23">
                  <c:v>-5.1296200209338672E-4</c:v>
                </c:pt>
                <c:pt idx="24">
                  <c:v>3.7275824734495089E-4</c:v>
                </c:pt>
                <c:pt idx="25">
                  <c:v>1.1269127626943876E-3</c:v>
                </c:pt>
                <c:pt idx="26">
                  <c:v>1.727564131264625E-3</c:v>
                </c:pt>
                <c:pt idx="27">
                  <c:v>2.1638980422581389E-3</c:v>
                </c:pt>
                <c:pt idx="28">
                  <c:v>2.4344021217590495E-3</c:v>
                </c:pt>
                <c:pt idx="29">
                  <c:v>2.5451384469167282E-3</c:v>
                </c:pt>
                <c:pt idx="30">
                  <c:v>2.5081451014600242E-3</c:v>
                </c:pt>
                <c:pt idx="31">
                  <c:v>2.3399836063562329E-3</c:v>
                </c:pt>
                <c:pt idx="32">
                  <c:v>2.0604372223005374E-3</c:v>
                </c:pt>
                <c:pt idx="33">
                  <c:v>1.6913580324091626E-3</c:v>
                </c:pt>
                <c:pt idx="34">
                  <c:v>1.2556568477044561E-3</c:v>
                </c:pt>
                <c:pt idx="35">
                  <c:v>7.7642818400469604E-4</c:v>
                </c:pt>
                <c:pt idx="36">
                  <c:v>2.7620199934463852E-4</c:v>
                </c:pt>
                <c:pt idx="37">
                  <c:v>-2.2368602769939905E-4</c:v>
                </c:pt>
                <c:pt idx="38">
                  <c:v>-7.0361354440384716E-4</c:v>
                </c:pt>
                <c:pt idx="39">
                  <c:v>-1.1460873827660034E-3</c:v>
                </c:pt>
                <c:pt idx="40">
                  <c:v>-1.5360634469632206E-3</c:v>
                </c:pt>
                <c:pt idx="41">
                  <c:v>-1.8611777321275724E-3</c:v>
                </c:pt>
                <c:pt idx="42">
                  <c:v>-2.1118956210177675E-3</c:v>
                </c:pt>
                <c:pt idx="43">
                  <c:v>-2.2815867721557304E-3</c:v>
                </c:pt>
                <c:pt idx="44">
                  <c:v>-2.3665331509763465E-3</c:v>
                </c:pt>
                <c:pt idx="45">
                  <c:v>-2.365878006148181E-3</c:v>
                </c:pt>
                <c:pt idx="46">
                  <c:v>-2.2815238005906568E-3</c:v>
                </c:pt>
                <c:pt idx="47">
                  <c:v>-2.1179872237993003E-3</c:v>
                </c:pt>
                <c:pt idx="48">
                  <c:v>-1.882219403694485E-3</c:v>
                </c:pt>
                <c:pt idx="49">
                  <c:v>-1.5833992818088394E-3</c:v>
                </c:pt>
                <c:pt idx="50">
                  <c:v>-1.2327078080256459E-3</c:v>
                </c:pt>
                <c:pt idx="51">
                  <c:v>-8.4309015664674192E-4</c:v>
                </c:pt>
                <c:pt idx="52">
                  <c:v>-4.2901258065586312E-4</c:v>
                </c:pt>
                <c:pt idx="53">
                  <c:v>-6.2198303127924959E-6</c:v>
                </c:pt>
                <c:pt idx="54">
                  <c:v>4.0850170473427649E-4</c:v>
                </c:pt>
                <c:pt idx="55">
                  <c:v>7.9755078274501567E-4</c:v>
                </c:pt>
                <c:pt idx="56">
                  <c:v>1.1427245046266021E-3</c:v>
                </c:pt>
                <c:pt idx="57">
                  <c:v>1.4254152046814239E-3</c:v>
                </c:pt>
                <c:pt idx="58">
                  <c:v>1.626789096198844E-3</c:v>
                </c:pt>
                <c:pt idx="59">
                  <c:v>1.7279454412261197E-3</c:v>
                </c:pt>
                <c:pt idx="60">
                  <c:v>1.7100556499178854E-3</c:v>
                </c:pt>
                <c:pt idx="61">
                  <c:v>1.5544822671811342E-3</c:v>
                </c:pt>
                <c:pt idx="62">
                  <c:v>1.2428782680864447E-3</c:v>
                </c:pt>
                <c:pt idx="63">
                  <c:v>7.5726745920290384E-4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10432"/>
        <c:axId val="185012160"/>
      </c:scatterChart>
      <c:valAx>
        <c:axId val="185010432"/>
        <c:scaling>
          <c:orientation val="minMax"/>
          <c:max val="13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85012160"/>
        <c:crosses val="autoZero"/>
        <c:crossBetween val="midCat"/>
        <c:majorUnit val="10"/>
        <c:minorUnit val="2"/>
      </c:valAx>
      <c:valAx>
        <c:axId val="1850121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5010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Echt</c:v>
          </c:tx>
          <c:spPr>
            <a:ln w="28575">
              <a:noFill/>
            </a:ln>
          </c:spPr>
          <c:xVal>
            <c:numRef>
              <c:f>'Netjes voor Word (scraps)'!$A$3:$A$66</c:f>
              <c:numCache>
                <c:formatCode>General</c:formatCode>
                <c:ptCount val="6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</c:numCache>
            </c:numRef>
          </c:xVal>
          <c:yVal>
            <c:numRef>
              <c:f>'Netjes voor Word (scraps)'!$B$3:$B$66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28</c:v>
                </c:pt>
                <c:pt idx="4">
                  <c:v>124</c:v>
                </c:pt>
                <c:pt idx="5">
                  <c:v>588</c:v>
                </c:pt>
                <c:pt idx="6">
                  <c:v>2938</c:v>
                </c:pt>
                <c:pt idx="7">
                  <c:v>15268</c:v>
                </c:pt>
                <c:pt idx="8">
                  <c:v>81826</c:v>
                </c:pt>
                <c:pt idx="9">
                  <c:v>449572</c:v>
                </c:pt>
                <c:pt idx="10">
                  <c:v>2521270</c:v>
                </c:pt>
                <c:pt idx="11">
                  <c:v>14385376</c:v>
                </c:pt>
                <c:pt idx="12">
                  <c:v>83290424</c:v>
                </c:pt>
                <c:pt idx="13">
                  <c:v>488384528</c:v>
                </c:pt>
                <c:pt idx="14">
                  <c:v>2895432660</c:v>
                </c:pt>
                <c:pt idx="15">
                  <c:v>17332874364</c:v>
                </c:pt>
                <c:pt idx="16">
                  <c:v>104653427012</c:v>
                </c:pt>
                <c:pt idx="17">
                  <c:v>636737003384</c:v>
                </c:pt>
                <c:pt idx="18">
                  <c:v>3900770002646</c:v>
                </c:pt>
                <c:pt idx="19">
                  <c:v>24045500114388</c:v>
                </c:pt>
                <c:pt idx="20">
                  <c:v>149059814328236</c:v>
                </c:pt>
                <c:pt idx="21">
                  <c:v>928782423033008</c:v>
                </c:pt>
                <c:pt idx="22">
                  <c:v>5814401613289290</c:v>
                </c:pt>
                <c:pt idx="23">
                  <c:v>3.6556766640745904E+16</c:v>
                </c:pt>
                <c:pt idx="24">
                  <c:v>2.3075749273744899E+17</c:v>
                </c:pt>
                <c:pt idx="25">
                  <c:v>1.46197266285087E+18</c:v>
                </c:pt>
                <c:pt idx="26">
                  <c:v>9.2939934287919002E+18</c:v>
                </c:pt>
                <c:pt idx="27">
                  <c:v>5.9270905595010597E+19</c:v>
                </c:pt>
                <c:pt idx="28">
                  <c:v>3.7910873779328903E+20</c:v>
                </c:pt>
                <c:pt idx="29">
                  <c:v>2.4315607740796198E+21</c:v>
                </c:pt>
                <c:pt idx="30">
                  <c:v>1.56361424104566E+22</c:v>
                </c:pt>
                <c:pt idx="31">
                  <c:v>1.0079252102645599E+23</c:v>
                </c:pt>
                <c:pt idx="32">
                  <c:v>6.5120602772760698E+23</c:v>
                </c:pt>
                <c:pt idx="33">
                  <c:v>4.2164076184704202E+24</c:v>
                </c:pt>
                <c:pt idx="34">
                  <c:v>2.73557318016397E+25</c:v>
                </c:pt>
                <c:pt idx="35">
                  <c:v>1.77822806050324E+26</c:v>
                </c:pt>
                <c:pt idx="36">
                  <c:v>1.15801879267619E+27</c:v>
                </c:pt>
                <c:pt idx="37">
                  <c:v>7.5542592146948899E+27</c:v>
                </c:pt>
                <c:pt idx="38">
                  <c:v>4.9360379260931598E+28</c:v>
                </c:pt>
                <c:pt idx="39">
                  <c:v>3.2302818595118697E+29</c:v>
                </c:pt>
                <c:pt idx="40">
                  <c:v>2.1171186447444199E+30</c:v>
                </c:pt>
                <c:pt idx="41">
                  <c:v>1.38951306126928E+31</c:v>
                </c:pt>
                <c:pt idx="42">
                  <c:v>9.1319729650588794E+31</c:v>
                </c:pt>
                <c:pt idx="43">
                  <c:v>6.0093144275755501E+32</c:v>
                </c:pt>
                <c:pt idx="44">
                  <c:v>3.9593060494397603E+33</c:v>
                </c:pt>
                <c:pt idx="45">
                  <c:v>2.6117050944268502E+34</c:v>
                </c:pt>
                <c:pt idx="46">
                  <c:v>1.72472018113289E+35</c:v>
                </c:pt>
                <c:pt idx="47">
                  <c:v>1.14020372293803E+36</c:v>
                </c:pt>
                <c:pt idx="48">
                  <c:v>7.5456496774485004E+36</c:v>
                </c:pt>
                <c:pt idx="49">
                  <c:v>4.9985425311177098E+37</c:v>
                </c:pt>
                <c:pt idx="50">
                  <c:v>3.31440783010043E+38</c:v>
                </c:pt>
                <c:pt idx="51">
                  <c:v>2.1997255026509699E+39</c:v>
                </c:pt>
                <c:pt idx="52">
                  <c:v>1.4612216410979601E+40</c:v>
                </c:pt>
                <c:pt idx="53">
                  <c:v>9.7148177367657802E+40</c:v>
                </c:pt>
                <c:pt idx="54">
                  <c:v>6.4641411197577704E+41</c:v>
                </c:pt>
                <c:pt idx="55">
                  <c:v>4.3045917980555697E+42</c:v>
                </c:pt>
                <c:pt idx="56">
                  <c:v>2.8687064652813302E+43</c:v>
                </c:pt>
                <c:pt idx="57">
                  <c:v>1.91320663411431E+44</c:v>
                </c:pt>
                <c:pt idx="58">
                  <c:v>1.27687527629609E+45</c:v>
                </c:pt>
                <c:pt idx="59">
                  <c:v>8.5277734117906304E+45</c:v>
                </c:pt>
                <c:pt idx="60">
                  <c:v>5.6991966408991505E+46</c:v>
                </c:pt>
                <c:pt idx="61">
                  <c:v>3.8113001724168503E+47</c:v>
                </c:pt>
                <c:pt idx="62">
                  <c:v>2.5503826018110798E+48</c:v>
                </c:pt>
                <c:pt idx="63">
                  <c:v>1.7076613429289001E+49</c:v>
                </c:pt>
              </c:numCache>
            </c:numRef>
          </c:yVal>
          <c:smooth val="0"/>
        </c:ser>
        <c:ser>
          <c:idx val="2"/>
          <c:order val="1"/>
          <c:tx>
            <c:v>Uncorrected</c:v>
          </c:tx>
          <c:spPr>
            <a:ln w="28575">
              <a:noFill/>
            </a:ln>
          </c:spPr>
          <c:xVal>
            <c:numRef>
              <c:f>'Netjes voor Word (scraps)'!$A$3:$A$66</c:f>
              <c:numCache>
                <c:formatCode>General</c:formatCode>
                <c:ptCount val="6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</c:numCache>
            </c:numRef>
          </c:xVal>
          <c:yVal>
            <c:numRef>
              <c:f>'Netjes voor Word (scraps)'!$C$3:$C$66</c:f>
              <c:numCache>
                <c:formatCode>General</c:formatCode>
                <c:ptCount val="64"/>
                <c:pt idx="0">
                  <c:v>0.85309609426787869</c:v>
                </c:pt>
                <c:pt idx="1">
                  <c:v>1.8677258957996996</c:v>
                </c:pt>
                <c:pt idx="2">
                  <c:v>5.8221835684408756</c:v>
                </c:pt>
                <c:pt idx="3">
                  <c:v>22.026465794806718</c:v>
                </c:pt>
                <c:pt idx="4">
                  <c:v>94.186800589701335</c:v>
                </c:pt>
                <c:pt idx="5">
                  <c:v>438.26686740698864</c:v>
                </c:pt>
                <c:pt idx="6">
                  <c:v>2169.4605762958672</c:v>
                </c:pt>
                <c:pt idx="7">
                  <c:v>11258.568096250088</c:v>
                </c:pt>
                <c:pt idx="8">
                  <c:v>60645.649426223783</c:v>
                </c:pt>
                <c:pt idx="9">
                  <c:v>336674.76015510818</c:v>
                </c:pt>
                <c:pt idx="10">
                  <c:v>1916169.1355500196</c:v>
                </c:pt>
                <c:pt idx="11">
                  <c:v>11136186.244244354</c:v>
                </c:pt>
                <c:pt idx="12">
                  <c:v>65882701.543890081</c:v>
                </c:pt>
                <c:pt idx="13">
                  <c:v>395795354.87127638</c:v>
                </c:pt>
                <c:pt idx="14">
                  <c:v>2409758306.3562222</c:v>
                </c:pt>
                <c:pt idx="15">
                  <c:v>14844843846.108662</c:v>
                </c:pt>
                <c:pt idx="16">
                  <c:v>92404654216.289337</c:v>
                </c:pt>
                <c:pt idx="17">
                  <c:v>580549857069.42993</c:v>
                </c:pt>
                <c:pt idx="18">
                  <c:v>3677894794328.4375</c:v>
                </c:pt>
                <c:pt idx="19">
                  <c:v>23475798260453.797</c:v>
                </c:pt>
                <c:pt idx="20">
                  <c:v>150868709081039.97</c:v>
                </c:pt>
                <c:pt idx="21">
                  <c:v>975601978774805.62</c:v>
                </c:pt>
                <c:pt idx="22">
                  <c:v>6344704781627633</c:v>
                </c:pt>
                <c:pt idx="23">
                  <c:v>4.1477644228696576E+16</c:v>
                </c:pt>
                <c:pt idx="24">
                  <c:v>2.7246017301409427E+17</c:v>
                </c:pt>
                <c:pt idx="25">
                  <c:v>1.7977145908110387E+18</c:v>
                </c:pt>
                <c:pt idx="26">
                  <c:v>1.1910415315307239E+19</c:v>
                </c:pt>
                <c:pt idx="27">
                  <c:v>7.9212910307418505E+19</c:v>
                </c:pt>
                <c:pt idx="28">
                  <c:v>5.2870712491466863E+20</c:v>
                </c:pt>
                <c:pt idx="29">
                  <c:v>3.5406484629340464E+21</c:v>
                </c:pt>
                <c:pt idx="30">
                  <c:v>2.3785206149336307E+22</c:v>
                </c:pt>
                <c:pt idx="31">
                  <c:v>1.6025219948560298E+23</c:v>
                </c:pt>
                <c:pt idx="32">
                  <c:v>1.0826748072498158E+24</c:v>
                </c:pt>
                <c:pt idx="33">
                  <c:v>7.3336404399975715E+24</c:v>
                </c:pt>
                <c:pt idx="34">
                  <c:v>4.9797232544692212E+25</c:v>
                </c:pt>
                <c:pt idx="35">
                  <c:v>3.389194567795037E+26</c:v>
                </c:pt>
                <c:pt idx="36">
                  <c:v>2.3117445785507379E+27</c:v>
                </c:pt>
                <c:pt idx="37">
                  <c:v>1.5801043925618523E+28</c:v>
                </c:pt>
                <c:pt idx="38">
                  <c:v>1.0821528094518574E+29</c:v>
                </c:pt>
                <c:pt idx="39">
                  <c:v>7.4251624362085845E+29</c:v>
                </c:pt>
                <c:pt idx="40">
                  <c:v>5.1038584558247332E+30</c:v>
                </c:pt>
                <c:pt idx="41">
                  <c:v>3.514229256126371E+31</c:v>
                </c:pt>
                <c:pt idx="42">
                  <c:v>2.4236303985989179E+32</c:v>
                </c:pt>
                <c:pt idx="43">
                  <c:v>1.6740785930285881E+33</c:v>
                </c:pt>
                <c:pt idx="44">
                  <c:v>1.1580541121777012E+34</c:v>
                </c:pt>
                <c:pt idx="45">
                  <c:v>8.022278561121929E+34</c:v>
                </c:pt>
                <c:pt idx="46">
                  <c:v>5.5648897366130218E+35</c:v>
                </c:pt>
                <c:pt idx="47">
                  <c:v>3.8652803547085021E+36</c:v>
                </c:pt>
                <c:pt idx="48">
                  <c:v>2.6881171418161354E+37</c:v>
                </c:pt>
                <c:pt idx="49">
                  <c:v>1.8717017174179371E+38</c:v>
                </c:pt>
                <c:pt idx="50">
                  <c:v>1.3047463783670225E+39</c:v>
                </c:pt>
                <c:pt idx="51">
                  <c:v>9.105367646530552E+39</c:v>
                </c:pt>
                <c:pt idx="52">
                  <c:v>6.3611081453543275E+40</c:v>
                </c:pt>
                <c:pt idx="53">
                  <c:v>4.4485139201086924E+41</c:v>
                </c:pt>
                <c:pt idx="54">
                  <c:v>3.1140666619651265E+42</c:v>
                </c:pt>
                <c:pt idx="55">
                  <c:v>2.1820082232352597E+43</c:v>
                </c:pt>
                <c:pt idx="56">
                  <c:v>1.5303329635190244E+44</c:v>
                </c:pt>
                <c:pt idx="57">
                  <c:v>1.0742437674322628E+45</c:v>
                </c:pt>
                <c:pt idx="58">
                  <c:v>7.5473430462594456E+45</c:v>
                </c:pt>
                <c:pt idx="59">
                  <c:v>5.3069781576449136E+46</c:v>
                </c:pt>
                <c:pt idx="60">
                  <c:v>3.7346568211085869E+47</c:v>
                </c:pt>
                <c:pt idx="61">
                  <c:v>2.630226108824734E+48</c:v>
                </c:pt>
                <c:pt idx="62">
                  <c:v>1.8538038282368638E+49</c:v>
                </c:pt>
                <c:pt idx="63">
                  <c:v>1.3075327950923222E+50</c:v>
                </c:pt>
              </c:numCache>
            </c:numRef>
          </c:yVal>
          <c:smooth val="0"/>
        </c:ser>
        <c:ser>
          <c:idx val="1"/>
          <c:order val="2"/>
          <c:spPr>
            <a:ln w="28575">
              <a:noFill/>
            </a:ln>
          </c:spPr>
          <c:xVal>
            <c:numRef>
              <c:f>'Netjes voor Word (scraps)'!$A$3:$A$66</c:f>
              <c:numCache>
                <c:formatCode>General</c:formatCode>
                <c:ptCount val="6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</c:numCache>
            </c:numRef>
          </c:xVal>
          <c:yVal>
            <c:numRef>
              <c:f>'Netjes voor Word (scraps)'!$F$3:$F$66</c:f>
              <c:numCache>
                <c:formatCode>General</c:formatCode>
                <c:ptCount val="64"/>
                <c:pt idx="0">
                  <c:v>0.94207052202096453</c:v>
                </c:pt>
                <c:pt idx="1">
                  <c:v>2.1511398020562207</c:v>
                </c:pt>
                <c:pt idx="2">
                  <c:v>6.9555663249420601</c:v>
                </c:pt>
                <c:pt idx="3">
                  <c:v>27.13908046569253</c:v>
                </c:pt>
                <c:pt idx="4">
                  <c:v>118.98338694981906</c:v>
                </c:pt>
                <c:pt idx="5">
                  <c:v>564.27957511036004</c:v>
                </c:pt>
                <c:pt idx="6">
                  <c:v>2830.0495222555141</c:v>
                </c:pt>
                <c:pt idx="7">
                  <c:v>14794.289610062893</c:v>
                </c:pt>
                <c:pt idx="8">
                  <c:v>79827.745858431343</c:v>
                </c:pt>
                <c:pt idx="9">
                  <c:v>441577.67100614868</c:v>
                </c:pt>
                <c:pt idx="10">
                  <c:v>2491847.9128908268</c:v>
                </c:pt>
                <c:pt idx="11">
                  <c:v>14293274.535371013</c:v>
                </c:pt>
                <c:pt idx="12">
                  <c:v>83112950.170896024</c:v>
                </c:pt>
                <c:pt idx="13">
                  <c:v>488929537.94291711</c:v>
                </c:pt>
                <c:pt idx="14">
                  <c:v>2905247225.9926124</c:v>
                </c:pt>
                <c:pt idx="15">
                  <c:v>17415964021.866741</c:v>
                </c:pt>
                <c:pt idx="16">
                  <c:v>105224816930.57722</c:v>
                </c:pt>
                <c:pt idx="17">
                  <c:v>640258524672.45227</c:v>
                </c:pt>
                <c:pt idx="18">
                  <c:v>3920849446085.2197</c:v>
                </c:pt>
                <c:pt idx="19">
                  <c:v>24152335652671.797</c:v>
                </c:pt>
                <c:pt idx="20">
                  <c:v>149586750153546.5</c:v>
                </c:pt>
                <c:pt idx="21">
                  <c:v>931127314995708.12</c:v>
                </c:pt>
                <c:pt idx="22">
                  <c:v>5823096094802771</c:v>
                </c:pt>
                <c:pt idx="23">
                  <c:v>3.6575518872952E+16</c:v>
                </c:pt>
                <c:pt idx="24">
                  <c:v>2.3067147597889446E+17</c:v>
                </c:pt>
                <c:pt idx="25">
                  <c:v>1.4603251471983931E+18</c:v>
                </c:pt>
                <c:pt idx="26">
                  <c:v>9.2779374591081103E+18</c:v>
                </c:pt>
                <c:pt idx="27">
                  <c:v>5.9142649398430687E+19</c:v>
                </c:pt>
                <c:pt idx="28">
                  <c:v>3.7818583467762765E+20</c:v>
                </c:pt>
                <c:pt idx="29">
                  <c:v>2.4253721152674951E+21</c:v>
                </c:pt>
                <c:pt idx="30">
                  <c:v>1.5596924696464082E+22</c:v>
                </c:pt>
                <c:pt idx="31">
                  <c:v>1.0055666817961077E+23</c:v>
                </c:pt>
                <c:pt idx="32">
                  <c:v>6.4986425858869055E+23</c:v>
                </c:pt>
                <c:pt idx="33">
                  <c:v>4.2092761635770089E+24</c:v>
                </c:pt>
                <c:pt idx="34">
                  <c:v>2.7321382389679003E+25</c:v>
                </c:pt>
                <c:pt idx="35">
                  <c:v>1.7768473941194774E+26</c:v>
                </c:pt>
                <c:pt idx="36">
                  <c:v>1.1576989455703742E+27</c:v>
                </c:pt>
                <c:pt idx="37">
                  <c:v>7.5559489969308361E+27</c:v>
                </c:pt>
                <c:pt idx="38">
                  <c:v>4.9395109892336497E+28</c:v>
                </c:pt>
                <c:pt idx="39">
                  <c:v>3.2339840447938344E+29</c:v>
                </c:pt>
                <c:pt idx="40">
                  <c:v>2.1203706733074959E+30</c:v>
                </c:pt>
                <c:pt idx="41">
                  <c:v>1.3920991920374148E+31</c:v>
                </c:pt>
                <c:pt idx="42">
                  <c:v>9.1512587387750398E+31</c:v>
                </c:pt>
                <c:pt idx="43">
                  <c:v>6.0230251998832307E+32</c:v>
                </c:pt>
                <c:pt idx="44">
                  <c:v>3.9686758784606205E+33</c:v>
                </c:pt>
                <c:pt idx="45">
                  <c:v>2.6178840700683001E+34</c:v>
                </c:pt>
                <c:pt idx="46">
                  <c:v>1.7286551712755036E+35</c:v>
                </c:pt>
                <c:pt idx="47">
                  <c:v>1.1426186598557412E+36</c:v>
                </c:pt>
                <c:pt idx="48">
                  <c:v>7.5598522456848742E+36</c:v>
                </c:pt>
                <c:pt idx="49">
                  <c:v>5.0064572197715726E+37</c:v>
                </c:pt>
                <c:pt idx="50">
                  <c:v>3.3184935265115765E+38</c:v>
                </c:pt>
                <c:pt idx="51">
                  <c:v>2.2015800695695797E+39</c:v>
                </c:pt>
                <c:pt idx="52">
                  <c:v>1.4618485235651177E+40</c:v>
                </c:pt>
                <c:pt idx="53">
                  <c:v>9.714878161283622E+40</c:v>
                </c:pt>
                <c:pt idx="54">
                  <c:v>6.4615005070907064E+41</c:v>
                </c:pt>
                <c:pt idx="55">
                  <c:v>4.3011586674976325E+42</c:v>
                </c:pt>
                <c:pt idx="56">
                  <c:v>2.8654283241068725E+43</c:v>
                </c:pt>
                <c:pt idx="57">
                  <c:v>1.9104795202883461E+44</c:v>
                </c:pt>
                <c:pt idx="58">
                  <c:v>1.2747980695194056E+45</c:v>
                </c:pt>
                <c:pt idx="59">
                  <c:v>8.5130378845999171E+45</c:v>
                </c:pt>
                <c:pt idx="60">
                  <c:v>5.6894506974833879E+46</c:v>
                </c:pt>
                <c:pt idx="61">
                  <c:v>3.8053755738839237E+47</c:v>
                </c:pt>
                <c:pt idx="62">
                  <c:v>2.547212786699983E+48</c:v>
                </c:pt>
                <c:pt idx="63">
                  <c:v>1.7063681865625612E+49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41792"/>
        <c:axId val="218242368"/>
      </c:scatterChart>
      <c:valAx>
        <c:axId val="218241792"/>
        <c:scaling>
          <c:orientation val="minMax"/>
          <c:max val="13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8242368"/>
        <c:crosses val="autoZero"/>
        <c:crossBetween val="midCat"/>
        <c:majorUnit val="10"/>
        <c:minorUnit val="2"/>
      </c:valAx>
      <c:valAx>
        <c:axId val="218242368"/>
        <c:scaling>
          <c:logBase val="10"/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218241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Afwijking en Correctie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Afwijking Basisfunctie</c:v>
          </c:tx>
          <c:spPr>
            <a:ln w="19050">
              <a:solidFill>
                <a:schemeClr val="accent1">
                  <a:alpha val="50000"/>
                </a:schemeClr>
              </a:solidFill>
            </a:ln>
          </c:spPr>
          <c:xVal>
            <c:numRef>
              <c:f>'Netjes voor Word (scraps)'!$A$3:$A$66</c:f>
              <c:numCache>
                <c:formatCode>General</c:formatCode>
                <c:ptCount val="6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</c:numCache>
            </c:numRef>
          </c:xVal>
          <c:yVal>
            <c:numRef>
              <c:f>'Netjes voor Word (scraps)'!$D$3:$D$66</c:f>
              <c:numCache>
                <c:formatCode>0%</c:formatCode>
                <c:ptCount val="64"/>
                <c:pt idx="0">
                  <c:v>0.85309609426787869</c:v>
                </c:pt>
                <c:pt idx="1">
                  <c:v>0.9338629478998498</c:v>
                </c:pt>
                <c:pt idx="2">
                  <c:v>0.83174050977726799</c:v>
                </c:pt>
                <c:pt idx="3">
                  <c:v>0.78665949267166846</c:v>
                </c:pt>
                <c:pt idx="4">
                  <c:v>0.75957097249759142</c:v>
                </c:pt>
                <c:pt idx="5">
                  <c:v>0.74535181531800787</c:v>
                </c:pt>
                <c:pt idx="6">
                  <c:v>0.73841408315039725</c:v>
                </c:pt>
                <c:pt idx="7">
                  <c:v>0.73739639089927222</c:v>
                </c:pt>
                <c:pt idx="8">
                  <c:v>0.74115378273682919</c:v>
                </c:pt>
                <c:pt idx="9">
                  <c:v>0.74887840024536267</c:v>
                </c:pt>
                <c:pt idx="10">
                  <c:v>0.7600015609395343</c:v>
                </c:pt>
                <c:pt idx="11">
                  <c:v>0.77413244146307703</c:v>
                </c:pt>
                <c:pt idx="12">
                  <c:v>0.79099971377129841</c:v>
                </c:pt>
                <c:pt idx="13">
                  <c:v>0.81041747266669428</c:v>
                </c:pt>
                <c:pt idx="14">
                  <c:v>0.83226190670800204</c:v>
                </c:pt>
                <c:pt idx="15">
                  <c:v>0.85645597691177389</c:v>
                </c:pt>
                <c:pt idx="16">
                  <c:v>0.88295870335611493</c:v>
                </c:pt>
                <c:pt idx="17">
                  <c:v>0.91175768642947075</c:v>
                </c:pt>
                <c:pt idx="18">
                  <c:v>0.9428637914651774</c:v>
                </c:pt>
                <c:pt idx="19">
                  <c:v>0.97630734019986909</c:v>
                </c:pt>
                <c:pt idx="20">
                  <c:v>1.0121353616395945</c:v>
                </c:pt>
                <c:pt idx="21">
                  <c:v>1.0504096057168102</c:v>
                </c:pt>
                <c:pt idx="22">
                  <c:v>1.0912051150932354</c:v>
                </c:pt>
                <c:pt idx="23">
                  <c:v>1.134609213016829</c:v>
                </c:pt>
                <c:pt idx="24">
                  <c:v>1.1807208068606192</c:v>
                </c:pt>
                <c:pt idx="25">
                  <c:v>1.2296499356598547</c:v>
                </c:pt>
                <c:pt idx="26">
                  <c:v>1.2815175098370433</c:v>
                </c:pt>
                <c:pt idx="27">
                  <c:v>1.3364552053357965</c:v>
                </c:pt>
                <c:pt idx="28">
                  <c:v>1.3946054844110423</c:v>
                </c:pt>
                <c:pt idx="29">
                  <c:v>1.4561217225895708</c:v>
                </c:pt>
                <c:pt idx="30">
                  <c:v>1.5211684266465915</c:v>
                </c:pt>
                <c:pt idx="31">
                  <c:v>1.5899215324075486</c:v>
                </c:pt>
                <c:pt idx="32">
                  <c:v>1.6625687741678705</c:v>
                </c:pt>
                <c:pt idx="33">
                  <c:v>1.7393101197976644</c:v>
                </c:pt>
                <c:pt idx="34">
                  <c:v>1.820358267356144</c:v>
                </c:pt>
                <c:pt idx="35">
                  <c:v>1.9059392004172357</c:v>
                </c:pt>
                <c:pt idx="36">
                  <c:v>1.996292800402901</c:v>
                </c:pt>
                <c:pt idx="37">
                  <c:v>2.0916735151054402</c:v>
                </c:pt>
                <c:pt idx="38">
                  <c:v>2.1923510833077691</c:v>
                </c:pt>
                <c:pt idx="39">
                  <c:v>2.2986113160201462</c:v>
                </c:pt>
                <c:pt idx="40">
                  <c:v>2.4107569353728282</c:v>
                </c:pt>
                <c:pt idx="41">
                  <c:v>2.5291084726589212</c:v>
                </c:pt>
                <c:pt idx="42">
                  <c:v>2.6540052274270955</c:v>
                </c:pt>
                <c:pt idx="43">
                  <c:v>2.785806289893193</c:v>
                </c:pt>
                <c:pt idx="44">
                  <c:v>2.9248916292832812</c:v>
                </c:pt>
                <c:pt idx="45">
                  <c:v>3.0716632510465169</c:v>
                </c:pt>
                <c:pt idx="46">
                  <c:v>3.226546426190537</c:v>
                </c:pt>
                <c:pt idx="47">
                  <c:v>3.3899909963007371</c:v>
                </c:pt>
                <c:pt idx="48">
                  <c:v>3.5624727581112672</c:v>
                </c:pt>
                <c:pt idx="49">
                  <c:v>3.744494931804474</c:v>
                </c:pt>
                <c:pt idx="50">
                  <c:v>3.9365897175287792</c:v>
                </c:pt>
                <c:pt idx="51">
                  <c:v>4.1393199449464673</c:v>
                </c:pt>
                <c:pt idx="52">
                  <c:v>4.3532808209537599</c:v>
                </c:pt>
                <c:pt idx="53">
                  <c:v>4.579101781058915</c:v>
                </c:pt>
                <c:pt idx="54">
                  <c:v>4.8174484502618959</c:v>
                </c:pt>
                <c:pt idx="55">
                  <c:v>5.0690247196514573</c:v>
                </c:pt>
                <c:pt idx="56">
                  <c:v>5.3345749453280042</c:v>
                </c:pt>
                <c:pt idx="57">
                  <c:v>5.6148862766700978</c:v>
                </c:pt>
                <c:pt idx="58">
                  <c:v>5.9107911213947881</c:v>
                </c:pt>
                <c:pt idx="59">
                  <c:v>6.2231697553166736</c:v>
                </c:pt>
                <c:pt idx="60">
                  <c:v>6.5529530851902278</c:v>
                </c:pt>
                <c:pt idx="61">
                  <c:v>6.9011255735253076</c:v>
                </c:pt>
                <c:pt idx="62">
                  <c:v>7.2687283348013709</c:v>
                </c:pt>
                <c:pt idx="63">
                  <c:v>7.6568624130689971</c:v>
                </c:pt>
              </c:numCache>
            </c:numRef>
          </c:yVal>
          <c:smooth val="1"/>
        </c:ser>
        <c:ser>
          <c:idx val="1"/>
          <c:order val="1"/>
          <c:tx>
            <c:v>Berekende Correctiefactor</c:v>
          </c:tx>
          <c:spPr>
            <a:ln w="19050">
              <a:solidFill>
                <a:schemeClr val="accent2">
                  <a:shade val="95000"/>
                  <a:satMod val="105000"/>
                  <a:alpha val="50000"/>
                </a:schemeClr>
              </a:solidFill>
            </a:ln>
          </c:spPr>
          <c:xVal>
            <c:numRef>
              <c:f>'Netjes voor Word (scraps)'!$A$3:$A$66</c:f>
              <c:numCache>
                <c:formatCode>General</c:formatCode>
                <c:ptCount val="6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</c:numCache>
            </c:numRef>
          </c:xVal>
          <c:yVal>
            <c:numRef>
              <c:f>'Netjes voor Word (scraps)'!$E$3:$E$66</c:f>
              <c:numCache>
                <c:formatCode>0%</c:formatCode>
                <c:ptCount val="64"/>
                <c:pt idx="0">
                  <c:v>0.90555438720000003</c:v>
                </c:pt>
                <c:pt idx="1">
                  <c:v>0.8682494248</c:v>
                </c:pt>
                <c:pt idx="2">
                  <c:v>0.83705384959999996</c:v>
                </c:pt>
                <c:pt idx="3">
                  <c:v>0.81161430000000001</c:v>
                </c:pt>
                <c:pt idx="4">
                  <c:v>0.79159623040000004</c:v>
                </c:pt>
                <c:pt idx="5">
                  <c:v>0.77668391120000002</c:v>
                </c:pt>
                <c:pt idx="6">
                  <c:v>0.76658042879999999</c:v>
                </c:pt>
                <c:pt idx="7">
                  <c:v>0.76100768559999998</c:v>
                </c:pt>
                <c:pt idx="8">
                  <c:v>0.7597064</c:v>
                </c:pt>
                <c:pt idx="9">
                  <c:v>0.76243610640000004</c:v>
                </c:pt>
                <c:pt idx="10">
                  <c:v>0.76897515520000004</c:v>
                </c:pt>
                <c:pt idx="11">
                  <c:v>0.77912071280000006</c:v>
                </c:pt>
                <c:pt idx="12">
                  <c:v>0.79268876160000001</c:v>
                </c:pt>
                <c:pt idx="13">
                  <c:v>0.80951410000000001</c:v>
                </c:pt>
                <c:pt idx="14">
                  <c:v>0.82945034239999993</c:v>
                </c:pt>
                <c:pt idx="15">
                  <c:v>0.85236991920000005</c:v>
                </c:pt>
                <c:pt idx="16">
                  <c:v>0.87816407679999986</c:v>
                </c:pt>
                <c:pt idx="17">
                  <c:v>0.90674287759999994</c:v>
                </c:pt>
                <c:pt idx="18">
                  <c:v>0.93803519999999985</c:v>
                </c:pt>
                <c:pt idx="19">
                  <c:v>0.97198873839999989</c:v>
                </c:pt>
                <c:pt idx="20">
                  <c:v>1.0085700031999998</c:v>
                </c:pt>
                <c:pt idx="21">
                  <c:v>1.0477643207999998</c:v>
                </c:pt>
                <c:pt idx="22">
                  <c:v>1.0895758335999999</c:v>
                </c:pt>
                <c:pt idx="23">
                  <c:v>1.1340275</c:v>
                </c:pt>
                <c:pt idx="24">
                  <c:v>1.1811610943999999</c:v>
                </c:pt>
                <c:pt idx="25">
                  <c:v>1.2310372072</c:v>
                </c:pt>
                <c:pt idx="26">
                  <c:v>1.2837352447999999</c:v>
                </c:pt>
                <c:pt idx="27">
                  <c:v>1.3393534295999998</c:v>
                </c:pt>
                <c:pt idx="28">
                  <c:v>1.3980087999999999</c:v>
                </c:pt>
                <c:pt idx="29">
                  <c:v>1.4598372103999997</c:v>
                </c:pt>
                <c:pt idx="30">
                  <c:v>1.5249933311999997</c:v>
                </c:pt>
                <c:pt idx="31">
                  <c:v>1.5936506487999995</c:v>
                </c:pt>
                <c:pt idx="32">
                  <c:v>1.6660014656</c:v>
                </c:pt>
                <c:pt idx="33">
                  <c:v>1.7422568999999999</c:v>
                </c:pt>
                <c:pt idx="34">
                  <c:v>1.8226468863999994</c:v>
                </c:pt>
                <c:pt idx="35">
                  <c:v>1.9074201752</c:v>
                </c:pt>
                <c:pt idx="36">
                  <c:v>1.9968443328000003</c:v>
                </c:pt>
                <c:pt idx="37">
                  <c:v>2.0912057415999996</c:v>
                </c:pt>
                <c:pt idx="38">
                  <c:v>2.1908095999999992</c:v>
                </c:pt>
                <c:pt idx="39">
                  <c:v>2.2959799223999995</c:v>
                </c:pt>
                <c:pt idx="40">
                  <c:v>2.4070595391999992</c:v>
                </c:pt>
                <c:pt idx="41">
                  <c:v>2.5244100967999992</c:v>
                </c:pt>
                <c:pt idx="42">
                  <c:v>2.6484120575999994</c:v>
                </c:pt>
                <c:pt idx="43">
                  <c:v>2.7794646999999997</c:v>
                </c:pt>
                <c:pt idx="44">
                  <c:v>2.9179861183999991</c:v>
                </c:pt>
                <c:pt idx="45">
                  <c:v>3.0644132231999981</c:v>
                </c:pt>
                <c:pt idx="46">
                  <c:v>3.2192017407999991</c:v>
                </c:pt>
                <c:pt idx="47">
                  <c:v>3.3828262135999991</c:v>
                </c:pt>
                <c:pt idx="48">
                  <c:v>3.5557799999999991</c:v>
                </c:pt>
                <c:pt idx="49">
                  <c:v>3.7385752744000005</c:v>
                </c:pt>
                <c:pt idx="50">
                  <c:v>3.9317430271999987</c:v>
                </c:pt>
                <c:pt idx="51">
                  <c:v>4.1358330647999999</c:v>
                </c:pt>
                <c:pt idx="52">
                  <c:v>4.3514140095999991</c:v>
                </c:pt>
                <c:pt idx="53">
                  <c:v>4.5790732999999992</c:v>
                </c:pt>
                <c:pt idx="54">
                  <c:v>4.8194171903999994</c:v>
                </c:pt>
                <c:pt idx="55">
                  <c:v>5.0730707511999977</c:v>
                </c:pt>
                <c:pt idx="56">
                  <c:v>5.3406778687999985</c:v>
                </c:pt>
                <c:pt idx="57">
                  <c:v>5.6229012455999978</c:v>
                </c:pt>
                <c:pt idx="58">
                  <c:v>5.9204223999999996</c:v>
                </c:pt>
                <c:pt idx="59">
                  <c:v>6.2339416663999998</c:v>
                </c:pt>
                <c:pt idx="60">
                  <c:v>6.5641781951999967</c:v>
                </c:pt>
                <c:pt idx="61">
                  <c:v>6.9118699527999974</c:v>
                </c:pt>
                <c:pt idx="62">
                  <c:v>7.2777737215999982</c:v>
                </c:pt>
                <c:pt idx="63">
                  <c:v>7.6626650999999972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97344"/>
        <c:axId val="220097920"/>
      </c:scatterChart>
      <c:valAx>
        <c:axId val="220097344"/>
        <c:scaling>
          <c:orientation val="minMax"/>
          <c:max val="1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SAPlengte(N)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097920"/>
        <c:crosses val="autoZero"/>
        <c:crossBetween val="midCat"/>
        <c:majorUnit val="10"/>
        <c:minorUnit val="2"/>
      </c:valAx>
      <c:valAx>
        <c:axId val="220097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Afwijking/correctie</a:t>
                </a:r>
                <a:r>
                  <a:rPr lang="nl-NL" baseline="0"/>
                  <a:t> %</a:t>
                </a:r>
                <a:endParaRPr lang="nl-NL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200973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>
              <a:solidFill>
                <a:schemeClr val="accent1">
                  <a:alpha val="50000"/>
                </a:schemeClr>
              </a:solidFill>
            </a:ln>
          </c:spPr>
          <c:xVal>
            <c:numRef>
              <c:f>'Netjes voor Word (scraps)'!$A$3:$A$66</c:f>
              <c:numCache>
                <c:formatCode>General</c:formatCode>
                <c:ptCount val="6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</c:numCache>
            </c:numRef>
          </c:xVal>
          <c:yVal>
            <c:numRef>
              <c:f>'Netjes voor Word (scraps)'!$G$3:$G$66</c:f>
              <c:numCache>
                <c:formatCode>0.000%</c:formatCode>
                <c:ptCount val="64"/>
                <c:pt idx="0">
                  <c:v>0.94207052202096453</c:v>
                </c:pt>
                <c:pt idx="1">
                  <c:v>1.0755699010281103</c:v>
                </c:pt>
                <c:pt idx="2">
                  <c:v>0.99365233213458004</c:v>
                </c:pt>
                <c:pt idx="3">
                  <c:v>0.96925287377473324</c:v>
                </c:pt>
                <c:pt idx="4">
                  <c:v>0.9595434431437021</c:v>
                </c:pt>
                <c:pt idx="5">
                  <c:v>0.95965914134414976</c:v>
                </c:pt>
                <c:pt idx="6">
                  <c:v>0.96325715529459299</c:v>
                </c:pt>
                <c:pt idx="7">
                  <c:v>0.96897364488229587</c:v>
                </c:pt>
                <c:pt idx="8">
                  <c:v>0.97557922736576808</c:v>
                </c:pt>
                <c:pt idx="9">
                  <c:v>0.98221791171636286</c:v>
                </c:pt>
                <c:pt idx="10">
                  <c:v>0.9883304496903651</c:v>
                </c:pt>
                <c:pt idx="11">
                  <c:v>0.9935975629257805</c:v>
                </c:pt>
                <c:pt idx="12">
                  <c:v>0.997869216884957</c:v>
                </c:pt>
                <c:pt idx="13">
                  <c:v>1.0011159443259781</c:v>
                </c:pt>
                <c:pt idx="14">
                  <c:v>1.0033896716467281</c:v>
                </c:pt>
                <c:pt idx="15">
                  <c:v>1.0047937610416953</c:v>
                </c:pt>
                <c:pt idx="16">
                  <c:v>1.0054598299825548</c:v>
                </c:pt>
                <c:pt idx="17">
                  <c:v>1.0055305742712246</c:v>
                </c:pt>
                <c:pt idx="18">
                  <c:v>1.0051475589244172</c:v>
                </c:pt>
                <c:pt idx="19">
                  <c:v>1.0044430574442438</c:v>
                </c:pt>
                <c:pt idx="20">
                  <c:v>1.0035350629388962</c:v>
                </c:pt>
                <c:pt idx="21">
                  <c:v>1.0025246945942869</c:v>
                </c:pt>
                <c:pt idx="22">
                  <c:v>1.0014953355636131</c:v>
                </c:pt>
                <c:pt idx="23">
                  <c:v>1.0005129620020934</c:v>
                </c:pt>
                <c:pt idx="24">
                  <c:v>0.99962724175265505</c:v>
                </c:pt>
                <c:pt idx="25">
                  <c:v>0.99887308723730561</c:v>
                </c:pt>
                <c:pt idx="26">
                  <c:v>0.99827243586873537</c:v>
                </c:pt>
                <c:pt idx="27">
                  <c:v>0.99783610195774186</c:v>
                </c:pt>
                <c:pt idx="28">
                  <c:v>0.99756559787824095</c:v>
                </c:pt>
                <c:pt idx="29">
                  <c:v>0.99745486155308327</c:v>
                </c:pt>
                <c:pt idx="30">
                  <c:v>0.99749185489853998</c:v>
                </c:pt>
                <c:pt idx="31">
                  <c:v>0.99766001639364377</c:v>
                </c:pt>
                <c:pt idx="32">
                  <c:v>0.99793956277769946</c:v>
                </c:pt>
                <c:pt idx="33">
                  <c:v>0.99830864196759084</c:v>
                </c:pt>
                <c:pt idx="34">
                  <c:v>0.99874434315229554</c:v>
                </c:pt>
                <c:pt idx="35">
                  <c:v>0.9992235718159953</c:v>
                </c:pt>
                <c:pt idx="36">
                  <c:v>0.99972379800065536</c:v>
                </c:pt>
                <c:pt idx="37">
                  <c:v>1.0002236860276994</c:v>
                </c:pt>
                <c:pt idx="38">
                  <c:v>1.0007036135444038</c:v>
                </c:pt>
                <c:pt idx="39">
                  <c:v>1.001146087382766</c:v>
                </c:pt>
                <c:pt idx="40">
                  <c:v>1.0015360634469632</c:v>
                </c:pt>
                <c:pt idx="41">
                  <c:v>1.0018611777321276</c:v>
                </c:pt>
                <c:pt idx="42">
                  <c:v>1.0021118956210178</c:v>
                </c:pt>
                <c:pt idx="43">
                  <c:v>1.0022815867721557</c:v>
                </c:pt>
                <c:pt idx="44">
                  <c:v>1.0023665331509763</c:v>
                </c:pt>
                <c:pt idx="45">
                  <c:v>1.0023658780061482</c:v>
                </c:pt>
                <c:pt idx="46">
                  <c:v>1.0022815238005907</c:v>
                </c:pt>
                <c:pt idx="47">
                  <c:v>1.0021179872237993</c:v>
                </c:pt>
                <c:pt idx="48">
                  <c:v>1.0018822194036945</c:v>
                </c:pt>
                <c:pt idx="49">
                  <c:v>1.0015833992818088</c:v>
                </c:pt>
                <c:pt idx="50">
                  <c:v>1.0012327078080256</c:v>
                </c:pt>
                <c:pt idx="51">
                  <c:v>1.0008430901566467</c:v>
                </c:pt>
                <c:pt idx="52">
                  <c:v>1.0004290125806559</c:v>
                </c:pt>
                <c:pt idx="53">
                  <c:v>1.0000062198303128</c:v>
                </c:pt>
                <c:pt idx="54">
                  <c:v>0.99959149829526572</c:v>
                </c:pt>
                <c:pt idx="55">
                  <c:v>0.99920244921725498</c:v>
                </c:pt>
                <c:pt idx="56">
                  <c:v>0.9988572754953734</c:v>
                </c:pt>
                <c:pt idx="57">
                  <c:v>0.99857458479531858</c:v>
                </c:pt>
                <c:pt idx="58">
                  <c:v>0.99837321090380116</c:v>
                </c:pt>
                <c:pt idx="59">
                  <c:v>0.99827205455877388</c:v>
                </c:pt>
                <c:pt idx="60">
                  <c:v>0.99828994435008211</c:v>
                </c:pt>
                <c:pt idx="61">
                  <c:v>0.99844551773281887</c:v>
                </c:pt>
                <c:pt idx="62">
                  <c:v>0.99875712173191356</c:v>
                </c:pt>
                <c:pt idx="63">
                  <c:v>0.9992427325407971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100224"/>
        <c:axId val="220100800"/>
      </c:scatterChart>
      <c:valAx>
        <c:axId val="220100224"/>
        <c:scaling>
          <c:orientation val="minMax"/>
          <c:max val="13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0100800"/>
        <c:crosses val="autoZero"/>
        <c:crossBetween val="midCat"/>
        <c:majorUnit val="10"/>
        <c:minorUnit val="2"/>
      </c:valAx>
      <c:valAx>
        <c:axId val="220100800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220100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>
              <a:solidFill>
                <a:schemeClr val="accent1">
                  <a:alpha val="50000"/>
                </a:schemeClr>
              </a:solidFill>
            </a:ln>
          </c:spPr>
          <c:xVal>
            <c:numRef>
              <c:f>'Netjes voor Word (scraps)'!$A$3:$A$66</c:f>
              <c:numCache>
                <c:formatCode>General</c:formatCode>
                <c:ptCount val="6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</c:numCache>
            </c:numRef>
          </c:xVal>
          <c:yVal>
            <c:numRef>
              <c:f>'Netjes voor Word (scraps)'!#REF!</c:f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13664"/>
        <c:axId val="221914240"/>
      </c:scatterChart>
      <c:valAx>
        <c:axId val="221913664"/>
        <c:scaling>
          <c:orientation val="minMax"/>
          <c:max val="13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1914240"/>
        <c:crosses val="autoZero"/>
        <c:crossBetween val="midCat"/>
        <c:majorUnit val="10"/>
        <c:minorUnit val="2"/>
      </c:valAx>
      <c:valAx>
        <c:axId val="2219142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1913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Echt</c:v>
          </c:tx>
          <c:spPr>
            <a:ln w="28575">
              <a:noFill/>
            </a:ln>
          </c:spPr>
          <c:xVal>
            <c:numRef>
              <c:f>'Blad1 (netjes)'!$A$3:$A$66</c:f>
              <c:numCache>
                <c:formatCode>General</c:formatCode>
                <c:ptCount val="6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</c:numCache>
            </c:numRef>
          </c:xVal>
          <c:yVal>
            <c:numRef>
              <c:f>'Blad1 (netjes)'!$B$3:$B$66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28</c:v>
                </c:pt>
                <c:pt idx="4">
                  <c:v>124</c:v>
                </c:pt>
                <c:pt idx="5">
                  <c:v>588</c:v>
                </c:pt>
                <c:pt idx="6">
                  <c:v>2938</c:v>
                </c:pt>
                <c:pt idx="7">
                  <c:v>15268</c:v>
                </c:pt>
                <c:pt idx="8">
                  <c:v>81826</c:v>
                </c:pt>
                <c:pt idx="9">
                  <c:v>449572</c:v>
                </c:pt>
                <c:pt idx="10">
                  <c:v>2521270</c:v>
                </c:pt>
                <c:pt idx="11">
                  <c:v>14385376</c:v>
                </c:pt>
                <c:pt idx="12">
                  <c:v>83290424</c:v>
                </c:pt>
                <c:pt idx="13">
                  <c:v>488384528</c:v>
                </c:pt>
                <c:pt idx="14">
                  <c:v>2895432660</c:v>
                </c:pt>
                <c:pt idx="15">
                  <c:v>17332874364</c:v>
                </c:pt>
                <c:pt idx="16">
                  <c:v>104653427012</c:v>
                </c:pt>
                <c:pt idx="17">
                  <c:v>636737003384</c:v>
                </c:pt>
                <c:pt idx="18">
                  <c:v>3900770002646</c:v>
                </c:pt>
                <c:pt idx="19">
                  <c:v>24045500114388</c:v>
                </c:pt>
                <c:pt idx="20">
                  <c:v>149059814328236</c:v>
                </c:pt>
                <c:pt idx="21">
                  <c:v>928782423033008</c:v>
                </c:pt>
                <c:pt idx="22">
                  <c:v>5814401613289290</c:v>
                </c:pt>
                <c:pt idx="23">
                  <c:v>3.6556766640745904E+16</c:v>
                </c:pt>
                <c:pt idx="24">
                  <c:v>2.3075749273744899E+17</c:v>
                </c:pt>
                <c:pt idx="25">
                  <c:v>1.46197266285087E+18</c:v>
                </c:pt>
                <c:pt idx="26">
                  <c:v>9.2939934287919002E+18</c:v>
                </c:pt>
                <c:pt idx="27">
                  <c:v>5.9270905595010597E+19</c:v>
                </c:pt>
                <c:pt idx="28">
                  <c:v>3.7910873779328903E+20</c:v>
                </c:pt>
                <c:pt idx="29">
                  <c:v>2.4315607740796198E+21</c:v>
                </c:pt>
                <c:pt idx="30">
                  <c:v>1.56361424104566E+22</c:v>
                </c:pt>
                <c:pt idx="31">
                  <c:v>1.0079252102645599E+23</c:v>
                </c:pt>
                <c:pt idx="32">
                  <c:v>6.5120602772760698E+23</c:v>
                </c:pt>
                <c:pt idx="33">
                  <c:v>4.2164076184704202E+24</c:v>
                </c:pt>
                <c:pt idx="34">
                  <c:v>2.73557318016397E+25</c:v>
                </c:pt>
                <c:pt idx="35">
                  <c:v>1.77822806050324E+26</c:v>
                </c:pt>
                <c:pt idx="36">
                  <c:v>1.15801879267619E+27</c:v>
                </c:pt>
                <c:pt idx="37">
                  <c:v>7.5542592146948899E+27</c:v>
                </c:pt>
                <c:pt idx="38">
                  <c:v>4.9360379260931598E+28</c:v>
                </c:pt>
                <c:pt idx="39">
                  <c:v>3.2302818595118697E+29</c:v>
                </c:pt>
                <c:pt idx="40">
                  <c:v>2.1171186447444199E+30</c:v>
                </c:pt>
                <c:pt idx="41">
                  <c:v>1.38951306126928E+31</c:v>
                </c:pt>
                <c:pt idx="42">
                  <c:v>9.1319729650588794E+31</c:v>
                </c:pt>
                <c:pt idx="43">
                  <c:v>6.0093144275755501E+32</c:v>
                </c:pt>
                <c:pt idx="44">
                  <c:v>3.9593060494397603E+33</c:v>
                </c:pt>
                <c:pt idx="45">
                  <c:v>2.6117050944268502E+34</c:v>
                </c:pt>
                <c:pt idx="46">
                  <c:v>1.72472018113289E+35</c:v>
                </c:pt>
                <c:pt idx="47">
                  <c:v>1.14020372293803E+36</c:v>
                </c:pt>
                <c:pt idx="48">
                  <c:v>7.5456496774485004E+36</c:v>
                </c:pt>
                <c:pt idx="49">
                  <c:v>4.9985425311177098E+37</c:v>
                </c:pt>
                <c:pt idx="50">
                  <c:v>3.31440783010043E+38</c:v>
                </c:pt>
                <c:pt idx="51">
                  <c:v>2.1997255026509699E+39</c:v>
                </c:pt>
                <c:pt idx="52">
                  <c:v>1.4612216410979601E+40</c:v>
                </c:pt>
                <c:pt idx="53">
                  <c:v>9.7148177367657802E+40</c:v>
                </c:pt>
                <c:pt idx="54">
                  <c:v>6.4641411197577704E+41</c:v>
                </c:pt>
                <c:pt idx="55">
                  <c:v>4.3045917980555697E+42</c:v>
                </c:pt>
                <c:pt idx="56">
                  <c:v>2.8687064652813302E+43</c:v>
                </c:pt>
                <c:pt idx="57">
                  <c:v>1.91320663411431E+44</c:v>
                </c:pt>
                <c:pt idx="58">
                  <c:v>1.27687527629609E+45</c:v>
                </c:pt>
                <c:pt idx="59">
                  <c:v>8.5277734117906304E+45</c:v>
                </c:pt>
                <c:pt idx="60">
                  <c:v>5.6991966408991505E+46</c:v>
                </c:pt>
                <c:pt idx="61">
                  <c:v>3.8113001724168503E+47</c:v>
                </c:pt>
                <c:pt idx="62">
                  <c:v>2.5503826018110798E+48</c:v>
                </c:pt>
                <c:pt idx="63">
                  <c:v>1.7076613429289001E+49</c:v>
                </c:pt>
              </c:numCache>
            </c:numRef>
          </c:yVal>
          <c:smooth val="0"/>
        </c:ser>
        <c:ser>
          <c:idx val="1"/>
          <c:order val="1"/>
          <c:tx>
            <c:v>Berekend</c:v>
          </c:tx>
          <c:spPr>
            <a:ln w="28575">
              <a:noFill/>
            </a:ln>
          </c:spPr>
          <c:xVal>
            <c:numRef>
              <c:f>'Blad1 (netjes)'!$A$3:$A$66</c:f>
              <c:numCache>
                <c:formatCode>General</c:formatCode>
                <c:ptCount val="6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</c:numCache>
            </c:numRef>
          </c:xVal>
          <c:yVal>
            <c:numRef>
              <c:f>'Blad1 (netjes)'!$H$4:$H$66</c:f>
              <c:numCache>
                <c:formatCode>0.00E+00</c:formatCode>
                <c:ptCount val="63"/>
                <c:pt idx="0">
                  <c:v>1.4835635336485085</c:v>
                </c:pt>
                <c:pt idx="1">
                  <c:v>3.6662557394356479</c:v>
                </c:pt>
                <c:pt idx="2">
                  <c:v>15.715785336481321</c:v>
                </c:pt>
                <c:pt idx="3">
                  <c:v>82.357816604758568</c:v>
                </c:pt>
                <c:pt idx="4">
                  <c:v>451.9142423932293</c:v>
                </c:pt>
                <c:pt idx="5">
                  <c:v>2508.5697278450352</c:v>
                </c:pt>
                <c:pt idx="6">
                  <c:v>14006.412609564761</c:v>
                </c:pt>
                <c:pt idx="7">
                  <c:v>78644.656039076042</c:v>
                </c:pt>
                <c:pt idx="8">
                  <c:v>444428.95073600457</c:v>
                </c:pt>
                <c:pt idx="9">
                  <c:v>2530085.6012770813</c:v>
                </c:pt>
                <c:pt idx="10">
                  <c:v>14522650.877024367</c:v>
                </c:pt>
                <c:pt idx="11">
                  <c:v>84109180.448546633</c:v>
                </c:pt>
                <c:pt idx="12">
                  <c:v>491747745.93789893</c:v>
                </c:pt>
                <c:pt idx="13">
                  <c:v>2902998050.5738173</c:v>
                </c:pt>
                <c:pt idx="14">
                  <c:v>17303893051.40023</c:v>
                </c:pt>
                <c:pt idx="15">
                  <c:v>104114179344.9969</c:v>
                </c:pt>
                <c:pt idx="16">
                  <c:v>632012976979.75378</c:v>
                </c:pt>
                <c:pt idx="17">
                  <c:v>3868132420246.4053</c:v>
                </c:pt>
                <c:pt idx="18">
                  <c:v>23850634738595.539</c:v>
                </c:pt>
                <c:pt idx="19">
                  <c:v>148035953573040.31</c:v>
                </c:pt>
                <c:pt idx="20">
                  <c:v>924172278503432.12</c:v>
                </c:pt>
                <c:pt idx="21">
                  <c:v>5798682335948745</c:v>
                </c:pt>
                <c:pt idx="22">
                  <c:v>3.654290853160408E+16</c:v>
                </c:pt>
                <c:pt idx="23">
                  <c:v>2.3116521181154515E+17</c:v>
                </c:pt>
                <c:pt idx="24">
                  <c:v>1.4671660301361416E+18</c:v>
                </c:pt>
                <c:pt idx="25">
                  <c:v>9.339160377440041E+18</c:v>
                </c:pt>
                <c:pt idx="26">
                  <c:v>5.9604838331615502E+19</c:v>
                </c:pt>
                <c:pt idx="27">
                  <c:v>3.8133577120552367E+20</c:v>
                </c:pt>
                <c:pt idx="28">
                  <c:v>2.4452387820949854E+21</c:v>
                </c:pt>
                <c:pt idx="29">
                  <c:v>1.5713760294600939E+22</c:v>
                </c:pt>
                <c:pt idx="30">
                  <c:v>1.0119469122937547E+23</c:v>
                </c:pt>
                <c:pt idx="31">
                  <c:v>6.5303810415039191E+23</c:v>
                </c:pt>
                <c:pt idx="32">
                  <c:v>4.2229207319087763E+24</c:v>
                </c:pt>
                <c:pt idx="33">
                  <c:v>2.7363605225256568E+25</c:v>
                </c:pt>
                <c:pt idx="34">
                  <c:v>1.7766862555070651E+26</c:v>
                </c:pt>
                <c:pt idx="35">
                  <c:v>1.1558794548465628E+27</c:v>
                </c:pt>
                <c:pt idx="36">
                  <c:v>7.5346092047911995E+27</c:v>
                </c:pt>
                <c:pt idx="37">
                  <c:v>4.9207483022262071E+28</c:v>
                </c:pt>
                <c:pt idx="38">
                  <c:v>3.2195363380694925E+29</c:v>
                </c:pt>
                <c:pt idx="39">
                  <c:v>2.1101382341151708E+30</c:v>
                </c:pt>
                <c:pt idx="40">
                  <c:v>1.3852957584338805E+31</c:v>
                </c:pt>
                <c:pt idx="41">
                  <c:v>9.1084181998879018E+31</c:v>
                </c:pt>
                <c:pt idx="42">
                  <c:v>5.9974240576996248E+32</c:v>
                </c:pt>
                <c:pt idx="43">
                  <c:v>3.9542081705578714E+33</c:v>
                </c:pt>
                <c:pt idx="44">
                  <c:v>2.6102349372897395E+34</c:v>
                </c:pt>
                <c:pt idx="45">
                  <c:v>1.724961472516331E+35</c:v>
                </c:pt>
                <c:pt idx="46">
                  <c:v>1.1410817704498499E+36</c:v>
                </c:pt>
                <c:pt idx="47">
                  <c:v>7.5553403761049857E+36</c:v>
                </c:pt>
                <c:pt idx="48">
                  <c:v>5.0067847079340201E+37</c:v>
                </c:pt>
                <c:pt idx="49">
                  <c:v>3.3205129315481822E+38</c:v>
                </c:pt>
                <c:pt idx="50">
                  <c:v>2.2038044514626479E+39</c:v>
                </c:pt>
                <c:pt idx="51">
                  <c:v>1.4636913639148498E+40</c:v>
                </c:pt>
                <c:pt idx="52">
                  <c:v>9.7281043949755837E+40</c:v>
                </c:pt>
                <c:pt idx="53">
                  <c:v>6.4700768722784704E+41</c:v>
                </c:pt>
                <c:pt idx="54">
                  <c:v>4.306254008579273E+42</c:v>
                </c:pt>
                <c:pt idx="55">
                  <c:v>2.8682107006299791E+43</c:v>
                </c:pt>
                <c:pt idx="56">
                  <c:v>1.9118816419278369E+44</c:v>
                </c:pt>
                <c:pt idx="57">
                  <c:v>1.2754728214599102E+45</c:v>
                </c:pt>
                <c:pt idx="58">
                  <c:v>8.5166129052016337E+45</c:v>
                </c:pt>
                <c:pt idx="59">
                  <c:v>5.6921448185911801E+46</c:v>
                </c:pt>
                <c:pt idx="60">
                  <c:v>3.8082702191591858E+47</c:v>
                </c:pt>
                <c:pt idx="61">
                  <c:v>2.5506589221133605E+48</c:v>
                </c:pt>
                <c:pt idx="62">
                  <c:v>1.7103280107171069E+49</c:v>
                </c:pt>
              </c:numCache>
            </c:numRef>
          </c:yVal>
          <c:smooth val="0"/>
        </c:ser>
        <c:ser>
          <c:idx val="2"/>
          <c:order val="2"/>
          <c:tx>
            <c:v>Uncorrected</c:v>
          </c:tx>
          <c:spPr>
            <a:ln w="28575">
              <a:noFill/>
            </a:ln>
          </c:spPr>
          <c:xVal>
            <c:numRef>
              <c:f>'Blad1 (netjes)'!$A$3:$A$66</c:f>
              <c:numCache>
                <c:formatCode>General</c:formatCode>
                <c:ptCount val="6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</c:numCache>
            </c:numRef>
          </c:xVal>
          <c:yVal>
            <c:numRef>
              <c:f>'Blad1 (netjes)'!$C$3:$C$66</c:f>
              <c:numCache>
                <c:formatCode>General</c:formatCode>
                <c:ptCount val="64"/>
                <c:pt idx="0">
                  <c:v>4.7326809555314195E-2</c:v>
                </c:pt>
                <c:pt idx="1">
                  <c:v>0.29779053052314503</c:v>
                </c:pt>
                <c:pt idx="2">
                  <c:v>1.8737624805578847</c:v>
                </c:pt>
                <c:pt idx="3">
                  <c:v>11.790119139713729</c:v>
                </c:pt>
                <c:pt idx="4">
                  <c:v>74.185981825859216</c:v>
                </c:pt>
                <c:pt idx="5">
                  <c:v>466.79425663550455</c:v>
                </c:pt>
                <c:pt idx="6">
                  <c:v>2937.1705093743294</c:v>
                </c:pt>
                <c:pt idx="7">
                  <c:v>18481.31265221331</c:v>
                </c:pt>
                <c:pt idx="8">
                  <c:v>116288.41984445005</c:v>
                </c:pt>
                <c:pt idx="9">
                  <c:v>731711.91053356137</c:v>
                </c:pt>
                <c:pt idx="10">
                  <c:v>4604089.7342387354</c:v>
                </c:pt>
                <c:pt idx="11">
                  <c:v>28969929.251889855</c:v>
                </c:pt>
                <c:pt idx="12">
                  <c:v>182285065.95305765</c:v>
                </c:pt>
                <c:pt idx="13">
                  <c:v>1146977094.0963919</c:v>
                </c:pt>
                <c:pt idx="14">
                  <c:v>7217028161.3776493</c:v>
                </c:pt>
                <c:pt idx="15">
                  <c:v>45411103456.387581</c:v>
                </c:pt>
                <c:pt idx="16">
                  <c:v>285736493057.15039</c:v>
                </c:pt>
                <c:pt idx="17">
                  <c:v>1797915867492.8442</c:v>
                </c:pt>
                <c:pt idx="18">
                  <c:v>11312875831845.652</c:v>
                </c:pt>
                <c:pt idx="19">
                  <c:v>71183063624230.906</c:v>
                </c:pt>
                <c:pt idx="20">
                  <c:v>447899245271271.06</c:v>
                </c:pt>
                <c:pt idx="21">
                  <c:v>2818279007680784.5</c:v>
                </c:pt>
                <c:pt idx="22">
                  <c:v>1.7733221587197982E+16</c:v>
                </c:pt>
                <c:pt idx="23">
                  <c:v>1.1158126892462762E+17</c:v>
                </c:pt>
                <c:pt idx="24">
                  <c:v>7.0209349799239923E+17</c:v>
                </c:pt>
                <c:pt idx="25">
                  <c:v>4.4177242710528553E+18</c:v>
                </c:pt>
                <c:pt idx="26">
                  <c:v>2.7797277415123735E+19</c:v>
                </c:pt>
                <c:pt idx="27">
                  <c:v>1.7490648675300921E+20</c:v>
                </c:pt>
                <c:pt idx="28">
                  <c:v>1.1005494765338484E+21</c:v>
                </c:pt>
                <c:pt idx="29">
                  <c:v>6.9248955415204494E+21</c:v>
                </c:pt>
                <c:pt idx="30">
                  <c:v>4.3572941774503912E+22</c:v>
                </c:pt>
                <c:pt idx="31">
                  <c:v>2.7417038184917461E+23</c:v>
                </c:pt>
                <c:pt idx="32">
                  <c:v>1.7251393920643196E+24</c:v>
                </c:pt>
                <c:pt idx="33">
                  <c:v>1.0854950494577031E+25</c:v>
                </c:pt>
                <c:pt idx="34">
                  <c:v>6.8301698275361727E+25</c:v>
                </c:pt>
                <c:pt idx="35">
                  <c:v>4.2976907076906306E+26</c:v>
                </c:pt>
                <c:pt idx="36">
                  <c:v>2.7042000250867569E+27</c:v>
                </c:pt>
                <c:pt idx="37">
                  <c:v>1.70154119341194E+28</c:v>
                </c:pt>
                <c:pt idx="38">
                  <c:v>1.0706465520370828E+29</c:v>
                </c:pt>
                <c:pt idx="39">
                  <c:v>6.7367398675218596E+29</c:v>
                </c:pt>
                <c:pt idx="40">
                  <c:v>4.2389025543778641E+30</c:v>
                </c:pt>
                <c:pt idx="41">
                  <c:v>2.6672092464393913E+31</c:v>
                </c:pt>
                <c:pt idx="42">
                  <c:v>1.6782657947502155E+32</c:v>
                </c:pt>
                <c:pt idx="43">
                  <c:v>1.0560011673582116E+33</c:v>
                </c:pt>
                <c:pt idx="44">
                  <c:v>6.6445879368463007E+33</c:v>
                </c:pt>
                <c:pt idx="45">
                  <c:v>4.1809185647904545E+34</c:v>
                </c:pt>
                <c:pt idx="46">
                  <c:v>2.6307244650156576E+35</c:v>
                </c:pt>
                <c:pt idx="47">
                  <c:v>1.6553087804949338E+36</c:v>
                </c:pt>
                <c:pt idx="48">
                  <c:v>1.0415561170399038E+37</c:v>
                </c:pt>
                <c:pt idx="49">
                  <c:v>6.5536965533336478E+37</c:v>
                </c:pt>
                <c:pt idx="50">
                  <c:v>4.1237277387649199E+38</c:v>
                </c:pt>
                <c:pt idx="51">
                  <c:v>2.5947387592746113E+39</c:v>
                </c:pt>
                <c:pt idx="52">
                  <c:v>1.6326657954626316E+40</c:v>
                </c:pt>
                <c:pt idx="53">
                  <c:v>1.0273086607064928E+41</c:v>
                </c:pt>
                <c:pt idx="54">
                  <c:v>6.4640484739469039E+41</c:v>
                </c:pt>
                <c:pt idx="55">
                  <c:v>4.0673192266091246E+42</c:v>
                </c:pt>
                <c:pt idx="56">
                  <c:v>2.5592453023550972E+43</c:v>
                </c:pt>
                <c:pt idx="57">
                  <c:v>1.6103325440445132E+44</c:v>
                </c:pt>
                <c:pt idx="58">
                  <c:v>1.0132560954678933E+45</c:v>
                </c:pt>
                <c:pt idx="59">
                  <c:v>6.3756266915168337E+45</c:v>
                </c:pt>
                <c:pt idx="60">
                  <c:v>4.0116823270439754E+46</c:v>
                </c:pt>
                <c:pt idx="61">
                  <c:v>2.5242373607806621E+47</c:v>
                </c:pt>
                <c:pt idx="62">
                  <c:v>1.5883047893914344E+48</c:v>
                </c:pt>
                <c:pt idx="63">
                  <c:v>9.9939575540692376E+48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04864"/>
        <c:axId val="211205440"/>
      </c:scatterChart>
      <c:valAx>
        <c:axId val="211204864"/>
        <c:scaling>
          <c:orientation val="minMax"/>
          <c:max val="13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1205440"/>
        <c:crosses val="autoZero"/>
        <c:crossBetween val="midCat"/>
        <c:majorUnit val="10"/>
        <c:minorUnit val="2"/>
      </c:valAx>
      <c:valAx>
        <c:axId val="211205440"/>
        <c:scaling>
          <c:logBase val="10"/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211204864"/>
        <c:crosses val="autoZero"/>
        <c:crossBetween val="midCat"/>
        <c:maj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Afwijking Basisfunctie</c:v>
          </c:tx>
          <c:spPr>
            <a:ln w="28575">
              <a:noFill/>
            </a:ln>
          </c:spPr>
          <c:xVal>
            <c:numRef>
              <c:f>'Blad1 (netjes)'!$A$4:$A$66</c:f>
              <c:numCache>
                <c:formatCode>General</c:formatCode>
                <c:ptCount val="63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  <c:pt idx="24">
                  <c:v>54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64</c:v>
                </c:pt>
                <c:pt idx="30">
                  <c:v>66</c:v>
                </c:pt>
                <c:pt idx="31">
                  <c:v>68</c:v>
                </c:pt>
                <c:pt idx="32">
                  <c:v>70</c:v>
                </c:pt>
                <c:pt idx="33">
                  <c:v>72</c:v>
                </c:pt>
                <c:pt idx="34">
                  <c:v>74</c:v>
                </c:pt>
                <c:pt idx="35">
                  <c:v>76</c:v>
                </c:pt>
                <c:pt idx="36">
                  <c:v>78</c:v>
                </c:pt>
                <c:pt idx="37">
                  <c:v>80</c:v>
                </c:pt>
                <c:pt idx="38">
                  <c:v>82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90</c:v>
                </c:pt>
                <c:pt idx="43">
                  <c:v>92</c:v>
                </c:pt>
                <c:pt idx="44">
                  <c:v>94</c:v>
                </c:pt>
                <c:pt idx="45">
                  <c:v>96</c:v>
                </c:pt>
                <c:pt idx="46">
                  <c:v>98</c:v>
                </c:pt>
                <c:pt idx="47">
                  <c:v>100</c:v>
                </c:pt>
                <c:pt idx="48">
                  <c:v>102</c:v>
                </c:pt>
                <c:pt idx="49">
                  <c:v>104</c:v>
                </c:pt>
                <c:pt idx="50">
                  <c:v>106</c:v>
                </c:pt>
                <c:pt idx="51">
                  <c:v>108</c:v>
                </c:pt>
                <c:pt idx="52">
                  <c:v>110</c:v>
                </c:pt>
                <c:pt idx="53">
                  <c:v>112</c:v>
                </c:pt>
                <c:pt idx="54">
                  <c:v>114</c:v>
                </c:pt>
                <c:pt idx="55">
                  <c:v>116</c:v>
                </c:pt>
                <c:pt idx="56">
                  <c:v>118</c:v>
                </c:pt>
                <c:pt idx="57">
                  <c:v>120</c:v>
                </c:pt>
                <c:pt idx="58">
                  <c:v>122</c:v>
                </c:pt>
                <c:pt idx="59">
                  <c:v>124</c:v>
                </c:pt>
                <c:pt idx="60">
                  <c:v>126</c:v>
                </c:pt>
                <c:pt idx="61">
                  <c:v>128</c:v>
                </c:pt>
                <c:pt idx="62">
                  <c:v>130</c:v>
                </c:pt>
              </c:numCache>
            </c:numRef>
          </c:xVal>
          <c:yVal>
            <c:numRef>
              <c:f>'Blad1 (netjes)'!$D$4:$D$66</c:f>
              <c:numCache>
                <c:formatCode>0%</c:formatCode>
                <c:ptCount val="63"/>
                <c:pt idx="0">
                  <c:v>6.7161302828753149</c:v>
                </c:pt>
                <c:pt idx="1">
                  <c:v>3.7357989994099223</c:v>
                </c:pt>
                <c:pt idx="2">
                  <c:v>2.3748699795310002</c:v>
                </c:pt>
                <c:pt idx="3">
                  <c:v>1.6714748116574361</c:v>
                </c:pt>
                <c:pt idx="4">
                  <c:v>1.2596556012451943</c:v>
                </c:pt>
                <c:pt idx="5">
                  <c:v>1.0002824114647151</c:v>
                </c:pt>
                <c:pt idx="6">
                  <c:v>0.82613179525273139</c:v>
                </c:pt>
                <c:pt idx="7">
                  <c:v>0.70364701927717532</c:v>
                </c:pt>
                <c:pt idx="8">
                  <c:v>0.61441120955947526</c:v>
                </c:pt>
                <c:pt idx="9">
                  <c:v>0.54761530411762926</c:v>
                </c:pt>
                <c:pt idx="10">
                  <c:v>0.49656234486874246</c:v>
                </c:pt>
                <c:pt idx="11">
                  <c:v>0.45692401384899567</c:v>
                </c:pt>
                <c:pt idx="12">
                  <c:v>0.4258014658825926</c:v>
                </c:pt>
                <c:pt idx="13">
                  <c:v>0.40119459080055669</c:v>
                </c:pt>
                <c:pt idx="14">
                  <c:v>0.38168802439796112</c:v>
                </c:pt>
                <c:pt idx="15">
                  <c:v>0.36625852684161059</c:v>
                </c:pt>
                <c:pt idx="16">
                  <c:v>0.3541528360122414</c:v>
                </c:pt>
                <c:pt idx="17">
                  <c:v>0.34480799229364512</c:v>
                </c:pt>
                <c:pt idx="18">
                  <c:v>0.3377980504087611</c:v>
                </c:pt>
                <c:pt idx="19">
                  <c:v>0.33279764568024139</c:v>
                </c:pt>
                <c:pt idx="20">
                  <c:v>0.32955659127494291</c:v>
                </c:pt>
                <c:pt idx="21">
                  <c:v>0.32788185636200695</c:v>
                </c:pt>
                <c:pt idx="22">
                  <c:v>0.32762458245065978</c:v>
                </c:pt>
                <c:pt idx="23">
                  <c:v>0.3286706021310386</c:v>
                </c:pt>
                <c:pt idx="24">
                  <c:v>0.3309334338565329</c:v>
                </c:pt>
                <c:pt idx="25">
                  <c:v>0.33434905476517257</c:v>
                </c:pt>
                <c:pt idx="26">
                  <c:v>0.33887196921809343</c:v>
                </c:pt>
                <c:pt idx="27">
                  <c:v>0.3444722348942294</c:v>
                </c:pt>
                <c:pt idx="28">
                  <c:v>0.35113320619790023</c:v>
                </c:pt>
                <c:pt idx="29">
                  <c:v>0.35884982224463591</c:v>
                </c:pt>
                <c:pt idx="30">
                  <c:v>0.36762731388652886</c:v>
                </c:pt>
                <c:pt idx="31">
                  <c:v>0.37748023766842814</c:v>
                </c:pt>
                <c:pt idx="32">
                  <c:v>0.3884317685812454</c:v>
                </c:pt>
                <c:pt idx="33">
                  <c:v>0.40051320087757836</c:v>
                </c:pt>
                <c:pt idx="34">
                  <c:v>0.41376361898754993</c:v>
                </c:pt>
                <c:pt idx="35">
                  <c:v>0.42822971005594829</c:v>
                </c:pt>
                <c:pt idx="36">
                  <c:v>0.44396569674267167</c:v>
                </c:pt>
                <c:pt idx="37">
                  <c:v>0.46103337433829383</c:v>
                </c:pt>
                <c:pt idx="38">
                  <c:v>0.47950224040640349</c:v>
                </c:pt>
                <c:pt idx="39">
                  <c:v>0.49944970840575165</c:v>
                </c:pt>
                <c:pt idx="40">
                  <c:v>0.52096139930686713</c:v>
                </c:pt>
                <c:pt idx="41">
                  <c:v>0.54413150727522486</c:v>
                </c:pt>
                <c:pt idx="42">
                  <c:v>0.56906323717510621</c:v>
                </c:pt>
                <c:pt idx="43">
                  <c:v>0.59586931305163116</c:v>
                </c:pt>
                <c:pt idx="44">
                  <c:v>0.62467255794487053</c:v>
                </c:pt>
                <c:pt idx="45">
                  <c:v>0.65560654643572669</c:v>
                </c:pt>
                <c:pt idx="46">
                  <c:v>0.68881633225984062</c:v>
                </c:pt>
                <c:pt idx="47">
                  <c:v>0.72445925418720514</c:v>
                </c:pt>
                <c:pt idx="48">
                  <c:v>0.76270582417721444</c:v>
                </c:pt>
                <c:pt idx="49">
                  <c:v>0.80374070260349295</c:v>
                </c:pt>
                <c:pt idx="50">
                  <c:v>0.84776376611645021</c:v>
                </c:pt>
                <c:pt idx="51">
                  <c:v>0.89499127449038574</c:v>
                </c:pt>
                <c:pt idx="52">
                  <c:v>0.94565714359740527</c:v>
                </c:pt>
                <c:pt idx="53">
                  <c:v>1.0000143324746464</c:v>
                </c:pt>
                <c:pt idx="54">
                  <c:v>1.0583363533145287</c:v>
                </c:pt>
                <c:pt idx="55">
                  <c:v>1.1209189141195091</c:v>
                </c:pt>
                <c:pt idx="56">
                  <c:v>1.188081704732302</c:v>
                </c:pt>
                <c:pt idx="57">
                  <c:v>1.2601703379898888</c:v>
                </c:pt>
                <c:pt idx="58">
                  <c:v>1.3375584588629321</c:v>
                </c:pt>
                <c:pt idx="59">
                  <c:v>1.4206500356419365</c:v>
                </c:pt>
                <c:pt idx="60">
                  <c:v>1.5098818485271697</c:v>
                </c:pt>
                <c:pt idx="61">
                  <c:v>1.605726192381671</c:v>
                </c:pt>
                <c:pt idx="62">
                  <c:v>1.7086938119259791</c:v>
                </c:pt>
              </c:numCache>
            </c:numRef>
          </c:yVal>
          <c:smooth val="0"/>
        </c:ser>
        <c:ser>
          <c:idx val="1"/>
          <c:order val="1"/>
          <c:tx>
            <c:v>Berekende Correctiefactor</c:v>
          </c:tx>
          <c:spPr>
            <a:ln w="28575">
              <a:noFill/>
            </a:ln>
          </c:spPr>
          <c:xVal>
            <c:numRef>
              <c:f>'Blad1 (netjes)'!$A$4:$A$67</c:f>
              <c:numCache>
                <c:formatCode>General</c:formatCode>
                <c:ptCount val="6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  <c:pt idx="24">
                  <c:v>54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64</c:v>
                </c:pt>
                <c:pt idx="30">
                  <c:v>66</c:v>
                </c:pt>
                <c:pt idx="31">
                  <c:v>68</c:v>
                </c:pt>
                <c:pt idx="32">
                  <c:v>70</c:v>
                </c:pt>
                <c:pt idx="33">
                  <c:v>72</c:v>
                </c:pt>
                <c:pt idx="34">
                  <c:v>74</c:v>
                </c:pt>
                <c:pt idx="35">
                  <c:v>76</c:v>
                </c:pt>
                <c:pt idx="36">
                  <c:v>78</c:v>
                </c:pt>
                <c:pt idx="37">
                  <c:v>80</c:v>
                </c:pt>
                <c:pt idx="38">
                  <c:v>82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90</c:v>
                </c:pt>
                <c:pt idx="43">
                  <c:v>92</c:v>
                </c:pt>
                <c:pt idx="44">
                  <c:v>94</c:v>
                </c:pt>
                <c:pt idx="45">
                  <c:v>96</c:v>
                </c:pt>
                <c:pt idx="46">
                  <c:v>98</c:v>
                </c:pt>
                <c:pt idx="47">
                  <c:v>100</c:v>
                </c:pt>
                <c:pt idx="48">
                  <c:v>102</c:v>
                </c:pt>
                <c:pt idx="49">
                  <c:v>104</c:v>
                </c:pt>
                <c:pt idx="50">
                  <c:v>106</c:v>
                </c:pt>
                <c:pt idx="51">
                  <c:v>108</c:v>
                </c:pt>
                <c:pt idx="52">
                  <c:v>110</c:v>
                </c:pt>
                <c:pt idx="53">
                  <c:v>112</c:v>
                </c:pt>
                <c:pt idx="54">
                  <c:v>114</c:v>
                </c:pt>
                <c:pt idx="55">
                  <c:v>116</c:v>
                </c:pt>
                <c:pt idx="56">
                  <c:v>118</c:v>
                </c:pt>
                <c:pt idx="57">
                  <c:v>120</c:v>
                </c:pt>
                <c:pt idx="58">
                  <c:v>122</c:v>
                </c:pt>
                <c:pt idx="59">
                  <c:v>124</c:v>
                </c:pt>
                <c:pt idx="60">
                  <c:v>126</c:v>
                </c:pt>
                <c:pt idx="61">
                  <c:v>128</c:v>
                </c:pt>
                <c:pt idx="62">
                  <c:v>130</c:v>
                </c:pt>
              </c:numCache>
            </c:numRef>
          </c:xVal>
          <c:yVal>
            <c:numRef>
              <c:f>'Blad1 (netjes)'!$F$4:$F$66</c:f>
              <c:numCache>
                <c:formatCode>0%</c:formatCode>
                <c:ptCount val="63"/>
                <c:pt idx="0">
                  <c:v>1.6238378460154719</c:v>
                </c:pt>
                <c:pt idx="1">
                  <c:v>1.4229422176506652</c:v>
                </c:pt>
                <c:pt idx="2">
                  <c:v>1.2481456007439997</c:v>
                </c:pt>
                <c:pt idx="3">
                  <c:v>1.0966737192443472</c:v>
                </c:pt>
                <c:pt idx="4">
                  <c:v>0.96598069916983764</c:v>
                </c:pt>
                <c:pt idx="5">
                  <c:v>0.85373651949787321</c:v>
                </c:pt>
                <c:pt idx="6">
                  <c:v>0.75781481938662409</c:v>
                </c:pt>
                <c:pt idx="7">
                  <c:v>0.67628106172799951</c:v>
                </c:pt>
                <c:pt idx="8">
                  <c:v>0.60738105303210044</c:v>
                </c:pt>
                <c:pt idx="9">
                  <c:v>0.54952981964314795</c:v>
                </c:pt>
                <c:pt idx="10">
                  <c:v>0.50130084028689792</c:v>
                </c:pt>
                <c:pt idx="11">
                  <c:v>0.46141563494952775</c:v>
                </c:pt>
                <c:pt idx="12">
                  <c:v>0.42873371008799976</c:v>
                </c:pt>
                <c:pt idx="13">
                  <c:v>0.40224286017191702</c:v>
                </c:pt>
                <c:pt idx="14">
                  <c:v>0.38104982555684286</c:v>
                </c:pt>
                <c:pt idx="15">
                  <c:v>0.36437130668910722</c:v>
                </c:pt>
                <c:pt idx="16">
                  <c:v>0.35152533464209457</c:v>
                </c:pt>
                <c:pt idx="17">
                  <c:v>0.34192299798400017</c:v>
                </c:pt>
                <c:pt idx="18">
                  <c:v>0.33506052597707692</c:v>
                </c:pt>
                <c:pt idx="19">
                  <c:v>0.33051172810836293</c:v>
                </c:pt>
                <c:pt idx="20">
                  <c:v>0.32792078995186147</c:v>
                </c:pt>
                <c:pt idx="21">
                  <c:v>0.32699542536224468</c:v>
                </c:pt>
                <c:pt idx="22">
                  <c:v>0.327500385</c:v>
                </c:pt>
                <c:pt idx="23">
                  <c:v>0.32925132118806166</c:v>
                </c:pt>
                <c:pt idx="24">
                  <c:v>0.33210900909994523</c:v>
                </c:pt>
                <c:pt idx="25">
                  <c:v>0.33597392427932027</c:v>
                </c:pt>
                <c:pt idx="26">
                  <c:v>0.34078117649110018</c:v>
                </c:pt>
                <c:pt idx="27">
                  <c:v>0.34649579990399948</c:v>
                </c:pt>
                <c:pt idx="28">
                  <c:v>0.35310839960455231</c:v>
                </c:pt>
                <c:pt idx="29">
                  <c:v>0.36063115444263216</c:v>
                </c:pt>
                <c:pt idx="30">
                  <c:v>0.36909417620844343</c:v>
                </c:pt>
                <c:pt idx="31">
                  <c:v>0.37854222514098401</c:v>
                </c:pt>
                <c:pt idx="32">
                  <c:v>0.38903178176800379</c:v>
                </c:pt>
                <c:pt idx="33">
                  <c:v>0.40062847507742516</c:v>
                </c:pt>
                <c:pt idx="34">
                  <c:v>0.41340486702026302</c:v>
                </c:pt>
                <c:pt idx="35">
                  <c:v>0.42743859334498735</c:v>
                </c:pt>
                <c:pt idx="36">
                  <c:v>0.4428108607633976</c:v>
                </c:pt>
                <c:pt idx="37">
                  <c:v>0.45960530044800185</c:v>
                </c:pt>
                <c:pt idx="38">
                  <c:v>0.47790717786076753</c:v>
                </c:pt>
                <c:pt idx="39">
                  <c:v>0.49780295891347093</c:v>
                </c:pt>
                <c:pt idx="40">
                  <c:v>0.51938023245952314</c:v>
                </c:pt>
                <c:pt idx="41">
                  <c:v>0.54272798911709641</c:v>
                </c:pt>
                <c:pt idx="42">
                  <c:v>0.56793725642399862</c:v>
                </c:pt>
                <c:pt idx="43">
                  <c:v>0.59510209032384997</c:v>
                </c:pt>
                <c:pt idx="44">
                  <c:v>0.62432092298371833</c:v>
                </c:pt>
                <c:pt idx="45">
                  <c:v>0.65569826694338529</c:v>
                </c:pt>
                <c:pt idx="46">
                  <c:v>0.68934677559595192</c:v>
                </c:pt>
                <c:pt idx="47">
                  <c:v>0.72538966000000249</c:v>
                </c:pt>
                <c:pt idx="48">
                  <c:v>0.76396346202315923</c:v>
                </c:pt>
                <c:pt idx="49">
                  <c:v>0.80522118381721652</c:v>
                </c:pt>
                <c:pt idx="50">
                  <c:v>0.84933577362475843</c:v>
                </c:pt>
                <c:pt idx="51">
                  <c:v>0.89650396791714426</c:v>
                </c:pt>
                <c:pt idx="52">
                  <c:v>0.94695048986401487</c:v>
                </c:pt>
                <c:pt idx="53">
                  <c:v>1.0009326041343694</c:v>
                </c:pt>
                <c:pt idx="54">
                  <c:v>1.0587450280290258</c:v>
                </c:pt>
                <c:pt idx="55">
                  <c:v>1.1207251989446116</c:v>
                </c:pt>
                <c:pt idx="56">
                  <c:v>1.1872588981689165</c:v>
                </c:pt>
                <c:pt idx="57">
                  <c:v>1.2587862310079987</c:v>
                </c:pt>
                <c:pt idx="58">
                  <c:v>1.3358079632443842</c:v>
                </c:pt>
                <c:pt idx="59">
                  <c:v>1.4188922139269837</c:v>
                </c:pt>
                <c:pt idx="60">
                  <c:v>1.508681504492674</c:v>
                </c:pt>
                <c:pt idx="61">
                  <c:v>1.6059001642188941</c:v>
                </c:pt>
                <c:pt idx="62">
                  <c:v>1.7113620920079984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8688"/>
        <c:axId val="55339264"/>
      </c:scatterChart>
      <c:valAx>
        <c:axId val="5533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339264"/>
        <c:crosses val="autoZero"/>
        <c:crossBetween val="midCat"/>
      </c:valAx>
      <c:valAx>
        <c:axId val="553392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5338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>
              <a:solidFill>
                <a:schemeClr val="accent1">
                  <a:alpha val="50000"/>
                </a:schemeClr>
              </a:solidFill>
            </a:ln>
          </c:spPr>
          <c:xVal>
            <c:numRef>
              <c:f>'Blad1 (netjes)'!$A$3:$A$66</c:f>
              <c:numCache>
                <c:formatCode>General</c:formatCode>
                <c:ptCount val="6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</c:numCache>
            </c:numRef>
          </c:xVal>
          <c:yVal>
            <c:numRef>
              <c:f>'Blad1 (netjes)'!$I$4:$I$66</c:f>
              <c:numCache>
                <c:formatCode>0.000%</c:formatCode>
                <c:ptCount val="63"/>
                <c:pt idx="0">
                  <c:v>-0.25821823317574577</c:v>
                </c:pt>
                <c:pt idx="1">
                  <c:v>-0.47624918008062178</c:v>
                </c:pt>
                <c:pt idx="2">
                  <c:v>-0.43872195226852428</c:v>
                </c:pt>
                <c:pt idx="3">
                  <c:v>-0.33582405963904383</c:v>
                </c:pt>
                <c:pt idx="4">
                  <c:v>-0.23143836327682088</c:v>
                </c:pt>
                <c:pt idx="5">
                  <c:v>-0.14616414981448766</c:v>
                </c:pt>
                <c:pt idx="6">
                  <c:v>-8.2629512079855916E-2</c:v>
                </c:pt>
                <c:pt idx="7">
                  <c:v>-3.8879377715200003E-2</c:v>
                </c:pt>
                <c:pt idx="8">
                  <c:v>-1.1439878960423311E-2</c:v>
                </c:pt>
                <c:pt idx="9">
                  <c:v>3.4964923538856052E-3</c:v>
                </c:pt>
                <c:pt idx="10">
                  <c:v>9.5426686813306905E-3</c:v>
                </c:pt>
                <c:pt idx="11">
                  <c:v>9.830139039112451E-3</c:v>
                </c:pt>
                <c:pt idx="12">
                  <c:v>6.8864137684125915E-3</c:v>
                </c:pt>
                <c:pt idx="13">
                  <c:v>2.6128704971564165E-3</c:v>
                </c:pt>
                <c:pt idx="14">
                  <c:v>-1.672043077861507E-3</c:v>
                </c:pt>
                <c:pt idx="15">
                  <c:v>-5.1526995569983747E-3</c:v>
                </c:pt>
                <c:pt idx="16">
                  <c:v>-7.419117122359653E-3</c:v>
                </c:pt>
                <c:pt idx="17">
                  <c:v>-8.36695892796957E-3</c:v>
                </c:pt>
                <c:pt idx="18">
                  <c:v>-8.104026735374914E-3</c:v>
                </c:pt>
                <c:pt idx="19">
                  <c:v>-6.8687912956949537E-3</c:v>
                </c:pt>
                <c:pt idx="20">
                  <c:v>-4.9636431690008864E-3</c:v>
                </c:pt>
                <c:pt idx="21">
                  <c:v>-2.7035073230265994E-3</c:v>
                </c:pt>
                <c:pt idx="22">
                  <c:v>-3.7908465149594228E-4</c:v>
                </c:pt>
                <c:pt idx="23">
                  <c:v>1.7668725260420182E-3</c:v>
                </c:pt>
                <c:pt idx="24">
                  <c:v>3.5523012278111388E-3</c:v>
                </c:pt>
                <c:pt idx="25">
                  <c:v>4.8597999336019715E-3</c:v>
                </c:pt>
                <c:pt idx="26">
                  <c:v>5.6340076678871309E-3</c:v>
                </c:pt>
                <c:pt idx="27">
                  <c:v>5.8743921999733217E-3</c:v>
                </c:pt>
                <c:pt idx="28">
                  <c:v>5.6251968534666297E-3</c:v>
                </c:pt>
                <c:pt idx="29">
                  <c:v>4.9640046826660011E-3</c:v>
                </c:pt>
                <c:pt idx="30">
                  <c:v>3.9900798077459054E-3</c:v>
                </c:pt>
                <c:pt idx="31">
                  <c:v>2.8133591287200499E-3</c:v>
                </c:pt>
                <c:pt idx="32">
                  <c:v>1.5447067806786396E-3</c:v>
                </c:pt>
                <c:pt idx="33">
                  <c:v>2.8781623076135077E-4</c:v>
                </c:pt>
                <c:pt idx="34">
                  <c:v>-8.6704570151630023E-4</c:v>
                </c:pt>
                <c:pt idx="35">
                  <c:v>-1.8474120136541261E-3</c:v>
                </c:pt>
                <c:pt idx="36">
                  <c:v>-2.6011829016227006E-3</c:v>
                </c:pt>
                <c:pt idx="37">
                  <c:v>-3.0975499167313902E-3</c:v>
                </c:pt>
                <c:pt idx="38">
                  <c:v>-3.3264965441749395E-3</c:v>
                </c:pt>
                <c:pt idx="39">
                  <c:v>-3.2971277479311167E-3</c:v>
                </c:pt>
                <c:pt idx="40">
                  <c:v>-3.0350940577320573E-3</c:v>
                </c:pt>
                <c:pt idx="41">
                  <c:v>-2.5793730731686892E-3</c:v>
                </c:pt>
                <c:pt idx="42">
                  <c:v>-1.9786566369971448E-3</c:v>
                </c:pt>
                <c:pt idx="43">
                  <c:v>-1.2875687855982143E-3</c:v>
                </c:pt>
                <c:pt idx="44">
                  <c:v>-5.6291085094095639E-4</c:v>
                </c:pt>
                <c:pt idx="45">
                  <c:v>1.3990175686506845E-4</c:v>
                </c:pt>
                <c:pt idx="46">
                  <c:v>7.70079499089249E-4</c:v>
                </c:pt>
                <c:pt idx="47">
                  <c:v>1.2842762480012038E-3</c:v>
                </c:pt>
                <c:pt idx="48">
                  <c:v>1.6489160120174429E-3</c:v>
                </c:pt>
                <c:pt idx="49">
                  <c:v>1.8419886027023491E-3</c:v>
                </c:pt>
                <c:pt idx="50">
                  <c:v>1.8542990053815878E-3</c:v>
                </c:pt>
                <c:pt idx="51">
                  <c:v>1.6901767311863214E-3</c:v>
                </c:pt>
                <c:pt idx="52">
                  <c:v>1.3676693243065419E-3</c:v>
                </c:pt>
                <c:pt idx="53">
                  <c:v>9.1825849880611266E-4</c:v>
                </c:pt>
                <c:pt idx="54">
                  <c:v>3.861482346489975E-4</c:v>
                </c:pt>
                <c:pt idx="55">
                  <c:v>-1.7281818734371512E-4</c:v>
                </c:pt>
                <c:pt idx="56">
                  <c:v>-6.9255048714922385E-4</c:v>
                </c:pt>
                <c:pt idx="57">
                  <c:v>-1.0983491200863282E-3</c:v>
                </c:pt>
                <c:pt idx="58">
                  <c:v>-1.3087245697178673E-3</c:v>
                </c:pt>
                <c:pt idx="59">
                  <c:v>-1.237336198818717E-3</c:v>
                </c:pt>
                <c:pt idx="60">
                  <c:v>-7.9499202912247657E-4</c:v>
                </c:pt>
                <c:pt idx="61">
                  <c:v>1.0834464683240341E-4</c:v>
                </c:pt>
                <c:pt idx="62">
                  <c:v>1.5615905338894898E-3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40992"/>
        <c:axId val="55341568"/>
      </c:scatterChart>
      <c:valAx>
        <c:axId val="55340992"/>
        <c:scaling>
          <c:orientation val="minMax"/>
          <c:max val="13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5341568"/>
        <c:crosses val="autoZero"/>
        <c:crossBetween val="midCat"/>
        <c:majorUnit val="10"/>
        <c:minorUnit val="2"/>
      </c:valAx>
      <c:valAx>
        <c:axId val="55341568"/>
        <c:scaling>
          <c:orientation val="minMax"/>
          <c:max val="5.000000000000001E-2"/>
          <c:min val="-0.5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55340992"/>
        <c:crosses val="autoZero"/>
        <c:crossBetween val="midCat"/>
        <c:majorUnit val="5.000000000000001E-2"/>
        <c:minorUnit val="1.0000000000000002E-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forward val="8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'Blad1 (3)'!$A$12:$A$66</c:f>
              <c:numCache>
                <c:formatCode>General</c:formatCode>
                <c:ptCount val="55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  <c:pt idx="5">
                  <c:v>32</c:v>
                </c:pt>
                <c:pt idx="6">
                  <c:v>34</c:v>
                </c:pt>
                <c:pt idx="7">
                  <c:v>36</c:v>
                </c:pt>
                <c:pt idx="8">
                  <c:v>38</c:v>
                </c:pt>
                <c:pt idx="9">
                  <c:v>40</c:v>
                </c:pt>
                <c:pt idx="10">
                  <c:v>42</c:v>
                </c:pt>
                <c:pt idx="11">
                  <c:v>44</c:v>
                </c:pt>
                <c:pt idx="12">
                  <c:v>46</c:v>
                </c:pt>
                <c:pt idx="13">
                  <c:v>48</c:v>
                </c:pt>
                <c:pt idx="14">
                  <c:v>50</c:v>
                </c:pt>
                <c:pt idx="15">
                  <c:v>52</c:v>
                </c:pt>
                <c:pt idx="16">
                  <c:v>54</c:v>
                </c:pt>
                <c:pt idx="17">
                  <c:v>56</c:v>
                </c:pt>
                <c:pt idx="18">
                  <c:v>58</c:v>
                </c:pt>
                <c:pt idx="19">
                  <c:v>60</c:v>
                </c:pt>
                <c:pt idx="20">
                  <c:v>62</c:v>
                </c:pt>
                <c:pt idx="21">
                  <c:v>64</c:v>
                </c:pt>
                <c:pt idx="22">
                  <c:v>66</c:v>
                </c:pt>
                <c:pt idx="23">
                  <c:v>68</c:v>
                </c:pt>
                <c:pt idx="24">
                  <c:v>70</c:v>
                </c:pt>
                <c:pt idx="25">
                  <c:v>72</c:v>
                </c:pt>
                <c:pt idx="26">
                  <c:v>74</c:v>
                </c:pt>
                <c:pt idx="27">
                  <c:v>76</c:v>
                </c:pt>
                <c:pt idx="28">
                  <c:v>78</c:v>
                </c:pt>
                <c:pt idx="29">
                  <c:v>80</c:v>
                </c:pt>
                <c:pt idx="30">
                  <c:v>82</c:v>
                </c:pt>
                <c:pt idx="31">
                  <c:v>84</c:v>
                </c:pt>
                <c:pt idx="32">
                  <c:v>86</c:v>
                </c:pt>
                <c:pt idx="33">
                  <c:v>88</c:v>
                </c:pt>
                <c:pt idx="34">
                  <c:v>90</c:v>
                </c:pt>
                <c:pt idx="35">
                  <c:v>92</c:v>
                </c:pt>
                <c:pt idx="36">
                  <c:v>94</c:v>
                </c:pt>
                <c:pt idx="37">
                  <c:v>96</c:v>
                </c:pt>
                <c:pt idx="38">
                  <c:v>98</c:v>
                </c:pt>
                <c:pt idx="39">
                  <c:v>100</c:v>
                </c:pt>
                <c:pt idx="40">
                  <c:v>102</c:v>
                </c:pt>
                <c:pt idx="41">
                  <c:v>104</c:v>
                </c:pt>
                <c:pt idx="42">
                  <c:v>106</c:v>
                </c:pt>
                <c:pt idx="43">
                  <c:v>108</c:v>
                </c:pt>
                <c:pt idx="44">
                  <c:v>110</c:v>
                </c:pt>
                <c:pt idx="45">
                  <c:v>112</c:v>
                </c:pt>
                <c:pt idx="46">
                  <c:v>114</c:v>
                </c:pt>
                <c:pt idx="47">
                  <c:v>116</c:v>
                </c:pt>
                <c:pt idx="48">
                  <c:v>118</c:v>
                </c:pt>
                <c:pt idx="49">
                  <c:v>120</c:v>
                </c:pt>
                <c:pt idx="50">
                  <c:v>122</c:v>
                </c:pt>
                <c:pt idx="51">
                  <c:v>124</c:v>
                </c:pt>
                <c:pt idx="52">
                  <c:v>126</c:v>
                </c:pt>
                <c:pt idx="53">
                  <c:v>128</c:v>
                </c:pt>
                <c:pt idx="54">
                  <c:v>130</c:v>
                </c:pt>
              </c:numCache>
            </c:numRef>
          </c:xVal>
          <c:yVal>
            <c:numRef>
              <c:f>'Blad1 (3)'!$B$12:$B$66</c:f>
              <c:numCache>
                <c:formatCode>General</c:formatCode>
                <c:ptCount val="55"/>
                <c:pt idx="0">
                  <c:v>449572</c:v>
                </c:pt>
                <c:pt idx="1">
                  <c:v>2521270</c:v>
                </c:pt>
                <c:pt idx="2">
                  <c:v>14385376</c:v>
                </c:pt>
                <c:pt idx="3">
                  <c:v>83290424</c:v>
                </c:pt>
                <c:pt idx="4">
                  <c:v>488384528</c:v>
                </c:pt>
                <c:pt idx="5">
                  <c:v>2895432660</c:v>
                </c:pt>
                <c:pt idx="6">
                  <c:v>17332874364</c:v>
                </c:pt>
                <c:pt idx="7">
                  <c:v>104653427012</c:v>
                </c:pt>
                <c:pt idx="8">
                  <c:v>636737003384</c:v>
                </c:pt>
                <c:pt idx="9">
                  <c:v>3900770002646</c:v>
                </c:pt>
                <c:pt idx="10">
                  <c:v>24045500114388</c:v>
                </c:pt>
                <c:pt idx="11">
                  <c:v>149059814328236</c:v>
                </c:pt>
                <c:pt idx="12">
                  <c:v>928782423033008</c:v>
                </c:pt>
                <c:pt idx="13">
                  <c:v>5814401613289290</c:v>
                </c:pt>
                <c:pt idx="14">
                  <c:v>3.6556766640745904E+16</c:v>
                </c:pt>
                <c:pt idx="15">
                  <c:v>2.3075749273744899E+17</c:v>
                </c:pt>
                <c:pt idx="16">
                  <c:v>1.46197266285087E+18</c:v>
                </c:pt>
                <c:pt idx="17">
                  <c:v>9.2939934287919002E+18</c:v>
                </c:pt>
                <c:pt idx="18">
                  <c:v>5.9270905595010597E+19</c:v>
                </c:pt>
                <c:pt idx="19">
                  <c:v>3.7910873779328903E+20</c:v>
                </c:pt>
                <c:pt idx="20">
                  <c:v>2.4315607740796198E+21</c:v>
                </c:pt>
                <c:pt idx="21">
                  <c:v>1.56361424104566E+22</c:v>
                </c:pt>
                <c:pt idx="22">
                  <c:v>1.0079252102645599E+23</c:v>
                </c:pt>
                <c:pt idx="23">
                  <c:v>6.5120602772760698E+23</c:v>
                </c:pt>
                <c:pt idx="24">
                  <c:v>4.2164076184704202E+24</c:v>
                </c:pt>
                <c:pt idx="25">
                  <c:v>2.73557318016397E+25</c:v>
                </c:pt>
                <c:pt idx="26">
                  <c:v>1.77822806050324E+26</c:v>
                </c:pt>
                <c:pt idx="27">
                  <c:v>1.15801879267619E+27</c:v>
                </c:pt>
                <c:pt idx="28">
                  <c:v>7.5542592146948899E+27</c:v>
                </c:pt>
                <c:pt idx="29">
                  <c:v>4.9360379260931598E+28</c:v>
                </c:pt>
                <c:pt idx="30">
                  <c:v>3.2302818595118697E+29</c:v>
                </c:pt>
                <c:pt idx="31">
                  <c:v>2.1171186447444199E+30</c:v>
                </c:pt>
                <c:pt idx="32">
                  <c:v>1.38951306126928E+31</c:v>
                </c:pt>
                <c:pt idx="33">
                  <c:v>9.1319729650588794E+31</c:v>
                </c:pt>
                <c:pt idx="34">
                  <c:v>6.0093144275755501E+32</c:v>
                </c:pt>
                <c:pt idx="35">
                  <c:v>3.9593060494397603E+33</c:v>
                </c:pt>
                <c:pt idx="36">
                  <c:v>2.6117050944268502E+34</c:v>
                </c:pt>
                <c:pt idx="37">
                  <c:v>1.72472018113289E+35</c:v>
                </c:pt>
                <c:pt idx="38">
                  <c:v>1.14020372293803E+36</c:v>
                </c:pt>
                <c:pt idx="39">
                  <c:v>7.5456496774485004E+36</c:v>
                </c:pt>
                <c:pt idx="40">
                  <c:v>4.9985425311177098E+37</c:v>
                </c:pt>
                <c:pt idx="41">
                  <c:v>3.31440783010043E+38</c:v>
                </c:pt>
                <c:pt idx="42">
                  <c:v>2.1997255026509699E+39</c:v>
                </c:pt>
                <c:pt idx="43">
                  <c:v>1.4612216410979601E+40</c:v>
                </c:pt>
                <c:pt idx="44">
                  <c:v>9.7148177367657802E+40</c:v>
                </c:pt>
                <c:pt idx="45">
                  <c:v>6.4641411197577704E+41</c:v>
                </c:pt>
                <c:pt idx="46">
                  <c:v>4.3045917980555697E+42</c:v>
                </c:pt>
                <c:pt idx="47">
                  <c:v>2.8687064652813302E+43</c:v>
                </c:pt>
                <c:pt idx="48">
                  <c:v>1.91320663411431E+44</c:v>
                </c:pt>
                <c:pt idx="49">
                  <c:v>1.27687527629609E+45</c:v>
                </c:pt>
                <c:pt idx="50">
                  <c:v>8.5277734117906304E+45</c:v>
                </c:pt>
                <c:pt idx="51">
                  <c:v>5.6991966408991505E+46</c:v>
                </c:pt>
                <c:pt idx="52">
                  <c:v>3.8113001724168503E+47</c:v>
                </c:pt>
                <c:pt idx="53">
                  <c:v>2.5503826018110798E+48</c:v>
                </c:pt>
                <c:pt idx="54">
                  <c:v>1.7076613429289001E+49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43296"/>
        <c:axId val="55343872"/>
      </c:scatterChart>
      <c:valAx>
        <c:axId val="553432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5343872"/>
        <c:crosses val="autoZero"/>
        <c:crossBetween val="midCat"/>
      </c:valAx>
      <c:valAx>
        <c:axId val="5534387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43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-8.1136132106896325E-2"/>
                  <c:y val="-0.20951784475216459"/>
                </c:manualLayout>
              </c:layout>
              <c:numFmt formatCode="#,##0.000000000000000000000000000000" sourceLinked="0"/>
            </c:trendlineLbl>
          </c:trendline>
          <c:xVal>
            <c:numRef>
              <c:f>'Blad1 (3)'!$A$12:$A$66</c:f>
              <c:numCache>
                <c:formatCode>General</c:formatCode>
                <c:ptCount val="55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  <c:pt idx="5">
                  <c:v>32</c:v>
                </c:pt>
                <c:pt idx="6">
                  <c:v>34</c:v>
                </c:pt>
                <c:pt idx="7">
                  <c:v>36</c:v>
                </c:pt>
                <c:pt idx="8">
                  <c:v>38</c:v>
                </c:pt>
                <c:pt idx="9">
                  <c:v>40</c:v>
                </c:pt>
                <c:pt idx="10">
                  <c:v>42</c:v>
                </c:pt>
                <c:pt idx="11">
                  <c:v>44</c:v>
                </c:pt>
                <c:pt idx="12">
                  <c:v>46</c:v>
                </c:pt>
                <c:pt idx="13">
                  <c:v>48</c:v>
                </c:pt>
                <c:pt idx="14">
                  <c:v>50</c:v>
                </c:pt>
                <c:pt idx="15">
                  <c:v>52</c:v>
                </c:pt>
                <c:pt idx="16">
                  <c:v>54</c:v>
                </c:pt>
                <c:pt idx="17">
                  <c:v>56</c:v>
                </c:pt>
                <c:pt idx="18">
                  <c:v>58</c:v>
                </c:pt>
                <c:pt idx="19">
                  <c:v>60</c:v>
                </c:pt>
                <c:pt idx="20">
                  <c:v>62</c:v>
                </c:pt>
                <c:pt idx="21">
                  <c:v>64</c:v>
                </c:pt>
                <c:pt idx="22">
                  <c:v>66</c:v>
                </c:pt>
                <c:pt idx="23">
                  <c:v>68</c:v>
                </c:pt>
                <c:pt idx="24">
                  <c:v>70</c:v>
                </c:pt>
                <c:pt idx="25">
                  <c:v>72</c:v>
                </c:pt>
                <c:pt idx="26">
                  <c:v>74</c:v>
                </c:pt>
                <c:pt idx="27">
                  <c:v>76</c:v>
                </c:pt>
                <c:pt idx="28">
                  <c:v>78</c:v>
                </c:pt>
                <c:pt idx="29">
                  <c:v>80</c:v>
                </c:pt>
                <c:pt idx="30">
                  <c:v>82</c:v>
                </c:pt>
                <c:pt idx="31">
                  <c:v>84</c:v>
                </c:pt>
                <c:pt idx="32">
                  <c:v>86</c:v>
                </c:pt>
                <c:pt idx="33">
                  <c:v>88</c:v>
                </c:pt>
                <c:pt idx="34">
                  <c:v>90</c:v>
                </c:pt>
                <c:pt idx="35">
                  <c:v>92</c:v>
                </c:pt>
                <c:pt idx="36">
                  <c:v>94</c:v>
                </c:pt>
                <c:pt idx="37">
                  <c:v>96</c:v>
                </c:pt>
                <c:pt idx="38">
                  <c:v>98</c:v>
                </c:pt>
                <c:pt idx="39">
                  <c:v>100</c:v>
                </c:pt>
                <c:pt idx="40">
                  <c:v>102</c:v>
                </c:pt>
                <c:pt idx="41">
                  <c:v>104</c:v>
                </c:pt>
                <c:pt idx="42">
                  <c:v>106</c:v>
                </c:pt>
                <c:pt idx="43">
                  <c:v>108</c:v>
                </c:pt>
                <c:pt idx="44">
                  <c:v>110</c:v>
                </c:pt>
                <c:pt idx="45">
                  <c:v>112</c:v>
                </c:pt>
                <c:pt idx="46">
                  <c:v>114</c:v>
                </c:pt>
                <c:pt idx="47">
                  <c:v>116</c:v>
                </c:pt>
                <c:pt idx="48">
                  <c:v>118</c:v>
                </c:pt>
                <c:pt idx="49">
                  <c:v>120</c:v>
                </c:pt>
                <c:pt idx="50">
                  <c:v>122</c:v>
                </c:pt>
                <c:pt idx="51">
                  <c:v>124</c:v>
                </c:pt>
                <c:pt idx="52">
                  <c:v>126</c:v>
                </c:pt>
                <c:pt idx="53">
                  <c:v>128</c:v>
                </c:pt>
                <c:pt idx="54">
                  <c:v>130</c:v>
                </c:pt>
              </c:numCache>
            </c:numRef>
          </c:xVal>
          <c:yVal>
            <c:numRef>
              <c:f>'Blad1 (3)'!$D$12:$D$66</c:f>
              <c:numCache>
                <c:formatCode>0%</c:formatCode>
                <c:ptCount val="55"/>
                <c:pt idx="0">
                  <c:v>0.6144112095594686</c:v>
                </c:pt>
                <c:pt idx="1">
                  <c:v>0.54761530411762338</c:v>
                </c:pt>
                <c:pt idx="2">
                  <c:v>0.49656234486873724</c:v>
                </c:pt>
                <c:pt idx="3">
                  <c:v>0.45692401384898917</c:v>
                </c:pt>
                <c:pt idx="4">
                  <c:v>0.42580146588258799</c:v>
                </c:pt>
                <c:pt idx="5">
                  <c:v>0.40119459080055098</c:v>
                </c:pt>
                <c:pt idx="6">
                  <c:v>0.38168802439795435</c:v>
                </c:pt>
                <c:pt idx="7">
                  <c:v>0.36625852684160537</c:v>
                </c:pt>
                <c:pt idx="8">
                  <c:v>0.35415283601223385</c:v>
                </c:pt>
                <c:pt idx="9">
                  <c:v>0.34480799229363779</c:v>
                </c:pt>
                <c:pt idx="10">
                  <c:v>0.33779805040875627</c:v>
                </c:pt>
                <c:pt idx="11">
                  <c:v>0.33279764568023434</c:v>
                </c:pt>
                <c:pt idx="12">
                  <c:v>0.32955659127493592</c:v>
                </c:pt>
                <c:pt idx="13">
                  <c:v>0.32788185636200001</c:v>
                </c:pt>
                <c:pt idx="14">
                  <c:v>0.32762458245065051</c:v>
                </c:pt>
                <c:pt idx="15">
                  <c:v>0.32867060213103161</c:v>
                </c:pt>
                <c:pt idx="16">
                  <c:v>0.33093343385652585</c:v>
                </c:pt>
                <c:pt idx="17">
                  <c:v>0.33434905476516313</c:v>
                </c:pt>
                <c:pt idx="18">
                  <c:v>0.33887196921808377</c:v>
                </c:pt>
                <c:pt idx="19">
                  <c:v>0.34447223489422207</c:v>
                </c:pt>
                <c:pt idx="20">
                  <c:v>0.35113320619789029</c:v>
                </c:pt>
                <c:pt idx="21">
                  <c:v>0.35884982224462569</c:v>
                </c:pt>
                <c:pt idx="22">
                  <c:v>0.36762731388651837</c:v>
                </c:pt>
                <c:pt idx="23">
                  <c:v>0.37748023766841476</c:v>
                </c:pt>
                <c:pt idx="24">
                  <c:v>0.3884317685812344</c:v>
                </c:pt>
                <c:pt idx="25">
                  <c:v>0.40051320087756698</c:v>
                </c:pt>
                <c:pt idx="26">
                  <c:v>0.41376361898753816</c:v>
                </c:pt>
                <c:pt idx="27">
                  <c:v>0.42822971005593002</c:v>
                </c:pt>
                <c:pt idx="28">
                  <c:v>0.44396569674265274</c:v>
                </c:pt>
                <c:pt idx="29">
                  <c:v>0.46103337433827424</c:v>
                </c:pt>
                <c:pt idx="30">
                  <c:v>0.47950224040638306</c:v>
                </c:pt>
                <c:pt idx="31">
                  <c:v>0.49944970840573738</c:v>
                </c:pt>
                <c:pt idx="32">
                  <c:v>0.52096139930685226</c:v>
                </c:pt>
                <c:pt idx="33">
                  <c:v>0.54413150727520165</c:v>
                </c:pt>
                <c:pt idx="34">
                  <c:v>0.569063237175082</c:v>
                </c:pt>
                <c:pt idx="35">
                  <c:v>0.59586931305160573</c:v>
                </c:pt>
                <c:pt idx="36">
                  <c:v>0.624672557944844</c:v>
                </c:pt>
                <c:pt idx="37">
                  <c:v>0.65560654643569882</c:v>
                </c:pt>
                <c:pt idx="38">
                  <c:v>0.68881633225981131</c:v>
                </c:pt>
                <c:pt idx="39">
                  <c:v>0.72445925418716395</c:v>
                </c:pt>
                <c:pt idx="40">
                  <c:v>0.76270582417718202</c:v>
                </c:pt>
                <c:pt idx="41">
                  <c:v>0.80374070260345865</c:v>
                </c:pt>
                <c:pt idx="42">
                  <c:v>0.84776376611641413</c:v>
                </c:pt>
                <c:pt idx="43">
                  <c:v>0.89499127449034754</c:v>
                </c:pt>
                <c:pt idx="44">
                  <c:v>0.94565714359736508</c:v>
                </c:pt>
                <c:pt idx="45">
                  <c:v>1.0000143324745898</c:v>
                </c:pt>
                <c:pt idx="46">
                  <c:v>1.0583363533144683</c:v>
                </c:pt>
                <c:pt idx="47">
                  <c:v>1.1209189141194453</c:v>
                </c:pt>
                <c:pt idx="48">
                  <c:v>1.1880817047322345</c:v>
                </c:pt>
                <c:pt idx="49">
                  <c:v>1.2601703379898348</c:v>
                </c:pt>
                <c:pt idx="50">
                  <c:v>1.3375584588628751</c:v>
                </c:pt>
                <c:pt idx="51">
                  <c:v>1.4206500356418557</c:v>
                </c:pt>
                <c:pt idx="52">
                  <c:v>1.509881848527084</c:v>
                </c:pt>
                <c:pt idx="53">
                  <c:v>1.6057261923815795</c:v>
                </c:pt>
                <c:pt idx="54">
                  <c:v>1.7086938119258821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'Blad1 (3)'!$A$12:$A$67</c:f>
              <c:numCache>
                <c:formatCode>General</c:formatCode>
                <c:ptCount val="56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  <c:pt idx="5">
                  <c:v>32</c:v>
                </c:pt>
                <c:pt idx="6">
                  <c:v>34</c:v>
                </c:pt>
                <c:pt idx="7">
                  <c:v>36</c:v>
                </c:pt>
                <c:pt idx="8">
                  <c:v>38</c:v>
                </c:pt>
                <c:pt idx="9">
                  <c:v>40</c:v>
                </c:pt>
                <c:pt idx="10">
                  <c:v>42</c:v>
                </c:pt>
                <c:pt idx="11">
                  <c:v>44</c:v>
                </c:pt>
                <c:pt idx="12">
                  <c:v>46</c:v>
                </c:pt>
                <c:pt idx="13">
                  <c:v>48</c:v>
                </c:pt>
                <c:pt idx="14">
                  <c:v>50</c:v>
                </c:pt>
                <c:pt idx="15">
                  <c:v>52</c:v>
                </c:pt>
                <c:pt idx="16">
                  <c:v>54</c:v>
                </c:pt>
                <c:pt idx="17">
                  <c:v>56</c:v>
                </c:pt>
                <c:pt idx="18">
                  <c:v>58</c:v>
                </c:pt>
                <c:pt idx="19">
                  <c:v>60</c:v>
                </c:pt>
                <c:pt idx="20">
                  <c:v>62</c:v>
                </c:pt>
                <c:pt idx="21">
                  <c:v>64</c:v>
                </c:pt>
                <c:pt idx="22">
                  <c:v>66</c:v>
                </c:pt>
                <c:pt idx="23">
                  <c:v>68</c:v>
                </c:pt>
                <c:pt idx="24">
                  <c:v>70</c:v>
                </c:pt>
                <c:pt idx="25">
                  <c:v>72</c:v>
                </c:pt>
                <c:pt idx="26">
                  <c:v>74</c:v>
                </c:pt>
                <c:pt idx="27">
                  <c:v>76</c:v>
                </c:pt>
                <c:pt idx="28">
                  <c:v>78</c:v>
                </c:pt>
                <c:pt idx="29">
                  <c:v>80</c:v>
                </c:pt>
                <c:pt idx="30">
                  <c:v>82</c:v>
                </c:pt>
                <c:pt idx="31">
                  <c:v>84</c:v>
                </c:pt>
                <c:pt idx="32">
                  <c:v>86</c:v>
                </c:pt>
                <c:pt idx="33">
                  <c:v>88</c:v>
                </c:pt>
                <c:pt idx="34">
                  <c:v>90</c:v>
                </c:pt>
                <c:pt idx="35">
                  <c:v>92</c:v>
                </c:pt>
                <c:pt idx="36">
                  <c:v>94</c:v>
                </c:pt>
                <c:pt idx="37">
                  <c:v>96</c:v>
                </c:pt>
                <c:pt idx="38">
                  <c:v>98</c:v>
                </c:pt>
                <c:pt idx="39">
                  <c:v>100</c:v>
                </c:pt>
                <c:pt idx="40">
                  <c:v>102</c:v>
                </c:pt>
                <c:pt idx="41">
                  <c:v>104</c:v>
                </c:pt>
                <c:pt idx="42">
                  <c:v>106</c:v>
                </c:pt>
                <c:pt idx="43">
                  <c:v>108</c:v>
                </c:pt>
                <c:pt idx="44">
                  <c:v>110</c:v>
                </c:pt>
                <c:pt idx="45">
                  <c:v>112</c:v>
                </c:pt>
                <c:pt idx="46">
                  <c:v>114</c:v>
                </c:pt>
                <c:pt idx="47">
                  <c:v>116</c:v>
                </c:pt>
                <c:pt idx="48">
                  <c:v>118</c:v>
                </c:pt>
                <c:pt idx="49">
                  <c:v>120</c:v>
                </c:pt>
                <c:pt idx="50">
                  <c:v>122</c:v>
                </c:pt>
                <c:pt idx="51">
                  <c:v>124</c:v>
                </c:pt>
                <c:pt idx="52">
                  <c:v>126</c:v>
                </c:pt>
                <c:pt idx="53">
                  <c:v>128</c:v>
                </c:pt>
                <c:pt idx="54">
                  <c:v>130</c:v>
                </c:pt>
                <c:pt idx="55">
                  <c:v>764</c:v>
                </c:pt>
              </c:numCache>
            </c:numRef>
          </c:xVal>
          <c:yVal>
            <c:numRef>
              <c:f>'Blad1 (3)'!$F$12:$F$66</c:f>
              <c:numCache>
                <c:formatCode>0%</c:formatCode>
                <c:ptCount val="55"/>
                <c:pt idx="0">
                  <c:v>0.60738105303210044</c:v>
                </c:pt>
                <c:pt idx="1">
                  <c:v>0.54952981964314795</c:v>
                </c:pt>
                <c:pt idx="2">
                  <c:v>0.50130084028689792</c:v>
                </c:pt>
                <c:pt idx="3">
                  <c:v>0.46141563494952775</c:v>
                </c:pt>
                <c:pt idx="4">
                  <c:v>0.42873371008799976</c:v>
                </c:pt>
                <c:pt idx="5">
                  <c:v>0.40224286017191702</c:v>
                </c:pt>
                <c:pt idx="6">
                  <c:v>0.38104982555684286</c:v>
                </c:pt>
                <c:pt idx="7">
                  <c:v>0.36437130668910722</c:v>
                </c:pt>
                <c:pt idx="8">
                  <c:v>0.35152533464209457</c:v>
                </c:pt>
                <c:pt idx="9">
                  <c:v>0.34192299798400017</c:v>
                </c:pt>
                <c:pt idx="10">
                  <c:v>0.33506052597707692</c:v>
                </c:pt>
                <c:pt idx="11">
                  <c:v>0.33051172810836293</c:v>
                </c:pt>
                <c:pt idx="12">
                  <c:v>0.32792078995186147</c:v>
                </c:pt>
                <c:pt idx="13">
                  <c:v>0.32699542536224468</c:v>
                </c:pt>
                <c:pt idx="14">
                  <c:v>0.327500385</c:v>
                </c:pt>
                <c:pt idx="15">
                  <c:v>0.32925132118806166</c:v>
                </c:pt>
                <c:pt idx="16">
                  <c:v>0.33210900909994523</c:v>
                </c:pt>
                <c:pt idx="17">
                  <c:v>0.33597392427932027</c:v>
                </c:pt>
                <c:pt idx="18">
                  <c:v>0.34078117649110018</c:v>
                </c:pt>
                <c:pt idx="19">
                  <c:v>0.34649579990399948</c:v>
                </c:pt>
                <c:pt idx="20">
                  <c:v>0.35310839960455231</c:v>
                </c:pt>
                <c:pt idx="21">
                  <c:v>0.36063115444263216</c:v>
                </c:pt>
                <c:pt idx="22">
                  <c:v>0.36909417620844343</c:v>
                </c:pt>
                <c:pt idx="23">
                  <c:v>0.37854222514098401</c:v>
                </c:pt>
                <c:pt idx="24">
                  <c:v>0.38903178176800379</c:v>
                </c:pt>
                <c:pt idx="25">
                  <c:v>0.40062847507742516</c:v>
                </c:pt>
                <c:pt idx="26">
                  <c:v>0.41340486702026302</c:v>
                </c:pt>
                <c:pt idx="27">
                  <c:v>0.42743859334498735</c:v>
                </c:pt>
                <c:pt idx="28">
                  <c:v>0.4428108607633976</c:v>
                </c:pt>
                <c:pt idx="29">
                  <c:v>0.45960530044800185</c:v>
                </c:pt>
                <c:pt idx="30">
                  <c:v>0.47790717786076753</c:v>
                </c:pt>
                <c:pt idx="31">
                  <c:v>0.49780295891347093</c:v>
                </c:pt>
                <c:pt idx="32">
                  <c:v>0.51938023245952314</c:v>
                </c:pt>
                <c:pt idx="33">
                  <c:v>0.54272798911709641</c:v>
                </c:pt>
                <c:pt idx="34">
                  <c:v>0.56793725642399862</c:v>
                </c:pt>
                <c:pt idx="35">
                  <c:v>0.59510209032384997</c:v>
                </c:pt>
                <c:pt idx="36">
                  <c:v>0.62432092298371833</c:v>
                </c:pt>
                <c:pt idx="37">
                  <c:v>0.65569826694338529</c:v>
                </c:pt>
                <c:pt idx="38">
                  <c:v>0.68934677559595192</c:v>
                </c:pt>
                <c:pt idx="39">
                  <c:v>0.72538966000000249</c:v>
                </c:pt>
                <c:pt idx="40">
                  <c:v>0.76396346202315923</c:v>
                </c:pt>
                <c:pt idx="41">
                  <c:v>0.80522118381721652</c:v>
                </c:pt>
                <c:pt idx="42">
                  <c:v>0.84933577362475843</c:v>
                </c:pt>
                <c:pt idx="43">
                  <c:v>0.89650396791714426</c:v>
                </c:pt>
                <c:pt idx="44">
                  <c:v>0.94695048986401487</c:v>
                </c:pt>
                <c:pt idx="45">
                  <c:v>1.0009326041343694</c:v>
                </c:pt>
                <c:pt idx="46">
                  <c:v>1.0587450280290258</c:v>
                </c:pt>
                <c:pt idx="47">
                  <c:v>1.1207251989446116</c:v>
                </c:pt>
                <c:pt idx="48">
                  <c:v>1.1872588981689165</c:v>
                </c:pt>
                <c:pt idx="49">
                  <c:v>1.2587862310079987</c:v>
                </c:pt>
                <c:pt idx="50">
                  <c:v>1.3358079632443842</c:v>
                </c:pt>
                <c:pt idx="51">
                  <c:v>1.4188922139269837</c:v>
                </c:pt>
                <c:pt idx="52">
                  <c:v>1.508681504492674</c:v>
                </c:pt>
                <c:pt idx="53">
                  <c:v>1.6059001642188941</c:v>
                </c:pt>
                <c:pt idx="54">
                  <c:v>1.7113620920079984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38368"/>
        <c:axId val="56738944"/>
      </c:scatterChart>
      <c:valAx>
        <c:axId val="5673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738944"/>
        <c:crosses val="autoZero"/>
        <c:crossBetween val="midCat"/>
      </c:valAx>
      <c:valAx>
        <c:axId val="567389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6738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forward val="8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'Blad1 (2)'!$A$11:$A$65</c:f>
              <c:numCache>
                <c:formatCode>General</c:formatCode>
                <c:ptCount val="55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  <c:pt idx="5">
                  <c:v>32</c:v>
                </c:pt>
                <c:pt idx="6">
                  <c:v>34</c:v>
                </c:pt>
                <c:pt idx="7">
                  <c:v>36</c:v>
                </c:pt>
                <c:pt idx="8">
                  <c:v>38</c:v>
                </c:pt>
                <c:pt idx="9">
                  <c:v>40</c:v>
                </c:pt>
                <c:pt idx="10">
                  <c:v>42</c:v>
                </c:pt>
                <c:pt idx="11">
                  <c:v>44</c:v>
                </c:pt>
                <c:pt idx="12">
                  <c:v>46</c:v>
                </c:pt>
                <c:pt idx="13">
                  <c:v>48</c:v>
                </c:pt>
                <c:pt idx="14">
                  <c:v>50</c:v>
                </c:pt>
                <c:pt idx="15">
                  <c:v>52</c:v>
                </c:pt>
                <c:pt idx="16">
                  <c:v>54</c:v>
                </c:pt>
                <c:pt idx="17">
                  <c:v>56</c:v>
                </c:pt>
                <c:pt idx="18">
                  <c:v>58</c:v>
                </c:pt>
                <c:pt idx="19">
                  <c:v>60</c:v>
                </c:pt>
                <c:pt idx="20">
                  <c:v>62</c:v>
                </c:pt>
                <c:pt idx="21">
                  <c:v>64</c:v>
                </c:pt>
                <c:pt idx="22">
                  <c:v>66</c:v>
                </c:pt>
                <c:pt idx="23">
                  <c:v>68</c:v>
                </c:pt>
                <c:pt idx="24">
                  <c:v>70</c:v>
                </c:pt>
                <c:pt idx="25">
                  <c:v>72</c:v>
                </c:pt>
                <c:pt idx="26">
                  <c:v>74</c:v>
                </c:pt>
                <c:pt idx="27">
                  <c:v>76</c:v>
                </c:pt>
                <c:pt idx="28">
                  <c:v>78</c:v>
                </c:pt>
                <c:pt idx="29">
                  <c:v>80</c:v>
                </c:pt>
                <c:pt idx="30">
                  <c:v>82</c:v>
                </c:pt>
                <c:pt idx="31">
                  <c:v>84</c:v>
                </c:pt>
                <c:pt idx="32">
                  <c:v>86</c:v>
                </c:pt>
                <c:pt idx="33">
                  <c:v>88</c:v>
                </c:pt>
                <c:pt idx="34">
                  <c:v>90</c:v>
                </c:pt>
                <c:pt idx="35">
                  <c:v>92</c:v>
                </c:pt>
                <c:pt idx="36">
                  <c:v>94</c:v>
                </c:pt>
                <c:pt idx="37">
                  <c:v>96</c:v>
                </c:pt>
                <c:pt idx="38">
                  <c:v>98</c:v>
                </c:pt>
                <c:pt idx="39">
                  <c:v>100</c:v>
                </c:pt>
                <c:pt idx="40">
                  <c:v>102</c:v>
                </c:pt>
                <c:pt idx="41">
                  <c:v>104</c:v>
                </c:pt>
                <c:pt idx="42">
                  <c:v>106</c:v>
                </c:pt>
                <c:pt idx="43">
                  <c:v>108</c:v>
                </c:pt>
                <c:pt idx="44">
                  <c:v>110</c:v>
                </c:pt>
                <c:pt idx="45">
                  <c:v>112</c:v>
                </c:pt>
                <c:pt idx="46">
                  <c:v>114</c:v>
                </c:pt>
                <c:pt idx="47">
                  <c:v>116</c:v>
                </c:pt>
                <c:pt idx="48">
                  <c:v>118</c:v>
                </c:pt>
                <c:pt idx="49">
                  <c:v>120</c:v>
                </c:pt>
                <c:pt idx="50">
                  <c:v>122</c:v>
                </c:pt>
                <c:pt idx="51">
                  <c:v>124</c:v>
                </c:pt>
                <c:pt idx="52">
                  <c:v>126</c:v>
                </c:pt>
                <c:pt idx="53">
                  <c:v>128</c:v>
                </c:pt>
                <c:pt idx="54">
                  <c:v>130</c:v>
                </c:pt>
              </c:numCache>
            </c:numRef>
          </c:xVal>
          <c:yVal>
            <c:numRef>
              <c:f>'Blad1 (2)'!$C$11:$C$65</c:f>
              <c:numCache>
                <c:formatCode>General</c:formatCode>
                <c:ptCount val="55"/>
                <c:pt idx="0">
                  <c:v>449571</c:v>
                </c:pt>
                <c:pt idx="1">
                  <c:v>2521269</c:v>
                </c:pt>
                <c:pt idx="2">
                  <c:v>14385375</c:v>
                </c:pt>
                <c:pt idx="3">
                  <c:v>83290423</c:v>
                </c:pt>
                <c:pt idx="4">
                  <c:v>488384527</c:v>
                </c:pt>
                <c:pt idx="5">
                  <c:v>2895432659</c:v>
                </c:pt>
                <c:pt idx="6">
                  <c:v>17332874363</c:v>
                </c:pt>
                <c:pt idx="7">
                  <c:v>104653427011</c:v>
                </c:pt>
                <c:pt idx="8">
                  <c:v>636737003383</c:v>
                </c:pt>
                <c:pt idx="9">
                  <c:v>3900770002645</c:v>
                </c:pt>
                <c:pt idx="10">
                  <c:v>24045500114387</c:v>
                </c:pt>
                <c:pt idx="11">
                  <c:v>149059814328235</c:v>
                </c:pt>
                <c:pt idx="12">
                  <c:v>928782423033007</c:v>
                </c:pt>
                <c:pt idx="13">
                  <c:v>5814401613289289</c:v>
                </c:pt>
                <c:pt idx="14">
                  <c:v>3.6556766640745904E+16</c:v>
                </c:pt>
                <c:pt idx="15">
                  <c:v>2.3075749273744899E+17</c:v>
                </c:pt>
                <c:pt idx="16">
                  <c:v>1.46197266285087E+18</c:v>
                </c:pt>
                <c:pt idx="17">
                  <c:v>9.2939934287919002E+18</c:v>
                </c:pt>
                <c:pt idx="18">
                  <c:v>5.9270905595010597E+19</c:v>
                </c:pt>
                <c:pt idx="19">
                  <c:v>3.7910873779328903E+20</c:v>
                </c:pt>
                <c:pt idx="20">
                  <c:v>2.4315607740796198E+21</c:v>
                </c:pt>
                <c:pt idx="21">
                  <c:v>1.56361424104566E+22</c:v>
                </c:pt>
                <c:pt idx="22">
                  <c:v>1.0079252102645599E+23</c:v>
                </c:pt>
                <c:pt idx="23">
                  <c:v>6.5120602772760698E+23</c:v>
                </c:pt>
                <c:pt idx="24">
                  <c:v>4.2164076184704202E+24</c:v>
                </c:pt>
                <c:pt idx="25">
                  <c:v>2.73557318016397E+25</c:v>
                </c:pt>
                <c:pt idx="26">
                  <c:v>1.77822806050324E+26</c:v>
                </c:pt>
                <c:pt idx="27">
                  <c:v>1.15801879267619E+27</c:v>
                </c:pt>
                <c:pt idx="28">
                  <c:v>7.5542592146948899E+27</c:v>
                </c:pt>
                <c:pt idx="29">
                  <c:v>4.9360379260931598E+28</c:v>
                </c:pt>
                <c:pt idx="30">
                  <c:v>3.2302818595118697E+29</c:v>
                </c:pt>
                <c:pt idx="31">
                  <c:v>2.1171186447444199E+30</c:v>
                </c:pt>
                <c:pt idx="32">
                  <c:v>1.38951306126928E+31</c:v>
                </c:pt>
                <c:pt idx="33">
                  <c:v>9.1319729650588794E+31</c:v>
                </c:pt>
                <c:pt idx="34">
                  <c:v>6.0093144275755501E+32</c:v>
                </c:pt>
                <c:pt idx="35">
                  <c:v>3.9593060494397603E+33</c:v>
                </c:pt>
                <c:pt idx="36">
                  <c:v>2.6117050944268502E+34</c:v>
                </c:pt>
                <c:pt idx="37">
                  <c:v>1.72472018113289E+35</c:v>
                </c:pt>
                <c:pt idx="38">
                  <c:v>1.14020372293803E+36</c:v>
                </c:pt>
                <c:pt idx="39">
                  <c:v>7.5456496774485004E+36</c:v>
                </c:pt>
                <c:pt idx="40">
                  <c:v>4.9985425311177098E+37</c:v>
                </c:pt>
                <c:pt idx="41">
                  <c:v>3.31440783010043E+38</c:v>
                </c:pt>
                <c:pt idx="42">
                  <c:v>2.1997255026509699E+39</c:v>
                </c:pt>
                <c:pt idx="43">
                  <c:v>1.4612216410979601E+40</c:v>
                </c:pt>
                <c:pt idx="44">
                  <c:v>9.7148177367657802E+40</c:v>
                </c:pt>
                <c:pt idx="45">
                  <c:v>6.4641411197577704E+41</c:v>
                </c:pt>
                <c:pt idx="46">
                  <c:v>4.3045917980555697E+42</c:v>
                </c:pt>
                <c:pt idx="47">
                  <c:v>2.8687064652813302E+43</c:v>
                </c:pt>
                <c:pt idx="48">
                  <c:v>1.91320663411431E+44</c:v>
                </c:pt>
                <c:pt idx="49">
                  <c:v>1.27687527629609E+45</c:v>
                </c:pt>
                <c:pt idx="50">
                  <c:v>8.5277734117906304E+45</c:v>
                </c:pt>
                <c:pt idx="51">
                  <c:v>5.6991966408991505E+46</c:v>
                </c:pt>
                <c:pt idx="52">
                  <c:v>3.8113001724168503E+47</c:v>
                </c:pt>
                <c:pt idx="53">
                  <c:v>2.5503826018110798E+48</c:v>
                </c:pt>
                <c:pt idx="54">
                  <c:v>1.7076613429289001E+49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40672"/>
        <c:axId val="56741248"/>
      </c:scatterChart>
      <c:valAx>
        <c:axId val="567406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6741248"/>
        <c:crosses val="autoZero"/>
        <c:crossBetween val="midCat"/>
      </c:valAx>
      <c:valAx>
        <c:axId val="5674124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740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-8.1136132106896325E-2"/>
                  <c:y val="-0.20951784475216459"/>
                </c:manualLayout>
              </c:layout>
              <c:numFmt formatCode="#,##0.000000000000000000000000000000" sourceLinked="0"/>
            </c:trendlineLbl>
          </c:trendline>
          <c:xVal>
            <c:numRef>
              <c:f>'Blad1 (2)'!$A$11:$A$65</c:f>
              <c:numCache>
                <c:formatCode>General</c:formatCode>
                <c:ptCount val="55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  <c:pt idx="5">
                  <c:v>32</c:v>
                </c:pt>
                <c:pt idx="6">
                  <c:v>34</c:v>
                </c:pt>
                <c:pt idx="7">
                  <c:v>36</c:v>
                </c:pt>
                <c:pt idx="8">
                  <c:v>38</c:v>
                </c:pt>
                <c:pt idx="9">
                  <c:v>40</c:v>
                </c:pt>
                <c:pt idx="10">
                  <c:v>42</c:v>
                </c:pt>
                <c:pt idx="11">
                  <c:v>44</c:v>
                </c:pt>
                <c:pt idx="12">
                  <c:v>46</c:v>
                </c:pt>
                <c:pt idx="13">
                  <c:v>48</c:v>
                </c:pt>
                <c:pt idx="14">
                  <c:v>50</c:v>
                </c:pt>
                <c:pt idx="15">
                  <c:v>52</c:v>
                </c:pt>
                <c:pt idx="16">
                  <c:v>54</c:v>
                </c:pt>
                <c:pt idx="17">
                  <c:v>56</c:v>
                </c:pt>
                <c:pt idx="18">
                  <c:v>58</c:v>
                </c:pt>
                <c:pt idx="19">
                  <c:v>60</c:v>
                </c:pt>
                <c:pt idx="20">
                  <c:v>62</c:v>
                </c:pt>
                <c:pt idx="21">
                  <c:v>64</c:v>
                </c:pt>
                <c:pt idx="22">
                  <c:v>66</c:v>
                </c:pt>
                <c:pt idx="23">
                  <c:v>68</c:v>
                </c:pt>
                <c:pt idx="24">
                  <c:v>70</c:v>
                </c:pt>
                <c:pt idx="25">
                  <c:v>72</c:v>
                </c:pt>
                <c:pt idx="26">
                  <c:v>74</c:v>
                </c:pt>
                <c:pt idx="27">
                  <c:v>76</c:v>
                </c:pt>
                <c:pt idx="28">
                  <c:v>78</c:v>
                </c:pt>
                <c:pt idx="29">
                  <c:v>80</c:v>
                </c:pt>
                <c:pt idx="30">
                  <c:v>82</c:v>
                </c:pt>
                <c:pt idx="31">
                  <c:v>84</c:v>
                </c:pt>
                <c:pt idx="32">
                  <c:v>86</c:v>
                </c:pt>
                <c:pt idx="33">
                  <c:v>88</c:v>
                </c:pt>
                <c:pt idx="34">
                  <c:v>90</c:v>
                </c:pt>
                <c:pt idx="35">
                  <c:v>92</c:v>
                </c:pt>
                <c:pt idx="36">
                  <c:v>94</c:v>
                </c:pt>
                <c:pt idx="37">
                  <c:v>96</c:v>
                </c:pt>
                <c:pt idx="38">
                  <c:v>98</c:v>
                </c:pt>
                <c:pt idx="39">
                  <c:v>100</c:v>
                </c:pt>
                <c:pt idx="40">
                  <c:v>102</c:v>
                </c:pt>
                <c:pt idx="41">
                  <c:v>104</c:v>
                </c:pt>
                <c:pt idx="42">
                  <c:v>106</c:v>
                </c:pt>
                <c:pt idx="43">
                  <c:v>108</c:v>
                </c:pt>
                <c:pt idx="44">
                  <c:v>110</c:v>
                </c:pt>
                <c:pt idx="45">
                  <c:v>112</c:v>
                </c:pt>
                <c:pt idx="46">
                  <c:v>114</c:v>
                </c:pt>
                <c:pt idx="47">
                  <c:v>116</c:v>
                </c:pt>
                <c:pt idx="48">
                  <c:v>118</c:v>
                </c:pt>
                <c:pt idx="49">
                  <c:v>120</c:v>
                </c:pt>
                <c:pt idx="50">
                  <c:v>122</c:v>
                </c:pt>
                <c:pt idx="51">
                  <c:v>124</c:v>
                </c:pt>
                <c:pt idx="52">
                  <c:v>126</c:v>
                </c:pt>
                <c:pt idx="53">
                  <c:v>128</c:v>
                </c:pt>
                <c:pt idx="54">
                  <c:v>130</c:v>
                </c:pt>
              </c:numCache>
            </c:numRef>
          </c:xVal>
          <c:yVal>
            <c:numRef>
              <c:f>'Blad1 (2)'!$F$11:$F$65</c:f>
              <c:numCache>
                <c:formatCode>0%</c:formatCode>
                <c:ptCount val="55"/>
                <c:pt idx="0">
                  <c:v>0.61440984290138145</c:v>
                </c:pt>
                <c:pt idx="1">
                  <c:v>0.54761508691942407</c:v>
                </c:pt>
                <c:pt idx="2">
                  <c:v>0.49656231035018555</c:v>
                </c:pt>
                <c:pt idx="3">
                  <c:v>0.45692400836307623</c:v>
                </c:pt>
                <c:pt idx="4">
                  <c:v>0.42580146501073096</c:v>
                </c:pt>
                <c:pt idx="5">
                  <c:v>0.40119459066198976</c:v>
                </c:pt>
                <c:pt idx="6">
                  <c:v>0.3816880243759333</c:v>
                </c:pt>
                <c:pt idx="7">
                  <c:v>0.36625852683810561</c:v>
                </c:pt>
                <c:pt idx="8">
                  <c:v>0.35415283601167763</c:v>
                </c:pt>
                <c:pt idx="9">
                  <c:v>0.34480799229354941</c:v>
                </c:pt>
                <c:pt idx="10">
                  <c:v>0.33779805040874222</c:v>
                </c:pt>
                <c:pt idx="11">
                  <c:v>0.33279764568023212</c:v>
                </c:pt>
                <c:pt idx="12">
                  <c:v>0.32955659127493553</c:v>
                </c:pt>
                <c:pt idx="13">
                  <c:v>0.32788185636199996</c:v>
                </c:pt>
                <c:pt idx="14">
                  <c:v>0.32762458245065051</c:v>
                </c:pt>
                <c:pt idx="15">
                  <c:v>0.32867060213103161</c:v>
                </c:pt>
                <c:pt idx="16">
                  <c:v>0.33093343385652585</c:v>
                </c:pt>
                <c:pt idx="17">
                  <c:v>0.33434905476516313</c:v>
                </c:pt>
                <c:pt idx="18">
                  <c:v>0.33887196921808377</c:v>
                </c:pt>
                <c:pt idx="19">
                  <c:v>0.34447223489422207</c:v>
                </c:pt>
                <c:pt idx="20">
                  <c:v>0.35113320619789029</c:v>
                </c:pt>
                <c:pt idx="21">
                  <c:v>0.35884982224462569</c:v>
                </c:pt>
                <c:pt idx="22">
                  <c:v>0.36762731388651837</c:v>
                </c:pt>
                <c:pt idx="23">
                  <c:v>0.37748023766841476</c:v>
                </c:pt>
                <c:pt idx="24">
                  <c:v>0.3884317685812344</c:v>
                </c:pt>
                <c:pt idx="25">
                  <c:v>0.40051320087756698</c:v>
                </c:pt>
                <c:pt idx="26">
                  <c:v>0.41376361898753816</c:v>
                </c:pt>
                <c:pt idx="27">
                  <c:v>0.42822971005593002</c:v>
                </c:pt>
                <c:pt idx="28">
                  <c:v>0.44396569674265274</c:v>
                </c:pt>
                <c:pt idx="29">
                  <c:v>0.46103337433827424</c:v>
                </c:pt>
                <c:pt idx="30">
                  <c:v>0.47950224040638306</c:v>
                </c:pt>
                <c:pt idx="31">
                  <c:v>0.49944970840573738</c:v>
                </c:pt>
                <c:pt idx="32">
                  <c:v>0.52096139930685226</c:v>
                </c:pt>
                <c:pt idx="33">
                  <c:v>0.54413150727520165</c:v>
                </c:pt>
                <c:pt idx="34">
                  <c:v>0.569063237175082</c:v>
                </c:pt>
                <c:pt idx="35">
                  <c:v>0.59586931305160573</c:v>
                </c:pt>
                <c:pt idx="36">
                  <c:v>0.624672557944844</c:v>
                </c:pt>
                <c:pt idx="37">
                  <c:v>0.65560654643569882</c:v>
                </c:pt>
                <c:pt idx="38">
                  <c:v>0.68881633225981131</c:v>
                </c:pt>
                <c:pt idx="39">
                  <c:v>0.72445925418716395</c:v>
                </c:pt>
                <c:pt idx="40">
                  <c:v>0.76270582417718202</c:v>
                </c:pt>
                <c:pt idx="41">
                  <c:v>0.80374070260345865</c:v>
                </c:pt>
                <c:pt idx="42">
                  <c:v>0.84776376611641413</c:v>
                </c:pt>
                <c:pt idx="43">
                  <c:v>0.89499127449034754</c:v>
                </c:pt>
                <c:pt idx="44">
                  <c:v>0.94565714359736508</c:v>
                </c:pt>
                <c:pt idx="45">
                  <c:v>1.0000143324745898</c:v>
                </c:pt>
                <c:pt idx="46">
                  <c:v>1.0583363533144683</c:v>
                </c:pt>
                <c:pt idx="47">
                  <c:v>1.1209189141194453</c:v>
                </c:pt>
                <c:pt idx="48">
                  <c:v>1.1880817047322345</c:v>
                </c:pt>
                <c:pt idx="49">
                  <c:v>1.2601703379898348</c:v>
                </c:pt>
                <c:pt idx="50">
                  <c:v>1.3375584588628751</c:v>
                </c:pt>
                <c:pt idx="51">
                  <c:v>1.4206500356418557</c:v>
                </c:pt>
                <c:pt idx="52">
                  <c:v>1.509881848527084</c:v>
                </c:pt>
                <c:pt idx="53">
                  <c:v>1.6057261923815795</c:v>
                </c:pt>
                <c:pt idx="54">
                  <c:v>1.7086938119258821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'Blad1 (2)'!$A$11:$A$66</c:f>
              <c:numCache>
                <c:formatCode>General</c:formatCode>
                <c:ptCount val="56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  <c:pt idx="5">
                  <c:v>32</c:v>
                </c:pt>
                <c:pt idx="6">
                  <c:v>34</c:v>
                </c:pt>
                <c:pt idx="7">
                  <c:v>36</c:v>
                </c:pt>
                <c:pt idx="8">
                  <c:v>38</c:v>
                </c:pt>
                <c:pt idx="9">
                  <c:v>40</c:v>
                </c:pt>
                <c:pt idx="10">
                  <c:v>42</c:v>
                </c:pt>
                <c:pt idx="11">
                  <c:v>44</c:v>
                </c:pt>
                <c:pt idx="12">
                  <c:v>46</c:v>
                </c:pt>
                <c:pt idx="13">
                  <c:v>48</c:v>
                </c:pt>
                <c:pt idx="14">
                  <c:v>50</c:v>
                </c:pt>
                <c:pt idx="15">
                  <c:v>52</c:v>
                </c:pt>
                <c:pt idx="16">
                  <c:v>54</c:v>
                </c:pt>
                <c:pt idx="17">
                  <c:v>56</c:v>
                </c:pt>
                <c:pt idx="18">
                  <c:v>58</c:v>
                </c:pt>
                <c:pt idx="19">
                  <c:v>60</c:v>
                </c:pt>
                <c:pt idx="20">
                  <c:v>62</c:v>
                </c:pt>
                <c:pt idx="21">
                  <c:v>64</c:v>
                </c:pt>
                <c:pt idx="22">
                  <c:v>66</c:v>
                </c:pt>
                <c:pt idx="23">
                  <c:v>68</c:v>
                </c:pt>
                <c:pt idx="24">
                  <c:v>70</c:v>
                </c:pt>
                <c:pt idx="25">
                  <c:v>72</c:v>
                </c:pt>
                <c:pt idx="26">
                  <c:v>74</c:v>
                </c:pt>
                <c:pt idx="27">
                  <c:v>76</c:v>
                </c:pt>
                <c:pt idx="28">
                  <c:v>78</c:v>
                </c:pt>
                <c:pt idx="29">
                  <c:v>80</c:v>
                </c:pt>
                <c:pt idx="30">
                  <c:v>82</c:v>
                </c:pt>
                <c:pt idx="31">
                  <c:v>84</c:v>
                </c:pt>
                <c:pt idx="32">
                  <c:v>86</c:v>
                </c:pt>
                <c:pt idx="33">
                  <c:v>88</c:v>
                </c:pt>
                <c:pt idx="34">
                  <c:v>90</c:v>
                </c:pt>
                <c:pt idx="35">
                  <c:v>92</c:v>
                </c:pt>
                <c:pt idx="36">
                  <c:v>94</c:v>
                </c:pt>
                <c:pt idx="37">
                  <c:v>96</c:v>
                </c:pt>
                <c:pt idx="38">
                  <c:v>98</c:v>
                </c:pt>
                <c:pt idx="39">
                  <c:v>100</c:v>
                </c:pt>
                <c:pt idx="40">
                  <c:v>102</c:v>
                </c:pt>
                <c:pt idx="41">
                  <c:v>104</c:v>
                </c:pt>
                <c:pt idx="42">
                  <c:v>106</c:v>
                </c:pt>
                <c:pt idx="43">
                  <c:v>108</c:v>
                </c:pt>
                <c:pt idx="44">
                  <c:v>110</c:v>
                </c:pt>
                <c:pt idx="45">
                  <c:v>112</c:v>
                </c:pt>
                <c:pt idx="46">
                  <c:v>114</c:v>
                </c:pt>
                <c:pt idx="47">
                  <c:v>116</c:v>
                </c:pt>
                <c:pt idx="48">
                  <c:v>118</c:v>
                </c:pt>
                <c:pt idx="49">
                  <c:v>120</c:v>
                </c:pt>
                <c:pt idx="50">
                  <c:v>122</c:v>
                </c:pt>
                <c:pt idx="51">
                  <c:v>124</c:v>
                </c:pt>
                <c:pt idx="52">
                  <c:v>126</c:v>
                </c:pt>
                <c:pt idx="53">
                  <c:v>128</c:v>
                </c:pt>
                <c:pt idx="54">
                  <c:v>130</c:v>
                </c:pt>
                <c:pt idx="55">
                  <c:v>764</c:v>
                </c:pt>
              </c:numCache>
            </c:numRef>
          </c:xVal>
          <c:yVal>
            <c:numRef>
              <c:f>'Blad1 (2)'!$G$11:$G$66</c:f>
              <c:numCache>
                <c:formatCode>0%</c:formatCode>
                <c:ptCount val="56"/>
                <c:pt idx="0">
                  <c:v>0.60738105303210044</c:v>
                </c:pt>
                <c:pt idx="1">
                  <c:v>0.54952981964314795</c:v>
                </c:pt>
                <c:pt idx="2">
                  <c:v>0.50130084028689792</c:v>
                </c:pt>
                <c:pt idx="3">
                  <c:v>0.46141563494952775</c:v>
                </c:pt>
                <c:pt idx="4">
                  <c:v>0.42873371008799976</c:v>
                </c:pt>
                <c:pt idx="5">
                  <c:v>0.40224286017191702</c:v>
                </c:pt>
                <c:pt idx="6">
                  <c:v>0.38104982555684286</c:v>
                </c:pt>
                <c:pt idx="7">
                  <c:v>0.36437130668910722</c:v>
                </c:pt>
                <c:pt idx="8">
                  <c:v>0.35152533464209457</c:v>
                </c:pt>
                <c:pt idx="9">
                  <c:v>0.34192299798400017</c:v>
                </c:pt>
                <c:pt idx="10">
                  <c:v>0.33506052597707692</c:v>
                </c:pt>
                <c:pt idx="11">
                  <c:v>0.33051172810836293</c:v>
                </c:pt>
                <c:pt idx="12">
                  <c:v>0.32792078995186147</c:v>
                </c:pt>
                <c:pt idx="13">
                  <c:v>0.32699542536224468</c:v>
                </c:pt>
                <c:pt idx="14">
                  <c:v>0.327500385</c:v>
                </c:pt>
                <c:pt idx="15">
                  <c:v>0.32925132118806166</c:v>
                </c:pt>
                <c:pt idx="16">
                  <c:v>0.33210900909994523</c:v>
                </c:pt>
                <c:pt idx="17">
                  <c:v>0.33597392427932027</c:v>
                </c:pt>
                <c:pt idx="18">
                  <c:v>0.34078117649110018</c:v>
                </c:pt>
                <c:pt idx="19">
                  <c:v>0.34649579990399948</c:v>
                </c:pt>
                <c:pt idx="20">
                  <c:v>0.35310839960455231</c:v>
                </c:pt>
                <c:pt idx="21">
                  <c:v>0.36063115444263216</c:v>
                </c:pt>
                <c:pt idx="22">
                  <c:v>0.36909417620844343</c:v>
                </c:pt>
                <c:pt idx="23">
                  <c:v>0.37854222514098401</c:v>
                </c:pt>
                <c:pt idx="24">
                  <c:v>0.38903178176800379</c:v>
                </c:pt>
                <c:pt idx="25">
                  <c:v>0.40062847507742516</c:v>
                </c:pt>
                <c:pt idx="26">
                  <c:v>0.41340486702026302</c:v>
                </c:pt>
                <c:pt idx="27">
                  <c:v>0.42743859334498735</c:v>
                </c:pt>
                <c:pt idx="28">
                  <c:v>0.4428108607633976</c:v>
                </c:pt>
                <c:pt idx="29">
                  <c:v>0.45960530044800185</c:v>
                </c:pt>
                <c:pt idx="30">
                  <c:v>0.47790717786076753</c:v>
                </c:pt>
                <c:pt idx="31">
                  <c:v>0.49780295891347093</c:v>
                </c:pt>
                <c:pt idx="32">
                  <c:v>0.51938023245952314</c:v>
                </c:pt>
                <c:pt idx="33">
                  <c:v>0.54272798911709641</c:v>
                </c:pt>
                <c:pt idx="34">
                  <c:v>0.56793725642399862</c:v>
                </c:pt>
                <c:pt idx="35">
                  <c:v>0.59510209032384997</c:v>
                </c:pt>
                <c:pt idx="36">
                  <c:v>0.62432092298371833</c:v>
                </c:pt>
                <c:pt idx="37">
                  <c:v>0.65569826694338529</c:v>
                </c:pt>
                <c:pt idx="38">
                  <c:v>0.68934677559595192</c:v>
                </c:pt>
                <c:pt idx="39">
                  <c:v>0.72538966000000249</c:v>
                </c:pt>
                <c:pt idx="40">
                  <c:v>0.76396346202315923</c:v>
                </c:pt>
                <c:pt idx="41">
                  <c:v>0.80522118381721652</c:v>
                </c:pt>
                <c:pt idx="42">
                  <c:v>0.84933577362475843</c:v>
                </c:pt>
                <c:pt idx="43">
                  <c:v>0.89650396791714426</c:v>
                </c:pt>
                <c:pt idx="44">
                  <c:v>0.94695048986401487</c:v>
                </c:pt>
                <c:pt idx="45">
                  <c:v>1.0009326041343694</c:v>
                </c:pt>
                <c:pt idx="46">
                  <c:v>1.0587450280290258</c:v>
                </c:pt>
                <c:pt idx="47">
                  <c:v>1.1207251989446116</c:v>
                </c:pt>
                <c:pt idx="48">
                  <c:v>1.1872588981689165</c:v>
                </c:pt>
                <c:pt idx="49">
                  <c:v>1.2587862310079987</c:v>
                </c:pt>
                <c:pt idx="50">
                  <c:v>1.3358079632443842</c:v>
                </c:pt>
                <c:pt idx="51">
                  <c:v>1.4188922139269837</c:v>
                </c:pt>
                <c:pt idx="52">
                  <c:v>1.508681504492674</c:v>
                </c:pt>
                <c:pt idx="53">
                  <c:v>1.6059001642188941</c:v>
                </c:pt>
                <c:pt idx="54">
                  <c:v>1.7113620920079984</c:v>
                </c:pt>
                <c:pt idx="55">
                  <c:v>783263.85669703339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42976"/>
        <c:axId val="56743552"/>
      </c:scatterChart>
      <c:valAx>
        <c:axId val="5674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743552"/>
        <c:crosses val="autoZero"/>
        <c:crossBetween val="midCat"/>
      </c:valAx>
      <c:valAx>
        <c:axId val="567435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6742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152401</xdr:colOff>
      <xdr:row>4</xdr:row>
      <xdr:rowOff>57150</xdr:rowOff>
    </xdr:from>
    <xdr:to>
      <xdr:col>25</xdr:col>
      <xdr:colOff>428625</xdr:colOff>
      <xdr:row>41</xdr:row>
      <xdr:rowOff>19049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723899</xdr:colOff>
      <xdr:row>42</xdr:row>
      <xdr:rowOff>9525</xdr:rowOff>
    </xdr:from>
    <xdr:to>
      <xdr:col>22</xdr:col>
      <xdr:colOff>409575</xdr:colOff>
      <xdr:row>63</xdr:row>
      <xdr:rowOff>152400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152401</xdr:colOff>
      <xdr:row>4</xdr:row>
      <xdr:rowOff>57150</xdr:rowOff>
    </xdr:from>
    <xdr:to>
      <xdr:col>24</xdr:col>
      <xdr:colOff>428625</xdr:colOff>
      <xdr:row>41</xdr:row>
      <xdr:rowOff>19049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65807</xdr:colOff>
      <xdr:row>42</xdr:row>
      <xdr:rowOff>26843</xdr:rowOff>
    </xdr:from>
    <xdr:to>
      <xdr:col>23</xdr:col>
      <xdr:colOff>305665</xdr:colOff>
      <xdr:row>63</xdr:row>
      <xdr:rowOff>169718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127338</xdr:colOff>
      <xdr:row>66</xdr:row>
      <xdr:rowOff>47472</xdr:rowOff>
    </xdr:from>
    <xdr:to>
      <xdr:col>23</xdr:col>
      <xdr:colOff>65197</xdr:colOff>
      <xdr:row>92</xdr:row>
      <xdr:rowOff>96777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152401</xdr:colOff>
      <xdr:row>4</xdr:row>
      <xdr:rowOff>57150</xdr:rowOff>
    </xdr:from>
    <xdr:to>
      <xdr:col>24</xdr:col>
      <xdr:colOff>428625</xdr:colOff>
      <xdr:row>41</xdr:row>
      <xdr:rowOff>19049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723899</xdr:colOff>
      <xdr:row>42</xdr:row>
      <xdr:rowOff>9525</xdr:rowOff>
    </xdr:from>
    <xdr:to>
      <xdr:col>21</xdr:col>
      <xdr:colOff>409575</xdr:colOff>
      <xdr:row>63</xdr:row>
      <xdr:rowOff>152400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152401</xdr:colOff>
      <xdr:row>3</xdr:row>
      <xdr:rowOff>57150</xdr:rowOff>
    </xdr:from>
    <xdr:to>
      <xdr:col>28</xdr:col>
      <xdr:colOff>428625</xdr:colOff>
      <xdr:row>40</xdr:row>
      <xdr:rowOff>19049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257174</xdr:colOff>
      <xdr:row>8</xdr:row>
      <xdr:rowOff>38100</xdr:rowOff>
    </xdr:from>
    <xdr:to>
      <xdr:col>24</xdr:col>
      <xdr:colOff>552450</xdr:colOff>
      <xdr:row>29</xdr:row>
      <xdr:rowOff>180975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276225</xdr:colOff>
      <xdr:row>59</xdr:row>
      <xdr:rowOff>123825</xdr:rowOff>
    </xdr:from>
    <xdr:to>
      <xdr:col>20</xdr:col>
      <xdr:colOff>371475</xdr:colOff>
      <xdr:row>77</xdr:row>
      <xdr:rowOff>85725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285751</xdr:colOff>
      <xdr:row>3</xdr:row>
      <xdr:rowOff>57150</xdr:rowOff>
    </xdr:from>
    <xdr:to>
      <xdr:col>22</xdr:col>
      <xdr:colOff>561975</xdr:colOff>
      <xdr:row>40</xdr:row>
      <xdr:rowOff>19049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419099</xdr:colOff>
      <xdr:row>37</xdr:row>
      <xdr:rowOff>104775</xdr:rowOff>
    </xdr:from>
    <xdr:to>
      <xdr:col>20</xdr:col>
      <xdr:colOff>104775</xdr:colOff>
      <xdr:row>59</xdr:row>
      <xdr:rowOff>57150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609601</xdr:colOff>
      <xdr:row>8</xdr:row>
      <xdr:rowOff>57150</xdr:rowOff>
    </xdr:from>
    <xdr:to>
      <xdr:col>8</xdr:col>
      <xdr:colOff>561975</xdr:colOff>
      <xdr:row>30</xdr:row>
      <xdr:rowOff>142874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65807</xdr:colOff>
      <xdr:row>42</xdr:row>
      <xdr:rowOff>26843</xdr:rowOff>
    </xdr:from>
    <xdr:to>
      <xdr:col>23</xdr:col>
      <xdr:colOff>305665</xdr:colOff>
      <xdr:row>63</xdr:row>
      <xdr:rowOff>169718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441663</xdr:colOff>
      <xdr:row>5</xdr:row>
      <xdr:rowOff>180822</xdr:rowOff>
    </xdr:from>
    <xdr:to>
      <xdr:col>19</xdr:col>
      <xdr:colOff>427147</xdr:colOff>
      <xdr:row>32</xdr:row>
      <xdr:rowOff>39627</xdr:rowOff>
    </xdr:to>
    <xdr:graphicFrame macro="">
      <xdr:nvGraphicFramePr>
        <xdr:cNvPr id="4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657225</xdr:colOff>
      <xdr:row>32</xdr:row>
      <xdr:rowOff>161925</xdr:rowOff>
    </xdr:from>
    <xdr:to>
      <xdr:col>20</xdr:col>
      <xdr:colOff>33109</xdr:colOff>
      <xdr:row>59</xdr:row>
      <xdr:rowOff>20730</xdr:rowOff>
    </xdr:to>
    <xdr:graphicFrame macro="">
      <xdr:nvGraphicFramePr>
        <xdr:cNvPr id="5" name="Grafiek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542926</xdr:colOff>
      <xdr:row>33</xdr:row>
      <xdr:rowOff>180975</xdr:rowOff>
    </xdr:from>
    <xdr:to>
      <xdr:col>24</xdr:col>
      <xdr:colOff>438150</xdr:colOff>
      <xdr:row>56</xdr:row>
      <xdr:rowOff>76199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441663</xdr:colOff>
      <xdr:row>5</xdr:row>
      <xdr:rowOff>180822</xdr:rowOff>
    </xdr:from>
    <xdr:to>
      <xdr:col>20</xdr:col>
      <xdr:colOff>427147</xdr:colOff>
      <xdr:row>32</xdr:row>
      <xdr:rowOff>39627</xdr:rowOff>
    </xdr:to>
    <xdr:graphicFrame macro="">
      <xdr:nvGraphicFramePr>
        <xdr:cNvPr id="4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238125</xdr:colOff>
      <xdr:row>6</xdr:row>
      <xdr:rowOff>9525</xdr:rowOff>
    </xdr:from>
    <xdr:to>
      <xdr:col>32</xdr:col>
      <xdr:colOff>547459</xdr:colOff>
      <xdr:row>32</xdr:row>
      <xdr:rowOff>58830</xdr:rowOff>
    </xdr:to>
    <xdr:graphicFrame macro="">
      <xdr:nvGraphicFramePr>
        <xdr:cNvPr id="7" name="Grafiek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37</xdr:col>
      <xdr:colOff>309334</xdr:colOff>
      <xdr:row>60</xdr:row>
      <xdr:rowOff>49305</xdr:rowOff>
    </xdr:to>
    <xdr:graphicFrame macro="">
      <xdr:nvGraphicFramePr>
        <xdr:cNvPr id="5" name="Grafiek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542926</xdr:colOff>
      <xdr:row>33</xdr:row>
      <xdr:rowOff>180975</xdr:rowOff>
    </xdr:from>
    <xdr:to>
      <xdr:col>22</xdr:col>
      <xdr:colOff>438150</xdr:colOff>
      <xdr:row>56</xdr:row>
      <xdr:rowOff>76199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441663</xdr:colOff>
      <xdr:row>5</xdr:row>
      <xdr:rowOff>180822</xdr:rowOff>
    </xdr:from>
    <xdr:to>
      <xdr:col>18</xdr:col>
      <xdr:colOff>427147</xdr:colOff>
      <xdr:row>32</xdr:row>
      <xdr:rowOff>39627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238125</xdr:colOff>
      <xdr:row>6</xdr:row>
      <xdr:rowOff>9525</xdr:rowOff>
    </xdr:from>
    <xdr:to>
      <xdr:col>30</xdr:col>
      <xdr:colOff>547459</xdr:colOff>
      <xdr:row>32</xdr:row>
      <xdr:rowOff>58830</xdr:rowOff>
    </xdr:to>
    <xdr:graphicFrame macro="">
      <xdr:nvGraphicFramePr>
        <xdr:cNvPr id="4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34</xdr:row>
      <xdr:rowOff>0</xdr:rowOff>
    </xdr:from>
    <xdr:to>
      <xdr:col>35</xdr:col>
      <xdr:colOff>309334</xdr:colOff>
      <xdr:row>60</xdr:row>
      <xdr:rowOff>49305</xdr:rowOff>
    </xdr:to>
    <xdr:graphicFrame macro="">
      <xdr:nvGraphicFramePr>
        <xdr:cNvPr id="5" name="Grafiek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workbookViewId="0">
      <selection activeCell="C3" sqref="C3"/>
    </sheetView>
  </sheetViews>
  <sheetFormatPr defaultRowHeight="15" x14ac:dyDescent="0.25"/>
  <cols>
    <col min="2" max="3" width="22.28515625" customWidth="1"/>
    <col min="4" max="4" width="27.28515625" bestFit="1" customWidth="1"/>
    <col min="5" max="5" width="13.42578125" bestFit="1" customWidth="1"/>
    <col min="6" max="6" width="15.140625" customWidth="1"/>
    <col min="7" max="7" width="17.7109375" bestFit="1" customWidth="1"/>
    <col min="8" max="8" width="15.28515625" customWidth="1"/>
    <col min="9" max="9" width="24.42578125" bestFit="1" customWidth="1"/>
    <col min="10" max="10" width="14.28515625" customWidth="1"/>
    <col min="11" max="11" width="14.140625" customWidth="1"/>
    <col min="12" max="12" width="12.5703125" customWidth="1"/>
  </cols>
  <sheetData>
    <row r="1" spans="1:19" x14ac:dyDescent="0.25">
      <c r="C1">
        <v>4</v>
      </c>
      <c r="D1">
        <v>-3</v>
      </c>
      <c r="F1">
        <f>SUM(F12:F66)</f>
        <v>26.339240903291056</v>
      </c>
      <c r="H1" s="9">
        <f>AVERAGE(H12:H66)</f>
        <v>1.5332550147768111E-3</v>
      </c>
      <c r="I1">
        <v>2</v>
      </c>
      <c r="J1" s="9"/>
      <c r="K1" s="10" t="s">
        <v>11</v>
      </c>
      <c r="L1" s="11"/>
      <c r="M1" s="10" t="s">
        <v>12</v>
      </c>
      <c r="N1" s="14"/>
      <c r="O1" s="14"/>
      <c r="P1" s="14"/>
      <c r="Q1" s="14"/>
      <c r="R1" s="14"/>
      <c r="S1" s="11"/>
    </row>
    <row r="2" spans="1:19" ht="60.75" thickBot="1" x14ac:dyDescent="0.3">
      <c r="A2" s="8" t="s">
        <v>0</v>
      </c>
      <c r="B2" s="8" t="s">
        <v>1</v>
      </c>
      <c r="C2" s="8"/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4</v>
      </c>
      <c r="J2" s="8" t="s">
        <v>10</v>
      </c>
      <c r="K2" s="12">
        <v>1.1953633002717099E-3</v>
      </c>
      <c r="L2" s="13">
        <v>0.91965669424865049</v>
      </c>
      <c r="M2" s="15">
        <v>7.7328880000000002E-12</v>
      </c>
      <c r="N2" s="16">
        <v>-3.7783679999999998E-9</v>
      </c>
      <c r="O2" s="16">
        <v>7.7196146559999998E-7</v>
      </c>
      <c r="P2" s="16">
        <v>-8.2606689999999996E-5</v>
      </c>
      <c r="Q2" s="16">
        <v>4.9648608E-3</v>
      </c>
      <c r="R2" s="16">
        <v>-0.15876444000000001</v>
      </c>
      <c r="S2" s="17">
        <v>2.4145610999999998</v>
      </c>
    </row>
    <row r="3" spans="1:19" x14ac:dyDescent="0.25">
      <c r="A3">
        <v>4</v>
      </c>
      <c r="B3">
        <v>1</v>
      </c>
      <c r="C3">
        <f>B3+$C$1</f>
        <v>5</v>
      </c>
      <c r="D3">
        <f>$K$2*EXP($L$2*A3)</f>
        <v>4.7326809555314278E-2</v>
      </c>
      <c r="E3" s="2"/>
      <c r="G3" s="2"/>
      <c r="H3" s="2"/>
    </row>
    <row r="4" spans="1:19" x14ac:dyDescent="0.25">
      <c r="A4">
        <v>6</v>
      </c>
      <c r="B4">
        <v>2</v>
      </c>
      <c r="C4">
        <f t="shared" ref="C4:C66" si="0">B4+$C$1</f>
        <v>6</v>
      </c>
      <c r="D4">
        <f>$K$2*EXP($L$2*A4)</f>
        <v>0.2977905305231458</v>
      </c>
      <c r="E4" s="2">
        <f t="shared" ref="E4:E66" si="1">B4/D4</f>
        <v>6.7161302828752971</v>
      </c>
      <c r="F4" s="4">
        <f>ABS(1-E4)</f>
        <v>5.7161302828752971</v>
      </c>
      <c r="G4" s="2">
        <f t="shared" ref="G4:G66" si="2">($M$2*A4^6+$N$2*A4^5+$O$2*A4^4+$P$2*A4^3+$Q$2*A4^2+$R$2*A4+$S$2)</f>
        <v>1.6238378460154719</v>
      </c>
      <c r="H4" s="7">
        <f t="shared" ref="H4:H66" si="3">ABS(E4-G4)</f>
        <v>5.0922924368598252</v>
      </c>
      <c r="I4" s="3">
        <f>$K$2*EXP($L$2*A4)*($M$2*A4^6+$N$2*A4^5+$O$2*A4^4+$P$2*A4^3+$Q$2*A4^2+$R$2*A4+$S$2)+$I$1</f>
        <v>2.4835635336485096</v>
      </c>
      <c r="J4" s="6">
        <f>I4/B4-1</f>
        <v>0.24178176682425478</v>
      </c>
    </row>
    <row r="5" spans="1:19" x14ac:dyDescent="0.25">
      <c r="A5">
        <v>8</v>
      </c>
      <c r="B5">
        <v>7</v>
      </c>
      <c r="C5">
        <f t="shared" si="0"/>
        <v>11</v>
      </c>
      <c r="D5">
        <f t="shared" ref="D5:D8" si="4">$K$2*EXP($L$2*A5)</f>
        <v>1.8737624805578914</v>
      </c>
      <c r="E5" s="2">
        <f t="shared" si="1"/>
        <v>3.735798999409909</v>
      </c>
      <c r="F5" s="4">
        <f t="shared" ref="F5:F66" si="5">ABS(1-E5)</f>
        <v>2.735798999409909</v>
      </c>
      <c r="G5" s="2">
        <f t="shared" si="2"/>
        <v>1.4229422176506652</v>
      </c>
      <c r="H5" s="7">
        <f t="shared" si="3"/>
        <v>2.312856781759244</v>
      </c>
      <c r="I5" s="3">
        <f t="shared" ref="I5:I66" si="6">$K$2*EXP($L$2*A5)*($M$2*A5^6+$N$2*A5^5+$O$2*A5^4+$P$2*A5^3+$Q$2*A5^2+$R$2*A5+$S$2)+$I$1</f>
        <v>4.6662557394356572</v>
      </c>
      <c r="J5" s="6">
        <f t="shared" ref="J5:J66" si="7">I5/B5-1</f>
        <v>-0.33339203722347754</v>
      </c>
    </row>
    <row r="6" spans="1:19" x14ac:dyDescent="0.25">
      <c r="A6">
        <v>10</v>
      </c>
      <c r="B6">
        <v>28</v>
      </c>
      <c r="C6">
        <f t="shared" si="0"/>
        <v>32</v>
      </c>
      <c r="D6">
        <f t="shared" si="4"/>
        <v>11.790119139713791</v>
      </c>
      <c r="E6" s="2">
        <f t="shared" si="1"/>
        <v>2.3748699795309878</v>
      </c>
      <c r="F6" s="4">
        <f t="shared" si="5"/>
        <v>1.3748699795309878</v>
      </c>
      <c r="G6" s="2">
        <f t="shared" si="2"/>
        <v>1.2481456007439997</v>
      </c>
      <c r="H6" s="7">
        <f t="shared" si="3"/>
        <v>1.1267243787869881</v>
      </c>
      <c r="I6" s="3">
        <f t="shared" si="6"/>
        <v>16.7157853364814</v>
      </c>
      <c r="J6" s="6">
        <f t="shared" si="7"/>
        <v>-0.4030076665542357</v>
      </c>
    </row>
    <row r="7" spans="1:19" x14ac:dyDescent="0.25">
      <c r="A7">
        <v>12</v>
      </c>
      <c r="B7">
        <v>124</v>
      </c>
      <c r="C7">
        <f t="shared" si="0"/>
        <v>128</v>
      </c>
      <c r="D7">
        <f t="shared" si="4"/>
        <v>74.185981825859614</v>
      </c>
      <c r="E7" s="2">
        <f t="shared" si="1"/>
        <v>1.671474811657427</v>
      </c>
      <c r="F7" s="4">
        <f t="shared" si="5"/>
        <v>0.67147481165742695</v>
      </c>
      <c r="G7" s="2">
        <f t="shared" si="2"/>
        <v>1.0966737192443472</v>
      </c>
      <c r="H7" s="7">
        <f t="shared" si="3"/>
        <v>0.57480109241307975</v>
      </c>
      <c r="I7" s="3">
        <f t="shared" si="6"/>
        <v>83.357816604759009</v>
      </c>
      <c r="J7" s="6">
        <f t="shared" si="7"/>
        <v>-0.32775954351000802</v>
      </c>
    </row>
    <row r="8" spans="1:19" x14ac:dyDescent="0.25">
      <c r="A8">
        <v>14</v>
      </c>
      <c r="B8">
        <v>588</v>
      </c>
      <c r="C8">
        <f t="shared" si="0"/>
        <v>592</v>
      </c>
      <c r="D8">
        <f t="shared" si="4"/>
        <v>466.79425663550785</v>
      </c>
      <c r="E8" s="2">
        <f t="shared" si="1"/>
        <v>1.2596556012451854</v>
      </c>
      <c r="F8" s="4">
        <f t="shared" si="5"/>
        <v>0.25965560124518539</v>
      </c>
      <c r="G8" s="2">
        <f t="shared" si="2"/>
        <v>0.96598069916983764</v>
      </c>
      <c r="H8" s="7">
        <f t="shared" si="3"/>
        <v>0.29367490207534774</v>
      </c>
      <c r="I8" s="3">
        <f t="shared" si="6"/>
        <v>452.91424239323248</v>
      </c>
      <c r="J8" s="6">
        <f t="shared" si="7"/>
        <v>-0.22973768300470665</v>
      </c>
    </row>
    <row r="9" spans="1:19" x14ac:dyDescent="0.25">
      <c r="A9">
        <v>16</v>
      </c>
      <c r="B9">
        <v>2938</v>
      </c>
      <c r="C9">
        <f t="shared" si="0"/>
        <v>2942</v>
      </c>
      <c r="D9">
        <f t="shared" ref="D9:D40" si="8">$K$2*EXP($L$2*A9)</f>
        <v>2937.1705093743503</v>
      </c>
      <c r="E9" s="2">
        <f t="shared" si="1"/>
        <v>1.000282411464708</v>
      </c>
      <c r="F9" s="4">
        <f t="shared" si="5"/>
        <v>2.8241146470797673E-4</v>
      </c>
      <c r="G9" s="2">
        <f t="shared" si="2"/>
        <v>0.85373651949787321</v>
      </c>
      <c r="H9" s="7">
        <f t="shared" si="3"/>
        <v>0.14654589196683476</v>
      </c>
      <c r="I9" s="3">
        <f t="shared" si="6"/>
        <v>2509.5697278450534</v>
      </c>
      <c r="J9" s="6">
        <f t="shared" si="7"/>
        <v>-0.14582378221747672</v>
      </c>
    </row>
    <row r="10" spans="1:19" x14ac:dyDescent="0.25">
      <c r="A10">
        <v>18</v>
      </c>
      <c r="B10" s="1">
        <v>15268</v>
      </c>
      <c r="C10">
        <f t="shared" si="0"/>
        <v>15272</v>
      </c>
      <c r="D10">
        <f t="shared" si="8"/>
        <v>18481.312652213444</v>
      </c>
      <c r="E10" s="2">
        <f t="shared" si="1"/>
        <v>0.8261317952527254</v>
      </c>
      <c r="F10" s="4">
        <f t="shared" si="5"/>
        <v>0.1738682047472746</v>
      </c>
      <c r="G10" s="2">
        <f t="shared" si="2"/>
        <v>0.75781481938662409</v>
      </c>
      <c r="H10" s="7">
        <f t="shared" si="3"/>
        <v>6.8316975866101304E-2</v>
      </c>
      <c r="I10" s="3">
        <f t="shared" si="6"/>
        <v>14007.412609564863</v>
      </c>
      <c r="J10" s="6">
        <f t="shared" si="7"/>
        <v>-8.256401561665816E-2</v>
      </c>
    </row>
    <row r="11" spans="1:19" x14ac:dyDescent="0.25">
      <c r="A11">
        <v>20</v>
      </c>
      <c r="B11" s="1">
        <v>81826</v>
      </c>
      <c r="C11">
        <f t="shared" si="0"/>
        <v>81830</v>
      </c>
      <c r="D11">
        <f t="shared" si="8"/>
        <v>116288.41984445129</v>
      </c>
      <c r="E11" s="2">
        <f t="shared" si="1"/>
        <v>0.70364701927716777</v>
      </c>
      <c r="F11" s="4">
        <f t="shared" si="5"/>
        <v>0.29635298072283223</v>
      </c>
      <c r="G11" s="2">
        <f t="shared" si="2"/>
        <v>0.67628106172799951</v>
      </c>
      <c r="H11" s="7">
        <f t="shared" si="3"/>
        <v>2.7365957549168263E-2</v>
      </c>
      <c r="I11" s="3">
        <f t="shared" si="6"/>
        <v>78645.656039076886</v>
      </c>
      <c r="J11" s="6">
        <f t="shared" si="7"/>
        <v>-3.8867156660757129E-2</v>
      </c>
    </row>
    <row r="12" spans="1:19" x14ac:dyDescent="0.25">
      <c r="A12">
        <v>22</v>
      </c>
      <c r="B12" s="1">
        <v>449572</v>
      </c>
      <c r="C12">
        <f t="shared" si="0"/>
        <v>449576</v>
      </c>
      <c r="D12">
        <f t="shared" si="8"/>
        <v>731711.91053356929</v>
      </c>
      <c r="E12" s="2">
        <f t="shared" si="1"/>
        <v>0.6144112095594686</v>
      </c>
      <c r="F12" s="4">
        <f t="shared" si="5"/>
        <v>0.3855887904405314</v>
      </c>
      <c r="G12" s="2">
        <f t="shared" si="2"/>
        <v>0.60738105303210044</v>
      </c>
      <c r="H12" s="7">
        <f t="shared" si="3"/>
        <v>7.0301565273681588E-3</v>
      </c>
      <c r="I12" s="3">
        <f t="shared" si="6"/>
        <v>444429.9507360094</v>
      </c>
      <c r="J12" s="6">
        <f t="shared" si="7"/>
        <v>-1.1437654622597937E-2</v>
      </c>
    </row>
    <row r="13" spans="1:19" x14ac:dyDescent="0.25">
      <c r="A13">
        <v>24</v>
      </c>
      <c r="B13" s="1">
        <v>2521270</v>
      </c>
      <c r="C13">
        <f t="shared" si="0"/>
        <v>2521274</v>
      </c>
      <c r="D13">
        <f t="shared" si="8"/>
        <v>4604089.7342387848</v>
      </c>
      <c r="E13" s="2">
        <f t="shared" si="1"/>
        <v>0.54761530411762338</v>
      </c>
      <c r="F13" s="4">
        <f t="shared" si="5"/>
        <v>0.45238469588237662</v>
      </c>
      <c r="G13" s="2">
        <f t="shared" si="2"/>
        <v>0.54952981964314795</v>
      </c>
      <c r="H13" s="7">
        <f t="shared" si="3"/>
        <v>1.9145155255245738E-3</v>
      </c>
      <c r="I13" s="3">
        <f t="shared" si="6"/>
        <v>2530086.6012771083</v>
      </c>
      <c r="J13" s="6">
        <f t="shared" si="7"/>
        <v>3.4968889794064761E-3</v>
      </c>
    </row>
    <row r="14" spans="1:19" x14ac:dyDescent="0.25">
      <c r="A14">
        <v>26</v>
      </c>
      <c r="B14" s="1">
        <v>14385376</v>
      </c>
      <c r="C14">
        <f t="shared" si="0"/>
        <v>14385380</v>
      </c>
      <c r="D14">
        <f t="shared" si="8"/>
        <v>28969929.25189016</v>
      </c>
      <c r="E14" s="2">
        <f t="shared" si="1"/>
        <v>0.49656234486873724</v>
      </c>
      <c r="F14" s="4">
        <f t="shared" si="5"/>
        <v>0.50343765513126271</v>
      </c>
      <c r="G14" s="2">
        <f t="shared" si="2"/>
        <v>0.50130084028689792</v>
      </c>
      <c r="H14" s="7">
        <f t="shared" si="3"/>
        <v>4.738495418160682E-3</v>
      </c>
      <c r="I14" s="3">
        <f t="shared" si="6"/>
        <v>14522651.877024522</v>
      </c>
      <c r="J14" s="6">
        <f t="shared" si="7"/>
        <v>9.5427381963824054E-3</v>
      </c>
    </row>
    <row r="15" spans="1:19" x14ac:dyDescent="0.25">
      <c r="A15">
        <v>28</v>
      </c>
      <c r="B15" s="1">
        <v>83290424</v>
      </c>
      <c r="C15">
        <f t="shared" si="0"/>
        <v>83290428</v>
      </c>
      <c r="D15">
        <f t="shared" si="8"/>
        <v>182285065.95306024</v>
      </c>
      <c r="E15" s="2">
        <f t="shared" si="1"/>
        <v>0.45692401384898917</v>
      </c>
      <c r="F15" s="4">
        <f t="shared" si="5"/>
        <v>0.54307598615101083</v>
      </c>
      <c r="G15" s="2">
        <f t="shared" si="2"/>
        <v>0.46141563494952775</v>
      </c>
      <c r="H15" s="7">
        <f t="shared" si="3"/>
        <v>4.4916211005385787E-3</v>
      </c>
      <c r="I15" s="3">
        <f t="shared" si="6"/>
        <v>84109181.44854784</v>
      </c>
      <c r="J15" s="6">
        <f t="shared" si="7"/>
        <v>9.8301510453091545E-3</v>
      </c>
    </row>
    <row r="16" spans="1:19" x14ac:dyDescent="0.25">
      <c r="A16">
        <v>30</v>
      </c>
      <c r="B16" s="1">
        <v>488384528</v>
      </c>
      <c r="C16">
        <f t="shared" si="0"/>
        <v>488384532</v>
      </c>
      <c r="D16">
        <f t="shared" si="8"/>
        <v>1146977094.0964043</v>
      </c>
      <c r="E16" s="2">
        <f t="shared" si="1"/>
        <v>0.42580146588258799</v>
      </c>
      <c r="F16" s="4">
        <f t="shared" si="5"/>
        <v>0.57419853411741206</v>
      </c>
      <c r="G16" s="2">
        <f t="shared" si="2"/>
        <v>0.42873371008799976</v>
      </c>
      <c r="H16" s="7">
        <f t="shared" si="3"/>
        <v>2.9322442054117714E-3</v>
      </c>
      <c r="I16" s="3">
        <f t="shared" si="6"/>
        <v>491747746.93790424</v>
      </c>
      <c r="J16" s="6">
        <f t="shared" si="7"/>
        <v>6.8864158159904765E-3</v>
      </c>
    </row>
    <row r="17" spans="1:10" x14ac:dyDescent="0.25">
      <c r="A17">
        <v>32</v>
      </c>
      <c r="B17" s="1">
        <v>2895432660</v>
      </c>
      <c r="C17">
        <f t="shared" si="0"/>
        <v>2895432664</v>
      </c>
      <c r="D17">
        <f t="shared" si="8"/>
        <v>7217028161.3777523</v>
      </c>
      <c r="E17" s="2">
        <f t="shared" si="1"/>
        <v>0.40119459080055098</v>
      </c>
      <c r="F17" s="4">
        <f t="shared" si="5"/>
        <v>0.59880540919944902</v>
      </c>
      <c r="G17" s="2">
        <f t="shared" si="2"/>
        <v>0.40224286017191702</v>
      </c>
      <c r="H17" s="7">
        <f t="shared" si="3"/>
        <v>1.0482693713660396E-3</v>
      </c>
      <c r="I17" s="3">
        <f t="shared" si="6"/>
        <v>2902998051.5738587</v>
      </c>
      <c r="J17" s="6">
        <f t="shared" si="7"/>
        <v>2.6128708425423586E-3</v>
      </c>
    </row>
    <row r="18" spans="1:10" x14ac:dyDescent="0.25">
      <c r="A18">
        <v>34</v>
      </c>
      <c r="B18" s="1">
        <v>17332874364</v>
      </c>
      <c r="C18">
        <f t="shared" si="0"/>
        <v>17332874368</v>
      </c>
      <c r="D18">
        <f t="shared" si="8"/>
        <v>45411103456.38839</v>
      </c>
      <c r="E18" s="2">
        <f t="shared" si="1"/>
        <v>0.38168802439795435</v>
      </c>
      <c r="F18" s="4">
        <f t="shared" si="5"/>
        <v>0.61831197560204565</v>
      </c>
      <c r="G18" s="2">
        <f t="shared" si="2"/>
        <v>0.38104982555684286</v>
      </c>
      <c r="H18" s="7">
        <f t="shared" si="3"/>
        <v>6.381988411114925E-4</v>
      </c>
      <c r="I18" s="3">
        <f t="shared" si="6"/>
        <v>17303893052.400539</v>
      </c>
      <c r="J18" s="6">
        <f t="shared" si="7"/>
        <v>-1.6720430201498937E-3</v>
      </c>
    </row>
    <row r="19" spans="1:10" x14ac:dyDescent="0.25">
      <c r="A19">
        <v>36</v>
      </c>
      <c r="B19" s="1">
        <v>104653427012</v>
      </c>
      <c r="C19">
        <f t="shared" si="0"/>
        <v>104653427016</v>
      </c>
      <c r="D19">
        <f t="shared" si="8"/>
        <v>285736493057.15448</v>
      </c>
      <c r="E19" s="2">
        <f t="shared" si="1"/>
        <v>0.36625852684160537</v>
      </c>
      <c r="F19" s="4">
        <f t="shared" si="5"/>
        <v>0.63374147315839457</v>
      </c>
      <c r="G19" s="2">
        <f t="shared" si="2"/>
        <v>0.36437130668910722</v>
      </c>
      <c r="H19" s="7">
        <f t="shared" si="3"/>
        <v>1.887220152498148E-3</v>
      </c>
      <c r="I19" s="3">
        <f t="shared" si="6"/>
        <v>104114179345.9984</v>
      </c>
      <c r="J19" s="6">
        <f t="shared" si="7"/>
        <v>-5.1526995474288073E-3</v>
      </c>
    </row>
    <row r="20" spans="1:10" x14ac:dyDescent="0.25">
      <c r="A20">
        <v>38</v>
      </c>
      <c r="B20" s="1">
        <v>636737003384</v>
      </c>
      <c r="C20">
        <f t="shared" si="0"/>
        <v>636737003388</v>
      </c>
      <c r="D20">
        <f t="shared" si="8"/>
        <v>1797915867492.8826</v>
      </c>
      <c r="E20" s="2">
        <f t="shared" si="1"/>
        <v>0.35415283601223385</v>
      </c>
      <c r="F20" s="4">
        <f t="shared" si="5"/>
        <v>0.64584716398776609</v>
      </c>
      <c r="G20" s="2">
        <f t="shared" si="2"/>
        <v>0.35152533464209457</v>
      </c>
      <c r="H20" s="7">
        <f t="shared" si="3"/>
        <v>2.6275013701392846E-3</v>
      </c>
      <c r="I20" s="3">
        <f t="shared" si="6"/>
        <v>632012976980.76733</v>
      </c>
      <c r="J20" s="6">
        <f t="shared" si="7"/>
        <v>-7.4191171207679263E-3</v>
      </c>
    </row>
    <row r="21" spans="1:10" x14ac:dyDescent="0.25">
      <c r="A21">
        <v>40</v>
      </c>
      <c r="B21" s="1">
        <v>3900770002646</v>
      </c>
      <c r="C21">
        <f t="shared" si="0"/>
        <v>3900770002650</v>
      </c>
      <c r="D21">
        <f t="shared" si="8"/>
        <v>11312875831845.893</v>
      </c>
      <c r="E21" s="2">
        <f t="shared" si="1"/>
        <v>0.34480799229363779</v>
      </c>
      <c r="F21" s="4">
        <f t="shared" si="5"/>
        <v>0.65519200770636221</v>
      </c>
      <c r="G21" s="2">
        <f t="shared" si="2"/>
        <v>0.34192299798400017</v>
      </c>
      <c r="H21" s="7">
        <f t="shared" si="3"/>
        <v>2.8849943096376229E-3</v>
      </c>
      <c r="I21" s="3">
        <f t="shared" si="6"/>
        <v>3868132420247.4873</v>
      </c>
      <c r="J21" s="6">
        <f t="shared" si="7"/>
        <v>-8.3669589276921252E-3</v>
      </c>
    </row>
    <row r="22" spans="1:10" x14ac:dyDescent="0.25">
      <c r="A22">
        <v>42</v>
      </c>
      <c r="B22" s="1">
        <v>24045500114388</v>
      </c>
      <c r="C22">
        <f t="shared" si="0"/>
        <v>24045500114392</v>
      </c>
      <c r="D22">
        <f t="shared" si="8"/>
        <v>71183063624231.922</v>
      </c>
      <c r="E22" s="2">
        <f t="shared" si="1"/>
        <v>0.33779805040875627</v>
      </c>
      <c r="F22" s="4">
        <f t="shared" si="5"/>
        <v>0.66220194959124368</v>
      </c>
      <c r="G22" s="2">
        <f t="shared" si="2"/>
        <v>0.33506052597707692</v>
      </c>
      <c r="H22" s="7">
        <f t="shared" si="3"/>
        <v>2.7375244316793501E-3</v>
      </c>
      <c r="I22" s="3">
        <f t="shared" si="6"/>
        <v>23850634738596.879</v>
      </c>
      <c r="J22" s="6">
        <f t="shared" si="7"/>
        <v>-8.1040267353191808E-3</v>
      </c>
    </row>
    <row r="23" spans="1:10" x14ac:dyDescent="0.25">
      <c r="A23">
        <v>44</v>
      </c>
      <c r="B23" s="1">
        <v>149059814328236</v>
      </c>
      <c r="C23">
        <f t="shared" si="0"/>
        <v>149059814328240</v>
      </c>
      <c r="D23">
        <f t="shared" si="8"/>
        <v>447899245271280.56</v>
      </c>
      <c r="E23" s="2">
        <f t="shared" si="1"/>
        <v>0.33279764568023434</v>
      </c>
      <c r="F23" s="4">
        <f t="shared" si="5"/>
        <v>0.6672023543197656</v>
      </c>
      <c r="G23" s="2">
        <f t="shared" si="2"/>
        <v>0.33051172810836293</v>
      </c>
      <c r="H23" s="7">
        <f t="shared" si="3"/>
        <v>2.2859175718714098E-3</v>
      </c>
      <c r="I23" s="3">
        <f t="shared" si="6"/>
        <v>148035953573044.44</v>
      </c>
      <c r="J23" s="6">
        <f t="shared" si="7"/>
        <v>-6.8687912956671981E-3</v>
      </c>
    </row>
    <row r="24" spans="1:10" x14ac:dyDescent="0.25">
      <c r="A24">
        <v>46</v>
      </c>
      <c r="B24" s="1">
        <v>928782423033008</v>
      </c>
      <c r="C24">
        <f t="shared" si="0"/>
        <v>928782423033012</v>
      </c>
      <c r="D24">
        <f t="shared" si="8"/>
        <v>2818279007680844.5</v>
      </c>
      <c r="E24" s="2">
        <f t="shared" si="1"/>
        <v>0.32955659127493592</v>
      </c>
      <c r="F24" s="4">
        <f t="shared" si="5"/>
        <v>0.67044340872506414</v>
      </c>
      <c r="G24" s="2">
        <f t="shared" si="2"/>
        <v>0.32792078995186147</v>
      </c>
      <c r="H24" s="7">
        <f t="shared" si="3"/>
        <v>1.6358013230744484E-3</v>
      </c>
      <c r="I24" s="3">
        <f t="shared" si="6"/>
        <v>924172278503452.75</v>
      </c>
      <c r="J24" s="6">
        <f t="shared" si="7"/>
        <v>-4.963643168978682E-3</v>
      </c>
    </row>
    <row r="25" spans="1:10" x14ac:dyDescent="0.25">
      <c r="A25">
        <v>48</v>
      </c>
      <c r="B25" s="1">
        <v>5814401613289290</v>
      </c>
      <c r="C25">
        <f t="shared" si="0"/>
        <v>5814401613289294</v>
      </c>
      <c r="D25">
        <f t="shared" si="8"/>
        <v>1.7733221587198358E+16</v>
      </c>
      <c r="E25" s="2">
        <f t="shared" si="1"/>
        <v>0.32788185636200001</v>
      </c>
      <c r="F25" s="4">
        <f t="shared" si="5"/>
        <v>0.67211814363799993</v>
      </c>
      <c r="G25" s="2">
        <f t="shared" si="2"/>
        <v>0.32699542536224468</v>
      </c>
      <c r="H25" s="7">
        <f t="shared" si="3"/>
        <v>8.8643099975532769E-4</v>
      </c>
      <c r="I25" s="3">
        <f t="shared" si="6"/>
        <v>5798682335948869</v>
      </c>
      <c r="J25" s="6">
        <f t="shared" si="7"/>
        <v>-2.703507323005172E-3</v>
      </c>
    </row>
    <row r="26" spans="1:10" x14ac:dyDescent="0.25">
      <c r="A26">
        <v>50</v>
      </c>
      <c r="B26" s="1">
        <v>3.6556766640745904E+16</v>
      </c>
      <c r="C26">
        <f t="shared" si="0"/>
        <v>3.6556766640745904E+16</v>
      </c>
      <c r="D26">
        <f t="shared" si="8"/>
        <v>1.1158126892463078E+17</v>
      </c>
      <c r="E26" s="2">
        <f t="shared" si="1"/>
        <v>0.32762458245065051</v>
      </c>
      <c r="F26" s="4">
        <f t="shared" si="5"/>
        <v>0.67237541754934949</v>
      </c>
      <c r="G26" s="2">
        <f t="shared" si="2"/>
        <v>0.327500385</v>
      </c>
      <c r="H26" s="7">
        <f t="shared" si="3"/>
        <v>1.2419745065050947E-4</v>
      </c>
      <c r="I26" s="3">
        <f t="shared" si="6"/>
        <v>3.654290853160512E+16</v>
      </c>
      <c r="J26" s="6">
        <f t="shared" si="7"/>
        <v>-3.7908465146740955E-4</v>
      </c>
    </row>
    <row r="27" spans="1:10" x14ac:dyDescent="0.25">
      <c r="A27">
        <v>52</v>
      </c>
      <c r="B27" s="1">
        <v>2.3075749273744899E+17</v>
      </c>
      <c r="C27">
        <f t="shared" si="0"/>
        <v>2.3075749273744899E+17</v>
      </c>
      <c r="D27">
        <f t="shared" si="8"/>
        <v>7.0209349799241421E+17</v>
      </c>
      <c r="E27" s="2">
        <f t="shared" si="1"/>
        <v>0.32867060213103161</v>
      </c>
      <c r="F27" s="4">
        <f t="shared" si="5"/>
        <v>0.67132939786896839</v>
      </c>
      <c r="G27" s="2">
        <f t="shared" si="2"/>
        <v>0.32925132118806166</v>
      </c>
      <c r="H27" s="7">
        <f t="shared" si="3"/>
        <v>5.8071905703005466E-4</v>
      </c>
      <c r="I27" s="3">
        <f t="shared" si="6"/>
        <v>2.3116521181155011E+17</v>
      </c>
      <c r="J27" s="6">
        <f t="shared" si="7"/>
        <v>1.7668725260635565E-3</v>
      </c>
    </row>
    <row r="28" spans="1:10" x14ac:dyDescent="0.25">
      <c r="A28">
        <v>54</v>
      </c>
      <c r="B28" s="1">
        <v>1.46197266285087E+18</v>
      </c>
      <c r="C28">
        <f t="shared" si="0"/>
        <v>1.46197266285087E+18</v>
      </c>
      <c r="D28">
        <f t="shared" si="8"/>
        <v>4.417724271052949E+18</v>
      </c>
      <c r="E28" s="2">
        <f t="shared" si="1"/>
        <v>0.33093343385652585</v>
      </c>
      <c r="F28" s="4">
        <f t="shared" si="5"/>
        <v>0.66906656614347415</v>
      </c>
      <c r="G28" s="2">
        <f t="shared" si="2"/>
        <v>0.33210900909994523</v>
      </c>
      <c r="H28" s="7">
        <f t="shared" si="3"/>
        <v>1.17557524341938E-3</v>
      </c>
      <c r="I28" s="3">
        <f t="shared" si="6"/>
        <v>1.4671660301361728E+18</v>
      </c>
      <c r="J28" s="6">
        <f t="shared" si="7"/>
        <v>3.5523012278324551E-3</v>
      </c>
    </row>
    <row r="29" spans="1:10" x14ac:dyDescent="0.25">
      <c r="A29">
        <v>56</v>
      </c>
      <c r="B29" s="1">
        <v>9.2939934287919002E+18</v>
      </c>
      <c r="C29">
        <f t="shared" si="0"/>
        <v>9.2939934287919002E+18</v>
      </c>
      <c r="D29">
        <f t="shared" si="8"/>
        <v>2.7797277415124521E+19</v>
      </c>
      <c r="E29" s="2">
        <f t="shared" si="1"/>
        <v>0.33434905476516313</v>
      </c>
      <c r="F29" s="4">
        <f t="shared" si="5"/>
        <v>0.66565094523483692</v>
      </c>
      <c r="G29" s="2">
        <f t="shared" si="2"/>
        <v>0.33597392427932027</v>
      </c>
      <c r="H29" s="7">
        <f t="shared" si="3"/>
        <v>1.6248695141571345E-3</v>
      </c>
      <c r="I29" s="3">
        <f t="shared" si="6"/>
        <v>9.3391603774403052E+18</v>
      </c>
      <c r="J29" s="6">
        <f t="shared" si="7"/>
        <v>4.8597999336303932E-3</v>
      </c>
    </row>
    <row r="30" spans="1:10" x14ac:dyDescent="0.25">
      <c r="A30">
        <v>58</v>
      </c>
      <c r="B30" s="1">
        <v>5.9270905595010597E+19</v>
      </c>
      <c r="C30">
        <f t="shared" si="0"/>
        <v>5.9270905595010597E+19</v>
      </c>
      <c r="D30">
        <f t="shared" si="8"/>
        <v>1.7490648675301419E+20</v>
      </c>
      <c r="E30" s="2">
        <f t="shared" si="1"/>
        <v>0.33887196921808377</v>
      </c>
      <c r="F30" s="4">
        <f t="shared" si="5"/>
        <v>0.66112803078191629</v>
      </c>
      <c r="G30" s="2">
        <f t="shared" si="2"/>
        <v>0.34078117649110018</v>
      </c>
      <c r="H30" s="7">
        <f t="shared" si="3"/>
        <v>1.9092072730164111E-3</v>
      </c>
      <c r="I30" s="3">
        <f t="shared" si="6"/>
        <v>5.9604838331617206E+19</v>
      </c>
      <c r="J30" s="6">
        <f t="shared" si="7"/>
        <v>5.6340076679159967E-3</v>
      </c>
    </row>
    <row r="31" spans="1:10" x14ac:dyDescent="0.25">
      <c r="A31">
        <v>60</v>
      </c>
      <c r="B31" s="1">
        <v>3.7910873779328903E+20</v>
      </c>
      <c r="C31">
        <f t="shared" si="0"/>
        <v>3.7910873779328903E+20</v>
      </c>
      <c r="D31">
        <f t="shared" si="8"/>
        <v>1.1005494765338718E+21</v>
      </c>
      <c r="E31" s="2">
        <f t="shared" si="1"/>
        <v>0.34447223489422207</v>
      </c>
      <c r="F31" s="4">
        <f t="shared" si="5"/>
        <v>0.65552776510577793</v>
      </c>
      <c r="G31" s="2">
        <f t="shared" si="2"/>
        <v>0.34649579990399948</v>
      </c>
      <c r="H31" s="7">
        <f t="shared" si="3"/>
        <v>2.0235650097774061E-3</v>
      </c>
      <c r="I31" s="3">
        <f t="shared" si="6"/>
        <v>3.813357712055318E+20</v>
      </c>
      <c r="J31" s="6">
        <f t="shared" si="7"/>
        <v>5.8743921999948601E-3</v>
      </c>
    </row>
    <row r="32" spans="1:10" x14ac:dyDescent="0.25">
      <c r="A32">
        <v>62</v>
      </c>
      <c r="B32" s="1">
        <v>2.4315607740796198E+21</v>
      </c>
      <c r="C32">
        <f t="shared" si="0"/>
        <v>2.4315607740796198E+21</v>
      </c>
      <c r="D32">
        <f t="shared" si="8"/>
        <v>6.9248955415206455E+21</v>
      </c>
      <c r="E32" s="2">
        <f t="shared" si="1"/>
        <v>0.35113320619789029</v>
      </c>
      <c r="F32" s="4">
        <f t="shared" si="5"/>
        <v>0.64886679380210976</v>
      </c>
      <c r="G32" s="2">
        <f t="shared" si="2"/>
        <v>0.35310839960455231</v>
      </c>
      <c r="H32" s="7">
        <f t="shared" si="3"/>
        <v>1.9751934066620236E-3</v>
      </c>
      <c r="I32" s="3">
        <f t="shared" si="6"/>
        <v>2.4452387820950546E+21</v>
      </c>
      <c r="J32" s="6">
        <f t="shared" si="7"/>
        <v>5.6251968534950514E-3</v>
      </c>
    </row>
    <row r="33" spans="1:10" x14ac:dyDescent="0.25">
      <c r="A33">
        <v>64</v>
      </c>
      <c r="B33" s="1">
        <v>1.56361424104566E+22</v>
      </c>
      <c r="C33">
        <f t="shared" si="0"/>
        <v>1.56361424104566E+22</v>
      </c>
      <c r="D33">
        <f t="shared" si="8"/>
        <v>4.3572941774505153E+22</v>
      </c>
      <c r="E33" s="2">
        <f t="shared" si="1"/>
        <v>0.35884982224462569</v>
      </c>
      <c r="F33" s="4">
        <f t="shared" si="5"/>
        <v>0.64115017775537431</v>
      </c>
      <c r="G33" s="2">
        <f t="shared" si="2"/>
        <v>0.36063115444263216</v>
      </c>
      <c r="H33" s="7">
        <f t="shared" si="3"/>
        <v>1.7813321980064689E-3</v>
      </c>
      <c r="I33" s="3">
        <f t="shared" si="6"/>
        <v>1.5713760294601388E+22</v>
      </c>
      <c r="J33" s="6">
        <f t="shared" si="7"/>
        <v>4.9640046826946449E-3</v>
      </c>
    </row>
    <row r="34" spans="1:10" x14ac:dyDescent="0.25">
      <c r="A34">
        <v>66</v>
      </c>
      <c r="B34" s="1">
        <v>1.0079252102645599E+23</v>
      </c>
      <c r="C34">
        <f t="shared" si="0"/>
        <v>1.0079252102645599E+23</v>
      </c>
      <c r="D34">
        <f t="shared" si="8"/>
        <v>2.7417038184918243E+23</v>
      </c>
      <c r="E34" s="2">
        <f t="shared" si="1"/>
        <v>0.36762731388651837</v>
      </c>
      <c r="F34" s="4">
        <f t="shared" si="5"/>
        <v>0.63237268611348163</v>
      </c>
      <c r="G34" s="2">
        <f t="shared" si="2"/>
        <v>0.36909417620844343</v>
      </c>
      <c r="H34" s="7">
        <f t="shared" si="3"/>
        <v>1.4668623219250554E-3</v>
      </c>
      <c r="I34" s="3">
        <f t="shared" si="6"/>
        <v>1.0119469122937835E+23</v>
      </c>
      <c r="J34" s="6">
        <f t="shared" si="7"/>
        <v>3.9900798077745492E-3</v>
      </c>
    </row>
    <row r="35" spans="1:10" x14ac:dyDescent="0.25">
      <c r="A35">
        <v>68</v>
      </c>
      <c r="B35" s="1">
        <v>6.5120602772760698E+23</v>
      </c>
      <c r="C35">
        <f t="shared" si="0"/>
        <v>6.5120602772760698E+23</v>
      </c>
      <c r="D35">
        <f t="shared" si="8"/>
        <v>1.7251393920643808E+24</v>
      </c>
      <c r="E35" s="2">
        <f t="shared" si="1"/>
        <v>0.37748023766841476</v>
      </c>
      <c r="F35" s="4">
        <f t="shared" si="5"/>
        <v>0.62251976233158524</v>
      </c>
      <c r="G35" s="2">
        <f t="shared" si="2"/>
        <v>0.37854222514098401</v>
      </c>
      <c r="H35" s="7">
        <f t="shared" si="3"/>
        <v>1.061987472569248E-3</v>
      </c>
      <c r="I35" s="3">
        <f t="shared" si="6"/>
        <v>6.5303810415041513E+23</v>
      </c>
      <c r="J35" s="6">
        <f t="shared" si="7"/>
        <v>2.813359128755577E-3</v>
      </c>
    </row>
    <row r="36" spans="1:10" x14ac:dyDescent="0.25">
      <c r="A36">
        <v>70</v>
      </c>
      <c r="B36" s="1">
        <v>4.2164076184704202E+24</v>
      </c>
      <c r="C36">
        <f t="shared" si="0"/>
        <v>4.2164076184704202E+24</v>
      </c>
      <c r="D36">
        <f t="shared" si="8"/>
        <v>1.0854950494577338E+25</v>
      </c>
      <c r="E36" s="2">
        <f t="shared" si="1"/>
        <v>0.3884317685812344</v>
      </c>
      <c r="F36" s="4">
        <f t="shared" si="5"/>
        <v>0.6115682314187656</v>
      </c>
      <c r="G36" s="2">
        <f t="shared" si="2"/>
        <v>0.38903178176800379</v>
      </c>
      <c r="H36" s="7">
        <f t="shared" si="3"/>
        <v>6.0001318676938808E-4</v>
      </c>
      <c r="I36" s="3">
        <f t="shared" si="6"/>
        <v>4.2229207319088955E+24</v>
      </c>
      <c r="J36" s="6">
        <f t="shared" si="7"/>
        <v>1.5447067807068393E-3</v>
      </c>
    </row>
    <row r="37" spans="1:10" x14ac:dyDescent="0.25">
      <c r="A37">
        <v>72</v>
      </c>
      <c r="B37" s="1">
        <v>2.73557318016397E+25</v>
      </c>
      <c r="C37">
        <f t="shared" si="0"/>
        <v>2.73557318016397E+25</v>
      </c>
      <c r="D37">
        <f t="shared" si="8"/>
        <v>6.8301698275363668E+25</v>
      </c>
      <c r="E37" s="2">
        <f t="shared" si="1"/>
        <v>0.40051320087756698</v>
      </c>
      <c r="F37" s="4">
        <f t="shared" si="5"/>
        <v>0.59948679912243308</v>
      </c>
      <c r="G37" s="2">
        <f t="shared" si="2"/>
        <v>0.40062847507742516</v>
      </c>
      <c r="H37" s="7">
        <f t="shared" si="3"/>
        <v>1.152741998581841E-4</v>
      </c>
      <c r="I37" s="3">
        <f t="shared" si="6"/>
        <v>2.7363605225257346E+25</v>
      </c>
      <c r="J37" s="6">
        <f t="shared" si="7"/>
        <v>2.8781623078977248E-4</v>
      </c>
    </row>
    <row r="38" spans="1:10" x14ac:dyDescent="0.25">
      <c r="A38">
        <v>74</v>
      </c>
      <c r="B38" s="1">
        <v>1.77822806050324E+26</v>
      </c>
      <c r="C38">
        <f t="shared" si="0"/>
        <v>1.77822806050324E+26</v>
      </c>
      <c r="D38">
        <f t="shared" si="8"/>
        <v>4.2976907076907529E+26</v>
      </c>
      <c r="E38" s="2">
        <f t="shared" si="1"/>
        <v>0.41376361898753816</v>
      </c>
      <c r="F38" s="4">
        <f t="shared" si="5"/>
        <v>0.58623638101246178</v>
      </c>
      <c r="G38" s="2">
        <f t="shared" si="2"/>
        <v>0.41340486702026302</v>
      </c>
      <c r="H38" s="7">
        <f t="shared" si="3"/>
        <v>3.5875196727513936E-4</v>
      </c>
      <c r="I38" s="3">
        <f t="shared" si="6"/>
        <v>1.7766862555071159E+26</v>
      </c>
      <c r="J38" s="6">
        <f t="shared" si="7"/>
        <v>-8.6704570148765647E-4</v>
      </c>
    </row>
    <row r="39" spans="1:10" x14ac:dyDescent="0.25">
      <c r="A39">
        <v>76</v>
      </c>
      <c r="B39" s="1">
        <v>1.15801879267619E+27</v>
      </c>
      <c r="C39">
        <f t="shared" si="0"/>
        <v>1.15801879267619E+27</v>
      </c>
      <c r="D39">
        <f t="shared" si="8"/>
        <v>2.7042000250868723E+27</v>
      </c>
      <c r="E39" s="2">
        <f t="shared" si="1"/>
        <v>0.42822971005593002</v>
      </c>
      <c r="F39" s="4">
        <f t="shared" si="5"/>
        <v>0.57177028994406998</v>
      </c>
      <c r="G39" s="2">
        <f t="shared" si="2"/>
        <v>0.42743859334498735</v>
      </c>
      <c r="H39" s="7">
        <f t="shared" si="3"/>
        <v>7.9111671094267422E-4</v>
      </c>
      <c r="I39" s="3">
        <f t="shared" si="6"/>
        <v>1.1558794548466123E+27</v>
      </c>
      <c r="J39" s="6">
        <f t="shared" si="7"/>
        <v>-1.8474120136113825E-3</v>
      </c>
    </row>
    <row r="40" spans="1:10" x14ac:dyDescent="0.25">
      <c r="A40">
        <v>78</v>
      </c>
      <c r="B40" s="1">
        <v>7.5542592146948899E+27</v>
      </c>
      <c r="C40">
        <f t="shared" si="0"/>
        <v>7.5542592146948899E+27</v>
      </c>
      <c r="D40">
        <f t="shared" si="8"/>
        <v>1.7015411934120126E+28</v>
      </c>
      <c r="E40" s="2">
        <f t="shared" si="1"/>
        <v>0.44396569674265274</v>
      </c>
      <c r="F40" s="4">
        <f t="shared" si="5"/>
        <v>0.55603430325734726</v>
      </c>
      <c r="G40" s="2">
        <f t="shared" si="2"/>
        <v>0.4428108607633976</v>
      </c>
      <c r="H40" s="7">
        <f t="shared" si="3"/>
        <v>1.1548359792551421E-3</v>
      </c>
      <c r="I40" s="3">
        <f t="shared" si="6"/>
        <v>7.5346092047915206E+27</v>
      </c>
      <c r="J40" s="6">
        <f t="shared" si="7"/>
        <v>-2.6011829015802901E-3</v>
      </c>
    </row>
    <row r="41" spans="1:10" x14ac:dyDescent="0.25">
      <c r="A41">
        <v>80</v>
      </c>
      <c r="B41" s="1">
        <v>4.9360379260931598E+28</v>
      </c>
      <c r="C41">
        <f t="shared" si="0"/>
        <v>4.9360379260931598E+28</v>
      </c>
      <c r="D41">
        <f t="shared" ref="D41:D66" si="9">$K$2*EXP($L$2*A41)</f>
        <v>1.0706465520371283E+29</v>
      </c>
      <c r="E41" s="2">
        <f t="shared" si="1"/>
        <v>0.46103337433827424</v>
      </c>
      <c r="F41" s="4">
        <f t="shared" si="5"/>
        <v>0.53896662566172582</v>
      </c>
      <c r="G41" s="2">
        <f t="shared" si="2"/>
        <v>0.45960530044800185</v>
      </c>
      <c r="H41" s="7">
        <f t="shared" si="3"/>
        <v>1.4280738902723855E-3</v>
      </c>
      <c r="I41" s="3">
        <f t="shared" si="6"/>
        <v>4.9207483022264165E+28</v>
      </c>
      <c r="J41" s="6">
        <f t="shared" si="7"/>
        <v>-3.0975499166889797E-3</v>
      </c>
    </row>
    <row r="42" spans="1:10" x14ac:dyDescent="0.25">
      <c r="A42">
        <v>82</v>
      </c>
      <c r="B42" s="1">
        <v>3.2302818595118697E+29</v>
      </c>
      <c r="C42">
        <f t="shared" si="0"/>
        <v>3.2302818595118697E+29</v>
      </c>
      <c r="D42">
        <f t="shared" si="9"/>
        <v>6.7367398675221467E+29</v>
      </c>
      <c r="E42" s="2">
        <f t="shared" si="1"/>
        <v>0.47950224040638306</v>
      </c>
      <c r="F42" s="4">
        <f t="shared" si="5"/>
        <v>0.52049775959361688</v>
      </c>
      <c r="G42" s="2">
        <f t="shared" si="2"/>
        <v>0.47790717786076753</v>
      </c>
      <c r="H42" s="7">
        <f t="shared" si="3"/>
        <v>1.5950625456155332E-3</v>
      </c>
      <c r="I42" s="3">
        <f t="shared" si="6"/>
        <v>3.2195363380696297E+29</v>
      </c>
      <c r="J42" s="6">
        <f t="shared" si="7"/>
        <v>-3.3264965441324179E-3</v>
      </c>
    </row>
    <row r="43" spans="1:10" x14ac:dyDescent="0.25">
      <c r="A43">
        <v>84</v>
      </c>
      <c r="B43" s="1">
        <v>2.1171186447444199E+30</v>
      </c>
      <c r="C43">
        <f t="shared" si="0"/>
        <v>2.1171186447444199E+30</v>
      </c>
      <c r="D43">
        <f t="shared" si="9"/>
        <v>4.2389025543779851E+30</v>
      </c>
      <c r="E43" s="2">
        <f t="shared" si="1"/>
        <v>0.49944970840573738</v>
      </c>
      <c r="F43" s="4">
        <f t="shared" si="5"/>
        <v>0.50055029159426256</v>
      </c>
      <c r="G43" s="2">
        <f t="shared" si="2"/>
        <v>0.49780295891347093</v>
      </c>
      <c r="H43" s="7">
        <f t="shared" si="3"/>
        <v>1.6467494922664527E-3</v>
      </c>
      <c r="I43" s="3">
        <f t="shared" si="6"/>
        <v>2.110138234115231E+30</v>
      </c>
      <c r="J43" s="6">
        <f t="shared" si="7"/>
        <v>-3.297127747902695E-3</v>
      </c>
    </row>
    <row r="44" spans="1:10" x14ac:dyDescent="0.25">
      <c r="A44">
        <v>86</v>
      </c>
      <c r="B44" s="1">
        <v>1.38951306126928E+31</v>
      </c>
      <c r="C44">
        <f t="shared" si="0"/>
        <v>1.38951306126928E+31</v>
      </c>
      <c r="D44">
        <f t="shared" si="9"/>
        <v>2.6672092464394674E+31</v>
      </c>
      <c r="E44" s="2">
        <f t="shared" si="1"/>
        <v>0.52096139930685226</v>
      </c>
      <c r="F44" s="4">
        <f t="shared" si="5"/>
        <v>0.47903860069314774</v>
      </c>
      <c r="G44" s="2">
        <f t="shared" si="2"/>
        <v>0.51938023245952314</v>
      </c>
      <c r="H44" s="7">
        <f t="shared" si="3"/>
        <v>1.5811668473291185E-3</v>
      </c>
      <c r="I44" s="3">
        <f t="shared" si="6"/>
        <v>1.3852957584339201E+31</v>
      </c>
      <c r="J44" s="6">
        <f t="shared" si="7"/>
        <v>-3.0350940577035246E-3</v>
      </c>
    </row>
    <row r="45" spans="1:10" x14ac:dyDescent="0.25">
      <c r="A45">
        <v>88</v>
      </c>
      <c r="B45" s="1">
        <v>9.1319729650588794E+31</v>
      </c>
      <c r="C45">
        <f t="shared" si="0"/>
        <v>9.1319729650588794E+31</v>
      </c>
      <c r="D45">
        <f t="shared" si="9"/>
        <v>1.6782657947502872E+32</v>
      </c>
      <c r="E45" s="2">
        <f t="shared" si="1"/>
        <v>0.54413150727520165</v>
      </c>
      <c r="F45" s="4">
        <f t="shared" si="5"/>
        <v>0.45586849272479835</v>
      </c>
      <c r="G45" s="2">
        <f t="shared" si="2"/>
        <v>0.54272798911709641</v>
      </c>
      <c r="H45" s="7">
        <f t="shared" si="3"/>
        <v>1.4035181581052436E-3</v>
      </c>
      <c r="I45" s="3">
        <f t="shared" si="6"/>
        <v>9.1084181998882909E+31</v>
      </c>
      <c r="J45" s="6">
        <f t="shared" si="7"/>
        <v>-2.5793730731260567E-3</v>
      </c>
    </row>
    <row r="46" spans="1:10" x14ac:dyDescent="0.25">
      <c r="A46">
        <v>90</v>
      </c>
      <c r="B46" s="1">
        <v>6.0093144275755501E+32</v>
      </c>
      <c r="C46">
        <f t="shared" si="0"/>
        <v>6.0093144275755501E+32</v>
      </c>
      <c r="D46">
        <f t="shared" si="9"/>
        <v>1.0560011673582565E+33</v>
      </c>
      <c r="E46" s="2">
        <f t="shared" si="1"/>
        <v>0.569063237175082</v>
      </c>
      <c r="F46" s="4">
        <f t="shared" si="5"/>
        <v>0.430936762824918</v>
      </c>
      <c r="G46" s="2">
        <f t="shared" si="2"/>
        <v>0.56793725642399862</v>
      </c>
      <c r="H46" s="7">
        <f t="shared" si="3"/>
        <v>1.1259807510833886E-3</v>
      </c>
      <c r="I46" s="3">
        <f t="shared" si="6"/>
        <v>5.9974240576998799E+32</v>
      </c>
      <c r="J46" s="6">
        <f t="shared" si="7"/>
        <v>-1.9786566369547343E-3</v>
      </c>
    </row>
    <row r="47" spans="1:10" x14ac:dyDescent="0.25">
      <c r="A47">
        <v>92</v>
      </c>
      <c r="B47" s="1">
        <v>3.9593060494397603E+33</v>
      </c>
      <c r="C47">
        <f t="shared" si="0"/>
        <v>3.9593060494397603E+33</v>
      </c>
      <c r="D47">
        <f t="shared" si="9"/>
        <v>6.6445879368465844E+33</v>
      </c>
      <c r="E47" s="2">
        <f t="shared" si="1"/>
        <v>0.59586931305160573</v>
      </c>
      <c r="F47" s="4">
        <f t="shared" si="5"/>
        <v>0.40413068694839427</v>
      </c>
      <c r="G47" s="2">
        <f t="shared" si="2"/>
        <v>0.59510209032384997</v>
      </c>
      <c r="H47" s="7">
        <f t="shared" si="3"/>
        <v>7.672227277557564E-4</v>
      </c>
      <c r="I47" s="3">
        <f t="shared" si="6"/>
        <v>3.9542081705580398E+33</v>
      </c>
      <c r="J47" s="6">
        <f t="shared" si="7"/>
        <v>-1.2875687855556928E-3</v>
      </c>
    </row>
    <row r="48" spans="1:10" x14ac:dyDescent="0.25">
      <c r="A48">
        <v>94</v>
      </c>
      <c r="B48" s="1">
        <v>2.6117050944268502E+34</v>
      </c>
      <c r="C48">
        <f t="shared" si="0"/>
        <v>2.6117050944268502E+34</v>
      </c>
      <c r="D48">
        <f t="shared" si="9"/>
        <v>4.1809185647906325E+34</v>
      </c>
      <c r="E48" s="2">
        <f t="shared" si="1"/>
        <v>0.624672557944844</v>
      </c>
      <c r="F48" s="4">
        <f t="shared" si="5"/>
        <v>0.375327442055156</v>
      </c>
      <c r="G48" s="2">
        <f t="shared" si="2"/>
        <v>0.62432092298371833</v>
      </c>
      <c r="H48" s="7">
        <f t="shared" si="3"/>
        <v>3.5163496112566861E-4</v>
      </c>
      <c r="I48" s="3">
        <f t="shared" si="6"/>
        <v>2.6102349372898506E+34</v>
      </c>
      <c r="J48" s="6">
        <f t="shared" si="7"/>
        <v>-5.6291085089843484E-4</v>
      </c>
    </row>
    <row r="49" spans="1:10" x14ac:dyDescent="0.25">
      <c r="A49">
        <v>96</v>
      </c>
      <c r="B49" s="1">
        <v>1.72472018113289E+35</v>
      </c>
      <c r="C49">
        <f t="shared" si="0"/>
        <v>1.72472018113289E+35</v>
      </c>
      <c r="D49">
        <f t="shared" si="9"/>
        <v>2.6307244650157694E+35</v>
      </c>
      <c r="E49" s="2">
        <f t="shared" si="1"/>
        <v>0.65560654643569882</v>
      </c>
      <c r="F49" s="4">
        <f t="shared" si="5"/>
        <v>0.34439345356430118</v>
      </c>
      <c r="G49" s="2">
        <f t="shared" si="2"/>
        <v>0.65569826694338529</v>
      </c>
      <c r="H49" s="7">
        <f t="shared" si="3"/>
        <v>9.172050768646578E-5</v>
      </c>
      <c r="I49" s="3">
        <f t="shared" si="6"/>
        <v>1.7249614725164044E+35</v>
      </c>
      <c r="J49" s="6">
        <f t="shared" si="7"/>
        <v>1.3990175690747897E-4</v>
      </c>
    </row>
    <row r="50" spans="1:10" x14ac:dyDescent="0.25">
      <c r="A50">
        <v>98</v>
      </c>
      <c r="B50" s="1">
        <v>1.14020372293803E+36</v>
      </c>
      <c r="C50">
        <f t="shared" si="0"/>
        <v>1.14020372293803E+36</v>
      </c>
      <c r="D50">
        <f t="shared" si="9"/>
        <v>1.6553087804950044E+36</v>
      </c>
      <c r="E50" s="2">
        <f t="shared" si="1"/>
        <v>0.68881633225981131</v>
      </c>
      <c r="F50" s="4">
        <f t="shared" si="5"/>
        <v>0.31118366774018869</v>
      </c>
      <c r="G50" s="2">
        <f t="shared" si="2"/>
        <v>0.68934677559595192</v>
      </c>
      <c r="H50" s="7">
        <f t="shared" si="3"/>
        <v>5.304433361406069E-4</v>
      </c>
      <c r="I50" s="3">
        <f t="shared" si="6"/>
        <v>1.1410817704498986E+36</v>
      </c>
      <c r="J50" s="6">
        <f t="shared" si="7"/>
        <v>7.7007949913210361E-4</v>
      </c>
    </row>
    <row r="51" spans="1:10" x14ac:dyDescent="0.25">
      <c r="A51">
        <v>100</v>
      </c>
      <c r="B51" s="1">
        <v>7.5456496774485004E+36</v>
      </c>
      <c r="C51">
        <f t="shared" si="0"/>
        <v>7.5456496774485004E+36</v>
      </c>
      <c r="D51">
        <f t="shared" si="9"/>
        <v>1.0415561170399629E+37</v>
      </c>
      <c r="E51" s="2">
        <f t="shared" si="1"/>
        <v>0.72445925418716395</v>
      </c>
      <c r="F51" s="4">
        <f t="shared" si="5"/>
        <v>0.27554074581283605</v>
      </c>
      <c r="G51" s="2">
        <f t="shared" si="2"/>
        <v>0.72538966000000249</v>
      </c>
      <c r="H51" s="7">
        <f t="shared" si="3"/>
        <v>9.3040581283854173E-4</v>
      </c>
      <c r="I51" s="3">
        <f t="shared" si="6"/>
        <v>7.5553403761054154E+36</v>
      </c>
      <c r="J51" s="6">
        <f t="shared" si="7"/>
        <v>1.2842762480582692E-3</v>
      </c>
    </row>
    <row r="52" spans="1:10" x14ac:dyDescent="0.25">
      <c r="A52">
        <v>102</v>
      </c>
      <c r="B52" s="1">
        <v>4.9985425311177098E+37</v>
      </c>
      <c r="C52">
        <f t="shared" si="0"/>
        <v>4.9985425311177098E+37</v>
      </c>
      <c r="D52">
        <f t="shared" si="9"/>
        <v>6.5536965533339264E+37</v>
      </c>
      <c r="E52" s="2">
        <f t="shared" si="1"/>
        <v>0.76270582417718202</v>
      </c>
      <c r="F52" s="4">
        <f t="shared" si="5"/>
        <v>0.23729417582281798</v>
      </c>
      <c r="G52" s="2">
        <f t="shared" si="2"/>
        <v>0.76396346202315923</v>
      </c>
      <c r="H52" s="7">
        <f t="shared" si="3"/>
        <v>1.2576378459772108E-3</v>
      </c>
      <c r="I52" s="3">
        <f t="shared" si="6"/>
        <v>5.0067847079342326E+37</v>
      </c>
      <c r="J52" s="6">
        <f t="shared" si="7"/>
        <v>1.6489160120600754E-3</v>
      </c>
    </row>
    <row r="53" spans="1:10" x14ac:dyDescent="0.25">
      <c r="A53">
        <v>104</v>
      </c>
      <c r="B53" s="1">
        <v>3.31440783010043E+38</v>
      </c>
      <c r="C53">
        <f t="shared" si="0"/>
        <v>3.31440783010043E+38</v>
      </c>
      <c r="D53">
        <f t="shared" si="9"/>
        <v>4.1237277387650959E+38</v>
      </c>
      <c r="E53" s="2">
        <f t="shared" si="1"/>
        <v>0.80374070260345865</v>
      </c>
      <c r="F53" s="4">
        <f t="shared" si="5"/>
        <v>0.19625929739654135</v>
      </c>
      <c r="G53" s="2">
        <f t="shared" si="2"/>
        <v>0.80522118381721652</v>
      </c>
      <c r="H53" s="7">
        <f t="shared" si="3"/>
        <v>1.4804812137578782E-3</v>
      </c>
      <c r="I53" s="3">
        <f t="shared" si="6"/>
        <v>3.3205129315483239E+38</v>
      </c>
      <c r="J53" s="6">
        <f t="shared" si="7"/>
        <v>1.8419886027449817E-3</v>
      </c>
    </row>
    <row r="54" spans="1:10" x14ac:dyDescent="0.25">
      <c r="A54">
        <v>106</v>
      </c>
      <c r="B54" s="1">
        <v>2.1997255026509699E+39</v>
      </c>
      <c r="C54">
        <f t="shared" si="0"/>
        <v>2.1997255026509699E+39</v>
      </c>
      <c r="D54">
        <f t="shared" si="9"/>
        <v>2.5947387592747219E+39</v>
      </c>
      <c r="E54" s="2">
        <f t="shared" si="1"/>
        <v>0.84776376611641413</v>
      </c>
      <c r="F54" s="4">
        <f t="shared" si="5"/>
        <v>0.15223623388358587</v>
      </c>
      <c r="G54" s="2">
        <f t="shared" si="2"/>
        <v>0.84933577362475843</v>
      </c>
      <c r="H54" s="7">
        <f t="shared" si="3"/>
        <v>1.5720075083442975E-3</v>
      </c>
      <c r="I54" s="3">
        <f t="shared" si="6"/>
        <v>2.2038044514627419E+39</v>
      </c>
      <c r="J54" s="6">
        <f t="shared" si="7"/>
        <v>1.8542990054242203E-3</v>
      </c>
    </row>
    <row r="55" spans="1:10" x14ac:dyDescent="0.25">
      <c r="A55">
        <v>108</v>
      </c>
      <c r="B55" s="1">
        <v>1.4612216410979601E+40</v>
      </c>
      <c r="C55">
        <f t="shared" si="0"/>
        <v>1.4612216410979601E+40</v>
      </c>
      <c r="D55">
        <f t="shared" si="9"/>
        <v>1.6326657954627012E+40</v>
      </c>
      <c r="E55" s="2">
        <f t="shared" si="1"/>
        <v>0.89499127449034754</v>
      </c>
      <c r="F55" s="4">
        <f t="shared" si="5"/>
        <v>0.10500872550965246</v>
      </c>
      <c r="G55" s="2">
        <f t="shared" si="2"/>
        <v>0.89650396791714426</v>
      </c>
      <c r="H55" s="7">
        <f t="shared" si="3"/>
        <v>1.5126934267967185E-3</v>
      </c>
      <c r="I55" s="3">
        <f t="shared" si="6"/>
        <v>1.4636913639149124E+40</v>
      </c>
      <c r="J55" s="6">
        <f t="shared" si="7"/>
        <v>1.690176731229176E-3</v>
      </c>
    </row>
    <row r="56" spans="1:10" x14ac:dyDescent="0.25">
      <c r="A56">
        <v>110</v>
      </c>
      <c r="B56" s="1">
        <v>9.7148177367657802E+40</v>
      </c>
      <c r="C56">
        <f t="shared" si="0"/>
        <v>9.7148177367657802E+40</v>
      </c>
      <c r="D56">
        <f t="shared" si="9"/>
        <v>1.0273086607065365E+41</v>
      </c>
      <c r="E56" s="2">
        <f t="shared" si="1"/>
        <v>0.94565714359736508</v>
      </c>
      <c r="F56" s="4">
        <f t="shared" si="5"/>
        <v>5.434285640263492E-2</v>
      </c>
      <c r="G56" s="2">
        <f t="shared" si="2"/>
        <v>0.94695048986401487</v>
      </c>
      <c r="H56" s="7">
        <f t="shared" si="3"/>
        <v>1.2933462666497864E-3</v>
      </c>
      <c r="I56" s="3">
        <f t="shared" si="6"/>
        <v>9.7281043949759976E+40</v>
      </c>
      <c r="J56" s="6">
        <f t="shared" si="7"/>
        <v>1.3676693243491744E-3</v>
      </c>
    </row>
    <row r="57" spans="1:10" x14ac:dyDescent="0.25">
      <c r="A57">
        <v>112</v>
      </c>
      <c r="B57" s="1">
        <v>6.4641411197577704E+41</v>
      </c>
      <c r="C57">
        <f t="shared" si="0"/>
        <v>6.4641411197577704E+41</v>
      </c>
      <c r="D57">
        <f t="shared" si="9"/>
        <v>6.4640484739472706E+41</v>
      </c>
      <c r="E57" s="2">
        <f t="shared" si="1"/>
        <v>1.0000143324745898</v>
      </c>
      <c r="F57" s="4">
        <f t="shared" si="5"/>
        <v>1.4332474589817679E-5</v>
      </c>
      <c r="G57" s="2">
        <f t="shared" si="2"/>
        <v>1.0009326041343694</v>
      </c>
      <c r="H57" s="7">
        <f t="shared" si="3"/>
        <v>9.1827165977953484E-4</v>
      </c>
      <c r="I57" s="3">
        <f t="shared" si="6"/>
        <v>6.4700768722788379E+41</v>
      </c>
      <c r="J57" s="6">
        <f t="shared" si="7"/>
        <v>9.1825849886295607E-4</v>
      </c>
    </row>
    <row r="58" spans="1:10" x14ac:dyDescent="0.25">
      <c r="A58">
        <v>114</v>
      </c>
      <c r="B58" s="1">
        <v>4.3045917980555697E+42</v>
      </c>
      <c r="C58">
        <f t="shared" si="0"/>
        <v>4.3045917980555697E+42</v>
      </c>
      <c r="D58">
        <f t="shared" si="9"/>
        <v>4.0673192266093561E+42</v>
      </c>
      <c r="E58" s="2">
        <f t="shared" si="1"/>
        <v>1.0583363533144683</v>
      </c>
      <c r="F58" s="4">
        <f t="shared" si="5"/>
        <v>5.8336353314468292E-2</v>
      </c>
      <c r="G58" s="2">
        <f t="shared" si="2"/>
        <v>1.0587450280290258</v>
      </c>
      <c r="H58" s="7">
        <f t="shared" si="3"/>
        <v>4.0867471455752202E-4</v>
      </c>
      <c r="I58" s="3">
        <f t="shared" si="6"/>
        <v>4.3062540085795181E+42</v>
      </c>
      <c r="J58" s="6">
        <f t="shared" si="7"/>
        <v>3.8614823470584092E-4</v>
      </c>
    </row>
    <row r="59" spans="1:10" x14ac:dyDescent="0.25">
      <c r="A59">
        <v>116</v>
      </c>
      <c r="B59" s="1">
        <v>2.8687064652813302E+43</v>
      </c>
      <c r="C59">
        <f t="shared" si="0"/>
        <v>2.8687064652813302E+43</v>
      </c>
      <c r="D59">
        <f t="shared" si="9"/>
        <v>2.5592453023552428E+43</v>
      </c>
      <c r="E59" s="2">
        <f t="shared" si="1"/>
        <v>1.1209189141194453</v>
      </c>
      <c r="F59" s="4">
        <f t="shared" si="5"/>
        <v>0.12091891411944533</v>
      </c>
      <c r="G59" s="2">
        <f t="shared" si="2"/>
        <v>1.1207251989446116</v>
      </c>
      <c r="H59" s="7">
        <f t="shared" si="3"/>
        <v>1.9371517483368628E-4</v>
      </c>
      <c r="I59" s="3">
        <f t="shared" si="6"/>
        <v>2.8682107006301425E+43</v>
      </c>
      <c r="J59" s="6">
        <f t="shared" si="7"/>
        <v>-1.7281818728676068E-4</v>
      </c>
    </row>
    <row r="60" spans="1:10" x14ac:dyDescent="0.25">
      <c r="A60">
        <v>118</v>
      </c>
      <c r="B60" s="1">
        <v>1.91320663411431E+44</v>
      </c>
      <c r="C60">
        <f t="shared" si="0"/>
        <v>1.91320663411431E+44</v>
      </c>
      <c r="D60">
        <f t="shared" si="9"/>
        <v>1.6103325440446047E+44</v>
      </c>
      <c r="E60" s="2">
        <f t="shared" si="1"/>
        <v>1.1880817047322345</v>
      </c>
      <c r="F60" s="4">
        <f t="shared" si="5"/>
        <v>0.18808170473223451</v>
      </c>
      <c r="G60" s="2">
        <f t="shared" si="2"/>
        <v>1.1872588981689165</v>
      </c>
      <c r="H60" s="7">
        <f t="shared" si="3"/>
        <v>8.2280656331801261E-4</v>
      </c>
      <c r="I60" s="3">
        <f t="shared" si="6"/>
        <v>1.9118816419279455E+44</v>
      </c>
      <c r="J60" s="6">
        <f t="shared" si="7"/>
        <v>-6.9255048709249145E-4</v>
      </c>
    </row>
    <row r="61" spans="1:10" x14ac:dyDescent="0.25">
      <c r="A61">
        <v>120</v>
      </c>
      <c r="B61" s="1">
        <v>1.27687527629609E+45</v>
      </c>
      <c r="C61">
        <f t="shared" si="0"/>
        <v>1.27687527629609E+45</v>
      </c>
      <c r="D61">
        <f t="shared" si="9"/>
        <v>1.0132560954679365E+45</v>
      </c>
      <c r="E61" s="2">
        <f t="shared" si="1"/>
        <v>1.2601703379898348</v>
      </c>
      <c r="F61" s="4">
        <f t="shared" si="5"/>
        <v>0.2601703379898348</v>
      </c>
      <c r="G61" s="2">
        <f t="shared" si="2"/>
        <v>1.2587862310079987</v>
      </c>
      <c r="H61" s="7">
        <f t="shared" si="3"/>
        <v>1.3841069818361085E-3</v>
      </c>
      <c r="I61" s="3">
        <f t="shared" si="6"/>
        <v>1.2754728214599647E+45</v>
      </c>
      <c r="J61" s="6">
        <f t="shared" si="7"/>
        <v>-1.0983491200435846E-3</v>
      </c>
    </row>
    <row r="62" spans="1:10" x14ac:dyDescent="0.25">
      <c r="A62">
        <v>122</v>
      </c>
      <c r="B62" s="1">
        <v>8.5277734117906304E+45</v>
      </c>
      <c r="C62">
        <f t="shared" si="0"/>
        <v>8.5277734117906304E+45</v>
      </c>
      <c r="D62">
        <f t="shared" si="9"/>
        <v>6.375626691517105E+45</v>
      </c>
      <c r="E62" s="2">
        <f t="shared" si="1"/>
        <v>1.3375584588628751</v>
      </c>
      <c r="F62" s="4">
        <f t="shared" si="5"/>
        <v>0.33755845886287505</v>
      </c>
      <c r="G62" s="2">
        <f t="shared" si="2"/>
        <v>1.3358079632443842</v>
      </c>
      <c r="H62" s="7">
        <f t="shared" si="3"/>
        <v>1.7504956184908327E-3</v>
      </c>
      <c r="I62" s="3">
        <f t="shared" si="6"/>
        <v>8.5166129052019963E+45</v>
      </c>
      <c r="J62" s="6">
        <f t="shared" si="7"/>
        <v>-1.3087245696753458E-3</v>
      </c>
    </row>
    <row r="63" spans="1:10" x14ac:dyDescent="0.25">
      <c r="A63">
        <v>124</v>
      </c>
      <c r="B63" s="1">
        <v>5.6991966408991505E+46</v>
      </c>
      <c r="C63">
        <f t="shared" si="0"/>
        <v>5.6991966408991505E+46</v>
      </c>
      <c r="D63">
        <f t="shared" si="9"/>
        <v>4.0116823270442036E+46</v>
      </c>
      <c r="E63" s="2">
        <f t="shared" si="1"/>
        <v>1.4206500356418557</v>
      </c>
      <c r="F63" s="4">
        <f t="shared" si="5"/>
        <v>0.42065003564185566</v>
      </c>
      <c r="G63" s="2">
        <f t="shared" si="2"/>
        <v>1.4188922139269837</v>
      </c>
      <c r="H63" s="7">
        <f t="shared" si="3"/>
        <v>1.7578217148719322E-3</v>
      </c>
      <c r="I63" s="3">
        <f t="shared" si="6"/>
        <v>5.6921448185915037E+46</v>
      </c>
      <c r="J63" s="6">
        <f t="shared" si="7"/>
        <v>-1.2373361987618736E-3</v>
      </c>
    </row>
    <row r="64" spans="1:10" x14ac:dyDescent="0.25">
      <c r="A64">
        <v>126</v>
      </c>
      <c r="B64" s="1">
        <v>3.8113001724168503E+47</v>
      </c>
      <c r="C64">
        <f t="shared" si="0"/>
        <v>3.8113001724168503E+47</v>
      </c>
      <c r="D64">
        <f t="shared" si="9"/>
        <v>2.5242373607808053E+47</v>
      </c>
      <c r="E64" s="2">
        <f t="shared" si="1"/>
        <v>1.509881848527084</v>
      </c>
      <c r="F64" s="4">
        <f t="shared" si="5"/>
        <v>0.50988184852708396</v>
      </c>
      <c r="G64" s="2">
        <f t="shared" si="2"/>
        <v>1.508681504492674</v>
      </c>
      <c r="H64" s="7">
        <f t="shared" si="3"/>
        <v>1.2003440344099392E-3</v>
      </c>
      <c r="I64" s="3">
        <f t="shared" si="6"/>
        <v>3.8082702191594024E+47</v>
      </c>
      <c r="J64" s="6">
        <f t="shared" si="7"/>
        <v>-7.9499202906563315E-4</v>
      </c>
    </row>
    <row r="65" spans="1:10" x14ac:dyDescent="0.25">
      <c r="A65">
        <v>128</v>
      </c>
      <c r="B65" s="1">
        <v>2.5503826018110798E+48</v>
      </c>
      <c r="C65">
        <f t="shared" si="0"/>
        <v>2.5503826018110798E+48</v>
      </c>
      <c r="D65">
        <f t="shared" si="9"/>
        <v>1.5883047893915249E+48</v>
      </c>
      <c r="E65" s="2">
        <f t="shared" si="1"/>
        <v>1.6057261923815795</v>
      </c>
      <c r="F65" s="4">
        <f t="shared" si="5"/>
        <v>0.60572619238157954</v>
      </c>
      <c r="G65" s="2">
        <f t="shared" si="2"/>
        <v>1.6059001642188941</v>
      </c>
      <c r="H65" s="7">
        <f t="shared" si="3"/>
        <v>1.7397183731460153E-4</v>
      </c>
      <c r="I65" s="3">
        <f t="shared" si="6"/>
        <v>2.5506589221135058E+48</v>
      </c>
      <c r="J65" s="6">
        <f t="shared" si="7"/>
        <v>1.0834464688946888E-4</v>
      </c>
    </row>
    <row r="66" spans="1:10" x14ac:dyDescent="0.25">
      <c r="A66">
        <v>130</v>
      </c>
      <c r="B66" s="1">
        <v>1.7076613429289001E+49</v>
      </c>
      <c r="C66">
        <f t="shared" si="0"/>
        <v>1.7076613429289001E+49</v>
      </c>
      <c r="D66">
        <f t="shared" si="9"/>
        <v>9.9939575540698049E+48</v>
      </c>
      <c r="E66" s="2">
        <f t="shared" si="1"/>
        <v>1.7086938119258821</v>
      </c>
      <c r="F66" s="4">
        <f t="shared" si="5"/>
        <v>0.7086938119258821</v>
      </c>
      <c r="G66" s="2">
        <f t="shared" si="2"/>
        <v>1.7113620920079984</v>
      </c>
      <c r="H66" s="7">
        <f t="shared" si="3"/>
        <v>2.6682800821162811E-3</v>
      </c>
      <c r="I66" s="3">
        <f t="shared" si="6"/>
        <v>1.710328010717204E+49</v>
      </c>
      <c r="J66" s="6">
        <f t="shared" si="7"/>
        <v>1.5615905339463332E-3</v>
      </c>
    </row>
    <row r="67" spans="1:10" x14ac:dyDescent="0.25">
      <c r="G67" s="2"/>
      <c r="I67" s="3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17" zoomScaleNormal="100" workbookViewId="0">
      <selection activeCell="I51" sqref="I51"/>
    </sheetView>
  </sheetViews>
  <sheetFormatPr defaultRowHeight="15" x14ac:dyDescent="0.25"/>
  <cols>
    <col min="1" max="1" width="4" bestFit="1" customWidth="1"/>
    <col min="2" max="2" width="12.42578125" bestFit="1" customWidth="1"/>
    <col min="3" max="3" width="17.5703125" bestFit="1" customWidth="1"/>
    <col min="4" max="4" width="11.7109375" bestFit="1" customWidth="1"/>
    <col min="5" max="5" width="14.85546875" bestFit="1" customWidth="1"/>
    <col min="6" max="6" width="13.85546875" bestFit="1" customWidth="1"/>
    <col min="7" max="7" width="14.140625" bestFit="1" customWidth="1"/>
    <col min="8" max="8" width="14.28515625" customWidth="1"/>
    <col min="9" max="9" width="14.140625" customWidth="1"/>
    <col min="10" max="10" width="12.5703125" customWidth="1"/>
    <col min="15" max="15" width="14.7109375" bestFit="1" customWidth="1"/>
  </cols>
  <sheetData>
    <row r="1" spans="1:19" x14ac:dyDescent="0.25">
      <c r="F1" s="9"/>
      <c r="H1" s="21">
        <f>SUM(H3:H66)</f>
        <v>0.20117797841253204</v>
      </c>
      <c r="I1" s="23">
        <f>AVERAGE(H3:H66)</f>
        <v>3.1434059126958132E-3</v>
      </c>
      <c r="J1" s="10" t="s">
        <v>11</v>
      </c>
      <c r="K1" s="11"/>
      <c r="M1" s="10" t="s">
        <v>12</v>
      </c>
      <c r="N1" s="14"/>
      <c r="O1" s="14">
        <v>4</v>
      </c>
      <c r="P1" s="14">
        <v>3</v>
      </c>
      <c r="Q1" s="14">
        <v>2</v>
      </c>
      <c r="R1" s="14">
        <v>1</v>
      </c>
      <c r="S1" s="11">
        <v>0</v>
      </c>
    </row>
    <row r="2" spans="1:19" ht="30.75" thickBot="1" x14ac:dyDescent="0.3">
      <c r="A2" s="8" t="s">
        <v>0</v>
      </c>
      <c r="B2" s="8" t="s">
        <v>1</v>
      </c>
      <c r="C2" s="8" t="s">
        <v>15</v>
      </c>
      <c r="D2" s="8" t="s">
        <v>14</v>
      </c>
      <c r="E2" s="8" t="s">
        <v>13</v>
      </c>
      <c r="F2" s="8" t="s">
        <v>16</v>
      </c>
      <c r="G2" s="8" t="s">
        <v>17</v>
      </c>
      <c r="H2" s="8" t="s">
        <v>18</v>
      </c>
      <c r="I2">
        <v>1</v>
      </c>
      <c r="J2" s="12">
        <v>0</v>
      </c>
      <c r="K2" s="13">
        <v>3</v>
      </c>
      <c r="M2" s="15">
        <v>0</v>
      </c>
      <c r="N2" s="16">
        <v>0</v>
      </c>
      <c r="O2" s="3">
        <v>4.9000000000000002E-8</v>
      </c>
      <c r="P2" s="3">
        <v>-8.7337000000000008E-6</v>
      </c>
      <c r="Q2">
        <v>9.1009999999999995E-4</v>
      </c>
      <c r="R2">
        <v>-2.7115199999999999E-2</v>
      </c>
      <c r="S2" s="17">
        <v>1</v>
      </c>
    </row>
    <row r="3" spans="1:19" x14ac:dyDescent="0.25">
      <c r="A3">
        <v>4</v>
      </c>
      <c r="B3">
        <v>1</v>
      </c>
      <c r="C3">
        <f>EXP(A3)/(A3^$K$2)</f>
        <v>0.85309609426787869</v>
      </c>
      <c r="D3" s="2">
        <f>C3/B3</f>
        <v>0.85309609426787869</v>
      </c>
      <c r="E3" s="2">
        <f>$O$2*A3^4+$P$2*A3^3+$Q$2*A3^2+$R$2*A3+$S$2</f>
        <v>0.90555438720000003</v>
      </c>
      <c r="F3">
        <f>C3/(E3)</f>
        <v>0.94207052202096453</v>
      </c>
      <c r="G3" s="7">
        <f>F3/B3</f>
        <v>0.94207052202096453</v>
      </c>
      <c r="H3" s="18">
        <f>1-G3</f>
        <v>5.7929477979035471E-2</v>
      </c>
      <c r="O3" s="20"/>
    </row>
    <row r="4" spans="1:19" x14ac:dyDescent="0.25">
      <c r="A4">
        <v>6</v>
      </c>
      <c r="B4">
        <v>2</v>
      </c>
      <c r="C4">
        <f>EXP(A4)/(A4^$K$2)</f>
        <v>1.8677258957996996</v>
      </c>
      <c r="D4" s="2">
        <f t="shared" ref="D4:D66" si="0">C4/B4</f>
        <v>0.9338629478998498</v>
      </c>
      <c r="E4" s="2">
        <f>$O$2*A4^4+$P$2*A4^3+$Q$2*A4^2+$R$2*A4+$S$2</f>
        <v>0.8682494248</v>
      </c>
      <c r="F4">
        <f>C4/(E4)</f>
        <v>2.1511398020562207</v>
      </c>
      <c r="G4" s="7">
        <f>F4/B4</f>
        <v>1.0755699010281103</v>
      </c>
      <c r="H4" s="18">
        <f t="shared" ref="H4:H66" si="1">1-G4</f>
        <v>-7.5569901028110342E-2</v>
      </c>
      <c r="O4" s="3"/>
    </row>
    <row r="5" spans="1:19" x14ac:dyDescent="0.25">
      <c r="A5">
        <v>8</v>
      </c>
      <c r="B5">
        <v>7</v>
      </c>
      <c r="C5">
        <f>EXP(A5)/(A5^$K$2)</f>
        <v>5.8221835684408756</v>
      </c>
      <c r="D5" s="2">
        <f t="shared" si="0"/>
        <v>0.83174050977726799</v>
      </c>
      <c r="E5" s="2">
        <f>$O$2*A5^4+$P$2*A5^3+$Q$2*A5^2+$R$2*A5+$S$2</f>
        <v>0.83705384959999996</v>
      </c>
      <c r="F5">
        <f>C5/(E5)</f>
        <v>6.9555663249420601</v>
      </c>
      <c r="G5" s="7">
        <f>F5/B5</f>
        <v>0.99365233213458004</v>
      </c>
      <c r="H5" s="18">
        <f t="shared" si="1"/>
        <v>6.3476678654199592E-3</v>
      </c>
    </row>
    <row r="6" spans="1:19" x14ac:dyDescent="0.25">
      <c r="A6">
        <v>10</v>
      </c>
      <c r="B6">
        <v>28</v>
      </c>
      <c r="C6">
        <f>EXP(A6)/(A6^$K$2)</f>
        <v>22.026465794806718</v>
      </c>
      <c r="D6" s="2">
        <f t="shared" si="0"/>
        <v>0.78665949267166846</v>
      </c>
      <c r="E6" s="2">
        <f>$O$2*A6^4+$P$2*A6^3+$Q$2*A6^2+$R$2*A6+$S$2</f>
        <v>0.81161430000000001</v>
      </c>
      <c r="F6">
        <f>C6/(E6)</f>
        <v>27.13908046569253</v>
      </c>
      <c r="G6" s="7">
        <f>F6/B6</f>
        <v>0.96925287377473324</v>
      </c>
      <c r="H6" s="18">
        <f t="shared" si="1"/>
        <v>3.0747126225266763E-2</v>
      </c>
    </row>
    <row r="7" spans="1:19" x14ac:dyDescent="0.25">
      <c r="A7">
        <v>12</v>
      </c>
      <c r="B7">
        <v>124</v>
      </c>
      <c r="C7">
        <f>EXP(A7)/(A7^$K$2)</f>
        <v>94.186800589701335</v>
      </c>
      <c r="D7" s="2">
        <f t="shared" si="0"/>
        <v>0.75957097249759142</v>
      </c>
      <c r="E7" s="2">
        <f>$O$2*A7^4+$P$2*A7^3+$Q$2*A7^2+$R$2*A7+$S$2</f>
        <v>0.79159623040000004</v>
      </c>
      <c r="F7">
        <f>C7/(E7)</f>
        <v>118.98338694981906</v>
      </c>
      <c r="G7" s="7">
        <f>F7/B7</f>
        <v>0.9595434431437021</v>
      </c>
      <c r="H7" s="18">
        <f t="shared" si="1"/>
        <v>4.0456556856297898E-2</v>
      </c>
    </row>
    <row r="8" spans="1:19" x14ac:dyDescent="0.25">
      <c r="A8">
        <v>14</v>
      </c>
      <c r="B8">
        <v>588</v>
      </c>
      <c r="C8">
        <f>EXP(A8)/(A8^$K$2)</f>
        <v>438.26686740698864</v>
      </c>
      <c r="D8" s="2">
        <f t="shared" si="0"/>
        <v>0.74535181531800787</v>
      </c>
      <c r="E8" s="2">
        <f>$O$2*A8^4+$P$2*A8^3+$Q$2*A8^2+$R$2*A8+$S$2</f>
        <v>0.77668391120000002</v>
      </c>
      <c r="F8">
        <f>C8/(E8)</f>
        <v>564.27957511036004</v>
      </c>
      <c r="G8" s="7">
        <f>F8/B8</f>
        <v>0.95965914134414976</v>
      </c>
      <c r="H8" s="18">
        <f t="shared" si="1"/>
        <v>4.0340858655850242E-2</v>
      </c>
    </row>
    <row r="9" spans="1:19" x14ac:dyDescent="0.25">
      <c r="A9">
        <v>16</v>
      </c>
      <c r="B9">
        <v>2938</v>
      </c>
      <c r="C9">
        <f>EXP(A9)/(A9^$K$2)</f>
        <v>2169.4605762958672</v>
      </c>
      <c r="D9" s="2">
        <f t="shared" si="0"/>
        <v>0.73841408315039725</v>
      </c>
      <c r="E9" s="2">
        <f>$O$2*A9^4+$P$2*A9^3+$Q$2*A9^2+$R$2*A9+$S$2</f>
        <v>0.76658042879999999</v>
      </c>
      <c r="F9">
        <f>C9/(E9)</f>
        <v>2830.0495222555141</v>
      </c>
      <c r="G9" s="7">
        <f>F9/B9</f>
        <v>0.96325715529459299</v>
      </c>
      <c r="H9" s="18">
        <f t="shared" si="1"/>
        <v>3.6742844705407007E-2</v>
      </c>
    </row>
    <row r="10" spans="1:19" x14ac:dyDescent="0.25">
      <c r="A10">
        <v>18</v>
      </c>
      <c r="B10" s="1">
        <v>15268</v>
      </c>
      <c r="C10">
        <f>EXP(A10)/(A10^$K$2)</f>
        <v>11258.568096250088</v>
      </c>
      <c r="D10" s="2">
        <f t="shared" si="0"/>
        <v>0.73739639089927222</v>
      </c>
      <c r="E10" s="2">
        <f>$O$2*A10^4+$P$2*A10^3+$Q$2*A10^2+$R$2*A10+$S$2</f>
        <v>0.76100768559999998</v>
      </c>
      <c r="F10">
        <f>C10/(E10)</f>
        <v>14794.289610062893</v>
      </c>
      <c r="G10" s="7">
        <f>F10/B10</f>
        <v>0.96897364488229587</v>
      </c>
      <c r="H10" s="18">
        <f t="shared" si="1"/>
        <v>3.102635511770413E-2</v>
      </c>
    </row>
    <row r="11" spans="1:19" x14ac:dyDescent="0.25">
      <c r="A11">
        <v>20</v>
      </c>
      <c r="B11" s="1">
        <v>81826</v>
      </c>
      <c r="C11">
        <f>EXP(A11)/(A11^$K$2)</f>
        <v>60645.649426223783</v>
      </c>
      <c r="D11" s="2">
        <f t="shared" si="0"/>
        <v>0.74115378273682919</v>
      </c>
      <c r="E11" s="2">
        <f>$O$2*A11^4+$P$2*A11^3+$Q$2*A11^2+$R$2*A11+$S$2</f>
        <v>0.7597064</v>
      </c>
      <c r="F11">
        <f>C11/(E11)</f>
        <v>79827.745858431343</v>
      </c>
      <c r="G11" s="7">
        <f>F11/B11</f>
        <v>0.97557922736576808</v>
      </c>
      <c r="H11" s="18">
        <f t="shared" si="1"/>
        <v>2.4420772634231924E-2</v>
      </c>
    </row>
    <row r="12" spans="1:19" x14ac:dyDescent="0.25">
      <c r="A12">
        <v>22</v>
      </c>
      <c r="B12" s="1">
        <v>449572</v>
      </c>
      <c r="C12">
        <f>EXP(A12)/(A12^$K$2)</f>
        <v>336674.76015510818</v>
      </c>
      <c r="D12" s="2">
        <f t="shared" si="0"/>
        <v>0.74887840024536267</v>
      </c>
      <c r="E12" s="2">
        <f>$O$2*A12^4+$P$2*A12^3+$Q$2*A12^2+$R$2*A12+$S$2</f>
        <v>0.76243610640000004</v>
      </c>
      <c r="F12">
        <f>C12/(E12)</f>
        <v>441577.67100614868</v>
      </c>
      <c r="G12" s="7">
        <f>F12/B12</f>
        <v>0.98221791171636286</v>
      </c>
      <c r="H12" s="18">
        <f t="shared" si="1"/>
        <v>1.7782088283637143E-2</v>
      </c>
    </row>
    <row r="13" spans="1:19" x14ac:dyDescent="0.25">
      <c r="A13">
        <v>24</v>
      </c>
      <c r="B13" s="1">
        <v>2521270</v>
      </c>
      <c r="C13">
        <f>EXP(A13)/(A13^$K$2)</f>
        <v>1916169.1355500196</v>
      </c>
      <c r="D13" s="2">
        <f t="shared" si="0"/>
        <v>0.7600015609395343</v>
      </c>
      <c r="E13" s="2">
        <f>$O$2*A13^4+$P$2*A13^3+$Q$2*A13^2+$R$2*A13+$S$2</f>
        <v>0.76897515520000004</v>
      </c>
      <c r="F13">
        <f>C13/(E13)</f>
        <v>2491847.9128908268</v>
      </c>
      <c r="G13" s="7">
        <f>F13/B13</f>
        <v>0.9883304496903651</v>
      </c>
      <c r="H13" s="18">
        <f t="shared" si="1"/>
        <v>1.1669550309634902E-2</v>
      </c>
    </row>
    <row r="14" spans="1:19" x14ac:dyDescent="0.25">
      <c r="A14">
        <v>26</v>
      </c>
      <c r="B14" s="1">
        <v>14385376</v>
      </c>
      <c r="C14">
        <f>EXP(A14)/(A14^$K$2)</f>
        <v>11136186.244244354</v>
      </c>
      <c r="D14" s="2">
        <f t="shared" si="0"/>
        <v>0.77413244146307703</v>
      </c>
      <c r="E14" s="2">
        <f>$O$2*A14^4+$P$2*A14^3+$Q$2*A14^2+$R$2*A14+$S$2</f>
        <v>0.77912071280000006</v>
      </c>
      <c r="F14">
        <f>C14/(E14)</f>
        <v>14293274.535371013</v>
      </c>
      <c r="G14" s="7">
        <f>F14/B14</f>
        <v>0.9935975629257805</v>
      </c>
      <c r="H14" s="18">
        <f t="shared" si="1"/>
        <v>6.4024370742195025E-3</v>
      </c>
    </row>
    <row r="15" spans="1:19" x14ac:dyDescent="0.25">
      <c r="A15">
        <v>28</v>
      </c>
      <c r="B15" s="1">
        <v>83290424</v>
      </c>
      <c r="C15">
        <f>EXP(A15)/(A15^$K$2)</f>
        <v>65882701.543890081</v>
      </c>
      <c r="D15" s="2">
        <f t="shared" si="0"/>
        <v>0.79099971377129841</v>
      </c>
      <c r="E15" s="2">
        <f>$O$2*A15^4+$P$2*A15^3+$Q$2*A15^2+$R$2*A15+$S$2</f>
        <v>0.79268876160000001</v>
      </c>
      <c r="F15">
        <f>C15/(E15)</f>
        <v>83112950.170896024</v>
      </c>
      <c r="G15" s="7">
        <f>F15/B15</f>
        <v>0.997869216884957</v>
      </c>
      <c r="H15" s="18">
        <f t="shared" si="1"/>
        <v>2.1307831150430001E-3</v>
      </c>
    </row>
    <row r="16" spans="1:19" x14ac:dyDescent="0.25">
      <c r="A16">
        <v>30</v>
      </c>
      <c r="B16" s="1">
        <v>488384528</v>
      </c>
      <c r="C16">
        <f>EXP(A16)/(A16^$K$2)</f>
        <v>395795354.87127638</v>
      </c>
      <c r="D16" s="2">
        <f t="shared" si="0"/>
        <v>0.81041747266669428</v>
      </c>
      <c r="E16" s="2">
        <f>$O$2*A16^4+$P$2*A16^3+$Q$2*A16^2+$R$2*A16+$S$2</f>
        <v>0.80951410000000001</v>
      </c>
      <c r="F16">
        <f>C16/(E16)</f>
        <v>488929537.94291711</v>
      </c>
      <c r="G16" s="7">
        <f>F16/B16</f>
        <v>1.0011159443259781</v>
      </c>
      <c r="H16" s="18">
        <f t="shared" si="1"/>
        <v>-1.1159443259780577E-3</v>
      </c>
    </row>
    <row r="17" spans="1:8" x14ac:dyDescent="0.25">
      <c r="A17">
        <v>32</v>
      </c>
      <c r="B17" s="1">
        <v>2895432660</v>
      </c>
      <c r="C17">
        <f>EXP(A17)/(A17^$K$2)</f>
        <v>2409758306.3562222</v>
      </c>
      <c r="D17" s="2">
        <f t="shared" si="0"/>
        <v>0.83226190670800204</v>
      </c>
      <c r="E17" s="2">
        <f>$O$2*A17^4+$P$2*A17^3+$Q$2*A17^2+$R$2*A17+$S$2</f>
        <v>0.82945034239999993</v>
      </c>
      <c r="F17">
        <f>C17/(E17)</f>
        <v>2905247225.9926124</v>
      </c>
      <c r="G17" s="7">
        <f>F17/B17</f>
        <v>1.0033896716467281</v>
      </c>
      <c r="H17" s="18">
        <f t="shared" si="1"/>
        <v>-3.3896716467280985E-3</v>
      </c>
    </row>
    <row r="18" spans="1:8" x14ac:dyDescent="0.25">
      <c r="A18">
        <v>34</v>
      </c>
      <c r="B18" s="1">
        <v>17332874364</v>
      </c>
      <c r="C18">
        <f>EXP(A18)/(A18^$K$2)</f>
        <v>14844843846.108662</v>
      </c>
      <c r="D18" s="2">
        <f t="shared" si="0"/>
        <v>0.85645597691177389</v>
      </c>
      <c r="E18" s="2">
        <f>$O$2*A18^4+$P$2*A18^3+$Q$2*A18^2+$R$2*A18+$S$2</f>
        <v>0.85236991920000005</v>
      </c>
      <c r="F18">
        <f>C18/(E18)</f>
        <v>17415964021.866741</v>
      </c>
      <c r="G18" s="7">
        <f>F18/B18</f>
        <v>1.0047937610416953</v>
      </c>
      <c r="H18" s="18">
        <f t="shared" si="1"/>
        <v>-4.7937610416952658E-3</v>
      </c>
    </row>
    <row r="19" spans="1:8" x14ac:dyDescent="0.25">
      <c r="A19">
        <v>36</v>
      </c>
      <c r="B19" s="1">
        <v>104653427012</v>
      </c>
      <c r="C19">
        <f>EXP(A19)/(A19^$K$2)</f>
        <v>92404654216.289337</v>
      </c>
      <c r="D19" s="2">
        <f t="shared" si="0"/>
        <v>0.88295870335611493</v>
      </c>
      <c r="E19" s="2">
        <f>$O$2*A19^4+$P$2*A19^3+$Q$2*A19^2+$R$2*A19+$S$2</f>
        <v>0.87816407679999986</v>
      </c>
      <c r="F19">
        <f>C19/(E19)</f>
        <v>105224816930.57722</v>
      </c>
      <c r="G19" s="7">
        <f>F19/B19</f>
        <v>1.0054598299825548</v>
      </c>
      <c r="H19" s="18">
        <f t="shared" si="1"/>
        <v>-5.4598299825547869E-3</v>
      </c>
    </row>
    <row r="20" spans="1:8" x14ac:dyDescent="0.25">
      <c r="A20">
        <v>38</v>
      </c>
      <c r="B20" s="1">
        <v>636737003384</v>
      </c>
      <c r="C20">
        <f>EXP(A20)/(A20^$K$2)</f>
        <v>580549857069.42993</v>
      </c>
      <c r="D20" s="2">
        <f t="shared" si="0"/>
        <v>0.91175768642947075</v>
      </c>
      <c r="E20" s="2">
        <f>$O$2*A20^4+$P$2*A20^3+$Q$2*A20^2+$R$2*A20+$S$2</f>
        <v>0.90674287759999994</v>
      </c>
      <c r="F20">
        <f>C20/(E20)</f>
        <v>640258524672.45227</v>
      </c>
      <c r="G20" s="7">
        <f>F20/B20</f>
        <v>1.0055305742712246</v>
      </c>
      <c r="H20" s="18">
        <f t="shared" si="1"/>
        <v>-5.5305742712246087E-3</v>
      </c>
    </row>
    <row r="21" spans="1:8" x14ac:dyDescent="0.25">
      <c r="A21">
        <v>40</v>
      </c>
      <c r="B21" s="1">
        <v>3900770002646</v>
      </c>
      <c r="C21">
        <f>EXP(A21)/(A21^$K$2)</f>
        <v>3677894794328.4375</v>
      </c>
      <c r="D21" s="2">
        <f t="shared" si="0"/>
        <v>0.9428637914651774</v>
      </c>
      <c r="E21" s="2">
        <f>$O$2*A21^4+$P$2*A21^3+$Q$2*A21^2+$R$2*A21+$S$2</f>
        <v>0.93803519999999985</v>
      </c>
      <c r="F21">
        <f>C21/(E21)</f>
        <v>3920849446085.2197</v>
      </c>
      <c r="G21" s="7">
        <f>F21/B21</f>
        <v>1.0051475589244172</v>
      </c>
      <c r="H21" s="18">
        <f t="shared" si="1"/>
        <v>-5.147558924417206E-3</v>
      </c>
    </row>
    <row r="22" spans="1:8" x14ac:dyDescent="0.25">
      <c r="A22">
        <v>42</v>
      </c>
      <c r="B22" s="1">
        <v>24045500114388</v>
      </c>
      <c r="C22">
        <f>EXP(A22)/(A22^$K$2)</f>
        <v>23475798260453.797</v>
      </c>
      <c r="D22" s="2">
        <f t="shared" si="0"/>
        <v>0.97630734019986909</v>
      </c>
      <c r="E22" s="2">
        <f>$O$2*A22^4+$P$2*A22^3+$Q$2*A22^2+$R$2*A22+$S$2</f>
        <v>0.97198873839999989</v>
      </c>
      <c r="F22">
        <f>C22/(E22)</f>
        <v>24152335652671.797</v>
      </c>
      <c r="G22" s="7">
        <f>F22/B22</f>
        <v>1.0044430574442438</v>
      </c>
      <c r="H22" s="18">
        <f t="shared" si="1"/>
        <v>-4.4430574442437809E-3</v>
      </c>
    </row>
    <row r="23" spans="1:8" x14ac:dyDescent="0.25">
      <c r="A23">
        <v>44</v>
      </c>
      <c r="B23" s="1">
        <v>149059814328236</v>
      </c>
      <c r="C23">
        <f>EXP(A23)/(A23^$K$2)</f>
        <v>150868709081039.97</v>
      </c>
      <c r="D23" s="2">
        <f t="shared" si="0"/>
        <v>1.0121353616395945</v>
      </c>
      <c r="E23" s="2">
        <f>$O$2*A23^4+$P$2*A23^3+$Q$2*A23^2+$R$2*A23+$S$2</f>
        <v>1.0085700031999998</v>
      </c>
      <c r="F23">
        <f>C23/(E23)</f>
        <v>149586750153546.5</v>
      </c>
      <c r="G23" s="7">
        <f>F23/B23</f>
        <v>1.0035350629388962</v>
      </c>
      <c r="H23" s="18">
        <f t="shared" si="1"/>
        <v>-3.5350629388961607E-3</v>
      </c>
    </row>
    <row r="24" spans="1:8" x14ac:dyDescent="0.25">
      <c r="A24">
        <v>46</v>
      </c>
      <c r="B24" s="1">
        <v>928782423033008</v>
      </c>
      <c r="C24">
        <f>EXP(A24)/(A24^$K$2)</f>
        <v>975601978774805.62</v>
      </c>
      <c r="D24" s="2">
        <f t="shared" si="0"/>
        <v>1.0504096057168102</v>
      </c>
      <c r="E24" s="2">
        <f>$O$2*A24^4+$P$2*A24^3+$Q$2*A24^2+$R$2*A24+$S$2</f>
        <v>1.0477643207999998</v>
      </c>
      <c r="F24">
        <f>C24/(E24)</f>
        <v>931127314995708.12</v>
      </c>
      <c r="G24" s="7">
        <f>F24/B24</f>
        <v>1.0025246945942869</v>
      </c>
      <c r="H24" s="18">
        <f t="shared" si="1"/>
        <v>-2.524694594286947E-3</v>
      </c>
    </row>
    <row r="25" spans="1:8" x14ac:dyDescent="0.25">
      <c r="A25">
        <v>48</v>
      </c>
      <c r="B25" s="1">
        <v>5814401613289290</v>
      </c>
      <c r="C25">
        <f>EXP(A25)/(A25^$K$2)</f>
        <v>6344704781627633</v>
      </c>
      <c r="D25" s="2">
        <f t="shared" si="0"/>
        <v>1.0912051150932354</v>
      </c>
      <c r="E25" s="2">
        <f>$O$2*A25^4+$P$2*A25^3+$Q$2*A25^2+$R$2*A25+$S$2</f>
        <v>1.0895758335999999</v>
      </c>
      <c r="F25">
        <f>C25/(E25)</f>
        <v>5823096094802771</v>
      </c>
      <c r="G25" s="7">
        <f>F25/B25</f>
        <v>1.0014953355636131</v>
      </c>
      <c r="H25" s="18">
        <f t="shared" si="1"/>
        <v>-1.4953355636131427E-3</v>
      </c>
    </row>
    <row r="26" spans="1:8" x14ac:dyDescent="0.25">
      <c r="A26">
        <v>50</v>
      </c>
      <c r="B26" s="1">
        <v>3.6556766640745904E+16</v>
      </c>
      <c r="C26">
        <f>EXP(A26)/(A26^$K$2)</f>
        <v>4.1477644228696576E+16</v>
      </c>
      <c r="D26" s="2">
        <f t="shared" si="0"/>
        <v>1.134609213016829</v>
      </c>
      <c r="E26" s="2">
        <f>$O$2*A26^4+$P$2*A26^3+$Q$2*A26^2+$R$2*A26+$S$2</f>
        <v>1.1340275</v>
      </c>
      <c r="F26">
        <f>C26/(E26)</f>
        <v>3.6575518872952E+16</v>
      </c>
      <c r="G26" s="7">
        <f>F26/B26</f>
        <v>1.0005129620020934</v>
      </c>
      <c r="H26" s="18">
        <f t="shared" si="1"/>
        <v>-5.1296200209338672E-4</v>
      </c>
    </row>
    <row r="27" spans="1:8" x14ac:dyDescent="0.25">
      <c r="A27">
        <v>52</v>
      </c>
      <c r="B27" s="1">
        <v>2.3075749273744899E+17</v>
      </c>
      <c r="C27">
        <f>EXP(A27)/(A27^$K$2)</f>
        <v>2.7246017301409427E+17</v>
      </c>
      <c r="D27" s="2">
        <f t="shared" si="0"/>
        <v>1.1807208068606192</v>
      </c>
      <c r="E27" s="2">
        <f>$O$2*A27^4+$P$2*A27^3+$Q$2*A27^2+$R$2*A27+$S$2</f>
        <v>1.1811610943999999</v>
      </c>
      <c r="F27">
        <f>C27/(E27)</f>
        <v>2.3067147597889446E+17</v>
      </c>
      <c r="G27" s="7">
        <f>F27/B27</f>
        <v>0.99962724175265505</v>
      </c>
      <c r="H27" s="18">
        <f t="shared" si="1"/>
        <v>3.7275824734495089E-4</v>
      </c>
    </row>
    <row r="28" spans="1:8" x14ac:dyDescent="0.25">
      <c r="A28">
        <v>54</v>
      </c>
      <c r="B28" s="1">
        <v>1.46197266285087E+18</v>
      </c>
      <c r="C28">
        <f>EXP(A28)/(A28^$K$2)</f>
        <v>1.7977145908110387E+18</v>
      </c>
      <c r="D28" s="2">
        <f t="shared" si="0"/>
        <v>1.2296499356598547</v>
      </c>
      <c r="E28" s="2">
        <f>$O$2*A28^4+$P$2*A28^3+$Q$2*A28^2+$R$2*A28+$S$2</f>
        <v>1.2310372072</v>
      </c>
      <c r="F28">
        <f>C28/(E28)</f>
        <v>1.4603251471983931E+18</v>
      </c>
      <c r="G28" s="7">
        <f>F28/B28</f>
        <v>0.99887308723730561</v>
      </c>
      <c r="H28" s="18">
        <f t="shared" si="1"/>
        <v>1.1269127626943876E-3</v>
      </c>
    </row>
    <row r="29" spans="1:8" x14ac:dyDescent="0.25">
      <c r="A29">
        <v>56</v>
      </c>
      <c r="B29" s="1">
        <v>9.2939934287919002E+18</v>
      </c>
      <c r="C29">
        <f>EXP(A29)/(A29^$K$2)</f>
        <v>1.1910415315307239E+19</v>
      </c>
      <c r="D29" s="2">
        <f t="shared" si="0"/>
        <v>1.2815175098370433</v>
      </c>
      <c r="E29" s="2">
        <f>$O$2*A29^4+$P$2*A29^3+$Q$2*A29^2+$R$2*A29+$S$2</f>
        <v>1.2837352447999999</v>
      </c>
      <c r="F29">
        <f>C29/(E29)</f>
        <v>9.2779374591081103E+18</v>
      </c>
      <c r="G29" s="7">
        <f>F29/B29</f>
        <v>0.99827243586873537</v>
      </c>
      <c r="H29" s="18">
        <f t="shared" si="1"/>
        <v>1.727564131264625E-3</v>
      </c>
    </row>
    <row r="30" spans="1:8" x14ac:dyDescent="0.25">
      <c r="A30">
        <v>58</v>
      </c>
      <c r="B30" s="1">
        <v>5.9270905595010597E+19</v>
      </c>
      <c r="C30">
        <f>EXP(A30)/(A30^$K$2)</f>
        <v>7.9212910307418505E+19</v>
      </c>
      <c r="D30" s="2">
        <f t="shared" si="0"/>
        <v>1.3364552053357965</v>
      </c>
      <c r="E30" s="2">
        <f>$O$2*A30^4+$P$2*A30^3+$Q$2*A30^2+$R$2*A30+$S$2</f>
        <v>1.3393534295999998</v>
      </c>
      <c r="F30">
        <f>C30/(E30)</f>
        <v>5.9142649398430687E+19</v>
      </c>
      <c r="G30" s="7">
        <f>F30/B30</f>
        <v>0.99783610195774186</v>
      </c>
      <c r="H30" s="18">
        <f t="shared" si="1"/>
        <v>2.1638980422581389E-3</v>
      </c>
    </row>
    <row r="31" spans="1:8" x14ac:dyDescent="0.25">
      <c r="A31">
        <v>60</v>
      </c>
      <c r="B31" s="1">
        <v>3.7910873779328903E+20</v>
      </c>
      <c r="C31">
        <f>EXP(A31)/(A31^$K$2)</f>
        <v>5.2870712491466863E+20</v>
      </c>
      <c r="D31" s="2">
        <f t="shared" si="0"/>
        <v>1.3946054844110423</v>
      </c>
      <c r="E31" s="2">
        <f>$O$2*A31^4+$P$2*A31^3+$Q$2*A31^2+$R$2*A31+$S$2</f>
        <v>1.3980087999999999</v>
      </c>
      <c r="F31">
        <f>C31/(E31)</f>
        <v>3.7818583467762765E+20</v>
      </c>
      <c r="G31" s="7">
        <f>F31/B31</f>
        <v>0.99756559787824095</v>
      </c>
      <c r="H31" s="18">
        <f t="shared" si="1"/>
        <v>2.4344021217590495E-3</v>
      </c>
    </row>
    <row r="32" spans="1:8" x14ac:dyDescent="0.25">
      <c r="A32">
        <v>62</v>
      </c>
      <c r="B32" s="1">
        <v>2.4315607740796198E+21</v>
      </c>
      <c r="C32">
        <f>EXP(A32)/(A32^$K$2)</f>
        <v>3.5406484629340464E+21</v>
      </c>
      <c r="D32" s="2">
        <f t="shared" si="0"/>
        <v>1.4561217225895708</v>
      </c>
      <c r="E32" s="2">
        <f>$O$2*A32^4+$P$2*A32^3+$Q$2*A32^2+$R$2*A32+$S$2</f>
        <v>1.4598372103999997</v>
      </c>
      <c r="F32">
        <f>C32/(E32)</f>
        <v>2.4253721152674951E+21</v>
      </c>
      <c r="G32" s="7">
        <f>F32/B32</f>
        <v>0.99745486155308327</v>
      </c>
      <c r="H32" s="18">
        <f t="shared" si="1"/>
        <v>2.5451384469167282E-3</v>
      </c>
    </row>
    <row r="33" spans="1:8" x14ac:dyDescent="0.25">
      <c r="A33">
        <v>64</v>
      </c>
      <c r="B33" s="1">
        <v>1.56361424104566E+22</v>
      </c>
      <c r="C33">
        <f>EXP(A33)/(A33^$K$2)</f>
        <v>2.3785206149336307E+22</v>
      </c>
      <c r="D33" s="2">
        <f t="shared" si="0"/>
        <v>1.5211684266465915</v>
      </c>
      <c r="E33" s="2">
        <f>$O$2*A33^4+$P$2*A33^3+$Q$2*A33^2+$R$2*A33+$S$2</f>
        <v>1.5249933311999997</v>
      </c>
      <c r="F33">
        <f>C33/(E33)</f>
        <v>1.5596924696464082E+22</v>
      </c>
      <c r="G33" s="7">
        <f>F33/B33</f>
        <v>0.99749185489853998</v>
      </c>
      <c r="H33" s="18">
        <f t="shared" si="1"/>
        <v>2.5081451014600242E-3</v>
      </c>
    </row>
    <row r="34" spans="1:8" x14ac:dyDescent="0.25">
      <c r="A34">
        <v>66</v>
      </c>
      <c r="B34" s="1">
        <v>1.0079252102645599E+23</v>
      </c>
      <c r="C34">
        <f>EXP(A34)/(A34^$K$2)</f>
        <v>1.6025219948560298E+23</v>
      </c>
      <c r="D34" s="2">
        <f t="shared" si="0"/>
        <v>1.5899215324075486</v>
      </c>
      <c r="E34" s="2">
        <f>$O$2*A34^4+$P$2*A34^3+$Q$2*A34^2+$R$2*A34+$S$2</f>
        <v>1.5936506487999995</v>
      </c>
      <c r="F34">
        <f>C34/(E34)</f>
        <v>1.0055666817961077E+23</v>
      </c>
      <c r="G34" s="7">
        <f>F34/B34</f>
        <v>0.99766001639364377</v>
      </c>
      <c r="H34" s="18">
        <f t="shared" si="1"/>
        <v>2.3399836063562329E-3</v>
      </c>
    </row>
    <row r="35" spans="1:8" x14ac:dyDescent="0.25">
      <c r="A35">
        <v>68</v>
      </c>
      <c r="B35" s="1">
        <v>6.5120602772760698E+23</v>
      </c>
      <c r="C35">
        <f>EXP(A35)/(A35^$K$2)</f>
        <v>1.0826748072498158E+24</v>
      </c>
      <c r="D35" s="2">
        <f t="shared" si="0"/>
        <v>1.6625687741678705</v>
      </c>
      <c r="E35" s="2">
        <f>$O$2*A35^4+$P$2*A35^3+$Q$2*A35^2+$R$2*A35+$S$2</f>
        <v>1.6660014656</v>
      </c>
      <c r="F35">
        <f>C35/(E35)</f>
        <v>6.4986425858869055E+23</v>
      </c>
      <c r="G35" s="7">
        <f>F35/B35</f>
        <v>0.99793956277769946</v>
      </c>
      <c r="H35" s="18">
        <f t="shared" si="1"/>
        <v>2.0604372223005374E-3</v>
      </c>
    </row>
    <row r="36" spans="1:8" x14ac:dyDescent="0.25">
      <c r="A36">
        <v>70</v>
      </c>
      <c r="B36" s="1">
        <v>4.2164076184704202E+24</v>
      </c>
      <c r="C36">
        <f>EXP(A36)/(A36^$K$2)</f>
        <v>7.3336404399975715E+24</v>
      </c>
      <c r="D36" s="2">
        <f t="shared" si="0"/>
        <v>1.7393101197976644</v>
      </c>
      <c r="E36" s="2">
        <f>$O$2*A36^4+$P$2*A36^3+$Q$2*A36^2+$R$2*A36+$S$2</f>
        <v>1.7422568999999999</v>
      </c>
      <c r="F36">
        <f>C36/(E36)</f>
        <v>4.2092761635770089E+24</v>
      </c>
      <c r="G36" s="7">
        <f>F36/B36</f>
        <v>0.99830864196759084</v>
      </c>
      <c r="H36" s="18">
        <f t="shared" si="1"/>
        <v>1.6913580324091626E-3</v>
      </c>
    </row>
    <row r="37" spans="1:8" x14ac:dyDescent="0.25">
      <c r="A37">
        <v>72</v>
      </c>
      <c r="B37" s="1">
        <v>2.73557318016397E+25</v>
      </c>
      <c r="C37">
        <f>EXP(A37)/(A37^$K$2)</f>
        <v>4.9797232544692212E+25</v>
      </c>
      <c r="D37" s="2">
        <f t="shared" si="0"/>
        <v>1.820358267356144</v>
      </c>
      <c r="E37" s="2">
        <f>$O$2*A37^4+$P$2*A37^3+$Q$2*A37^2+$R$2*A37+$S$2</f>
        <v>1.8226468863999994</v>
      </c>
      <c r="F37">
        <f>C37/(E37)</f>
        <v>2.7321382389679003E+25</v>
      </c>
      <c r="G37" s="7">
        <f>F37/B37</f>
        <v>0.99874434315229554</v>
      </c>
      <c r="H37" s="18">
        <f t="shared" si="1"/>
        <v>1.2556568477044561E-3</v>
      </c>
    </row>
    <row r="38" spans="1:8" x14ac:dyDescent="0.25">
      <c r="A38">
        <v>74</v>
      </c>
      <c r="B38" s="1">
        <v>1.77822806050324E+26</v>
      </c>
      <c r="C38">
        <f>EXP(A38)/(A38^$K$2)</f>
        <v>3.389194567795037E+26</v>
      </c>
      <c r="D38" s="2">
        <f t="shared" si="0"/>
        <v>1.9059392004172357</v>
      </c>
      <c r="E38" s="2">
        <f>$O$2*A38^4+$P$2*A38^3+$Q$2*A38^2+$R$2*A38+$S$2</f>
        <v>1.9074201752</v>
      </c>
      <c r="F38">
        <f>C38/(E38)</f>
        <v>1.7768473941194774E+26</v>
      </c>
      <c r="G38" s="7">
        <f>F38/B38</f>
        <v>0.9992235718159953</v>
      </c>
      <c r="H38" s="18">
        <f t="shared" si="1"/>
        <v>7.7642818400469604E-4</v>
      </c>
    </row>
    <row r="39" spans="1:8" x14ac:dyDescent="0.25">
      <c r="A39">
        <v>76</v>
      </c>
      <c r="B39" s="1">
        <v>1.15801879267619E+27</v>
      </c>
      <c r="C39">
        <f>EXP(A39)/(A39^$K$2)</f>
        <v>2.3117445785507379E+27</v>
      </c>
      <c r="D39" s="2">
        <f t="shared" si="0"/>
        <v>1.996292800402901</v>
      </c>
      <c r="E39" s="2">
        <f>$O$2*A39^4+$P$2*A39^3+$Q$2*A39^2+$R$2*A39+$S$2</f>
        <v>1.9968443328000003</v>
      </c>
      <c r="F39">
        <f>C39/(E39)</f>
        <v>1.1576989455703742E+27</v>
      </c>
      <c r="G39" s="7">
        <f>F39/B39</f>
        <v>0.99972379800065536</v>
      </c>
      <c r="H39" s="18">
        <f t="shared" si="1"/>
        <v>2.7620199934463852E-4</v>
      </c>
    </row>
    <row r="40" spans="1:8" x14ac:dyDescent="0.25">
      <c r="A40">
        <v>78</v>
      </c>
      <c r="B40" s="1">
        <v>7.5542592146948899E+27</v>
      </c>
      <c r="C40">
        <f>EXP(A40)/(A40^$K$2)</f>
        <v>1.5801043925618523E+28</v>
      </c>
      <c r="D40" s="2">
        <f t="shared" si="0"/>
        <v>2.0916735151054402</v>
      </c>
      <c r="E40" s="2">
        <f>$O$2*A40^4+$P$2*A40^3+$Q$2*A40^2+$R$2*A40+$S$2</f>
        <v>2.0912057415999996</v>
      </c>
      <c r="F40">
        <f>C40/(E40)</f>
        <v>7.5559489969308361E+27</v>
      </c>
      <c r="G40" s="7">
        <f>F40/B40</f>
        <v>1.0002236860276994</v>
      </c>
      <c r="H40" s="18">
        <f t="shared" si="1"/>
        <v>-2.2368602769939905E-4</v>
      </c>
    </row>
    <row r="41" spans="1:8" x14ac:dyDescent="0.25">
      <c r="A41">
        <v>80</v>
      </c>
      <c r="B41" s="1">
        <v>4.9360379260931598E+28</v>
      </c>
      <c r="C41">
        <f>EXP(A41)/(A41^$K$2)</f>
        <v>1.0821528094518574E+29</v>
      </c>
      <c r="D41" s="2">
        <f t="shared" si="0"/>
        <v>2.1923510833077691</v>
      </c>
      <c r="E41" s="2">
        <f>$O$2*A41^4+$P$2*A41^3+$Q$2*A41^2+$R$2*A41+$S$2</f>
        <v>2.1908095999999992</v>
      </c>
      <c r="F41">
        <f>C41/(E41)</f>
        <v>4.9395109892336497E+28</v>
      </c>
      <c r="G41" s="7">
        <f>F41/B41</f>
        <v>1.0007036135444038</v>
      </c>
      <c r="H41" s="18">
        <f t="shared" si="1"/>
        <v>-7.0361354440384716E-4</v>
      </c>
    </row>
    <row r="42" spans="1:8" x14ac:dyDescent="0.25">
      <c r="A42">
        <v>82</v>
      </c>
      <c r="B42" s="1">
        <v>3.2302818595118697E+29</v>
      </c>
      <c r="C42">
        <f>EXP(A42)/(A42^$K$2)</f>
        <v>7.4251624362085845E+29</v>
      </c>
      <c r="D42" s="2">
        <f t="shared" si="0"/>
        <v>2.2986113160201462</v>
      </c>
      <c r="E42" s="2">
        <f>$O$2*A42^4+$P$2*A42^3+$Q$2*A42^2+$R$2*A42+$S$2</f>
        <v>2.2959799223999995</v>
      </c>
      <c r="F42">
        <f>C42/(E42)</f>
        <v>3.2339840447938344E+29</v>
      </c>
      <c r="G42" s="7">
        <f>F42/B42</f>
        <v>1.001146087382766</v>
      </c>
      <c r="H42" s="18">
        <f t="shared" si="1"/>
        <v>-1.1460873827660034E-3</v>
      </c>
    </row>
    <row r="43" spans="1:8" x14ac:dyDescent="0.25">
      <c r="A43">
        <v>84</v>
      </c>
      <c r="B43" s="1">
        <v>2.1171186447444199E+30</v>
      </c>
      <c r="C43">
        <f>EXP(A43)/(A43^$K$2)</f>
        <v>5.1038584558247332E+30</v>
      </c>
      <c r="D43" s="2">
        <f t="shared" si="0"/>
        <v>2.4107569353728282</v>
      </c>
      <c r="E43" s="2">
        <f>$O$2*A43^4+$P$2*A43^3+$Q$2*A43^2+$R$2*A43+$S$2</f>
        <v>2.4070595391999992</v>
      </c>
      <c r="F43">
        <f>C43/(E43)</f>
        <v>2.1203706733074959E+30</v>
      </c>
      <c r="G43" s="7">
        <f>F43/B43</f>
        <v>1.0015360634469632</v>
      </c>
      <c r="H43" s="18">
        <f t="shared" si="1"/>
        <v>-1.5360634469632206E-3</v>
      </c>
    </row>
    <row r="44" spans="1:8" x14ac:dyDescent="0.25">
      <c r="A44">
        <v>86</v>
      </c>
      <c r="B44" s="1">
        <v>1.38951306126928E+31</v>
      </c>
      <c r="C44">
        <f>EXP(A44)/(A44^$K$2)</f>
        <v>3.514229256126371E+31</v>
      </c>
      <c r="D44" s="2">
        <f t="shared" si="0"/>
        <v>2.5291084726589212</v>
      </c>
      <c r="E44" s="2">
        <f>$O$2*A44^4+$P$2*A44^3+$Q$2*A44^2+$R$2*A44+$S$2</f>
        <v>2.5244100967999992</v>
      </c>
      <c r="F44">
        <f>C44/(E44)</f>
        <v>1.3920991920374148E+31</v>
      </c>
      <c r="G44" s="7">
        <f>F44/B44</f>
        <v>1.0018611777321276</v>
      </c>
      <c r="H44" s="18">
        <f t="shared" si="1"/>
        <v>-1.8611777321275724E-3</v>
      </c>
    </row>
    <row r="45" spans="1:8" x14ac:dyDescent="0.25">
      <c r="A45">
        <v>88</v>
      </c>
      <c r="B45" s="1">
        <v>9.1319729650588794E+31</v>
      </c>
      <c r="C45">
        <f>EXP(A45)/(A45^$K$2)</f>
        <v>2.4236303985989179E+32</v>
      </c>
      <c r="D45" s="2">
        <f t="shared" si="0"/>
        <v>2.6540052274270955</v>
      </c>
      <c r="E45" s="2">
        <f>$O$2*A45^4+$P$2*A45^3+$Q$2*A45^2+$R$2*A45+$S$2</f>
        <v>2.6484120575999994</v>
      </c>
      <c r="F45">
        <f>C45/(E45)</f>
        <v>9.1512587387750398E+31</v>
      </c>
      <c r="G45" s="7">
        <f>F45/B45</f>
        <v>1.0021118956210178</v>
      </c>
      <c r="H45" s="18">
        <f t="shared" si="1"/>
        <v>-2.1118956210177675E-3</v>
      </c>
    </row>
    <row r="46" spans="1:8" x14ac:dyDescent="0.25">
      <c r="A46">
        <v>90</v>
      </c>
      <c r="B46" s="1">
        <v>6.0093144275755501E+32</v>
      </c>
      <c r="C46">
        <f>EXP(A46)/(A46^$K$2)</f>
        <v>1.6740785930285881E+33</v>
      </c>
      <c r="D46" s="2">
        <f t="shared" si="0"/>
        <v>2.785806289893193</v>
      </c>
      <c r="E46" s="2">
        <f>$O$2*A46^4+$P$2*A46^3+$Q$2*A46^2+$R$2*A46+$S$2</f>
        <v>2.7794646999999997</v>
      </c>
      <c r="F46">
        <f>C46/(E46)</f>
        <v>6.0230251998832307E+32</v>
      </c>
      <c r="G46" s="7">
        <f>F46/B46</f>
        <v>1.0022815867721557</v>
      </c>
      <c r="H46" s="18">
        <f t="shared" si="1"/>
        <v>-2.2815867721557304E-3</v>
      </c>
    </row>
    <row r="47" spans="1:8" x14ac:dyDescent="0.25">
      <c r="A47">
        <v>92</v>
      </c>
      <c r="B47" s="1">
        <v>3.9593060494397603E+33</v>
      </c>
      <c r="C47">
        <f>EXP(A47)/(A47^$K$2)</f>
        <v>1.1580541121777012E+34</v>
      </c>
      <c r="D47" s="2">
        <f t="shared" si="0"/>
        <v>2.9248916292832812</v>
      </c>
      <c r="E47" s="2">
        <f>$O$2*A47^4+$P$2*A47^3+$Q$2*A47^2+$R$2*A47+$S$2</f>
        <v>2.9179861183999991</v>
      </c>
      <c r="F47">
        <f>C47/(E47)</f>
        <v>3.9686758784606205E+33</v>
      </c>
      <c r="G47" s="7">
        <f>F47/B47</f>
        <v>1.0023665331509763</v>
      </c>
      <c r="H47" s="18">
        <f t="shared" si="1"/>
        <v>-2.3665331509763465E-3</v>
      </c>
    </row>
    <row r="48" spans="1:8" x14ac:dyDescent="0.25">
      <c r="A48">
        <v>94</v>
      </c>
      <c r="B48" s="1">
        <v>2.6117050944268502E+34</v>
      </c>
      <c r="C48">
        <f>EXP(A48)/(A48^$K$2)</f>
        <v>8.022278561121929E+34</v>
      </c>
      <c r="D48" s="2">
        <f t="shared" si="0"/>
        <v>3.0716632510465169</v>
      </c>
      <c r="E48" s="2">
        <f>$O$2*A48^4+$P$2*A48^3+$Q$2*A48^2+$R$2*A48+$S$2</f>
        <v>3.0644132231999981</v>
      </c>
      <c r="F48">
        <f>C48/(E48)</f>
        <v>2.6178840700683001E+34</v>
      </c>
      <c r="G48" s="7">
        <f>F48/B48</f>
        <v>1.0023658780061482</v>
      </c>
      <c r="H48" s="18">
        <f t="shared" si="1"/>
        <v>-2.365878006148181E-3</v>
      </c>
    </row>
    <row r="49" spans="1:8" x14ac:dyDescent="0.25">
      <c r="A49">
        <v>96</v>
      </c>
      <c r="B49" s="1">
        <v>1.72472018113289E+35</v>
      </c>
      <c r="C49">
        <f>EXP(A49)/(A49^$K$2)</f>
        <v>5.5648897366130218E+35</v>
      </c>
      <c r="D49" s="2">
        <f t="shared" si="0"/>
        <v>3.226546426190537</v>
      </c>
      <c r="E49" s="2">
        <f>$O$2*A49^4+$P$2*A49^3+$Q$2*A49^2+$R$2*A49+$S$2</f>
        <v>3.2192017407999991</v>
      </c>
      <c r="F49">
        <f>C49/(E49)</f>
        <v>1.7286551712755036E+35</v>
      </c>
      <c r="G49" s="7">
        <f>F49/B49</f>
        <v>1.0022815238005907</v>
      </c>
      <c r="H49" s="18">
        <f t="shared" si="1"/>
        <v>-2.2815238005906568E-3</v>
      </c>
    </row>
    <row r="50" spans="1:8" x14ac:dyDescent="0.25">
      <c r="A50">
        <v>98</v>
      </c>
      <c r="B50" s="1">
        <v>1.14020372293803E+36</v>
      </c>
      <c r="C50">
        <f>EXP(A50)/(A50^$K$2)</f>
        <v>3.8652803547085021E+36</v>
      </c>
      <c r="D50" s="2">
        <f t="shared" si="0"/>
        <v>3.3899909963007371</v>
      </c>
      <c r="E50" s="2">
        <f>$O$2*A50^4+$P$2*A50^3+$Q$2*A50^2+$R$2*A50+$S$2</f>
        <v>3.3828262135999991</v>
      </c>
      <c r="F50">
        <f>C50/(E50)</f>
        <v>1.1426186598557412E+36</v>
      </c>
      <c r="G50" s="7">
        <f>F50/B50</f>
        <v>1.0021179872237993</v>
      </c>
      <c r="H50" s="18">
        <f t="shared" si="1"/>
        <v>-2.1179872237993003E-3</v>
      </c>
    </row>
    <row r="51" spans="1:8" x14ac:dyDescent="0.25">
      <c r="A51">
        <v>100</v>
      </c>
      <c r="B51" s="1">
        <v>7.5456496774485004E+36</v>
      </c>
      <c r="C51">
        <f>EXP(A51)/(A51^$K$2)</f>
        <v>2.6881171418161354E+37</v>
      </c>
      <c r="D51" s="2">
        <f t="shared" si="0"/>
        <v>3.5624727581112672</v>
      </c>
      <c r="E51" s="2">
        <f>$O$2*A51^4+$P$2*A51^3+$Q$2*A51^2+$R$2*A51+$S$2</f>
        <v>3.5557799999999991</v>
      </c>
      <c r="F51">
        <f>C51/(E51)</f>
        <v>7.5598522456848742E+36</v>
      </c>
      <c r="G51" s="7">
        <f>F51/B51</f>
        <v>1.0018822194036945</v>
      </c>
      <c r="H51" s="18">
        <f t="shared" si="1"/>
        <v>-1.882219403694485E-3</v>
      </c>
    </row>
    <row r="52" spans="1:8" x14ac:dyDescent="0.25">
      <c r="A52">
        <v>102</v>
      </c>
      <c r="B52" s="1">
        <v>4.9985425311177098E+37</v>
      </c>
      <c r="C52">
        <f>EXP(A52)/(A52^$K$2)</f>
        <v>1.8717017174179371E+38</v>
      </c>
      <c r="D52" s="2">
        <f t="shared" si="0"/>
        <v>3.744494931804474</v>
      </c>
      <c r="E52" s="2">
        <f>$O$2*A52^4+$P$2*A52^3+$Q$2*A52^2+$R$2*A52+$S$2</f>
        <v>3.7385752744000005</v>
      </c>
      <c r="F52">
        <f>C52/(E52)</f>
        <v>5.0064572197715726E+37</v>
      </c>
      <c r="G52" s="7">
        <f>F52/B52</f>
        <v>1.0015833992818088</v>
      </c>
      <c r="H52" s="18">
        <f t="shared" si="1"/>
        <v>-1.5833992818088394E-3</v>
      </c>
    </row>
    <row r="53" spans="1:8" x14ac:dyDescent="0.25">
      <c r="A53">
        <v>104</v>
      </c>
      <c r="B53" s="1">
        <v>3.31440783010043E+38</v>
      </c>
      <c r="C53">
        <f>EXP(A53)/(A53^$K$2)</f>
        <v>1.3047463783670225E+39</v>
      </c>
      <c r="D53" s="2">
        <f t="shared" si="0"/>
        <v>3.9365897175287792</v>
      </c>
      <c r="E53" s="2">
        <f>$O$2*A53^4+$P$2*A53^3+$Q$2*A53^2+$R$2*A53+$S$2</f>
        <v>3.9317430271999987</v>
      </c>
      <c r="F53">
        <f>C53/(E53)</f>
        <v>3.3184935265115765E+38</v>
      </c>
      <c r="G53" s="7">
        <f>F53/B53</f>
        <v>1.0012327078080256</v>
      </c>
      <c r="H53" s="18">
        <f t="shared" si="1"/>
        <v>-1.2327078080256459E-3</v>
      </c>
    </row>
    <row r="54" spans="1:8" x14ac:dyDescent="0.25">
      <c r="A54">
        <v>106</v>
      </c>
      <c r="B54" s="1">
        <v>2.1997255026509699E+39</v>
      </c>
      <c r="C54">
        <f>EXP(A54)/(A54^$K$2)</f>
        <v>9.105367646530552E+39</v>
      </c>
      <c r="D54" s="2">
        <f t="shared" si="0"/>
        <v>4.1393199449464673</v>
      </c>
      <c r="E54" s="2">
        <f>$O$2*A54^4+$P$2*A54^3+$Q$2*A54^2+$R$2*A54+$S$2</f>
        <v>4.1358330647999999</v>
      </c>
      <c r="F54">
        <f>C54/(E54)</f>
        <v>2.2015800695695797E+39</v>
      </c>
      <c r="G54" s="7">
        <f>F54/B54</f>
        <v>1.0008430901566467</v>
      </c>
      <c r="H54" s="18">
        <f t="shared" si="1"/>
        <v>-8.4309015664674192E-4</v>
      </c>
    </row>
    <row r="55" spans="1:8" x14ac:dyDescent="0.25">
      <c r="A55">
        <v>108</v>
      </c>
      <c r="B55" s="1">
        <v>1.4612216410979601E+40</v>
      </c>
      <c r="C55">
        <f>EXP(A55)/(A55^$K$2)</f>
        <v>6.3611081453543275E+40</v>
      </c>
      <c r="D55" s="2">
        <f t="shared" si="0"/>
        <v>4.3532808209537599</v>
      </c>
      <c r="E55" s="2">
        <f>$O$2*A55^4+$P$2*A55^3+$Q$2*A55^2+$R$2*A55+$S$2</f>
        <v>4.3514140095999991</v>
      </c>
      <c r="F55">
        <f>C55/(E55)</f>
        <v>1.4618485235651177E+40</v>
      </c>
      <c r="G55" s="7">
        <f>F55/B55</f>
        <v>1.0004290125806559</v>
      </c>
      <c r="H55" s="18">
        <f t="shared" si="1"/>
        <v>-4.2901258065586312E-4</v>
      </c>
    </row>
    <row r="56" spans="1:8" x14ac:dyDescent="0.25">
      <c r="A56">
        <v>110</v>
      </c>
      <c r="B56" s="1">
        <v>9.7148177367657802E+40</v>
      </c>
      <c r="C56">
        <f>EXP(A56)/(A56^$K$2)</f>
        <v>4.4485139201086924E+41</v>
      </c>
      <c r="D56" s="2">
        <f t="shared" si="0"/>
        <v>4.579101781058915</v>
      </c>
      <c r="E56" s="2">
        <f>$O$2*A56^4+$P$2*A56^3+$Q$2*A56^2+$R$2*A56+$S$2</f>
        <v>4.5790732999999992</v>
      </c>
      <c r="F56">
        <f>C56/(E56)</f>
        <v>9.714878161283622E+40</v>
      </c>
      <c r="G56" s="7">
        <f>F56/B56</f>
        <v>1.0000062198303128</v>
      </c>
      <c r="H56" s="18">
        <f t="shared" si="1"/>
        <v>-6.2198303127924959E-6</v>
      </c>
    </row>
    <row r="57" spans="1:8" x14ac:dyDescent="0.25">
      <c r="A57">
        <v>112</v>
      </c>
      <c r="B57" s="1">
        <v>6.4641411197577704E+41</v>
      </c>
      <c r="C57">
        <f>EXP(A57)/(A57^$K$2)</f>
        <v>3.1140666619651265E+42</v>
      </c>
      <c r="D57" s="2">
        <f t="shared" si="0"/>
        <v>4.8174484502618959</v>
      </c>
      <c r="E57" s="2">
        <f>$O$2*A57^4+$P$2*A57^3+$Q$2*A57^2+$R$2*A57+$S$2</f>
        <v>4.8194171903999994</v>
      </c>
      <c r="F57">
        <f>C57/(E57)</f>
        <v>6.4615005070907064E+41</v>
      </c>
      <c r="G57" s="7">
        <f>F57/B57</f>
        <v>0.99959149829526572</v>
      </c>
      <c r="H57" s="18">
        <f t="shared" si="1"/>
        <v>4.0850170473427649E-4</v>
      </c>
    </row>
    <row r="58" spans="1:8" x14ac:dyDescent="0.25">
      <c r="A58">
        <v>114</v>
      </c>
      <c r="B58" s="1">
        <v>4.3045917980555697E+42</v>
      </c>
      <c r="C58">
        <f>EXP(A58)/(A58^$K$2)</f>
        <v>2.1820082232352597E+43</v>
      </c>
      <c r="D58" s="2">
        <f t="shared" si="0"/>
        <v>5.0690247196514573</v>
      </c>
      <c r="E58" s="2">
        <f>$O$2*A58^4+$P$2*A58^3+$Q$2*A58^2+$R$2*A58+$S$2</f>
        <v>5.0730707511999977</v>
      </c>
      <c r="F58">
        <f>C58/(E58)</f>
        <v>4.3011586674976325E+42</v>
      </c>
      <c r="G58" s="7">
        <f>F58/B58</f>
        <v>0.99920244921725498</v>
      </c>
      <c r="H58" s="18">
        <f t="shared" si="1"/>
        <v>7.9755078274501567E-4</v>
      </c>
    </row>
    <row r="59" spans="1:8" x14ac:dyDescent="0.25">
      <c r="A59">
        <v>116</v>
      </c>
      <c r="B59" s="1">
        <v>2.8687064652813302E+43</v>
      </c>
      <c r="C59">
        <f>EXP(A59)/(A59^$K$2)</f>
        <v>1.5303329635190244E+44</v>
      </c>
      <c r="D59" s="2">
        <f t="shared" si="0"/>
        <v>5.3345749453280042</v>
      </c>
      <c r="E59" s="2">
        <f>$O$2*A59^4+$P$2*A59^3+$Q$2*A59^2+$R$2*A59+$S$2</f>
        <v>5.3406778687999985</v>
      </c>
      <c r="F59">
        <f>C59/(E59)</f>
        <v>2.8654283241068725E+43</v>
      </c>
      <c r="G59" s="7">
        <f>F59/B59</f>
        <v>0.9988572754953734</v>
      </c>
      <c r="H59" s="18">
        <f t="shared" si="1"/>
        <v>1.1427245046266021E-3</v>
      </c>
    </row>
    <row r="60" spans="1:8" x14ac:dyDescent="0.25">
      <c r="A60">
        <v>118</v>
      </c>
      <c r="B60" s="1">
        <v>1.91320663411431E+44</v>
      </c>
      <c r="C60">
        <f>EXP(A60)/(A60^$K$2)</f>
        <v>1.0742437674322628E+45</v>
      </c>
      <c r="D60" s="2">
        <f t="shared" si="0"/>
        <v>5.6148862766700978</v>
      </c>
      <c r="E60" s="2">
        <f>$O$2*A60^4+$P$2*A60^3+$Q$2*A60^2+$R$2*A60+$S$2</f>
        <v>5.6229012455999978</v>
      </c>
      <c r="F60">
        <f>C60/(E60)</f>
        <v>1.9104795202883461E+44</v>
      </c>
      <c r="G60" s="7">
        <f>F60/B60</f>
        <v>0.99857458479531858</v>
      </c>
      <c r="H60" s="18">
        <f t="shared" si="1"/>
        <v>1.4254152046814239E-3</v>
      </c>
    </row>
    <row r="61" spans="1:8" x14ac:dyDescent="0.25">
      <c r="A61">
        <v>120</v>
      </c>
      <c r="B61" s="1">
        <v>1.27687527629609E+45</v>
      </c>
      <c r="C61">
        <f>EXP(A61)/(A61^$K$2)</f>
        <v>7.5473430462594456E+45</v>
      </c>
      <c r="D61" s="2">
        <f t="shared" si="0"/>
        <v>5.9107911213947881</v>
      </c>
      <c r="E61" s="2">
        <f>$O$2*A61^4+$P$2*A61^3+$Q$2*A61^2+$R$2*A61+$S$2</f>
        <v>5.9204223999999996</v>
      </c>
      <c r="F61">
        <f>C61/(E61)</f>
        <v>1.2747980695194056E+45</v>
      </c>
      <c r="G61" s="7">
        <f>F61/B61</f>
        <v>0.99837321090380116</v>
      </c>
      <c r="H61" s="18">
        <f t="shared" si="1"/>
        <v>1.626789096198844E-3</v>
      </c>
    </row>
    <row r="62" spans="1:8" x14ac:dyDescent="0.25">
      <c r="A62">
        <v>122</v>
      </c>
      <c r="B62" s="1">
        <v>8.5277734117906304E+45</v>
      </c>
      <c r="C62">
        <f>EXP(A62)/(A62^$K$2)</f>
        <v>5.3069781576449136E+46</v>
      </c>
      <c r="D62" s="2">
        <f t="shared" si="0"/>
        <v>6.2231697553166736</v>
      </c>
      <c r="E62" s="2">
        <f>$O$2*A62^4+$P$2*A62^3+$Q$2*A62^2+$R$2*A62+$S$2</f>
        <v>6.2339416663999998</v>
      </c>
      <c r="F62">
        <f>C62/(E62)</f>
        <v>8.5130378845999171E+45</v>
      </c>
      <c r="G62" s="7">
        <f>F62/B62</f>
        <v>0.99827205455877388</v>
      </c>
      <c r="H62" s="18">
        <f t="shared" si="1"/>
        <v>1.7279454412261197E-3</v>
      </c>
    </row>
    <row r="63" spans="1:8" x14ac:dyDescent="0.25">
      <c r="A63">
        <v>124</v>
      </c>
      <c r="B63" s="1">
        <v>5.6991966408991505E+46</v>
      </c>
      <c r="C63">
        <f>EXP(A63)/(A63^$K$2)</f>
        <v>3.7346568211085869E+47</v>
      </c>
      <c r="D63" s="2">
        <f t="shared" si="0"/>
        <v>6.5529530851902278</v>
      </c>
      <c r="E63" s="2">
        <f>$O$2*A63^4+$P$2*A63^3+$Q$2*A63^2+$R$2*A63+$S$2</f>
        <v>6.5641781951999967</v>
      </c>
      <c r="F63">
        <f>C63/(E63)</f>
        <v>5.6894506974833879E+46</v>
      </c>
      <c r="G63" s="7">
        <f>F63/B63</f>
        <v>0.99828994435008211</v>
      </c>
      <c r="H63" s="18">
        <f t="shared" si="1"/>
        <v>1.7100556499178854E-3</v>
      </c>
    </row>
    <row r="64" spans="1:8" x14ac:dyDescent="0.25">
      <c r="A64">
        <v>126</v>
      </c>
      <c r="B64" s="1">
        <v>3.8113001724168503E+47</v>
      </c>
      <c r="C64">
        <f>EXP(A64)/(A64^$K$2)</f>
        <v>2.630226108824734E+48</v>
      </c>
      <c r="D64" s="2">
        <f t="shared" si="0"/>
        <v>6.9011255735253076</v>
      </c>
      <c r="E64" s="2">
        <f>$O$2*A64^4+$P$2*A64^3+$Q$2*A64^2+$R$2*A64+$S$2</f>
        <v>6.9118699527999974</v>
      </c>
      <c r="F64">
        <f>C64/(E64)</f>
        <v>3.8053755738839237E+47</v>
      </c>
      <c r="G64" s="7">
        <f>F64/B64</f>
        <v>0.99844551773281887</v>
      </c>
      <c r="H64" s="18">
        <f t="shared" si="1"/>
        <v>1.5544822671811342E-3</v>
      </c>
    </row>
    <row r="65" spans="1:8" x14ac:dyDescent="0.25">
      <c r="A65">
        <v>128</v>
      </c>
      <c r="B65" s="1">
        <v>2.5503826018110798E+48</v>
      </c>
      <c r="C65">
        <f>EXP(A65)/(A65^$K$2)</f>
        <v>1.8538038282368638E+49</v>
      </c>
      <c r="D65" s="2">
        <f t="shared" si="0"/>
        <v>7.2687283348013709</v>
      </c>
      <c r="E65" s="2">
        <f>$O$2*A65^4+$P$2*A65^3+$Q$2*A65^2+$R$2*A65+$S$2</f>
        <v>7.2777737215999982</v>
      </c>
      <c r="F65">
        <f>C65/(E65)</f>
        <v>2.547212786699983E+48</v>
      </c>
      <c r="G65" s="7">
        <f>F65/B65</f>
        <v>0.99875712173191356</v>
      </c>
      <c r="H65" s="18">
        <f t="shared" si="1"/>
        <v>1.2428782680864447E-3</v>
      </c>
    </row>
    <row r="66" spans="1:8" x14ac:dyDescent="0.25">
      <c r="A66">
        <v>130</v>
      </c>
      <c r="B66" s="1">
        <v>1.7076613429289001E+49</v>
      </c>
      <c r="C66">
        <f>EXP(A66)/(A66^$K$2)</f>
        <v>1.3075327950923222E+50</v>
      </c>
      <c r="D66" s="2">
        <f t="shared" si="0"/>
        <v>7.6568624130689971</v>
      </c>
      <c r="E66" s="2">
        <f>$O$2*A66^4+$P$2*A66^3+$Q$2*A66^2+$R$2*A66+$S$2</f>
        <v>7.6626650999999972</v>
      </c>
      <c r="F66">
        <f>C66/(E66)</f>
        <v>1.7063681865625612E+49</v>
      </c>
      <c r="G66" s="7">
        <f>F66/B66</f>
        <v>0.9992427325407971</v>
      </c>
      <c r="H66" s="18">
        <f t="shared" si="1"/>
        <v>7.5726745920290384E-4</v>
      </c>
    </row>
    <row r="67" spans="1:8" x14ac:dyDescent="0.25">
      <c r="E67" s="2"/>
      <c r="G67" s="3"/>
    </row>
  </sheetData>
  <conditionalFormatting sqref="H3:H66">
    <cfRule type="expression" dxfId="8" priority="4">
      <formula>ABS(H3) &lt; 0.1%</formula>
    </cfRule>
    <cfRule type="expression" dxfId="7" priority="5">
      <formula>ABS(H3) &lt; 0.5%</formula>
    </cfRule>
    <cfRule type="expression" dxfId="6" priority="6">
      <formula>ABS(H3) &lt; 1%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zoomScaleNormal="100" workbookViewId="0">
      <selection activeCell="G1" sqref="G1"/>
    </sheetView>
  </sheetViews>
  <sheetFormatPr defaultRowHeight="15" x14ac:dyDescent="0.25"/>
  <cols>
    <col min="2" max="2" width="22.28515625" customWidth="1"/>
    <col min="3" max="3" width="27.28515625" bestFit="1" customWidth="1"/>
    <col min="4" max="4" width="13.42578125" bestFit="1" customWidth="1"/>
    <col min="5" max="5" width="15.140625" customWidth="1"/>
    <col min="6" max="6" width="17.7109375" bestFit="1" customWidth="1"/>
    <col min="7" max="7" width="15.28515625" customWidth="1"/>
    <col min="8" max="8" width="24.42578125" bestFit="1" customWidth="1"/>
    <col min="9" max="9" width="14.28515625" customWidth="1"/>
    <col min="10" max="10" width="14.140625" customWidth="1"/>
    <col min="11" max="11" width="12.5703125" customWidth="1"/>
  </cols>
  <sheetData>
    <row r="1" spans="1:18" x14ac:dyDescent="0.25">
      <c r="E1">
        <f>SUM(E12:E66)</f>
        <v>26.339240903291078</v>
      </c>
      <c r="G1" s="22">
        <f>SUM(G12:G66)</f>
        <v>8.4329025812699632E-2</v>
      </c>
      <c r="I1" s="9"/>
      <c r="J1" s="10" t="s">
        <v>11</v>
      </c>
      <c r="K1" s="11"/>
      <c r="L1" s="10" t="s">
        <v>12</v>
      </c>
      <c r="M1" s="14"/>
      <c r="N1" s="14"/>
      <c r="O1" s="14"/>
      <c r="P1" s="14"/>
      <c r="Q1" s="14"/>
      <c r="R1" s="11"/>
    </row>
    <row r="2" spans="1:18" ht="60.75" thickBot="1" x14ac:dyDescent="0.3">
      <c r="A2" s="8" t="s">
        <v>0</v>
      </c>
      <c r="B2" s="8" t="s">
        <v>1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4</v>
      </c>
      <c r="I2" s="8" t="s">
        <v>10</v>
      </c>
      <c r="J2" s="12">
        <v>1.1953633002717099E-3</v>
      </c>
      <c r="K2" s="13">
        <v>0.91965669424865004</v>
      </c>
      <c r="L2" s="15">
        <v>7.7328880000000002E-12</v>
      </c>
      <c r="M2" s="16">
        <v>-3.7783679999999998E-9</v>
      </c>
      <c r="N2" s="16">
        <v>7.7196146559999998E-7</v>
      </c>
      <c r="O2" s="16">
        <v>-8.2606689999999996E-5</v>
      </c>
      <c r="P2" s="16">
        <v>4.9648608E-3</v>
      </c>
      <c r="Q2" s="16">
        <v>-0.15876444000000001</v>
      </c>
      <c r="R2" s="17">
        <v>2.4145610999999998</v>
      </c>
    </row>
    <row r="3" spans="1:18" x14ac:dyDescent="0.25">
      <c r="A3">
        <v>4</v>
      </c>
      <c r="B3">
        <v>1</v>
      </c>
      <c r="C3">
        <f>$J$2*EXP($K$2*A3)</f>
        <v>4.7326809555314195E-2</v>
      </c>
      <c r="D3" s="2"/>
      <c r="F3" s="2"/>
      <c r="G3" s="2"/>
      <c r="I3" s="2"/>
    </row>
    <row r="4" spans="1:18" x14ac:dyDescent="0.25">
      <c r="A4">
        <v>6</v>
      </c>
      <c r="B4">
        <v>2</v>
      </c>
      <c r="C4">
        <f t="shared" ref="C4:C34" si="0">$J$2*EXP($K$2*A4)</f>
        <v>0.29779053052314503</v>
      </c>
      <c r="D4" s="2">
        <f t="shared" ref="D4:D35" si="1">B4/C4</f>
        <v>6.7161302828753149</v>
      </c>
      <c r="E4" s="4">
        <f>ABS(1-D4)</f>
        <v>5.7161302828753149</v>
      </c>
      <c r="F4" s="2">
        <f t="shared" ref="F4:F35" si="2">($L$2*A4^6+$M$2*A4^5+$N$2*A4^4+$O$2*A4^3+$P$2*A4^2+$Q$2*A4+$R$2)</f>
        <v>1.6238378460154719</v>
      </c>
      <c r="G4" s="7">
        <f t="shared" ref="G4:G35" si="3">ABS(D4-F4)</f>
        <v>5.092292436859843</v>
      </c>
      <c r="H4" s="3">
        <f t="shared" ref="H4:H35" si="4">$J$2*EXP($K$2*A4)*($L$2*A4^6+$M$2*A4^5+$N$2*A4^4+$O$2*A4^3+$P$2*A4^2+$Q$2*A4+$R$2)+1</f>
        <v>1.4835635336485085</v>
      </c>
      <c r="I4" s="18">
        <f>H4/B4-1</f>
        <v>-0.25821823317574577</v>
      </c>
    </row>
    <row r="5" spans="1:18" x14ac:dyDescent="0.25">
      <c r="A5">
        <v>8</v>
      </c>
      <c r="B5">
        <v>7</v>
      </c>
      <c r="C5">
        <f t="shared" si="0"/>
        <v>1.8737624805578847</v>
      </c>
      <c r="D5" s="2">
        <f t="shared" si="1"/>
        <v>3.7357989994099223</v>
      </c>
      <c r="E5" s="4">
        <f t="shared" ref="E5:E66" si="5">ABS(1-D5)</f>
        <v>2.7357989994099223</v>
      </c>
      <c r="F5" s="2">
        <f t="shared" si="2"/>
        <v>1.4229422176506652</v>
      </c>
      <c r="G5" s="7">
        <f t="shared" si="3"/>
        <v>2.3128567817592574</v>
      </c>
      <c r="H5" s="3">
        <f t="shared" si="4"/>
        <v>3.6662557394356479</v>
      </c>
      <c r="I5" s="18">
        <f t="shared" ref="I5:I66" si="6">H5/B5-1</f>
        <v>-0.47624918008062178</v>
      </c>
    </row>
    <row r="6" spans="1:18" x14ac:dyDescent="0.25">
      <c r="A6">
        <v>10</v>
      </c>
      <c r="B6">
        <v>28</v>
      </c>
      <c r="C6">
        <f t="shared" si="0"/>
        <v>11.790119139713729</v>
      </c>
      <c r="D6" s="2">
        <f t="shared" si="1"/>
        <v>2.3748699795310002</v>
      </c>
      <c r="E6" s="4">
        <f t="shared" si="5"/>
        <v>1.3748699795310002</v>
      </c>
      <c r="F6" s="2">
        <f t="shared" si="2"/>
        <v>1.2481456007439997</v>
      </c>
      <c r="G6" s="7">
        <f t="shared" si="3"/>
        <v>1.1267243787870005</v>
      </c>
      <c r="H6" s="3">
        <f t="shared" si="4"/>
        <v>15.715785336481321</v>
      </c>
      <c r="I6" s="18">
        <f t="shared" si="6"/>
        <v>-0.43872195226852428</v>
      </c>
    </row>
    <row r="7" spans="1:18" x14ac:dyDescent="0.25">
      <c r="A7">
        <v>12</v>
      </c>
      <c r="B7">
        <v>124</v>
      </c>
      <c r="C7">
        <f t="shared" si="0"/>
        <v>74.185981825859216</v>
      </c>
      <c r="D7" s="2">
        <f t="shared" si="1"/>
        <v>1.6714748116574361</v>
      </c>
      <c r="E7" s="4">
        <f t="shared" si="5"/>
        <v>0.67147481165743605</v>
      </c>
      <c r="F7" s="2">
        <f t="shared" si="2"/>
        <v>1.0966737192443472</v>
      </c>
      <c r="G7" s="7">
        <f t="shared" si="3"/>
        <v>0.57480109241308885</v>
      </c>
      <c r="H7" s="3">
        <f t="shared" si="4"/>
        <v>82.357816604758568</v>
      </c>
      <c r="I7" s="18">
        <f t="shared" si="6"/>
        <v>-0.33582405963904383</v>
      </c>
    </row>
    <row r="8" spans="1:18" x14ac:dyDescent="0.25">
      <c r="A8">
        <v>14</v>
      </c>
      <c r="B8">
        <v>588</v>
      </c>
      <c r="C8">
        <f t="shared" si="0"/>
        <v>466.79425663550455</v>
      </c>
      <c r="D8" s="2">
        <f t="shared" si="1"/>
        <v>1.2596556012451943</v>
      </c>
      <c r="E8" s="4">
        <f t="shared" si="5"/>
        <v>0.25965560124519427</v>
      </c>
      <c r="F8" s="2">
        <f t="shared" si="2"/>
        <v>0.96598069916983764</v>
      </c>
      <c r="G8" s="7">
        <f t="shared" si="3"/>
        <v>0.29367490207535663</v>
      </c>
      <c r="H8" s="3">
        <f t="shared" si="4"/>
        <v>451.9142423932293</v>
      </c>
      <c r="I8" s="18">
        <f t="shared" si="6"/>
        <v>-0.23143836327682088</v>
      </c>
    </row>
    <row r="9" spans="1:18" x14ac:dyDescent="0.25">
      <c r="A9">
        <v>16</v>
      </c>
      <c r="B9">
        <v>2938</v>
      </c>
      <c r="C9">
        <f t="shared" si="0"/>
        <v>2937.1705093743294</v>
      </c>
      <c r="D9" s="2">
        <f t="shared" si="1"/>
        <v>1.0002824114647151</v>
      </c>
      <c r="E9" s="4">
        <f t="shared" si="5"/>
        <v>2.8241146471508216E-4</v>
      </c>
      <c r="F9" s="2">
        <f t="shared" si="2"/>
        <v>0.85373651949787321</v>
      </c>
      <c r="G9" s="7">
        <f t="shared" si="3"/>
        <v>0.14654589196684187</v>
      </c>
      <c r="H9" s="3">
        <f t="shared" si="4"/>
        <v>2508.5697278450352</v>
      </c>
      <c r="I9" s="18">
        <f t="shared" si="6"/>
        <v>-0.14616414981448766</v>
      </c>
    </row>
    <row r="10" spans="1:18" x14ac:dyDescent="0.25">
      <c r="A10">
        <v>18</v>
      </c>
      <c r="B10" s="1">
        <v>15268</v>
      </c>
      <c r="C10">
        <f t="shared" si="0"/>
        <v>18481.31265221331</v>
      </c>
      <c r="D10" s="2">
        <f t="shared" si="1"/>
        <v>0.82613179525273139</v>
      </c>
      <c r="E10" s="4">
        <f t="shared" si="5"/>
        <v>0.17386820474726861</v>
      </c>
      <c r="F10" s="2">
        <f t="shared" si="2"/>
        <v>0.75781481938662409</v>
      </c>
      <c r="G10" s="7">
        <f t="shared" si="3"/>
        <v>6.8316975866107299E-2</v>
      </c>
      <c r="H10" s="3">
        <f t="shared" si="4"/>
        <v>14006.412609564761</v>
      </c>
      <c r="I10" s="18">
        <f t="shared" si="6"/>
        <v>-8.2629512079855916E-2</v>
      </c>
    </row>
    <row r="11" spans="1:18" x14ac:dyDescent="0.25">
      <c r="A11">
        <v>20</v>
      </c>
      <c r="B11" s="1">
        <v>81826</v>
      </c>
      <c r="C11">
        <f t="shared" si="0"/>
        <v>116288.41984445005</v>
      </c>
      <c r="D11" s="2">
        <f t="shared" si="1"/>
        <v>0.70364701927717532</v>
      </c>
      <c r="E11" s="4">
        <f t="shared" si="5"/>
        <v>0.29635298072282468</v>
      </c>
      <c r="F11" s="2">
        <f t="shared" si="2"/>
        <v>0.67628106172799951</v>
      </c>
      <c r="G11" s="7">
        <f t="shared" si="3"/>
        <v>2.7365957549175812E-2</v>
      </c>
      <c r="H11" s="3">
        <f t="shared" si="4"/>
        <v>78644.656039076042</v>
      </c>
      <c r="I11" s="18">
        <f t="shared" si="6"/>
        <v>-3.8879377715200003E-2</v>
      </c>
    </row>
    <row r="12" spans="1:18" x14ac:dyDescent="0.25">
      <c r="A12">
        <v>22</v>
      </c>
      <c r="B12" s="1">
        <v>449572</v>
      </c>
      <c r="C12">
        <f t="shared" si="0"/>
        <v>731711.91053356137</v>
      </c>
      <c r="D12" s="2">
        <f t="shared" si="1"/>
        <v>0.61441120955947526</v>
      </c>
      <c r="E12" s="4">
        <f t="shared" si="5"/>
        <v>0.38558879044052474</v>
      </c>
      <c r="F12" s="2">
        <f t="shared" si="2"/>
        <v>0.60738105303210044</v>
      </c>
      <c r="G12" s="7">
        <f t="shared" si="3"/>
        <v>7.0301565273748201E-3</v>
      </c>
      <c r="H12" s="3">
        <f t="shared" si="4"/>
        <v>444428.95073600457</v>
      </c>
      <c r="I12" s="18">
        <f t="shared" si="6"/>
        <v>-1.1439878960423311E-2</v>
      </c>
    </row>
    <row r="13" spans="1:18" x14ac:dyDescent="0.25">
      <c r="A13">
        <v>24</v>
      </c>
      <c r="B13" s="1">
        <v>2521270</v>
      </c>
      <c r="C13">
        <f t="shared" si="0"/>
        <v>4604089.7342387354</v>
      </c>
      <c r="D13" s="2">
        <f t="shared" si="1"/>
        <v>0.54761530411762926</v>
      </c>
      <c r="E13" s="4">
        <f t="shared" si="5"/>
        <v>0.45238469588237074</v>
      </c>
      <c r="F13" s="2">
        <f t="shared" si="2"/>
        <v>0.54952981964314795</v>
      </c>
      <c r="G13" s="7">
        <f t="shared" si="3"/>
        <v>1.9145155255186896E-3</v>
      </c>
      <c r="H13" s="3">
        <f t="shared" si="4"/>
        <v>2530085.6012770813</v>
      </c>
      <c r="I13" s="18">
        <f t="shared" si="6"/>
        <v>3.4964923538856052E-3</v>
      </c>
    </row>
    <row r="14" spans="1:18" x14ac:dyDescent="0.25">
      <c r="A14">
        <v>26</v>
      </c>
      <c r="B14" s="1">
        <v>14385376</v>
      </c>
      <c r="C14">
        <f t="shared" si="0"/>
        <v>28969929.251889855</v>
      </c>
      <c r="D14" s="2">
        <f t="shared" si="1"/>
        <v>0.49656234486874246</v>
      </c>
      <c r="E14" s="4">
        <f t="shared" si="5"/>
        <v>0.5034376551312576</v>
      </c>
      <c r="F14" s="2">
        <f t="shared" si="2"/>
        <v>0.50130084028689792</v>
      </c>
      <c r="G14" s="7">
        <f t="shared" si="3"/>
        <v>4.7384954181554639E-3</v>
      </c>
      <c r="H14" s="3">
        <f t="shared" si="4"/>
        <v>14522650.877024367</v>
      </c>
      <c r="I14" s="18">
        <f t="shared" si="6"/>
        <v>9.5426686813306905E-3</v>
      </c>
    </row>
    <row r="15" spans="1:18" x14ac:dyDescent="0.25">
      <c r="A15">
        <v>28</v>
      </c>
      <c r="B15" s="1">
        <v>83290424</v>
      </c>
      <c r="C15">
        <f t="shared" si="0"/>
        <v>182285065.95305765</v>
      </c>
      <c r="D15" s="2">
        <f t="shared" si="1"/>
        <v>0.45692401384899567</v>
      </c>
      <c r="E15" s="4">
        <f t="shared" si="5"/>
        <v>0.54307598615100439</v>
      </c>
      <c r="F15" s="2">
        <f t="shared" si="2"/>
        <v>0.46141563494952775</v>
      </c>
      <c r="G15" s="7">
        <f t="shared" si="3"/>
        <v>4.4916211005320839E-3</v>
      </c>
      <c r="H15" s="3">
        <f t="shared" si="4"/>
        <v>84109180.448546633</v>
      </c>
      <c r="I15" s="18">
        <f t="shared" si="6"/>
        <v>9.830139039112451E-3</v>
      </c>
    </row>
    <row r="16" spans="1:18" x14ac:dyDescent="0.25">
      <c r="A16">
        <v>30</v>
      </c>
      <c r="B16" s="1">
        <v>488384528</v>
      </c>
      <c r="C16">
        <f t="shared" si="0"/>
        <v>1146977094.0963919</v>
      </c>
      <c r="D16" s="2">
        <f t="shared" si="1"/>
        <v>0.4258014658825926</v>
      </c>
      <c r="E16" s="4">
        <f t="shared" si="5"/>
        <v>0.5741985341174074</v>
      </c>
      <c r="F16" s="2">
        <f t="shared" si="2"/>
        <v>0.42873371008799976</v>
      </c>
      <c r="G16" s="7">
        <f t="shared" si="3"/>
        <v>2.932244205407164E-3</v>
      </c>
      <c r="H16" s="3">
        <f t="shared" si="4"/>
        <v>491747745.93789893</v>
      </c>
      <c r="I16" s="18">
        <f t="shared" si="6"/>
        <v>6.8864137684125915E-3</v>
      </c>
    </row>
    <row r="17" spans="1:9" x14ac:dyDescent="0.25">
      <c r="A17">
        <v>32</v>
      </c>
      <c r="B17" s="1">
        <v>2895432660</v>
      </c>
      <c r="C17">
        <f t="shared" si="0"/>
        <v>7217028161.3776493</v>
      </c>
      <c r="D17" s="2">
        <f t="shared" si="1"/>
        <v>0.40119459080055669</v>
      </c>
      <c r="E17" s="4">
        <f t="shared" si="5"/>
        <v>0.59880540919944325</v>
      </c>
      <c r="F17" s="2">
        <f t="shared" si="2"/>
        <v>0.40224286017191702</v>
      </c>
      <c r="G17" s="7">
        <f t="shared" si="3"/>
        <v>1.0482693713603219E-3</v>
      </c>
      <c r="H17" s="3">
        <f t="shared" si="4"/>
        <v>2902998050.5738173</v>
      </c>
      <c r="I17" s="18">
        <f t="shared" si="6"/>
        <v>2.6128704971564165E-3</v>
      </c>
    </row>
    <row r="18" spans="1:9" x14ac:dyDescent="0.25">
      <c r="A18">
        <v>34</v>
      </c>
      <c r="B18" s="1">
        <v>17332874364</v>
      </c>
      <c r="C18">
        <f t="shared" si="0"/>
        <v>45411103456.387581</v>
      </c>
      <c r="D18" s="2">
        <f t="shared" si="1"/>
        <v>0.38168802439796112</v>
      </c>
      <c r="E18" s="4">
        <f t="shared" si="5"/>
        <v>0.61831197560203888</v>
      </c>
      <c r="F18" s="2">
        <f t="shared" si="2"/>
        <v>0.38104982555684286</v>
      </c>
      <c r="G18" s="7">
        <f t="shared" si="3"/>
        <v>6.3819884111826486E-4</v>
      </c>
      <c r="H18" s="3">
        <f t="shared" si="4"/>
        <v>17303893051.40023</v>
      </c>
      <c r="I18" s="18">
        <f t="shared" si="6"/>
        <v>-1.672043077861507E-3</v>
      </c>
    </row>
    <row r="19" spans="1:9" x14ac:dyDescent="0.25">
      <c r="A19">
        <v>36</v>
      </c>
      <c r="B19" s="1">
        <v>104653427012</v>
      </c>
      <c r="C19">
        <f t="shared" si="0"/>
        <v>285736493057.15039</v>
      </c>
      <c r="D19" s="2">
        <f t="shared" si="1"/>
        <v>0.36625852684161059</v>
      </c>
      <c r="E19" s="4">
        <f t="shared" si="5"/>
        <v>0.63374147315838947</v>
      </c>
      <c r="F19" s="2">
        <f t="shared" si="2"/>
        <v>0.36437130668910722</v>
      </c>
      <c r="G19" s="7">
        <f t="shared" si="3"/>
        <v>1.8872201525033661E-3</v>
      </c>
      <c r="H19" s="3">
        <f t="shared" si="4"/>
        <v>104114179344.9969</v>
      </c>
      <c r="I19" s="18">
        <f t="shared" si="6"/>
        <v>-5.1526995569983747E-3</v>
      </c>
    </row>
    <row r="20" spans="1:9" x14ac:dyDescent="0.25">
      <c r="A20">
        <v>38</v>
      </c>
      <c r="B20" s="1">
        <v>636737003384</v>
      </c>
      <c r="C20">
        <f t="shared" si="0"/>
        <v>1797915867492.8442</v>
      </c>
      <c r="D20" s="2">
        <f t="shared" si="1"/>
        <v>0.3541528360122414</v>
      </c>
      <c r="E20" s="4">
        <f t="shared" si="5"/>
        <v>0.64584716398775854</v>
      </c>
      <c r="F20" s="2">
        <f t="shared" si="2"/>
        <v>0.35152533464209457</v>
      </c>
      <c r="G20" s="7">
        <f t="shared" si="3"/>
        <v>2.6275013701468342E-3</v>
      </c>
      <c r="H20" s="3">
        <f t="shared" si="4"/>
        <v>632012976979.75378</v>
      </c>
      <c r="I20" s="18">
        <f t="shared" si="6"/>
        <v>-7.419117122359653E-3</v>
      </c>
    </row>
    <row r="21" spans="1:9" x14ac:dyDescent="0.25">
      <c r="A21">
        <v>40</v>
      </c>
      <c r="B21" s="1">
        <v>3900770002646</v>
      </c>
      <c r="C21">
        <f t="shared" si="0"/>
        <v>11312875831845.652</v>
      </c>
      <c r="D21" s="2">
        <f t="shared" si="1"/>
        <v>0.34480799229364512</v>
      </c>
      <c r="E21" s="4">
        <f t="shared" si="5"/>
        <v>0.65519200770635488</v>
      </c>
      <c r="F21" s="2">
        <f t="shared" si="2"/>
        <v>0.34192299798400017</v>
      </c>
      <c r="G21" s="7">
        <f t="shared" si="3"/>
        <v>2.8849943096449504E-3</v>
      </c>
      <c r="H21" s="3">
        <f t="shared" si="4"/>
        <v>3868132420246.4053</v>
      </c>
      <c r="I21" s="18">
        <f t="shared" si="6"/>
        <v>-8.36695892796957E-3</v>
      </c>
    </row>
    <row r="22" spans="1:9" x14ac:dyDescent="0.25">
      <c r="A22">
        <v>42</v>
      </c>
      <c r="B22" s="1">
        <v>24045500114388</v>
      </c>
      <c r="C22">
        <f t="shared" si="0"/>
        <v>71183063624230.906</v>
      </c>
      <c r="D22" s="2">
        <f t="shared" si="1"/>
        <v>0.3377980504087611</v>
      </c>
      <c r="E22" s="4">
        <f t="shared" si="5"/>
        <v>0.6622019495912389</v>
      </c>
      <c r="F22" s="2">
        <f t="shared" si="2"/>
        <v>0.33506052597707692</v>
      </c>
      <c r="G22" s="7">
        <f t="shared" si="3"/>
        <v>2.7375244316841796E-3</v>
      </c>
      <c r="H22" s="3">
        <f t="shared" si="4"/>
        <v>23850634738595.539</v>
      </c>
      <c r="I22" s="18">
        <f t="shared" si="6"/>
        <v>-8.104026735374914E-3</v>
      </c>
    </row>
    <row r="23" spans="1:9" x14ac:dyDescent="0.25">
      <c r="A23">
        <v>44</v>
      </c>
      <c r="B23" s="1">
        <v>149059814328236</v>
      </c>
      <c r="C23">
        <f t="shared" si="0"/>
        <v>447899245271271.06</v>
      </c>
      <c r="D23" s="2">
        <f t="shared" si="1"/>
        <v>0.33279764568024139</v>
      </c>
      <c r="E23" s="4">
        <f t="shared" si="5"/>
        <v>0.66720235431975861</v>
      </c>
      <c r="F23" s="2">
        <f t="shared" si="2"/>
        <v>0.33051172810836293</v>
      </c>
      <c r="G23" s="7">
        <f t="shared" si="3"/>
        <v>2.2859175718784597E-3</v>
      </c>
      <c r="H23" s="3">
        <f t="shared" si="4"/>
        <v>148035953573040.31</v>
      </c>
      <c r="I23" s="18">
        <f t="shared" si="6"/>
        <v>-6.8687912956949537E-3</v>
      </c>
    </row>
    <row r="24" spans="1:9" x14ac:dyDescent="0.25">
      <c r="A24">
        <v>46</v>
      </c>
      <c r="B24" s="1">
        <v>928782423033008</v>
      </c>
      <c r="C24">
        <f t="shared" si="0"/>
        <v>2818279007680784.5</v>
      </c>
      <c r="D24" s="2">
        <f t="shared" si="1"/>
        <v>0.32955659127494291</v>
      </c>
      <c r="E24" s="4">
        <f t="shared" si="5"/>
        <v>0.67044340872505703</v>
      </c>
      <c r="F24" s="2">
        <f t="shared" si="2"/>
        <v>0.32792078995186147</v>
      </c>
      <c r="G24" s="7">
        <f t="shared" si="3"/>
        <v>1.6358013230814428E-3</v>
      </c>
      <c r="H24" s="3">
        <f t="shared" si="4"/>
        <v>924172278503432.12</v>
      </c>
      <c r="I24" s="18">
        <f t="shared" si="6"/>
        <v>-4.9636431690008864E-3</v>
      </c>
    </row>
    <row r="25" spans="1:9" x14ac:dyDescent="0.25">
      <c r="A25">
        <v>48</v>
      </c>
      <c r="B25" s="1">
        <v>5814401613289290</v>
      </c>
      <c r="C25">
        <f t="shared" si="0"/>
        <v>1.7733221587197982E+16</v>
      </c>
      <c r="D25" s="2">
        <f t="shared" si="1"/>
        <v>0.32788185636200695</v>
      </c>
      <c r="E25" s="4">
        <f t="shared" si="5"/>
        <v>0.67211814363799305</v>
      </c>
      <c r="F25" s="2">
        <f t="shared" si="2"/>
        <v>0.32699542536224468</v>
      </c>
      <c r="G25" s="7">
        <f t="shared" si="3"/>
        <v>8.8643099976226658E-4</v>
      </c>
      <c r="H25" s="3">
        <f t="shared" si="4"/>
        <v>5798682335948745</v>
      </c>
      <c r="I25" s="18">
        <f t="shared" si="6"/>
        <v>-2.7035073230265994E-3</v>
      </c>
    </row>
    <row r="26" spans="1:9" x14ac:dyDescent="0.25">
      <c r="A26">
        <v>50</v>
      </c>
      <c r="B26" s="1">
        <v>3.6556766640745904E+16</v>
      </c>
      <c r="C26">
        <f t="shared" si="0"/>
        <v>1.1158126892462762E+17</v>
      </c>
      <c r="D26" s="2">
        <f t="shared" si="1"/>
        <v>0.32762458245065978</v>
      </c>
      <c r="E26" s="4">
        <f t="shared" si="5"/>
        <v>0.67237541754934016</v>
      </c>
      <c r="F26" s="2">
        <f t="shared" si="2"/>
        <v>0.327500385</v>
      </c>
      <c r="G26" s="7">
        <f t="shared" si="3"/>
        <v>1.2419745065977983E-4</v>
      </c>
      <c r="H26" s="3">
        <f t="shared" si="4"/>
        <v>3.654290853160408E+16</v>
      </c>
      <c r="I26" s="18">
        <f t="shared" si="6"/>
        <v>-3.7908465149594228E-4</v>
      </c>
    </row>
    <row r="27" spans="1:9" x14ac:dyDescent="0.25">
      <c r="A27">
        <v>52</v>
      </c>
      <c r="B27" s="1">
        <v>2.3075749273744899E+17</v>
      </c>
      <c r="C27">
        <f t="shared" si="0"/>
        <v>7.0209349799239923E+17</v>
      </c>
      <c r="D27" s="2">
        <f t="shared" si="1"/>
        <v>0.3286706021310386</v>
      </c>
      <c r="E27" s="4">
        <f t="shared" si="5"/>
        <v>0.6713293978689614</v>
      </c>
      <c r="F27" s="2">
        <f t="shared" si="2"/>
        <v>0.32925132118806166</v>
      </c>
      <c r="G27" s="7">
        <f t="shared" si="3"/>
        <v>5.8071905702306026E-4</v>
      </c>
      <c r="H27" s="3">
        <f t="shared" si="4"/>
        <v>2.3116521181154515E+17</v>
      </c>
      <c r="I27" s="18">
        <f t="shared" si="6"/>
        <v>1.7668725260420182E-3</v>
      </c>
    </row>
    <row r="28" spans="1:9" x14ac:dyDescent="0.25">
      <c r="A28">
        <v>54</v>
      </c>
      <c r="B28" s="1">
        <v>1.46197266285087E+18</v>
      </c>
      <c r="C28">
        <f t="shared" si="0"/>
        <v>4.4177242710528553E+18</v>
      </c>
      <c r="D28" s="2">
        <f t="shared" si="1"/>
        <v>0.3309334338565329</v>
      </c>
      <c r="E28" s="4">
        <f t="shared" si="5"/>
        <v>0.66906656614346716</v>
      </c>
      <c r="F28" s="2">
        <f t="shared" si="2"/>
        <v>0.33210900909994523</v>
      </c>
      <c r="G28" s="7">
        <f t="shared" si="3"/>
        <v>1.1755752434123301E-3</v>
      </c>
      <c r="H28" s="3">
        <f t="shared" si="4"/>
        <v>1.4671660301361416E+18</v>
      </c>
      <c r="I28" s="18">
        <f t="shared" si="6"/>
        <v>3.5523012278111388E-3</v>
      </c>
    </row>
    <row r="29" spans="1:9" x14ac:dyDescent="0.25">
      <c r="A29">
        <v>56</v>
      </c>
      <c r="B29" s="1">
        <v>9.2939934287919002E+18</v>
      </c>
      <c r="C29">
        <f t="shared" si="0"/>
        <v>2.7797277415123735E+19</v>
      </c>
      <c r="D29" s="2">
        <f t="shared" si="1"/>
        <v>0.33434905476517257</v>
      </c>
      <c r="E29" s="4">
        <f t="shared" si="5"/>
        <v>0.66565094523482737</v>
      </c>
      <c r="F29" s="2">
        <f t="shared" si="2"/>
        <v>0.33597392427932027</v>
      </c>
      <c r="G29" s="7">
        <f t="shared" si="3"/>
        <v>1.6248695141476976E-3</v>
      </c>
      <c r="H29" s="3">
        <f t="shared" si="4"/>
        <v>9.339160377440041E+18</v>
      </c>
      <c r="I29" s="18">
        <f t="shared" si="6"/>
        <v>4.8597999336019715E-3</v>
      </c>
    </row>
    <row r="30" spans="1:9" x14ac:dyDescent="0.25">
      <c r="A30">
        <v>58</v>
      </c>
      <c r="B30" s="1">
        <v>5.9270905595010597E+19</v>
      </c>
      <c r="C30">
        <f t="shared" si="0"/>
        <v>1.7490648675300921E+20</v>
      </c>
      <c r="D30" s="2">
        <f t="shared" si="1"/>
        <v>0.33887196921809343</v>
      </c>
      <c r="E30" s="4">
        <f t="shared" si="5"/>
        <v>0.66112803078190652</v>
      </c>
      <c r="F30" s="2">
        <f t="shared" si="2"/>
        <v>0.34078117649110018</v>
      </c>
      <c r="G30" s="7">
        <f t="shared" si="3"/>
        <v>1.9092072730067522E-3</v>
      </c>
      <c r="H30" s="3">
        <f t="shared" si="4"/>
        <v>5.9604838331615502E+19</v>
      </c>
      <c r="I30" s="18">
        <f t="shared" si="6"/>
        <v>5.6340076678871309E-3</v>
      </c>
    </row>
    <row r="31" spans="1:9" x14ac:dyDescent="0.25">
      <c r="A31">
        <v>60</v>
      </c>
      <c r="B31" s="1">
        <v>3.7910873779328903E+20</v>
      </c>
      <c r="C31">
        <f t="shared" si="0"/>
        <v>1.1005494765338484E+21</v>
      </c>
      <c r="D31" s="2">
        <f t="shared" si="1"/>
        <v>0.3444722348942294</v>
      </c>
      <c r="E31" s="4">
        <f t="shared" si="5"/>
        <v>0.6555277651057706</v>
      </c>
      <c r="F31" s="2">
        <f t="shared" si="2"/>
        <v>0.34649579990399948</v>
      </c>
      <c r="G31" s="7">
        <f t="shared" si="3"/>
        <v>2.0235650097700786E-3</v>
      </c>
      <c r="H31" s="3">
        <f t="shared" si="4"/>
        <v>3.8133577120552367E+20</v>
      </c>
      <c r="I31" s="18">
        <f t="shared" si="6"/>
        <v>5.8743921999733217E-3</v>
      </c>
    </row>
    <row r="32" spans="1:9" x14ac:dyDescent="0.25">
      <c r="A32">
        <v>62</v>
      </c>
      <c r="B32" s="1">
        <v>2.4315607740796198E+21</v>
      </c>
      <c r="C32">
        <f t="shared" si="0"/>
        <v>6.9248955415204494E+21</v>
      </c>
      <c r="D32" s="2">
        <f t="shared" si="1"/>
        <v>0.35113320619790023</v>
      </c>
      <c r="E32" s="4">
        <f t="shared" si="5"/>
        <v>0.64886679380209977</v>
      </c>
      <c r="F32" s="2">
        <f t="shared" si="2"/>
        <v>0.35310839960455231</v>
      </c>
      <c r="G32" s="7">
        <f t="shared" si="3"/>
        <v>1.9751934066520871E-3</v>
      </c>
      <c r="H32" s="3">
        <f t="shared" si="4"/>
        <v>2.4452387820949854E+21</v>
      </c>
      <c r="I32" s="18">
        <f t="shared" si="6"/>
        <v>5.6251968534666297E-3</v>
      </c>
    </row>
    <row r="33" spans="1:9" x14ac:dyDescent="0.25">
      <c r="A33">
        <v>64</v>
      </c>
      <c r="B33" s="1">
        <v>1.56361424104566E+22</v>
      </c>
      <c r="C33">
        <f t="shared" si="0"/>
        <v>4.3572941774503912E+22</v>
      </c>
      <c r="D33" s="2">
        <f t="shared" si="1"/>
        <v>0.35884982224463591</v>
      </c>
      <c r="E33" s="4">
        <f t="shared" si="5"/>
        <v>0.64115017775536409</v>
      </c>
      <c r="F33" s="2">
        <f t="shared" si="2"/>
        <v>0.36063115444263216</v>
      </c>
      <c r="G33" s="7">
        <f t="shared" si="3"/>
        <v>1.7813321979962549E-3</v>
      </c>
      <c r="H33" s="3">
        <f t="shared" si="4"/>
        <v>1.5713760294600939E+22</v>
      </c>
      <c r="I33" s="18">
        <f t="shared" si="6"/>
        <v>4.9640046826660011E-3</v>
      </c>
    </row>
    <row r="34" spans="1:9" x14ac:dyDescent="0.25">
      <c r="A34">
        <v>66</v>
      </c>
      <c r="B34" s="1">
        <v>1.0079252102645599E+23</v>
      </c>
      <c r="C34">
        <f t="shared" si="0"/>
        <v>2.7417038184917461E+23</v>
      </c>
      <c r="D34" s="2">
        <f t="shared" si="1"/>
        <v>0.36762731388652886</v>
      </c>
      <c r="E34" s="4">
        <f t="shared" si="5"/>
        <v>0.63237268611347108</v>
      </c>
      <c r="F34" s="2">
        <f t="shared" si="2"/>
        <v>0.36909417620844343</v>
      </c>
      <c r="G34" s="7">
        <f t="shared" si="3"/>
        <v>1.4668623219145638E-3</v>
      </c>
      <c r="H34" s="3">
        <f t="shared" si="4"/>
        <v>1.0119469122937547E+23</v>
      </c>
      <c r="I34" s="18">
        <f t="shared" si="6"/>
        <v>3.9900798077459054E-3</v>
      </c>
    </row>
    <row r="35" spans="1:9" x14ac:dyDescent="0.25">
      <c r="A35">
        <v>68</v>
      </c>
      <c r="B35" s="1">
        <v>6.5120602772760698E+23</v>
      </c>
      <c r="C35">
        <f t="shared" ref="C35:C66" si="7">$J$2*EXP($K$2*A35)</f>
        <v>1.7251393920643196E+24</v>
      </c>
      <c r="D35" s="2">
        <f t="shared" si="1"/>
        <v>0.37748023766842814</v>
      </c>
      <c r="E35" s="4">
        <f t="shared" si="5"/>
        <v>0.62251976233157191</v>
      </c>
      <c r="F35" s="2">
        <f t="shared" si="2"/>
        <v>0.37854222514098401</v>
      </c>
      <c r="G35" s="7">
        <f t="shared" si="3"/>
        <v>1.0619874725558698E-3</v>
      </c>
      <c r="H35" s="3">
        <f t="shared" si="4"/>
        <v>6.5303810415039191E+23</v>
      </c>
      <c r="I35" s="18">
        <f t="shared" si="6"/>
        <v>2.8133591287200499E-3</v>
      </c>
    </row>
    <row r="36" spans="1:9" x14ac:dyDescent="0.25">
      <c r="A36">
        <v>70</v>
      </c>
      <c r="B36" s="1">
        <v>4.2164076184704202E+24</v>
      </c>
      <c r="C36">
        <f t="shared" si="7"/>
        <v>1.0854950494577031E+25</v>
      </c>
      <c r="D36" s="2">
        <f t="shared" ref="D36:D66" si="8">B36/C36</f>
        <v>0.3884317685812454</v>
      </c>
      <c r="E36" s="4">
        <f t="shared" si="5"/>
        <v>0.6115682314187546</v>
      </c>
      <c r="F36" s="2">
        <f t="shared" ref="F36:F66" si="9">($L$2*A36^6+$M$2*A36^5+$N$2*A36^4+$O$2*A36^3+$P$2*A36^2+$Q$2*A36+$R$2)</f>
        <v>0.38903178176800379</v>
      </c>
      <c r="G36" s="7">
        <f t="shared" ref="G36:G66" si="10">ABS(D36-F36)</f>
        <v>6.0001318675839688E-4</v>
      </c>
      <c r="H36" s="3">
        <f t="shared" ref="H36:H66" si="11">$J$2*EXP($K$2*A36)*($L$2*A36^6+$M$2*A36^5+$N$2*A36^4+$O$2*A36^3+$P$2*A36^2+$Q$2*A36+$R$2)+1</f>
        <v>4.2229207319087763E+24</v>
      </c>
      <c r="I36" s="18">
        <f t="shared" si="6"/>
        <v>1.5447067806786396E-3</v>
      </c>
    </row>
    <row r="37" spans="1:9" x14ac:dyDescent="0.25">
      <c r="A37">
        <v>72</v>
      </c>
      <c r="B37" s="1">
        <v>2.73557318016397E+25</v>
      </c>
      <c r="C37">
        <f t="shared" si="7"/>
        <v>6.8301698275361727E+25</v>
      </c>
      <c r="D37" s="2">
        <f t="shared" si="8"/>
        <v>0.40051320087757836</v>
      </c>
      <c r="E37" s="4">
        <f t="shared" si="5"/>
        <v>0.59948679912242164</v>
      </c>
      <c r="F37" s="2">
        <f t="shared" si="9"/>
        <v>0.40062847507742516</v>
      </c>
      <c r="G37" s="7">
        <f t="shared" si="10"/>
        <v>1.1527419984680431E-4</v>
      </c>
      <c r="H37" s="3">
        <f t="shared" si="11"/>
        <v>2.7363605225256568E+25</v>
      </c>
      <c r="I37" s="18">
        <f t="shared" si="6"/>
        <v>2.8781623076135077E-4</v>
      </c>
    </row>
    <row r="38" spans="1:9" x14ac:dyDescent="0.25">
      <c r="A38">
        <v>74</v>
      </c>
      <c r="B38" s="1">
        <v>1.77822806050324E+26</v>
      </c>
      <c r="C38">
        <f t="shared" si="7"/>
        <v>4.2976907076906306E+26</v>
      </c>
      <c r="D38" s="2">
        <f t="shared" si="8"/>
        <v>0.41376361898754993</v>
      </c>
      <c r="E38" s="4">
        <f t="shared" si="5"/>
        <v>0.58623638101245001</v>
      </c>
      <c r="F38" s="2">
        <f t="shared" si="9"/>
        <v>0.41340486702026302</v>
      </c>
      <c r="G38" s="7">
        <f t="shared" si="10"/>
        <v>3.5875196728690772E-4</v>
      </c>
      <c r="H38" s="3">
        <f t="shared" si="11"/>
        <v>1.7766862555070651E+26</v>
      </c>
      <c r="I38" s="18">
        <f t="shared" si="6"/>
        <v>-8.6704570151630023E-4</v>
      </c>
    </row>
    <row r="39" spans="1:9" x14ac:dyDescent="0.25">
      <c r="A39">
        <v>76</v>
      </c>
      <c r="B39" s="1">
        <v>1.15801879267619E+27</v>
      </c>
      <c r="C39">
        <f t="shared" si="7"/>
        <v>2.7042000250867569E+27</v>
      </c>
      <c r="D39" s="2">
        <f t="shared" si="8"/>
        <v>0.42822971005594829</v>
      </c>
      <c r="E39" s="4">
        <f t="shared" si="5"/>
        <v>0.57177028994405177</v>
      </c>
      <c r="F39" s="2">
        <f t="shared" si="9"/>
        <v>0.42743859334498735</v>
      </c>
      <c r="G39" s="7">
        <f t="shared" si="10"/>
        <v>7.9111671096093739E-4</v>
      </c>
      <c r="H39" s="3">
        <f t="shared" si="11"/>
        <v>1.1558794548465628E+27</v>
      </c>
      <c r="I39" s="18">
        <f t="shared" si="6"/>
        <v>-1.8474120136541261E-3</v>
      </c>
    </row>
    <row r="40" spans="1:9" x14ac:dyDescent="0.25">
      <c r="A40">
        <v>78</v>
      </c>
      <c r="B40" s="1">
        <v>7.5542592146948899E+27</v>
      </c>
      <c r="C40">
        <f t="shared" si="7"/>
        <v>1.70154119341194E+28</v>
      </c>
      <c r="D40" s="2">
        <f t="shared" si="8"/>
        <v>0.44396569674267167</v>
      </c>
      <c r="E40" s="4">
        <f t="shared" si="5"/>
        <v>0.55603430325732828</v>
      </c>
      <c r="F40" s="2">
        <f t="shared" si="9"/>
        <v>0.4428108607633976</v>
      </c>
      <c r="G40" s="7">
        <f t="shared" si="10"/>
        <v>1.1548359792740714E-3</v>
      </c>
      <c r="H40" s="3">
        <f t="shared" si="11"/>
        <v>7.5346092047911995E+27</v>
      </c>
      <c r="I40" s="18">
        <f t="shared" si="6"/>
        <v>-2.6011829016227006E-3</v>
      </c>
    </row>
    <row r="41" spans="1:9" x14ac:dyDescent="0.25">
      <c r="A41">
        <v>80</v>
      </c>
      <c r="B41" s="1">
        <v>4.9360379260931598E+28</v>
      </c>
      <c r="C41">
        <f t="shared" si="7"/>
        <v>1.0706465520370828E+29</v>
      </c>
      <c r="D41" s="2">
        <f t="shared" si="8"/>
        <v>0.46103337433829383</v>
      </c>
      <c r="E41" s="4">
        <f t="shared" si="5"/>
        <v>0.53896662566170617</v>
      </c>
      <c r="F41" s="2">
        <f t="shared" si="9"/>
        <v>0.45960530044800185</v>
      </c>
      <c r="G41" s="7">
        <f t="shared" si="10"/>
        <v>1.428073890291981E-3</v>
      </c>
      <c r="H41" s="3">
        <f t="shared" si="11"/>
        <v>4.9207483022262071E+28</v>
      </c>
      <c r="I41" s="18">
        <f t="shared" si="6"/>
        <v>-3.0975499167313902E-3</v>
      </c>
    </row>
    <row r="42" spans="1:9" x14ac:dyDescent="0.25">
      <c r="A42">
        <v>82</v>
      </c>
      <c r="B42" s="1">
        <v>3.2302818595118697E+29</v>
      </c>
      <c r="C42">
        <f t="shared" si="7"/>
        <v>6.7367398675218596E+29</v>
      </c>
      <c r="D42" s="2">
        <f t="shared" si="8"/>
        <v>0.47950224040640349</v>
      </c>
      <c r="E42" s="4">
        <f t="shared" si="5"/>
        <v>0.52049775959359645</v>
      </c>
      <c r="F42" s="2">
        <f t="shared" si="9"/>
        <v>0.47790717786076753</v>
      </c>
      <c r="G42" s="7">
        <f t="shared" si="10"/>
        <v>1.5950625456359613E-3</v>
      </c>
      <c r="H42" s="3">
        <f t="shared" si="11"/>
        <v>3.2195363380694925E+29</v>
      </c>
      <c r="I42" s="18">
        <f t="shared" si="6"/>
        <v>-3.3264965441749395E-3</v>
      </c>
    </row>
    <row r="43" spans="1:9" x14ac:dyDescent="0.25">
      <c r="A43">
        <v>84</v>
      </c>
      <c r="B43" s="1">
        <v>2.1171186447444199E+30</v>
      </c>
      <c r="C43">
        <f t="shared" si="7"/>
        <v>4.2389025543778641E+30</v>
      </c>
      <c r="D43" s="2">
        <f t="shared" si="8"/>
        <v>0.49944970840575165</v>
      </c>
      <c r="E43" s="4">
        <f t="shared" si="5"/>
        <v>0.50055029159424835</v>
      </c>
      <c r="F43" s="2">
        <f t="shared" si="9"/>
        <v>0.49780295891347093</v>
      </c>
      <c r="G43" s="7">
        <f t="shared" si="10"/>
        <v>1.6467494922807191E-3</v>
      </c>
      <c r="H43" s="3">
        <f t="shared" si="11"/>
        <v>2.1101382341151708E+30</v>
      </c>
      <c r="I43" s="18">
        <f t="shared" si="6"/>
        <v>-3.2971277479311167E-3</v>
      </c>
    </row>
    <row r="44" spans="1:9" x14ac:dyDescent="0.25">
      <c r="A44">
        <v>86</v>
      </c>
      <c r="B44" s="1">
        <v>1.38951306126928E+31</v>
      </c>
      <c r="C44">
        <f t="shared" si="7"/>
        <v>2.6672092464393913E+31</v>
      </c>
      <c r="D44" s="2">
        <f t="shared" si="8"/>
        <v>0.52096139930686713</v>
      </c>
      <c r="E44" s="4">
        <f t="shared" si="5"/>
        <v>0.47903860069313287</v>
      </c>
      <c r="F44" s="2">
        <f t="shared" si="9"/>
        <v>0.51938023245952314</v>
      </c>
      <c r="G44" s="7">
        <f t="shared" si="10"/>
        <v>1.5811668473439955E-3</v>
      </c>
      <c r="H44" s="3">
        <f t="shared" si="11"/>
        <v>1.3852957584338805E+31</v>
      </c>
      <c r="I44" s="18">
        <f t="shared" si="6"/>
        <v>-3.0350940577320573E-3</v>
      </c>
    </row>
    <row r="45" spans="1:9" x14ac:dyDescent="0.25">
      <c r="A45">
        <v>88</v>
      </c>
      <c r="B45" s="1">
        <v>9.1319729650588794E+31</v>
      </c>
      <c r="C45">
        <f t="shared" si="7"/>
        <v>1.6782657947502155E+32</v>
      </c>
      <c r="D45" s="2">
        <f t="shared" si="8"/>
        <v>0.54413150727522486</v>
      </c>
      <c r="E45" s="4">
        <f t="shared" si="5"/>
        <v>0.45586849272477514</v>
      </c>
      <c r="F45" s="2">
        <f t="shared" si="9"/>
        <v>0.54272798911709641</v>
      </c>
      <c r="G45" s="7">
        <f t="shared" si="10"/>
        <v>1.4035181581284473E-3</v>
      </c>
      <c r="H45" s="3">
        <f t="shared" si="11"/>
        <v>9.1084181998879018E+31</v>
      </c>
      <c r="I45" s="18">
        <f t="shared" si="6"/>
        <v>-2.5793730731686892E-3</v>
      </c>
    </row>
    <row r="46" spans="1:9" x14ac:dyDescent="0.25">
      <c r="A46">
        <v>90</v>
      </c>
      <c r="B46" s="1">
        <v>6.0093144275755501E+32</v>
      </c>
      <c r="C46">
        <f t="shared" si="7"/>
        <v>1.0560011673582116E+33</v>
      </c>
      <c r="D46" s="2">
        <f t="shared" si="8"/>
        <v>0.56906323717510621</v>
      </c>
      <c r="E46" s="4">
        <f t="shared" si="5"/>
        <v>0.43093676282489379</v>
      </c>
      <c r="F46" s="2">
        <f t="shared" si="9"/>
        <v>0.56793725642399862</v>
      </c>
      <c r="G46" s="7">
        <f t="shared" si="10"/>
        <v>1.1259807511075914E-3</v>
      </c>
      <c r="H46" s="3">
        <f t="shared" si="11"/>
        <v>5.9974240576996248E+32</v>
      </c>
      <c r="I46" s="18">
        <f t="shared" si="6"/>
        <v>-1.9786566369971448E-3</v>
      </c>
    </row>
    <row r="47" spans="1:9" x14ac:dyDescent="0.25">
      <c r="A47">
        <v>92</v>
      </c>
      <c r="B47" s="1">
        <v>3.9593060494397603E+33</v>
      </c>
      <c r="C47">
        <f t="shared" si="7"/>
        <v>6.6445879368463007E+33</v>
      </c>
      <c r="D47" s="2">
        <f t="shared" si="8"/>
        <v>0.59586931305163116</v>
      </c>
      <c r="E47" s="4">
        <f t="shared" si="5"/>
        <v>0.40413068694836884</v>
      </c>
      <c r="F47" s="2">
        <f t="shared" si="9"/>
        <v>0.59510209032384997</v>
      </c>
      <c r="G47" s="7">
        <f t="shared" si="10"/>
        <v>7.672227277811805E-4</v>
      </c>
      <c r="H47" s="3">
        <f t="shared" si="11"/>
        <v>3.9542081705578714E+33</v>
      </c>
      <c r="I47" s="18">
        <f t="shared" si="6"/>
        <v>-1.2875687855982143E-3</v>
      </c>
    </row>
    <row r="48" spans="1:9" x14ac:dyDescent="0.25">
      <c r="A48">
        <v>94</v>
      </c>
      <c r="B48" s="1">
        <v>2.6117050944268502E+34</v>
      </c>
      <c r="C48">
        <f t="shared" si="7"/>
        <v>4.1809185647904545E+34</v>
      </c>
      <c r="D48" s="2">
        <f t="shared" si="8"/>
        <v>0.62467255794487053</v>
      </c>
      <c r="E48" s="4">
        <f t="shared" si="5"/>
        <v>0.37532744205512947</v>
      </c>
      <c r="F48" s="2">
        <f t="shared" si="9"/>
        <v>0.62432092298371833</v>
      </c>
      <c r="G48" s="7">
        <f t="shared" si="10"/>
        <v>3.5163496115220294E-4</v>
      </c>
      <c r="H48" s="3">
        <f t="shared" si="11"/>
        <v>2.6102349372897395E+34</v>
      </c>
      <c r="I48" s="18">
        <f t="shared" si="6"/>
        <v>-5.6291085094095639E-4</v>
      </c>
    </row>
    <row r="49" spans="1:9" x14ac:dyDescent="0.25">
      <c r="A49">
        <v>96</v>
      </c>
      <c r="B49" s="1">
        <v>1.72472018113289E+35</v>
      </c>
      <c r="C49">
        <f t="shared" si="7"/>
        <v>2.6307244650156576E+35</v>
      </c>
      <c r="D49" s="2">
        <f t="shared" si="8"/>
        <v>0.65560654643572669</v>
      </c>
      <c r="E49" s="4">
        <f t="shared" si="5"/>
        <v>0.34439345356427331</v>
      </c>
      <c r="F49" s="2">
        <f t="shared" si="9"/>
        <v>0.65569826694338529</v>
      </c>
      <c r="G49" s="7">
        <f t="shared" si="10"/>
        <v>9.1720507658599182E-5</v>
      </c>
      <c r="H49" s="3">
        <f t="shared" si="11"/>
        <v>1.724961472516331E+35</v>
      </c>
      <c r="I49" s="18">
        <f t="shared" si="6"/>
        <v>1.3990175686506845E-4</v>
      </c>
    </row>
    <row r="50" spans="1:9" x14ac:dyDescent="0.25">
      <c r="A50">
        <v>98</v>
      </c>
      <c r="B50" s="1">
        <v>1.14020372293803E+36</v>
      </c>
      <c r="C50">
        <f t="shared" si="7"/>
        <v>1.6553087804949338E+36</v>
      </c>
      <c r="D50" s="2">
        <f t="shared" si="8"/>
        <v>0.68881633225984062</v>
      </c>
      <c r="E50" s="4">
        <f t="shared" si="5"/>
        <v>0.31118366774015938</v>
      </c>
      <c r="F50" s="2">
        <f t="shared" si="9"/>
        <v>0.68934677559595192</v>
      </c>
      <c r="G50" s="7">
        <f t="shared" si="10"/>
        <v>5.3044333611129701E-4</v>
      </c>
      <c r="H50" s="3">
        <f t="shared" si="11"/>
        <v>1.1410817704498499E+36</v>
      </c>
      <c r="I50" s="18">
        <f t="shared" si="6"/>
        <v>7.70079499089249E-4</v>
      </c>
    </row>
    <row r="51" spans="1:9" x14ac:dyDescent="0.25">
      <c r="A51">
        <v>100</v>
      </c>
      <c r="B51" s="1">
        <v>7.5456496774485004E+36</v>
      </c>
      <c r="C51">
        <f t="shared" si="7"/>
        <v>1.0415561170399038E+37</v>
      </c>
      <c r="D51" s="2">
        <f t="shared" si="8"/>
        <v>0.72445925418720514</v>
      </c>
      <c r="E51" s="4">
        <f t="shared" si="5"/>
        <v>0.27554074581279486</v>
      </c>
      <c r="F51" s="2">
        <f t="shared" si="9"/>
        <v>0.72538966000000249</v>
      </c>
      <c r="G51" s="7">
        <f t="shared" si="10"/>
        <v>9.3040581279735246E-4</v>
      </c>
      <c r="H51" s="3">
        <f t="shared" si="11"/>
        <v>7.5553403761049857E+36</v>
      </c>
      <c r="I51" s="18">
        <f t="shared" si="6"/>
        <v>1.2842762480012038E-3</v>
      </c>
    </row>
    <row r="52" spans="1:9" x14ac:dyDescent="0.25">
      <c r="A52">
        <v>102</v>
      </c>
      <c r="B52" s="1">
        <v>4.9985425311177098E+37</v>
      </c>
      <c r="C52">
        <f t="shared" si="7"/>
        <v>6.5536965533336478E+37</v>
      </c>
      <c r="D52" s="2">
        <f t="shared" si="8"/>
        <v>0.76270582417721444</v>
      </c>
      <c r="E52" s="4">
        <f t="shared" si="5"/>
        <v>0.23729417582278556</v>
      </c>
      <c r="F52" s="2">
        <f t="shared" si="9"/>
        <v>0.76396346202315923</v>
      </c>
      <c r="G52" s="7">
        <f t="shared" si="10"/>
        <v>1.2576378459447923E-3</v>
      </c>
      <c r="H52" s="3">
        <f t="shared" si="11"/>
        <v>5.0067847079340201E+37</v>
      </c>
      <c r="I52" s="18">
        <f t="shared" si="6"/>
        <v>1.6489160120174429E-3</v>
      </c>
    </row>
    <row r="53" spans="1:9" x14ac:dyDescent="0.25">
      <c r="A53">
        <v>104</v>
      </c>
      <c r="B53" s="1">
        <v>3.31440783010043E+38</v>
      </c>
      <c r="C53">
        <f t="shared" si="7"/>
        <v>4.1237277387649199E+38</v>
      </c>
      <c r="D53" s="2">
        <f t="shared" si="8"/>
        <v>0.80374070260349295</v>
      </c>
      <c r="E53" s="4">
        <f t="shared" si="5"/>
        <v>0.19625929739650705</v>
      </c>
      <c r="F53" s="2">
        <f t="shared" si="9"/>
        <v>0.80522118381721652</v>
      </c>
      <c r="G53" s="7">
        <f t="shared" si="10"/>
        <v>1.4804812137235723E-3</v>
      </c>
      <c r="H53" s="3">
        <f t="shared" si="11"/>
        <v>3.3205129315481822E+38</v>
      </c>
      <c r="I53" s="18">
        <f t="shared" si="6"/>
        <v>1.8419886027023491E-3</v>
      </c>
    </row>
    <row r="54" spans="1:9" x14ac:dyDescent="0.25">
      <c r="A54">
        <v>106</v>
      </c>
      <c r="B54" s="1">
        <v>2.1997255026509699E+39</v>
      </c>
      <c r="C54">
        <f t="shared" si="7"/>
        <v>2.5947387592746113E+39</v>
      </c>
      <c r="D54" s="2">
        <f t="shared" si="8"/>
        <v>0.84776376611645021</v>
      </c>
      <c r="E54" s="4">
        <f t="shared" si="5"/>
        <v>0.15223623388354979</v>
      </c>
      <c r="F54" s="2">
        <f t="shared" si="9"/>
        <v>0.84933577362475843</v>
      </c>
      <c r="G54" s="7">
        <f t="shared" si="10"/>
        <v>1.5720075083082152E-3</v>
      </c>
      <c r="H54" s="3">
        <f t="shared" si="11"/>
        <v>2.2038044514626479E+39</v>
      </c>
      <c r="I54" s="18">
        <f t="shared" si="6"/>
        <v>1.8542990053815878E-3</v>
      </c>
    </row>
    <row r="55" spans="1:9" x14ac:dyDescent="0.25">
      <c r="A55">
        <v>108</v>
      </c>
      <c r="B55" s="1">
        <v>1.4612216410979601E+40</v>
      </c>
      <c r="C55">
        <f t="shared" si="7"/>
        <v>1.6326657954626316E+40</v>
      </c>
      <c r="D55" s="2">
        <f t="shared" si="8"/>
        <v>0.89499127449038574</v>
      </c>
      <c r="E55" s="4">
        <f t="shared" si="5"/>
        <v>0.10500872550961426</v>
      </c>
      <c r="F55" s="2">
        <f t="shared" si="9"/>
        <v>0.89650396791714426</v>
      </c>
      <c r="G55" s="7">
        <f t="shared" si="10"/>
        <v>1.5126934267585268E-3</v>
      </c>
      <c r="H55" s="3">
        <f t="shared" si="11"/>
        <v>1.4636913639148498E+40</v>
      </c>
      <c r="I55" s="18">
        <f t="shared" si="6"/>
        <v>1.6901767311863214E-3</v>
      </c>
    </row>
    <row r="56" spans="1:9" x14ac:dyDescent="0.25">
      <c r="A56">
        <v>110</v>
      </c>
      <c r="B56" s="1">
        <v>9.7148177367657802E+40</v>
      </c>
      <c r="C56">
        <f t="shared" si="7"/>
        <v>1.0273086607064928E+41</v>
      </c>
      <c r="D56" s="2">
        <f t="shared" si="8"/>
        <v>0.94565714359740527</v>
      </c>
      <c r="E56" s="4">
        <f t="shared" si="5"/>
        <v>5.434285640259473E-2</v>
      </c>
      <c r="F56" s="2">
        <f t="shared" si="9"/>
        <v>0.94695048986401487</v>
      </c>
      <c r="G56" s="7">
        <f t="shared" si="10"/>
        <v>1.2933462666095963E-3</v>
      </c>
      <c r="H56" s="3">
        <f t="shared" si="11"/>
        <v>9.7281043949755837E+40</v>
      </c>
      <c r="I56" s="18">
        <f t="shared" si="6"/>
        <v>1.3676693243065419E-3</v>
      </c>
    </row>
    <row r="57" spans="1:9" x14ac:dyDescent="0.25">
      <c r="A57">
        <v>112</v>
      </c>
      <c r="B57" s="1">
        <v>6.4641411197577704E+41</v>
      </c>
      <c r="C57">
        <f t="shared" si="7"/>
        <v>6.4640484739469039E+41</v>
      </c>
      <c r="D57" s="2">
        <f t="shared" si="8"/>
        <v>1.0000143324746464</v>
      </c>
      <c r="E57" s="4">
        <f t="shared" si="5"/>
        <v>1.4332474646439053E-5</v>
      </c>
      <c r="F57" s="2">
        <f t="shared" si="9"/>
        <v>1.0009326041343694</v>
      </c>
      <c r="G57" s="7">
        <f t="shared" si="10"/>
        <v>9.1827165972291347E-4</v>
      </c>
      <c r="H57" s="3">
        <f t="shared" si="11"/>
        <v>6.4700768722784704E+41</v>
      </c>
      <c r="I57" s="18">
        <f t="shared" si="6"/>
        <v>9.1825849880611266E-4</v>
      </c>
    </row>
    <row r="58" spans="1:9" x14ac:dyDescent="0.25">
      <c r="A58">
        <v>114</v>
      </c>
      <c r="B58" s="1">
        <v>4.3045917980555697E+42</v>
      </c>
      <c r="C58">
        <f t="shared" si="7"/>
        <v>4.0673192266091246E+42</v>
      </c>
      <c r="D58" s="2">
        <f t="shared" si="8"/>
        <v>1.0583363533145287</v>
      </c>
      <c r="E58" s="4">
        <f t="shared" si="5"/>
        <v>5.8336353314528688E-2</v>
      </c>
      <c r="F58" s="2">
        <f t="shared" si="9"/>
        <v>1.0587450280290258</v>
      </c>
      <c r="G58" s="7">
        <f t="shared" si="10"/>
        <v>4.0867471449712589E-4</v>
      </c>
      <c r="H58" s="3">
        <f t="shared" si="11"/>
        <v>4.306254008579273E+42</v>
      </c>
      <c r="I58" s="18">
        <f t="shared" si="6"/>
        <v>3.861482346489975E-4</v>
      </c>
    </row>
    <row r="59" spans="1:9" x14ac:dyDescent="0.25">
      <c r="A59">
        <v>116</v>
      </c>
      <c r="B59" s="1">
        <v>2.8687064652813302E+43</v>
      </c>
      <c r="C59">
        <f t="shared" si="7"/>
        <v>2.5592453023550972E+43</v>
      </c>
      <c r="D59" s="2">
        <f t="shared" si="8"/>
        <v>1.1209189141195091</v>
      </c>
      <c r="E59" s="4">
        <f t="shared" si="5"/>
        <v>0.12091891411950906</v>
      </c>
      <c r="F59" s="2">
        <f t="shared" si="9"/>
        <v>1.1207251989446116</v>
      </c>
      <c r="G59" s="7">
        <f t="shared" si="10"/>
        <v>1.9371517489741308E-4</v>
      </c>
      <c r="H59" s="3">
        <f t="shared" si="11"/>
        <v>2.8682107006299791E+43</v>
      </c>
      <c r="I59" s="18">
        <f t="shared" si="6"/>
        <v>-1.7281818734371512E-4</v>
      </c>
    </row>
    <row r="60" spans="1:9" x14ac:dyDescent="0.25">
      <c r="A60">
        <v>118</v>
      </c>
      <c r="B60" s="1">
        <v>1.91320663411431E+44</v>
      </c>
      <c r="C60">
        <f t="shared" si="7"/>
        <v>1.6103325440445132E+44</v>
      </c>
      <c r="D60" s="2">
        <f t="shared" si="8"/>
        <v>1.188081704732302</v>
      </c>
      <c r="E60" s="4">
        <f t="shared" si="5"/>
        <v>0.18808170473230201</v>
      </c>
      <c r="F60" s="2">
        <f t="shared" si="9"/>
        <v>1.1872588981689165</v>
      </c>
      <c r="G60" s="7">
        <f t="shared" si="10"/>
        <v>8.2280656338551417E-4</v>
      </c>
      <c r="H60" s="3">
        <f t="shared" si="11"/>
        <v>1.9118816419278369E+44</v>
      </c>
      <c r="I60" s="18">
        <f t="shared" si="6"/>
        <v>-6.9255048714922385E-4</v>
      </c>
    </row>
    <row r="61" spans="1:9" x14ac:dyDescent="0.25">
      <c r="A61">
        <v>120</v>
      </c>
      <c r="B61" s="1">
        <v>1.27687527629609E+45</v>
      </c>
      <c r="C61">
        <f t="shared" si="7"/>
        <v>1.0132560954678933E+45</v>
      </c>
      <c r="D61" s="2">
        <f t="shared" si="8"/>
        <v>1.2601703379898888</v>
      </c>
      <c r="E61" s="4">
        <f t="shared" si="5"/>
        <v>0.26017033798988876</v>
      </c>
      <c r="F61" s="2">
        <f t="shared" si="9"/>
        <v>1.2587862310079987</v>
      </c>
      <c r="G61" s="7">
        <f t="shared" si="10"/>
        <v>1.3841069818900653E-3</v>
      </c>
      <c r="H61" s="3">
        <f t="shared" si="11"/>
        <v>1.2754728214599102E+45</v>
      </c>
      <c r="I61" s="18">
        <f t="shared" si="6"/>
        <v>-1.0983491200863282E-3</v>
      </c>
    </row>
    <row r="62" spans="1:9" x14ac:dyDescent="0.25">
      <c r="A62">
        <v>122</v>
      </c>
      <c r="B62" s="1">
        <v>8.5277734117906304E+45</v>
      </c>
      <c r="C62">
        <f t="shared" si="7"/>
        <v>6.3756266915168337E+45</v>
      </c>
      <c r="D62" s="2">
        <f t="shared" si="8"/>
        <v>1.3375584588629321</v>
      </c>
      <c r="E62" s="4">
        <f t="shared" si="5"/>
        <v>0.33755845886293212</v>
      </c>
      <c r="F62" s="2">
        <f t="shared" si="9"/>
        <v>1.3358079632443842</v>
      </c>
      <c r="G62" s="7">
        <f t="shared" si="10"/>
        <v>1.7504956185478981E-3</v>
      </c>
      <c r="H62" s="3">
        <f t="shared" si="11"/>
        <v>8.5166129052016337E+45</v>
      </c>
      <c r="I62" s="18">
        <f t="shared" si="6"/>
        <v>-1.3087245697178673E-3</v>
      </c>
    </row>
    <row r="63" spans="1:9" x14ac:dyDescent="0.25">
      <c r="A63">
        <v>124</v>
      </c>
      <c r="B63" s="1">
        <v>5.6991966408991505E+46</v>
      </c>
      <c r="C63">
        <f t="shared" si="7"/>
        <v>4.0116823270439754E+46</v>
      </c>
      <c r="D63" s="2">
        <f t="shared" si="8"/>
        <v>1.4206500356419365</v>
      </c>
      <c r="E63" s="4">
        <f t="shared" si="5"/>
        <v>0.42065003564193648</v>
      </c>
      <c r="F63" s="2">
        <f t="shared" si="9"/>
        <v>1.4188922139269837</v>
      </c>
      <c r="G63" s="7">
        <f t="shared" si="10"/>
        <v>1.7578217149527564E-3</v>
      </c>
      <c r="H63" s="3">
        <f t="shared" si="11"/>
        <v>5.6921448185911801E+46</v>
      </c>
      <c r="I63" s="18">
        <f t="shared" si="6"/>
        <v>-1.237336198818717E-3</v>
      </c>
    </row>
    <row r="64" spans="1:9" x14ac:dyDescent="0.25">
      <c r="A64">
        <v>126</v>
      </c>
      <c r="B64" s="1">
        <v>3.8113001724168503E+47</v>
      </c>
      <c r="C64">
        <f t="shared" si="7"/>
        <v>2.5242373607806621E+47</v>
      </c>
      <c r="D64" s="2">
        <f t="shared" si="8"/>
        <v>1.5098818485271697</v>
      </c>
      <c r="E64" s="4">
        <f t="shared" si="5"/>
        <v>0.50988184852716967</v>
      </c>
      <c r="F64" s="2">
        <f t="shared" si="9"/>
        <v>1.508681504492674</v>
      </c>
      <c r="G64" s="7">
        <f t="shared" si="10"/>
        <v>1.2003440344956484E-3</v>
      </c>
      <c r="H64" s="3">
        <f t="shared" si="11"/>
        <v>3.8082702191591858E+47</v>
      </c>
      <c r="I64" s="18">
        <f t="shared" si="6"/>
        <v>-7.9499202912247657E-4</v>
      </c>
    </row>
    <row r="65" spans="1:9" x14ac:dyDescent="0.25">
      <c r="A65">
        <v>128</v>
      </c>
      <c r="B65" s="1">
        <v>2.5503826018110798E+48</v>
      </c>
      <c r="C65">
        <f t="shared" si="7"/>
        <v>1.5883047893914344E+48</v>
      </c>
      <c r="D65" s="2">
        <f t="shared" si="8"/>
        <v>1.605726192381671</v>
      </c>
      <c r="E65" s="4">
        <f t="shared" si="5"/>
        <v>0.60572619238167102</v>
      </c>
      <c r="F65" s="2">
        <f t="shared" si="9"/>
        <v>1.6059001642188941</v>
      </c>
      <c r="G65" s="7">
        <f t="shared" si="10"/>
        <v>1.7397183722311915E-4</v>
      </c>
      <c r="H65" s="3">
        <f t="shared" si="11"/>
        <v>2.5506589221133605E+48</v>
      </c>
      <c r="I65" s="18">
        <f t="shared" si="6"/>
        <v>1.0834464683240341E-4</v>
      </c>
    </row>
    <row r="66" spans="1:9" x14ac:dyDescent="0.25">
      <c r="A66">
        <v>130</v>
      </c>
      <c r="B66" s="1">
        <v>1.7076613429289001E+49</v>
      </c>
      <c r="C66">
        <f t="shared" si="7"/>
        <v>9.9939575540692376E+48</v>
      </c>
      <c r="D66" s="2">
        <f t="shared" si="8"/>
        <v>1.7086938119259791</v>
      </c>
      <c r="E66" s="4">
        <f t="shared" si="5"/>
        <v>0.70869381192597913</v>
      </c>
      <c r="F66" s="2">
        <f t="shared" si="9"/>
        <v>1.7113620920079984</v>
      </c>
      <c r="G66" s="7">
        <f t="shared" si="10"/>
        <v>2.6682800820192476E-3</v>
      </c>
      <c r="H66" s="3">
        <f t="shared" si="11"/>
        <v>1.7103280107171069E+49</v>
      </c>
      <c r="I66" s="18">
        <f t="shared" si="6"/>
        <v>1.5615905338894898E-3</v>
      </c>
    </row>
    <row r="67" spans="1:9" x14ac:dyDescent="0.25">
      <c r="F67" s="2"/>
      <c r="H67" s="3"/>
    </row>
  </sheetData>
  <conditionalFormatting sqref="I4:I66">
    <cfRule type="expression" dxfId="20" priority="4">
      <formula>ABS(I4) &lt; 0.1%</formula>
    </cfRule>
    <cfRule type="expression" dxfId="19" priority="5">
      <formula>ABS(I4) &lt; 0.5%</formula>
    </cfRule>
    <cfRule type="expression" dxfId="18" priority="6">
      <formula>ABS(I4) &lt; 1%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workbookViewId="0">
      <selection activeCell="G30" sqref="G30"/>
    </sheetView>
  </sheetViews>
  <sheetFormatPr defaultRowHeight="15" x14ac:dyDescent="0.25"/>
  <cols>
    <col min="2" max="2" width="22.28515625" customWidth="1"/>
    <col min="3" max="3" width="27.28515625" bestFit="1" customWidth="1"/>
    <col min="4" max="4" width="13.42578125" bestFit="1" customWidth="1"/>
    <col min="5" max="5" width="15.140625" customWidth="1"/>
    <col min="6" max="6" width="17.7109375" bestFit="1" customWidth="1"/>
    <col min="7" max="7" width="15.28515625" customWidth="1"/>
    <col min="8" max="8" width="24.42578125" bestFit="1" customWidth="1"/>
    <col min="9" max="9" width="14.28515625" customWidth="1"/>
    <col min="10" max="10" width="14.140625" customWidth="1"/>
    <col min="11" max="11" width="12.5703125" customWidth="1"/>
  </cols>
  <sheetData>
    <row r="1" spans="1:18" x14ac:dyDescent="0.25">
      <c r="E1">
        <f>SUM(E12:E66)</f>
        <v>26.339240903291056</v>
      </c>
      <c r="G1" s="9">
        <f>AVERAGE(G12:G66)</f>
        <v>1.5332550147768111E-3</v>
      </c>
      <c r="I1" s="9"/>
      <c r="J1" s="10" t="s">
        <v>11</v>
      </c>
      <c r="K1" s="11"/>
      <c r="L1" s="10" t="s">
        <v>12</v>
      </c>
      <c r="M1" s="14"/>
      <c r="N1" s="14"/>
      <c r="O1" s="14"/>
      <c r="P1" s="14"/>
      <c r="Q1" s="14"/>
      <c r="R1" s="11"/>
    </row>
    <row r="2" spans="1:18" ht="90.75" thickBot="1" x14ac:dyDescent="0.3">
      <c r="A2" s="8" t="s">
        <v>0</v>
      </c>
      <c r="B2" s="8" t="s">
        <v>1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4</v>
      </c>
      <c r="I2" s="8" t="s">
        <v>10</v>
      </c>
      <c r="J2" s="12">
        <v>1.1953633002717099E-3</v>
      </c>
      <c r="K2" s="13">
        <v>0.91965669424865049</v>
      </c>
      <c r="L2" s="15">
        <v>7.7328880000000002E-12</v>
      </c>
      <c r="M2" s="16">
        <v>-3.7783679999999998E-9</v>
      </c>
      <c r="N2" s="16">
        <v>7.7196146559999998E-7</v>
      </c>
      <c r="O2" s="16">
        <v>-8.2606689999999996E-5</v>
      </c>
      <c r="P2" s="16">
        <v>4.9648608E-3</v>
      </c>
      <c r="Q2" s="16">
        <v>-0.15876444000000001</v>
      </c>
      <c r="R2" s="17">
        <v>2.4145610999999998</v>
      </c>
    </row>
    <row r="3" spans="1:18" x14ac:dyDescent="0.25">
      <c r="A3">
        <v>4</v>
      </c>
      <c r="B3">
        <v>1</v>
      </c>
      <c r="C3">
        <f t="shared" ref="C3:C34" si="0">$J$2*EXP($K$2*A3)</f>
        <v>4.7326809555314278E-2</v>
      </c>
      <c r="D3" s="2"/>
      <c r="F3" s="2"/>
      <c r="G3" s="2"/>
    </row>
    <row r="4" spans="1:18" x14ac:dyDescent="0.25">
      <c r="A4">
        <v>6</v>
      </c>
      <c r="B4">
        <v>2</v>
      </c>
      <c r="C4">
        <f t="shared" si="0"/>
        <v>0.2977905305231458</v>
      </c>
      <c r="D4" s="2">
        <f t="shared" ref="D4:D35" si="1">B4/C4</f>
        <v>6.7161302828752971</v>
      </c>
      <c r="E4" s="4">
        <f>ABS(1-D4)</f>
        <v>5.7161302828752971</v>
      </c>
      <c r="F4" s="2">
        <f t="shared" ref="F4:F35" si="2">($L$2*A4^6+$M$2*A4^5+$N$2*A4^4+$O$2*A4^3+$P$2*A4^2+$Q$2*A4+$R$2)</f>
        <v>1.6238378460154719</v>
      </c>
      <c r="G4" s="7">
        <f t="shared" ref="G4:G35" si="3">ABS(D4-F4)</f>
        <v>5.0922924368598252</v>
      </c>
      <c r="H4" s="3">
        <f t="shared" ref="H4:H35" si="4">$J$2*EXP($K$2*A4)*($L$2*A4^6+$M$2*A4^5+$N$2*A4^4+$O$2*A4^3+$P$2*A4^2+$Q$2*A4+$R$2)+1</f>
        <v>1.4835635336485098</v>
      </c>
      <c r="I4" s="6">
        <f>H4/B4-1</f>
        <v>-0.2582182331757451</v>
      </c>
    </row>
    <row r="5" spans="1:18" x14ac:dyDescent="0.25">
      <c r="A5">
        <v>8</v>
      </c>
      <c r="B5">
        <v>7</v>
      </c>
      <c r="C5">
        <f t="shared" si="0"/>
        <v>1.8737624805578914</v>
      </c>
      <c r="D5" s="2">
        <f t="shared" si="1"/>
        <v>3.735798999409909</v>
      </c>
      <c r="E5" s="4">
        <f t="shared" ref="E5:E66" si="5">ABS(1-D5)</f>
        <v>2.735798999409909</v>
      </c>
      <c r="F5" s="2">
        <f t="shared" si="2"/>
        <v>1.4229422176506652</v>
      </c>
      <c r="G5" s="7">
        <f t="shared" si="3"/>
        <v>2.312856781759244</v>
      </c>
      <c r="H5" s="3">
        <f t="shared" si="4"/>
        <v>3.6662557394356576</v>
      </c>
      <c r="I5" s="6">
        <f t="shared" ref="I5:I66" si="6">H5/B5-1</f>
        <v>-0.47624918008062034</v>
      </c>
    </row>
    <row r="6" spans="1:18" x14ac:dyDescent="0.25">
      <c r="A6">
        <v>10</v>
      </c>
      <c r="B6">
        <v>28</v>
      </c>
      <c r="C6">
        <f t="shared" si="0"/>
        <v>11.790119139713791</v>
      </c>
      <c r="D6" s="2">
        <f t="shared" si="1"/>
        <v>2.3748699795309878</v>
      </c>
      <c r="E6" s="4">
        <f t="shared" si="5"/>
        <v>1.3748699795309878</v>
      </c>
      <c r="F6" s="2">
        <f t="shared" si="2"/>
        <v>1.2481456007439997</v>
      </c>
      <c r="G6" s="7">
        <f t="shared" si="3"/>
        <v>1.1267243787869881</v>
      </c>
      <c r="H6" s="3">
        <f t="shared" si="4"/>
        <v>15.7157853364814</v>
      </c>
      <c r="I6" s="6">
        <f t="shared" si="6"/>
        <v>-0.4387219522685214</v>
      </c>
    </row>
    <row r="7" spans="1:18" x14ac:dyDescent="0.25">
      <c r="A7">
        <v>12</v>
      </c>
      <c r="B7">
        <v>124</v>
      </c>
      <c r="C7">
        <f t="shared" si="0"/>
        <v>74.185981825859614</v>
      </c>
      <c r="D7" s="2">
        <f t="shared" si="1"/>
        <v>1.671474811657427</v>
      </c>
      <c r="E7" s="4">
        <f t="shared" si="5"/>
        <v>0.67147481165742695</v>
      </c>
      <c r="F7" s="2">
        <f t="shared" si="2"/>
        <v>1.0966737192443472</v>
      </c>
      <c r="G7" s="7">
        <f t="shared" si="3"/>
        <v>0.57480109241307975</v>
      </c>
      <c r="H7" s="3">
        <f t="shared" si="4"/>
        <v>82.357816604759009</v>
      </c>
      <c r="I7" s="6">
        <f t="shared" si="6"/>
        <v>-0.33582405963904027</v>
      </c>
    </row>
    <row r="8" spans="1:18" x14ac:dyDescent="0.25">
      <c r="A8">
        <v>14</v>
      </c>
      <c r="B8">
        <v>588</v>
      </c>
      <c r="C8">
        <f t="shared" si="0"/>
        <v>466.79425663550785</v>
      </c>
      <c r="D8" s="2">
        <f t="shared" si="1"/>
        <v>1.2596556012451854</v>
      </c>
      <c r="E8" s="4">
        <f t="shared" si="5"/>
        <v>0.25965560124518539</v>
      </c>
      <c r="F8" s="2">
        <f t="shared" si="2"/>
        <v>0.96598069916983764</v>
      </c>
      <c r="G8" s="7">
        <f t="shared" si="3"/>
        <v>0.29367490207534774</v>
      </c>
      <c r="H8" s="3">
        <f t="shared" si="4"/>
        <v>451.91424239323248</v>
      </c>
      <c r="I8" s="6">
        <f t="shared" si="6"/>
        <v>-0.23143836327681555</v>
      </c>
    </row>
    <row r="9" spans="1:18" x14ac:dyDescent="0.25">
      <c r="A9">
        <v>16</v>
      </c>
      <c r="B9">
        <v>2938</v>
      </c>
      <c r="C9">
        <f t="shared" si="0"/>
        <v>2937.1705093743503</v>
      </c>
      <c r="D9" s="2">
        <f t="shared" si="1"/>
        <v>1.000282411464708</v>
      </c>
      <c r="E9" s="4">
        <f t="shared" si="5"/>
        <v>2.8241146470797673E-4</v>
      </c>
      <c r="F9" s="2">
        <f t="shared" si="2"/>
        <v>0.85373651949787321</v>
      </c>
      <c r="G9" s="7">
        <f t="shared" si="3"/>
        <v>0.14654589196683476</v>
      </c>
      <c r="H9" s="3">
        <f t="shared" si="4"/>
        <v>2508.5697278450534</v>
      </c>
      <c r="I9" s="6">
        <f t="shared" si="6"/>
        <v>-0.14616414981448145</v>
      </c>
    </row>
    <row r="10" spans="1:18" x14ac:dyDescent="0.25">
      <c r="A10">
        <v>18</v>
      </c>
      <c r="B10" s="1">
        <v>15268</v>
      </c>
      <c r="C10">
        <f t="shared" si="0"/>
        <v>18481.312652213444</v>
      </c>
      <c r="D10" s="2">
        <f t="shared" si="1"/>
        <v>0.8261317952527254</v>
      </c>
      <c r="E10" s="4">
        <f t="shared" si="5"/>
        <v>0.1738682047472746</v>
      </c>
      <c r="F10" s="2">
        <f t="shared" si="2"/>
        <v>0.75781481938662409</v>
      </c>
      <c r="G10" s="7">
        <f t="shared" si="3"/>
        <v>6.8316975866101304E-2</v>
      </c>
      <c r="H10" s="3">
        <f t="shared" si="4"/>
        <v>14006.412609564863</v>
      </c>
      <c r="I10" s="6">
        <f t="shared" si="6"/>
        <v>-8.2629512079849143E-2</v>
      </c>
    </row>
    <row r="11" spans="1:18" x14ac:dyDescent="0.25">
      <c r="A11">
        <v>20</v>
      </c>
      <c r="B11" s="1">
        <v>81826</v>
      </c>
      <c r="C11">
        <f t="shared" si="0"/>
        <v>116288.41984445129</v>
      </c>
      <c r="D11" s="2">
        <f t="shared" si="1"/>
        <v>0.70364701927716777</v>
      </c>
      <c r="E11" s="4">
        <f t="shared" si="5"/>
        <v>0.29635298072283223</v>
      </c>
      <c r="F11" s="2">
        <f t="shared" si="2"/>
        <v>0.67628106172799951</v>
      </c>
      <c r="G11" s="7">
        <f t="shared" si="3"/>
        <v>2.7365957549168263E-2</v>
      </c>
      <c r="H11" s="3">
        <f t="shared" si="4"/>
        <v>78644.656039076886</v>
      </c>
      <c r="I11" s="6">
        <f t="shared" si="6"/>
        <v>-3.8879377715189678E-2</v>
      </c>
    </row>
    <row r="12" spans="1:18" x14ac:dyDescent="0.25">
      <c r="A12">
        <v>22</v>
      </c>
      <c r="B12" s="1">
        <v>449572</v>
      </c>
      <c r="C12">
        <f t="shared" si="0"/>
        <v>731711.91053356929</v>
      </c>
      <c r="D12" s="2">
        <f t="shared" si="1"/>
        <v>0.6144112095594686</v>
      </c>
      <c r="E12" s="4">
        <f t="shared" si="5"/>
        <v>0.3855887904405314</v>
      </c>
      <c r="F12" s="2">
        <f t="shared" si="2"/>
        <v>0.60738105303210044</v>
      </c>
      <c r="G12" s="7">
        <f t="shared" si="3"/>
        <v>7.0301565273681588E-3</v>
      </c>
      <c r="H12" s="3">
        <f t="shared" si="4"/>
        <v>444428.9507360094</v>
      </c>
      <c r="I12" s="6">
        <f t="shared" si="6"/>
        <v>-1.1439878960412542E-2</v>
      </c>
    </row>
    <row r="13" spans="1:18" x14ac:dyDescent="0.25">
      <c r="A13">
        <v>24</v>
      </c>
      <c r="B13" s="1">
        <v>2521270</v>
      </c>
      <c r="C13">
        <f t="shared" si="0"/>
        <v>4604089.7342387848</v>
      </c>
      <c r="D13" s="2">
        <f t="shared" si="1"/>
        <v>0.54761530411762338</v>
      </c>
      <c r="E13" s="4">
        <f t="shared" si="5"/>
        <v>0.45238469588237662</v>
      </c>
      <c r="F13" s="2">
        <f t="shared" si="2"/>
        <v>0.54952981964314795</v>
      </c>
      <c r="G13" s="7">
        <f t="shared" si="3"/>
        <v>1.9145155255245738E-3</v>
      </c>
      <c r="H13" s="3">
        <f t="shared" si="4"/>
        <v>2530085.6012771083</v>
      </c>
      <c r="I13" s="6">
        <f t="shared" si="6"/>
        <v>3.4964923538962633E-3</v>
      </c>
    </row>
    <row r="14" spans="1:18" x14ac:dyDescent="0.25">
      <c r="A14">
        <v>26</v>
      </c>
      <c r="B14" s="1">
        <v>14385376</v>
      </c>
      <c r="C14">
        <f t="shared" si="0"/>
        <v>28969929.25189016</v>
      </c>
      <c r="D14" s="2">
        <f t="shared" si="1"/>
        <v>0.49656234486873724</v>
      </c>
      <c r="E14" s="4">
        <f t="shared" si="5"/>
        <v>0.50343765513126271</v>
      </c>
      <c r="F14" s="2">
        <f t="shared" si="2"/>
        <v>0.50130084028689792</v>
      </c>
      <c r="G14" s="7">
        <f t="shared" si="3"/>
        <v>4.738495418160682E-3</v>
      </c>
      <c r="H14" s="3">
        <f t="shared" si="4"/>
        <v>14522650.877024522</v>
      </c>
      <c r="I14" s="6">
        <f t="shared" si="6"/>
        <v>9.5426686813415706E-3</v>
      </c>
    </row>
    <row r="15" spans="1:18" x14ac:dyDescent="0.25">
      <c r="A15">
        <v>28</v>
      </c>
      <c r="B15" s="1">
        <v>83290424</v>
      </c>
      <c r="C15">
        <f t="shared" si="0"/>
        <v>182285065.95306024</v>
      </c>
      <c r="D15" s="2">
        <f t="shared" si="1"/>
        <v>0.45692401384898917</v>
      </c>
      <c r="E15" s="4">
        <f t="shared" si="5"/>
        <v>0.54307598615101083</v>
      </c>
      <c r="F15" s="2">
        <f t="shared" si="2"/>
        <v>0.46141563494952775</v>
      </c>
      <c r="G15" s="7">
        <f t="shared" si="3"/>
        <v>4.4916211005385787E-3</v>
      </c>
      <c r="H15" s="3">
        <f t="shared" si="4"/>
        <v>84109180.44854784</v>
      </c>
      <c r="I15" s="6">
        <f t="shared" si="6"/>
        <v>9.830139039127106E-3</v>
      </c>
    </row>
    <row r="16" spans="1:18" x14ac:dyDescent="0.25">
      <c r="A16">
        <v>30</v>
      </c>
      <c r="B16" s="1">
        <v>488384528</v>
      </c>
      <c r="C16">
        <f t="shared" si="0"/>
        <v>1146977094.0964043</v>
      </c>
      <c r="D16" s="2">
        <f t="shared" si="1"/>
        <v>0.42580146588258799</v>
      </c>
      <c r="E16" s="4">
        <f t="shared" si="5"/>
        <v>0.57419853411741206</v>
      </c>
      <c r="F16" s="2">
        <f t="shared" si="2"/>
        <v>0.42873371008799976</v>
      </c>
      <c r="G16" s="7">
        <f t="shared" si="3"/>
        <v>2.9322442054117714E-3</v>
      </c>
      <c r="H16" s="3">
        <f t="shared" si="4"/>
        <v>491747745.93790424</v>
      </c>
      <c r="I16" s="6">
        <f t="shared" si="6"/>
        <v>6.8864137684234716E-3</v>
      </c>
    </row>
    <row r="17" spans="1:9" x14ac:dyDescent="0.25">
      <c r="A17">
        <v>32</v>
      </c>
      <c r="B17" s="1">
        <v>2895432660</v>
      </c>
      <c r="C17">
        <f t="shared" si="0"/>
        <v>7217028161.3777523</v>
      </c>
      <c r="D17" s="2">
        <f t="shared" si="1"/>
        <v>0.40119459080055098</v>
      </c>
      <c r="E17" s="4">
        <f t="shared" si="5"/>
        <v>0.59880540919944902</v>
      </c>
      <c r="F17" s="2">
        <f t="shared" si="2"/>
        <v>0.40224286017191702</v>
      </c>
      <c r="G17" s="7">
        <f t="shared" si="3"/>
        <v>1.0482693713660396E-3</v>
      </c>
      <c r="H17" s="3">
        <f t="shared" si="4"/>
        <v>2902998050.5738587</v>
      </c>
      <c r="I17" s="6">
        <f t="shared" si="6"/>
        <v>2.6128704971708494E-3</v>
      </c>
    </row>
    <row r="18" spans="1:9" x14ac:dyDescent="0.25">
      <c r="A18">
        <v>34</v>
      </c>
      <c r="B18" s="1">
        <v>17332874364</v>
      </c>
      <c r="C18">
        <f t="shared" si="0"/>
        <v>45411103456.38839</v>
      </c>
      <c r="D18" s="2">
        <f t="shared" si="1"/>
        <v>0.38168802439795435</v>
      </c>
      <c r="E18" s="4">
        <f t="shared" si="5"/>
        <v>0.61831197560204565</v>
      </c>
      <c r="F18" s="2">
        <f t="shared" si="2"/>
        <v>0.38104982555684286</v>
      </c>
      <c r="G18" s="7">
        <f t="shared" si="3"/>
        <v>6.381988411114925E-4</v>
      </c>
      <c r="H18" s="3">
        <f t="shared" si="4"/>
        <v>17303893051.400539</v>
      </c>
      <c r="I18" s="6">
        <f t="shared" si="6"/>
        <v>-1.6720430778437434E-3</v>
      </c>
    </row>
    <row r="19" spans="1:9" x14ac:dyDescent="0.25">
      <c r="A19">
        <v>36</v>
      </c>
      <c r="B19" s="1">
        <v>104653427012</v>
      </c>
      <c r="C19">
        <f t="shared" si="0"/>
        <v>285736493057.15448</v>
      </c>
      <c r="D19" s="2">
        <f t="shared" si="1"/>
        <v>0.36625852684160537</v>
      </c>
      <c r="E19" s="4">
        <f t="shared" si="5"/>
        <v>0.63374147315839457</v>
      </c>
      <c r="F19" s="2">
        <f t="shared" si="2"/>
        <v>0.36437130668910722</v>
      </c>
      <c r="G19" s="7">
        <f t="shared" si="3"/>
        <v>1.887220152498148E-3</v>
      </c>
      <c r="H19" s="3">
        <f t="shared" si="4"/>
        <v>104114179344.9984</v>
      </c>
      <c r="I19" s="6">
        <f t="shared" si="6"/>
        <v>-5.1526995569841638E-3</v>
      </c>
    </row>
    <row r="20" spans="1:9" x14ac:dyDescent="0.25">
      <c r="A20">
        <v>38</v>
      </c>
      <c r="B20" s="1">
        <v>636737003384</v>
      </c>
      <c r="C20">
        <f t="shared" si="0"/>
        <v>1797915867492.8826</v>
      </c>
      <c r="D20" s="2">
        <f t="shared" si="1"/>
        <v>0.35415283601223385</v>
      </c>
      <c r="E20" s="4">
        <f t="shared" si="5"/>
        <v>0.64584716398776609</v>
      </c>
      <c r="F20" s="2">
        <f t="shared" si="2"/>
        <v>0.35152533464209457</v>
      </c>
      <c r="G20" s="7">
        <f t="shared" si="3"/>
        <v>2.6275013701392846E-3</v>
      </c>
      <c r="H20" s="3">
        <f t="shared" si="4"/>
        <v>632012976979.76733</v>
      </c>
      <c r="I20" s="6">
        <f t="shared" si="6"/>
        <v>-7.4191171223383368E-3</v>
      </c>
    </row>
    <row r="21" spans="1:9" x14ac:dyDescent="0.25">
      <c r="A21">
        <v>40</v>
      </c>
      <c r="B21" s="1">
        <v>3900770002646</v>
      </c>
      <c r="C21">
        <f t="shared" si="0"/>
        <v>11312875831845.893</v>
      </c>
      <c r="D21" s="2">
        <f t="shared" si="1"/>
        <v>0.34480799229363779</v>
      </c>
      <c r="E21" s="4">
        <f t="shared" si="5"/>
        <v>0.65519200770636221</v>
      </c>
      <c r="F21" s="2">
        <f t="shared" si="2"/>
        <v>0.34192299798400017</v>
      </c>
      <c r="G21" s="7">
        <f t="shared" si="3"/>
        <v>2.8849943096376229E-3</v>
      </c>
      <c r="H21" s="3">
        <f t="shared" si="4"/>
        <v>3868132420246.4873</v>
      </c>
      <c r="I21" s="6">
        <f t="shared" si="6"/>
        <v>-8.3669589279484757E-3</v>
      </c>
    </row>
    <row r="22" spans="1:9" x14ac:dyDescent="0.25">
      <c r="A22">
        <v>42</v>
      </c>
      <c r="B22" s="1">
        <v>24045500114388</v>
      </c>
      <c r="C22">
        <f t="shared" si="0"/>
        <v>71183063624231.922</v>
      </c>
      <c r="D22" s="2">
        <f t="shared" si="1"/>
        <v>0.33779805040875627</v>
      </c>
      <c r="E22" s="4">
        <f t="shared" si="5"/>
        <v>0.66220194959124368</v>
      </c>
      <c r="F22" s="2">
        <f t="shared" si="2"/>
        <v>0.33506052597707692</v>
      </c>
      <c r="G22" s="7">
        <f t="shared" si="3"/>
        <v>2.7375244316793501E-3</v>
      </c>
      <c r="H22" s="3">
        <f t="shared" si="4"/>
        <v>23850634738595.879</v>
      </c>
      <c r="I22" s="6">
        <f t="shared" si="6"/>
        <v>-8.1040267353608142E-3</v>
      </c>
    </row>
    <row r="23" spans="1:9" x14ac:dyDescent="0.25">
      <c r="A23">
        <v>44</v>
      </c>
      <c r="B23" s="1">
        <v>149059814328236</v>
      </c>
      <c r="C23">
        <f t="shared" si="0"/>
        <v>447899245271280.56</v>
      </c>
      <c r="D23" s="2">
        <f t="shared" si="1"/>
        <v>0.33279764568023434</v>
      </c>
      <c r="E23" s="4">
        <f t="shared" si="5"/>
        <v>0.6672023543197656</v>
      </c>
      <c r="F23" s="2">
        <f t="shared" si="2"/>
        <v>0.33051172810836293</v>
      </c>
      <c r="G23" s="7">
        <f t="shared" si="3"/>
        <v>2.2859175718714098E-3</v>
      </c>
      <c r="H23" s="3">
        <f t="shared" si="4"/>
        <v>148035953573043.44</v>
      </c>
      <c r="I23" s="6">
        <f t="shared" si="6"/>
        <v>-6.8687912956739705E-3</v>
      </c>
    </row>
    <row r="24" spans="1:9" x14ac:dyDescent="0.25">
      <c r="A24">
        <v>46</v>
      </c>
      <c r="B24" s="1">
        <v>928782423033008</v>
      </c>
      <c r="C24">
        <f t="shared" si="0"/>
        <v>2818279007680844.5</v>
      </c>
      <c r="D24" s="2">
        <f t="shared" si="1"/>
        <v>0.32955659127493592</v>
      </c>
      <c r="E24" s="4">
        <f t="shared" si="5"/>
        <v>0.67044340872506414</v>
      </c>
      <c r="F24" s="2">
        <f t="shared" si="2"/>
        <v>0.32792078995186147</v>
      </c>
      <c r="G24" s="7">
        <f t="shared" si="3"/>
        <v>1.6358013230744484E-3</v>
      </c>
      <c r="H24" s="3">
        <f t="shared" si="4"/>
        <v>924172278503451.75</v>
      </c>
      <c r="I24" s="6">
        <f t="shared" si="6"/>
        <v>-4.9636431689797922E-3</v>
      </c>
    </row>
    <row r="25" spans="1:9" x14ac:dyDescent="0.25">
      <c r="A25">
        <v>48</v>
      </c>
      <c r="B25" s="1">
        <v>5814401613289290</v>
      </c>
      <c r="C25">
        <f t="shared" si="0"/>
        <v>1.7733221587198358E+16</v>
      </c>
      <c r="D25" s="2">
        <f t="shared" si="1"/>
        <v>0.32788185636200001</v>
      </c>
      <c r="E25" s="4">
        <f t="shared" si="5"/>
        <v>0.67211814363799993</v>
      </c>
      <c r="F25" s="2">
        <f t="shared" si="2"/>
        <v>0.32699542536224468</v>
      </c>
      <c r="G25" s="7">
        <f t="shared" si="3"/>
        <v>8.8643099975532769E-4</v>
      </c>
      <c r="H25" s="3">
        <f t="shared" si="4"/>
        <v>5798682335948868</v>
      </c>
      <c r="I25" s="6">
        <f t="shared" si="6"/>
        <v>-2.7035073230053941E-3</v>
      </c>
    </row>
    <row r="26" spans="1:9" x14ac:dyDescent="0.25">
      <c r="A26">
        <v>50</v>
      </c>
      <c r="B26" s="1">
        <v>3.6556766640745904E+16</v>
      </c>
      <c r="C26">
        <f t="shared" si="0"/>
        <v>1.1158126892463078E+17</v>
      </c>
      <c r="D26" s="2">
        <f t="shared" si="1"/>
        <v>0.32762458245065051</v>
      </c>
      <c r="E26" s="4">
        <f t="shared" si="5"/>
        <v>0.67237541754934949</v>
      </c>
      <c r="F26" s="2">
        <f t="shared" si="2"/>
        <v>0.327500385</v>
      </c>
      <c r="G26" s="7">
        <f t="shared" si="3"/>
        <v>1.2419745065050947E-4</v>
      </c>
      <c r="H26" s="3">
        <f t="shared" si="4"/>
        <v>3.654290853160512E+16</v>
      </c>
      <c r="I26" s="6">
        <f t="shared" si="6"/>
        <v>-3.7908465146740955E-4</v>
      </c>
    </row>
    <row r="27" spans="1:9" x14ac:dyDescent="0.25">
      <c r="A27">
        <v>52</v>
      </c>
      <c r="B27" s="1">
        <v>2.3075749273744899E+17</v>
      </c>
      <c r="C27">
        <f t="shared" si="0"/>
        <v>7.0209349799241421E+17</v>
      </c>
      <c r="D27" s="2">
        <f t="shared" si="1"/>
        <v>0.32867060213103161</v>
      </c>
      <c r="E27" s="4">
        <f t="shared" si="5"/>
        <v>0.67132939786896839</v>
      </c>
      <c r="F27" s="2">
        <f t="shared" si="2"/>
        <v>0.32925132118806166</v>
      </c>
      <c r="G27" s="7">
        <f t="shared" si="3"/>
        <v>5.8071905703005466E-4</v>
      </c>
      <c r="H27" s="3">
        <f t="shared" si="4"/>
        <v>2.3116521181155011E+17</v>
      </c>
      <c r="I27" s="6">
        <f t="shared" si="6"/>
        <v>1.7668725260635565E-3</v>
      </c>
    </row>
    <row r="28" spans="1:9" x14ac:dyDescent="0.25">
      <c r="A28">
        <v>54</v>
      </c>
      <c r="B28" s="1">
        <v>1.46197266285087E+18</v>
      </c>
      <c r="C28">
        <f t="shared" si="0"/>
        <v>4.417724271052949E+18</v>
      </c>
      <c r="D28" s="2">
        <f t="shared" si="1"/>
        <v>0.33093343385652585</v>
      </c>
      <c r="E28" s="4">
        <f t="shared" si="5"/>
        <v>0.66906656614347415</v>
      </c>
      <c r="F28" s="2">
        <f t="shared" si="2"/>
        <v>0.33210900909994523</v>
      </c>
      <c r="G28" s="7">
        <f t="shared" si="3"/>
        <v>1.17557524341938E-3</v>
      </c>
      <c r="H28" s="3">
        <f t="shared" si="4"/>
        <v>1.4671660301361728E+18</v>
      </c>
      <c r="I28" s="6">
        <f t="shared" si="6"/>
        <v>3.5523012278324551E-3</v>
      </c>
    </row>
    <row r="29" spans="1:9" x14ac:dyDescent="0.25">
      <c r="A29">
        <v>56</v>
      </c>
      <c r="B29" s="1">
        <v>9.2939934287919002E+18</v>
      </c>
      <c r="C29">
        <f t="shared" si="0"/>
        <v>2.7797277415124521E+19</v>
      </c>
      <c r="D29" s="2">
        <f t="shared" si="1"/>
        <v>0.33434905476516313</v>
      </c>
      <c r="E29" s="4">
        <f t="shared" si="5"/>
        <v>0.66565094523483692</v>
      </c>
      <c r="F29" s="2">
        <f t="shared" si="2"/>
        <v>0.33597392427932027</v>
      </c>
      <c r="G29" s="7">
        <f t="shared" si="3"/>
        <v>1.6248695141571345E-3</v>
      </c>
      <c r="H29" s="3">
        <f t="shared" si="4"/>
        <v>9.3391603774403052E+18</v>
      </c>
      <c r="I29" s="6">
        <f t="shared" si="6"/>
        <v>4.8597999336303932E-3</v>
      </c>
    </row>
    <row r="30" spans="1:9" x14ac:dyDescent="0.25">
      <c r="A30">
        <v>58</v>
      </c>
      <c r="B30" s="1">
        <v>5.9270905595010597E+19</v>
      </c>
      <c r="C30">
        <f t="shared" si="0"/>
        <v>1.7490648675301419E+20</v>
      </c>
      <c r="D30" s="2">
        <f t="shared" si="1"/>
        <v>0.33887196921808377</v>
      </c>
      <c r="E30" s="4">
        <f t="shared" si="5"/>
        <v>0.66112803078191629</v>
      </c>
      <c r="F30" s="2">
        <f t="shared" si="2"/>
        <v>0.34078117649110018</v>
      </c>
      <c r="G30" s="7">
        <f t="shared" si="3"/>
        <v>1.9092072730164111E-3</v>
      </c>
      <c r="H30" s="3">
        <f t="shared" si="4"/>
        <v>5.9604838331617206E+19</v>
      </c>
      <c r="I30" s="6">
        <f t="shared" si="6"/>
        <v>5.6340076679159967E-3</v>
      </c>
    </row>
    <row r="31" spans="1:9" x14ac:dyDescent="0.25">
      <c r="A31">
        <v>60</v>
      </c>
      <c r="B31" s="1">
        <v>3.7910873779328903E+20</v>
      </c>
      <c r="C31">
        <f t="shared" si="0"/>
        <v>1.1005494765338718E+21</v>
      </c>
      <c r="D31" s="2">
        <f t="shared" si="1"/>
        <v>0.34447223489422207</v>
      </c>
      <c r="E31" s="4">
        <f t="shared" si="5"/>
        <v>0.65552776510577793</v>
      </c>
      <c r="F31" s="2">
        <f t="shared" si="2"/>
        <v>0.34649579990399948</v>
      </c>
      <c r="G31" s="7">
        <f t="shared" si="3"/>
        <v>2.0235650097774061E-3</v>
      </c>
      <c r="H31" s="3">
        <f t="shared" si="4"/>
        <v>3.813357712055318E+20</v>
      </c>
      <c r="I31" s="6">
        <f t="shared" si="6"/>
        <v>5.8743921999948601E-3</v>
      </c>
    </row>
    <row r="32" spans="1:9" x14ac:dyDescent="0.25">
      <c r="A32">
        <v>62</v>
      </c>
      <c r="B32" s="1">
        <v>2.4315607740796198E+21</v>
      </c>
      <c r="C32">
        <f t="shared" si="0"/>
        <v>6.9248955415206455E+21</v>
      </c>
      <c r="D32" s="2">
        <f t="shared" si="1"/>
        <v>0.35113320619789029</v>
      </c>
      <c r="E32" s="4">
        <f t="shared" si="5"/>
        <v>0.64886679380210976</v>
      </c>
      <c r="F32" s="2">
        <f t="shared" si="2"/>
        <v>0.35310839960455231</v>
      </c>
      <c r="G32" s="7">
        <f t="shared" si="3"/>
        <v>1.9751934066620236E-3</v>
      </c>
      <c r="H32" s="3">
        <f t="shared" si="4"/>
        <v>2.4452387820950546E+21</v>
      </c>
      <c r="I32" s="6">
        <f t="shared" si="6"/>
        <v>5.6251968534950514E-3</v>
      </c>
    </row>
    <row r="33" spans="1:9" x14ac:dyDescent="0.25">
      <c r="A33">
        <v>64</v>
      </c>
      <c r="B33" s="1">
        <v>1.56361424104566E+22</v>
      </c>
      <c r="C33">
        <f t="shared" si="0"/>
        <v>4.3572941774505153E+22</v>
      </c>
      <c r="D33" s="2">
        <f t="shared" si="1"/>
        <v>0.35884982224462569</v>
      </c>
      <c r="E33" s="4">
        <f t="shared" si="5"/>
        <v>0.64115017775537431</v>
      </c>
      <c r="F33" s="2">
        <f t="shared" si="2"/>
        <v>0.36063115444263216</v>
      </c>
      <c r="G33" s="7">
        <f t="shared" si="3"/>
        <v>1.7813321980064689E-3</v>
      </c>
      <c r="H33" s="3">
        <f t="shared" si="4"/>
        <v>1.5713760294601388E+22</v>
      </c>
      <c r="I33" s="6">
        <f t="shared" si="6"/>
        <v>4.9640046826946449E-3</v>
      </c>
    </row>
    <row r="34" spans="1:9" x14ac:dyDescent="0.25">
      <c r="A34">
        <v>66</v>
      </c>
      <c r="B34" s="1">
        <v>1.0079252102645599E+23</v>
      </c>
      <c r="C34">
        <f t="shared" si="0"/>
        <v>2.7417038184918243E+23</v>
      </c>
      <c r="D34" s="2">
        <f t="shared" si="1"/>
        <v>0.36762731388651837</v>
      </c>
      <c r="E34" s="4">
        <f t="shared" si="5"/>
        <v>0.63237268611348163</v>
      </c>
      <c r="F34" s="2">
        <f t="shared" si="2"/>
        <v>0.36909417620844343</v>
      </c>
      <c r="G34" s="7">
        <f t="shared" si="3"/>
        <v>1.4668623219250554E-3</v>
      </c>
      <c r="H34" s="3">
        <f t="shared" si="4"/>
        <v>1.0119469122937835E+23</v>
      </c>
      <c r="I34" s="6">
        <f t="shared" si="6"/>
        <v>3.9900798077745492E-3</v>
      </c>
    </row>
    <row r="35" spans="1:9" x14ac:dyDescent="0.25">
      <c r="A35">
        <v>68</v>
      </c>
      <c r="B35" s="1">
        <v>6.5120602772760698E+23</v>
      </c>
      <c r="C35">
        <f t="shared" ref="C35:C66" si="7">$J$2*EXP($K$2*A35)</f>
        <v>1.7251393920643808E+24</v>
      </c>
      <c r="D35" s="2">
        <f t="shared" si="1"/>
        <v>0.37748023766841476</v>
      </c>
      <c r="E35" s="4">
        <f t="shared" si="5"/>
        <v>0.62251976233158524</v>
      </c>
      <c r="F35" s="2">
        <f t="shared" si="2"/>
        <v>0.37854222514098401</v>
      </c>
      <c r="G35" s="7">
        <f t="shared" si="3"/>
        <v>1.061987472569248E-3</v>
      </c>
      <c r="H35" s="3">
        <f t="shared" si="4"/>
        <v>6.5303810415041513E+23</v>
      </c>
      <c r="I35" s="6">
        <f t="shared" si="6"/>
        <v>2.813359128755577E-3</v>
      </c>
    </row>
    <row r="36" spans="1:9" x14ac:dyDescent="0.25">
      <c r="A36">
        <v>70</v>
      </c>
      <c r="B36" s="1">
        <v>4.2164076184704202E+24</v>
      </c>
      <c r="C36">
        <f t="shared" si="7"/>
        <v>1.0854950494577338E+25</v>
      </c>
      <c r="D36" s="2">
        <f t="shared" ref="D36:D66" si="8">B36/C36</f>
        <v>0.3884317685812344</v>
      </c>
      <c r="E36" s="4">
        <f t="shared" si="5"/>
        <v>0.6115682314187656</v>
      </c>
      <c r="F36" s="2">
        <f t="shared" ref="F36:F66" si="9">($L$2*A36^6+$M$2*A36^5+$N$2*A36^4+$O$2*A36^3+$P$2*A36^2+$Q$2*A36+$R$2)</f>
        <v>0.38903178176800379</v>
      </c>
      <c r="G36" s="7">
        <f t="shared" ref="G36:G66" si="10">ABS(D36-F36)</f>
        <v>6.0001318676938808E-4</v>
      </c>
      <c r="H36" s="3">
        <f t="shared" ref="H36:H66" si="11">$J$2*EXP($K$2*A36)*($L$2*A36^6+$M$2*A36^5+$N$2*A36^4+$O$2*A36^3+$P$2*A36^2+$Q$2*A36+$R$2)+1</f>
        <v>4.2229207319088955E+24</v>
      </c>
      <c r="I36" s="6">
        <f t="shared" si="6"/>
        <v>1.5447067807068393E-3</v>
      </c>
    </row>
    <row r="37" spans="1:9" x14ac:dyDescent="0.25">
      <c r="A37">
        <v>72</v>
      </c>
      <c r="B37" s="1">
        <v>2.73557318016397E+25</v>
      </c>
      <c r="C37">
        <f t="shared" si="7"/>
        <v>6.8301698275363668E+25</v>
      </c>
      <c r="D37" s="2">
        <f t="shared" si="8"/>
        <v>0.40051320087756698</v>
      </c>
      <c r="E37" s="4">
        <f t="shared" si="5"/>
        <v>0.59948679912243308</v>
      </c>
      <c r="F37" s="2">
        <f t="shared" si="9"/>
        <v>0.40062847507742516</v>
      </c>
      <c r="G37" s="7">
        <f t="shared" si="10"/>
        <v>1.152741998581841E-4</v>
      </c>
      <c r="H37" s="3">
        <f t="shared" si="11"/>
        <v>2.7363605225257346E+25</v>
      </c>
      <c r="I37" s="6">
        <f t="shared" si="6"/>
        <v>2.8781623078977248E-4</v>
      </c>
    </row>
    <row r="38" spans="1:9" x14ac:dyDescent="0.25">
      <c r="A38">
        <v>74</v>
      </c>
      <c r="B38" s="1">
        <v>1.77822806050324E+26</v>
      </c>
      <c r="C38">
        <f t="shared" si="7"/>
        <v>4.2976907076907529E+26</v>
      </c>
      <c r="D38" s="2">
        <f t="shared" si="8"/>
        <v>0.41376361898753816</v>
      </c>
      <c r="E38" s="4">
        <f t="shared" si="5"/>
        <v>0.58623638101246178</v>
      </c>
      <c r="F38" s="2">
        <f t="shared" si="9"/>
        <v>0.41340486702026302</v>
      </c>
      <c r="G38" s="7">
        <f t="shared" si="10"/>
        <v>3.5875196727513936E-4</v>
      </c>
      <c r="H38" s="3">
        <f t="shared" si="11"/>
        <v>1.7766862555071159E+26</v>
      </c>
      <c r="I38" s="6">
        <f t="shared" si="6"/>
        <v>-8.6704570148765647E-4</v>
      </c>
    </row>
    <row r="39" spans="1:9" x14ac:dyDescent="0.25">
      <c r="A39">
        <v>76</v>
      </c>
      <c r="B39" s="1">
        <v>1.15801879267619E+27</v>
      </c>
      <c r="C39">
        <f t="shared" si="7"/>
        <v>2.7042000250868723E+27</v>
      </c>
      <c r="D39" s="2">
        <f t="shared" si="8"/>
        <v>0.42822971005593002</v>
      </c>
      <c r="E39" s="4">
        <f t="shared" si="5"/>
        <v>0.57177028994406998</v>
      </c>
      <c r="F39" s="2">
        <f t="shared" si="9"/>
        <v>0.42743859334498735</v>
      </c>
      <c r="G39" s="7">
        <f t="shared" si="10"/>
        <v>7.9111671094267422E-4</v>
      </c>
      <c r="H39" s="3">
        <f t="shared" si="11"/>
        <v>1.1558794548466123E+27</v>
      </c>
      <c r="I39" s="6">
        <f t="shared" si="6"/>
        <v>-1.8474120136113825E-3</v>
      </c>
    </row>
    <row r="40" spans="1:9" x14ac:dyDescent="0.25">
      <c r="A40">
        <v>78</v>
      </c>
      <c r="B40" s="1">
        <v>7.5542592146948899E+27</v>
      </c>
      <c r="C40">
        <f t="shared" si="7"/>
        <v>1.7015411934120126E+28</v>
      </c>
      <c r="D40" s="2">
        <f t="shared" si="8"/>
        <v>0.44396569674265274</v>
      </c>
      <c r="E40" s="4">
        <f t="shared" si="5"/>
        <v>0.55603430325734726</v>
      </c>
      <c r="F40" s="2">
        <f t="shared" si="9"/>
        <v>0.4428108607633976</v>
      </c>
      <c r="G40" s="7">
        <f t="shared" si="10"/>
        <v>1.1548359792551421E-3</v>
      </c>
      <c r="H40" s="3">
        <f t="shared" si="11"/>
        <v>7.5346092047915206E+27</v>
      </c>
      <c r="I40" s="6">
        <f t="shared" si="6"/>
        <v>-2.6011829015802901E-3</v>
      </c>
    </row>
    <row r="41" spans="1:9" x14ac:dyDescent="0.25">
      <c r="A41">
        <v>80</v>
      </c>
      <c r="B41" s="1">
        <v>4.9360379260931598E+28</v>
      </c>
      <c r="C41">
        <f t="shared" si="7"/>
        <v>1.0706465520371283E+29</v>
      </c>
      <c r="D41" s="2">
        <f t="shared" si="8"/>
        <v>0.46103337433827424</v>
      </c>
      <c r="E41" s="4">
        <f t="shared" si="5"/>
        <v>0.53896662566172582</v>
      </c>
      <c r="F41" s="2">
        <f t="shared" si="9"/>
        <v>0.45960530044800185</v>
      </c>
      <c r="G41" s="7">
        <f t="shared" si="10"/>
        <v>1.4280738902723855E-3</v>
      </c>
      <c r="H41" s="3">
        <f t="shared" si="11"/>
        <v>4.9207483022264165E+28</v>
      </c>
      <c r="I41" s="6">
        <f t="shared" si="6"/>
        <v>-3.0975499166889797E-3</v>
      </c>
    </row>
    <row r="42" spans="1:9" x14ac:dyDescent="0.25">
      <c r="A42">
        <v>82</v>
      </c>
      <c r="B42" s="1">
        <v>3.2302818595118697E+29</v>
      </c>
      <c r="C42">
        <f t="shared" si="7"/>
        <v>6.7367398675221467E+29</v>
      </c>
      <c r="D42" s="2">
        <f t="shared" si="8"/>
        <v>0.47950224040638306</v>
      </c>
      <c r="E42" s="4">
        <f t="shared" si="5"/>
        <v>0.52049775959361688</v>
      </c>
      <c r="F42" s="2">
        <f t="shared" si="9"/>
        <v>0.47790717786076753</v>
      </c>
      <c r="G42" s="7">
        <f t="shared" si="10"/>
        <v>1.5950625456155332E-3</v>
      </c>
      <c r="H42" s="3">
        <f t="shared" si="11"/>
        <v>3.2195363380696297E+29</v>
      </c>
      <c r="I42" s="6">
        <f t="shared" si="6"/>
        <v>-3.3264965441324179E-3</v>
      </c>
    </row>
    <row r="43" spans="1:9" x14ac:dyDescent="0.25">
      <c r="A43">
        <v>84</v>
      </c>
      <c r="B43" s="1">
        <v>2.1171186447444199E+30</v>
      </c>
      <c r="C43">
        <f t="shared" si="7"/>
        <v>4.2389025543779851E+30</v>
      </c>
      <c r="D43" s="2">
        <f t="shared" si="8"/>
        <v>0.49944970840573738</v>
      </c>
      <c r="E43" s="4">
        <f t="shared" si="5"/>
        <v>0.50055029159426256</v>
      </c>
      <c r="F43" s="2">
        <f t="shared" si="9"/>
        <v>0.49780295891347093</v>
      </c>
      <c r="G43" s="7">
        <f t="shared" si="10"/>
        <v>1.6467494922664527E-3</v>
      </c>
      <c r="H43" s="3">
        <f t="shared" si="11"/>
        <v>2.110138234115231E+30</v>
      </c>
      <c r="I43" s="6">
        <f t="shared" si="6"/>
        <v>-3.297127747902695E-3</v>
      </c>
    </row>
    <row r="44" spans="1:9" x14ac:dyDescent="0.25">
      <c r="A44">
        <v>86</v>
      </c>
      <c r="B44" s="1">
        <v>1.38951306126928E+31</v>
      </c>
      <c r="C44">
        <f t="shared" si="7"/>
        <v>2.6672092464394674E+31</v>
      </c>
      <c r="D44" s="2">
        <f t="shared" si="8"/>
        <v>0.52096139930685226</v>
      </c>
      <c r="E44" s="4">
        <f t="shared" si="5"/>
        <v>0.47903860069314774</v>
      </c>
      <c r="F44" s="2">
        <f t="shared" si="9"/>
        <v>0.51938023245952314</v>
      </c>
      <c r="G44" s="7">
        <f t="shared" si="10"/>
        <v>1.5811668473291185E-3</v>
      </c>
      <c r="H44" s="3">
        <f t="shared" si="11"/>
        <v>1.3852957584339201E+31</v>
      </c>
      <c r="I44" s="6">
        <f t="shared" si="6"/>
        <v>-3.0350940577035246E-3</v>
      </c>
    </row>
    <row r="45" spans="1:9" x14ac:dyDescent="0.25">
      <c r="A45">
        <v>88</v>
      </c>
      <c r="B45" s="1">
        <v>9.1319729650588794E+31</v>
      </c>
      <c r="C45">
        <f t="shared" si="7"/>
        <v>1.6782657947502872E+32</v>
      </c>
      <c r="D45" s="2">
        <f t="shared" si="8"/>
        <v>0.54413150727520165</v>
      </c>
      <c r="E45" s="4">
        <f t="shared" si="5"/>
        <v>0.45586849272479835</v>
      </c>
      <c r="F45" s="2">
        <f t="shared" si="9"/>
        <v>0.54272798911709641</v>
      </c>
      <c r="G45" s="7">
        <f t="shared" si="10"/>
        <v>1.4035181581052436E-3</v>
      </c>
      <c r="H45" s="3">
        <f t="shared" si="11"/>
        <v>9.1084181998882909E+31</v>
      </c>
      <c r="I45" s="6">
        <f t="shared" si="6"/>
        <v>-2.5793730731260567E-3</v>
      </c>
    </row>
    <row r="46" spans="1:9" x14ac:dyDescent="0.25">
      <c r="A46">
        <v>90</v>
      </c>
      <c r="B46" s="1">
        <v>6.0093144275755501E+32</v>
      </c>
      <c r="C46">
        <f t="shared" si="7"/>
        <v>1.0560011673582565E+33</v>
      </c>
      <c r="D46" s="2">
        <f t="shared" si="8"/>
        <v>0.569063237175082</v>
      </c>
      <c r="E46" s="4">
        <f t="shared" si="5"/>
        <v>0.430936762824918</v>
      </c>
      <c r="F46" s="2">
        <f t="shared" si="9"/>
        <v>0.56793725642399862</v>
      </c>
      <c r="G46" s="7">
        <f t="shared" si="10"/>
        <v>1.1259807510833886E-3</v>
      </c>
      <c r="H46" s="3">
        <f t="shared" si="11"/>
        <v>5.9974240576998799E+32</v>
      </c>
      <c r="I46" s="6">
        <f t="shared" si="6"/>
        <v>-1.9786566369547343E-3</v>
      </c>
    </row>
    <row r="47" spans="1:9" x14ac:dyDescent="0.25">
      <c r="A47">
        <v>92</v>
      </c>
      <c r="B47" s="1">
        <v>3.9593060494397603E+33</v>
      </c>
      <c r="C47">
        <f t="shared" si="7"/>
        <v>6.6445879368465844E+33</v>
      </c>
      <c r="D47" s="2">
        <f t="shared" si="8"/>
        <v>0.59586931305160573</v>
      </c>
      <c r="E47" s="4">
        <f t="shared" si="5"/>
        <v>0.40413068694839427</v>
      </c>
      <c r="F47" s="2">
        <f t="shared" si="9"/>
        <v>0.59510209032384997</v>
      </c>
      <c r="G47" s="7">
        <f t="shared" si="10"/>
        <v>7.672227277557564E-4</v>
      </c>
      <c r="H47" s="3">
        <f t="shared" si="11"/>
        <v>3.9542081705580398E+33</v>
      </c>
      <c r="I47" s="6">
        <f t="shared" si="6"/>
        <v>-1.2875687855556928E-3</v>
      </c>
    </row>
    <row r="48" spans="1:9" x14ac:dyDescent="0.25">
      <c r="A48">
        <v>94</v>
      </c>
      <c r="B48" s="1">
        <v>2.6117050944268502E+34</v>
      </c>
      <c r="C48">
        <f t="shared" si="7"/>
        <v>4.1809185647906325E+34</v>
      </c>
      <c r="D48" s="2">
        <f t="shared" si="8"/>
        <v>0.624672557944844</v>
      </c>
      <c r="E48" s="4">
        <f t="shared" si="5"/>
        <v>0.375327442055156</v>
      </c>
      <c r="F48" s="2">
        <f t="shared" si="9"/>
        <v>0.62432092298371833</v>
      </c>
      <c r="G48" s="7">
        <f t="shared" si="10"/>
        <v>3.5163496112566861E-4</v>
      </c>
      <c r="H48" s="3">
        <f t="shared" si="11"/>
        <v>2.6102349372898506E+34</v>
      </c>
      <c r="I48" s="6">
        <f t="shared" si="6"/>
        <v>-5.6291085089843484E-4</v>
      </c>
    </row>
    <row r="49" spans="1:9" x14ac:dyDescent="0.25">
      <c r="A49">
        <v>96</v>
      </c>
      <c r="B49" s="1">
        <v>1.72472018113289E+35</v>
      </c>
      <c r="C49">
        <f t="shared" si="7"/>
        <v>2.6307244650157694E+35</v>
      </c>
      <c r="D49" s="2">
        <f t="shared" si="8"/>
        <v>0.65560654643569882</v>
      </c>
      <c r="E49" s="4">
        <f t="shared" si="5"/>
        <v>0.34439345356430118</v>
      </c>
      <c r="F49" s="2">
        <f t="shared" si="9"/>
        <v>0.65569826694338529</v>
      </c>
      <c r="G49" s="7">
        <f t="shared" si="10"/>
        <v>9.172050768646578E-5</v>
      </c>
      <c r="H49" s="3">
        <f t="shared" si="11"/>
        <v>1.7249614725164044E+35</v>
      </c>
      <c r="I49" s="6">
        <f t="shared" si="6"/>
        <v>1.3990175690747897E-4</v>
      </c>
    </row>
    <row r="50" spans="1:9" x14ac:dyDescent="0.25">
      <c r="A50">
        <v>98</v>
      </c>
      <c r="B50" s="1">
        <v>1.14020372293803E+36</v>
      </c>
      <c r="C50">
        <f t="shared" si="7"/>
        <v>1.6553087804950044E+36</v>
      </c>
      <c r="D50" s="2">
        <f t="shared" si="8"/>
        <v>0.68881633225981131</v>
      </c>
      <c r="E50" s="4">
        <f t="shared" si="5"/>
        <v>0.31118366774018869</v>
      </c>
      <c r="F50" s="2">
        <f t="shared" si="9"/>
        <v>0.68934677559595192</v>
      </c>
      <c r="G50" s="7">
        <f t="shared" si="10"/>
        <v>5.304433361406069E-4</v>
      </c>
      <c r="H50" s="3">
        <f t="shared" si="11"/>
        <v>1.1410817704498986E+36</v>
      </c>
      <c r="I50" s="6">
        <f t="shared" si="6"/>
        <v>7.7007949913210361E-4</v>
      </c>
    </row>
    <row r="51" spans="1:9" x14ac:dyDescent="0.25">
      <c r="A51">
        <v>100</v>
      </c>
      <c r="B51" s="1">
        <v>7.5456496774485004E+36</v>
      </c>
      <c r="C51">
        <f t="shared" si="7"/>
        <v>1.0415561170399629E+37</v>
      </c>
      <c r="D51" s="2">
        <f t="shared" si="8"/>
        <v>0.72445925418716395</v>
      </c>
      <c r="E51" s="4">
        <f t="shared" si="5"/>
        <v>0.27554074581283605</v>
      </c>
      <c r="F51" s="2">
        <f t="shared" si="9"/>
        <v>0.72538966000000249</v>
      </c>
      <c r="G51" s="7">
        <f t="shared" si="10"/>
        <v>9.3040581283854173E-4</v>
      </c>
      <c r="H51" s="3">
        <f t="shared" si="11"/>
        <v>7.5553403761054154E+36</v>
      </c>
      <c r="I51" s="6">
        <f t="shared" si="6"/>
        <v>1.2842762480582692E-3</v>
      </c>
    </row>
    <row r="52" spans="1:9" x14ac:dyDescent="0.25">
      <c r="A52">
        <v>102</v>
      </c>
      <c r="B52" s="1">
        <v>4.9985425311177098E+37</v>
      </c>
      <c r="C52">
        <f t="shared" si="7"/>
        <v>6.5536965533339264E+37</v>
      </c>
      <c r="D52" s="2">
        <f t="shared" si="8"/>
        <v>0.76270582417718202</v>
      </c>
      <c r="E52" s="4">
        <f t="shared" si="5"/>
        <v>0.23729417582281798</v>
      </c>
      <c r="F52" s="2">
        <f t="shared" si="9"/>
        <v>0.76396346202315923</v>
      </c>
      <c r="G52" s="7">
        <f t="shared" si="10"/>
        <v>1.2576378459772108E-3</v>
      </c>
      <c r="H52" s="3">
        <f t="shared" si="11"/>
        <v>5.0067847079342326E+37</v>
      </c>
      <c r="I52" s="6">
        <f t="shared" si="6"/>
        <v>1.6489160120600754E-3</v>
      </c>
    </row>
    <row r="53" spans="1:9" x14ac:dyDescent="0.25">
      <c r="A53">
        <v>104</v>
      </c>
      <c r="B53" s="1">
        <v>3.31440783010043E+38</v>
      </c>
      <c r="C53">
        <f t="shared" si="7"/>
        <v>4.1237277387650959E+38</v>
      </c>
      <c r="D53" s="2">
        <f t="shared" si="8"/>
        <v>0.80374070260345865</v>
      </c>
      <c r="E53" s="4">
        <f t="shared" si="5"/>
        <v>0.19625929739654135</v>
      </c>
      <c r="F53" s="2">
        <f t="shared" si="9"/>
        <v>0.80522118381721652</v>
      </c>
      <c r="G53" s="7">
        <f t="shared" si="10"/>
        <v>1.4804812137578782E-3</v>
      </c>
      <c r="H53" s="3">
        <f t="shared" si="11"/>
        <v>3.3205129315483239E+38</v>
      </c>
      <c r="I53" s="6">
        <f t="shared" si="6"/>
        <v>1.8419886027449817E-3</v>
      </c>
    </row>
    <row r="54" spans="1:9" x14ac:dyDescent="0.25">
      <c r="A54">
        <v>106</v>
      </c>
      <c r="B54" s="1">
        <v>2.1997255026509699E+39</v>
      </c>
      <c r="C54">
        <f t="shared" si="7"/>
        <v>2.5947387592747219E+39</v>
      </c>
      <c r="D54" s="2">
        <f t="shared" si="8"/>
        <v>0.84776376611641413</v>
      </c>
      <c r="E54" s="4">
        <f t="shared" si="5"/>
        <v>0.15223623388358587</v>
      </c>
      <c r="F54" s="2">
        <f t="shared" si="9"/>
        <v>0.84933577362475843</v>
      </c>
      <c r="G54" s="7">
        <f t="shared" si="10"/>
        <v>1.5720075083442975E-3</v>
      </c>
      <c r="H54" s="3">
        <f t="shared" si="11"/>
        <v>2.2038044514627419E+39</v>
      </c>
      <c r="I54" s="6">
        <f t="shared" si="6"/>
        <v>1.8542990054242203E-3</v>
      </c>
    </row>
    <row r="55" spans="1:9" x14ac:dyDescent="0.25">
      <c r="A55">
        <v>108</v>
      </c>
      <c r="B55" s="1">
        <v>1.4612216410979601E+40</v>
      </c>
      <c r="C55">
        <f t="shared" si="7"/>
        <v>1.6326657954627012E+40</v>
      </c>
      <c r="D55" s="2">
        <f t="shared" si="8"/>
        <v>0.89499127449034754</v>
      </c>
      <c r="E55" s="4">
        <f t="shared" si="5"/>
        <v>0.10500872550965246</v>
      </c>
      <c r="F55" s="2">
        <f t="shared" si="9"/>
        <v>0.89650396791714426</v>
      </c>
      <c r="G55" s="7">
        <f t="shared" si="10"/>
        <v>1.5126934267967185E-3</v>
      </c>
      <c r="H55" s="3">
        <f t="shared" si="11"/>
        <v>1.4636913639149124E+40</v>
      </c>
      <c r="I55" s="6">
        <f t="shared" si="6"/>
        <v>1.690176731229176E-3</v>
      </c>
    </row>
    <row r="56" spans="1:9" x14ac:dyDescent="0.25">
      <c r="A56">
        <v>110</v>
      </c>
      <c r="B56" s="1">
        <v>9.7148177367657802E+40</v>
      </c>
      <c r="C56">
        <f t="shared" si="7"/>
        <v>1.0273086607065365E+41</v>
      </c>
      <c r="D56" s="2">
        <f t="shared" si="8"/>
        <v>0.94565714359736508</v>
      </c>
      <c r="E56" s="4">
        <f t="shared" si="5"/>
        <v>5.434285640263492E-2</v>
      </c>
      <c r="F56" s="2">
        <f t="shared" si="9"/>
        <v>0.94695048986401487</v>
      </c>
      <c r="G56" s="7">
        <f t="shared" si="10"/>
        <v>1.2933462666497864E-3</v>
      </c>
      <c r="H56" s="3">
        <f t="shared" si="11"/>
        <v>9.7281043949759976E+40</v>
      </c>
      <c r="I56" s="6">
        <f t="shared" si="6"/>
        <v>1.3676693243491744E-3</v>
      </c>
    </row>
    <row r="57" spans="1:9" x14ac:dyDescent="0.25">
      <c r="A57">
        <v>112</v>
      </c>
      <c r="B57" s="1">
        <v>6.4641411197577704E+41</v>
      </c>
      <c r="C57">
        <f t="shared" si="7"/>
        <v>6.4640484739472706E+41</v>
      </c>
      <c r="D57" s="2">
        <f t="shared" si="8"/>
        <v>1.0000143324745898</v>
      </c>
      <c r="E57" s="4">
        <f t="shared" si="5"/>
        <v>1.4332474589817679E-5</v>
      </c>
      <c r="F57" s="2">
        <f t="shared" si="9"/>
        <v>1.0009326041343694</v>
      </c>
      <c r="G57" s="7">
        <f t="shared" si="10"/>
        <v>9.1827165977953484E-4</v>
      </c>
      <c r="H57" s="3">
        <f t="shared" si="11"/>
        <v>6.4700768722788379E+41</v>
      </c>
      <c r="I57" s="6">
        <f t="shared" si="6"/>
        <v>9.1825849886295607E-4</v>
      </c>
    </row>
    <row r="58" spans="1:9" x14ac:dyDescent="0.25">
      <c r="A58">
        <v>114</v>
      </c>
      <c r="B58" s="1">
        <v>4.3045917980555697E+42</v>
      </c>
      <c r="C58">
        <f t="shared" si="7"/>
        <v>4.0673192266093561E+42</v>
      </c>
      <c r="D58" s="2">
        <f t="shared" si="8"/>
        <v>1.0583363533144683</v>
      </c>
      <c r="E58" s="4">
        <f t="shared" si="5"/>
        <v>5.8336353314468292E-2</v>
      </c>
      <c r="F58" s="2">
        <f t="shared" si="9"/>
        <v>1.0587450280290258</v>
      </c>
      <c r="G58" s="7">
        <f t="shared" si="10"/>
        <v>4.0867471455752202E-4</v>
      </c>
      <c r="H58" s="3">
        <f t="shared" si="11"/>
        <v>4.3062540085795181E+42</v>
      </c>
      <c r="I58" s="6">
        <f t="shared" si="6"/>
        <v>3.8614823470584092E-4</v>
      </c>
    </row>
    <row r="59" spans="1:9" x14ac:dyDescent="0.25">
      <c r="A59">
        <v>116</v>
      </c>
      <c r="B59" s="1">
        <v>2.8687064652813302E+43</v>
      </c>
      <c r="C59">
        <f t="shared" si="7"/>
        <v>2.5592453023552428E+43</v>
      </c>
      <c r="D59" s="2">
        <f t="shared" si="8"/>
        <v>1.1209189141194453</v>
      </c>
      <c r="E59" s="4">
        <f t="shared" si="5"/>
        <v>0.12091891411944533</v>
      </c>
      <c r="F59" s="2">
        <f t="shared" si="9"/>
        <v>1.1207251989446116</v>
      </c>
      <c r="G59" s="7">
        <f t="shared" si="10"/>
        <v>1.9371517483368628E-4</v>
      </c>
      <c r="H59" s="3">
        <f t="shared" si="11"/>
        <v>2.8682107006301425E+43</v>
      </c>
      <c r="I59" s="6">
        <f t="shared" si="6"/>
        <v>-1.7281818728676068E-4</v>
      </c>
    </row>
    <row r="60" spans="1:9" x14ac:dyDescent="0.25">
      <c r="A60">
        <v>118</v>
      </c>
      <c r="B60" s="1">
        <v>1.91320663411431E+44</v>
      </c>
      <c r="C60">
        <f t="shared" si="7"/>
        <v>1.6103325440446047E+44</v>
      </c>
      <c r="D60" s="2">
        <f t="shared" si="8"/>
        <v>1.1880817047322345</v>
      </c>
      <c r="E60" s="4">
        <f t="shared" si="5"/>
        <v>0.18808170473223451</v>
      </c>
      <c r="F60" s="2">
        <f t="shared" si="9"/>
        <v>1.1872588981689165</v>
      </c>
      <c r="G60" s="7">
        <f t="shared" si="10"/>
        <v>8.2280656331801261E-4</v>
      </c>
      <c r="H60" s="3">
        <f t="shared" si="11"/>
        <v>1.9118816419279455E+44</v>
      </c>
      <c r="I60" s="6">
        <f t="shared" si="6"/>
        <v>-6.9255048709249145E-4</v>
      </c>
    </row>
    <row r="61" spans="1:9" x14ac:dyDescent="0.25">
      <c r="A61">
        <v>120</v>
      </c>
      <c r="B61" s="1">
        <v>1.27687527629609E+45</v>
      </c>
      <c r="C61">
        <f t="shared" si="7"/>
        <v>1.0132560954679365E+45</v>
      </c>
      <c r="D61" s="2">
        <f t="shared" si="8"/>
        <v>1.2601703379898348</v>
      </c>
      <c r="E61" s="4">
        <f t="shared" si="5"/>
        <v>0.2601703379898348</v>
      </c>
      <c r="F61" s="2">
        <f t="shared" si="9"/>
        <v>1.2587862310079987</v>
      </c>
      <c r="G61" s="7">
        <f t="shared" si="10"/>
        <v>1.3841069818361085E-3</v>
      </c>
      <c r="H61" s="3">
        <f t="shared" si="11"/>
        <v>1.2754728214599647E+45</v>
      </c>
      <c r="I61" s="6">
        <f t="shared" si="6"/>
        <v>-1.0983491200435846E-3</v>
      </c>
    </row>
    <row r="62" spans="1:9" x14ac:dyDescent="0.25">
      <c r="A62">
        <v>122</v>
      </c>
      <c r="B62" s="1">
        <v>8.5277734117906304E+45</v>
      </c>
      <c r="C62">
        <f t="shared" si="7"/>
        <v>6.375626691517105E+45</v>
      </c>
      <c r="D62" s="2">
        <f t="shared" si="8"/>
        <v>1.3375584588628751</v>
      </c>
      <c r="E62" s="4">
        <f t="shared" si="5"/>
        <v>0.33755845886287505</v>
      </c>
      <c r="F62" s="2">
        <f t="shared" si="9"/>
        <v>1.3358079632443842</v>
      </c>
      <c r="G62" s="7">
        <f t="shared" si="10"/>
        <v>1.7504956184908327E-3</v>
      </c>
      <c r="H62" s="3">
        <f t="shared" si="11"/>
        <v>8.5166129052019963E+45</v>
      </c>
      <c r="I62" s="6">
        <f t="shared" si="6"/>
        <v>-1.3087245696753458E-3</v>
      </c>
    </row>
    <row r="63" spans="1:9" x14ac:dyDescent="0.25">
      <c r="A63">
        <v>124</v>
      </c>
      <c r="B63" s="1">
        <v>5.6991966408991505E+46</v>
      </c>
      <c r="C63">
        <f t="shared" si="7"/>
        <v>4.0116823270442036E+46</v>
      </c>
      <c r="D63" s="2">
        <f t="shared" si="8"/>
        <v>1.4206500356418557</v>
      </c>
      <c r="E63" s="4">
        <f t="shared" si="5"/>
        <v>0.42065003564185566</v>
      </c>
      <c r="F63" s="2">
        <f t="shared" si="9"/>
        <v>1.4188922139269837</v>
      </c>
      <c r="G63" s="7">
        <f t="shared" si="10"/>
        <v>1.7578217148719322E-3</v>
      </c>
      <c r="H63" s="3">
        <f t="shared" si="11"/>
        <v>5.6921448185915037E+46</v>
      </c>
      <c r="I63" s="6">
        <f t="shared" si="6"/>
        <v>-1.2373361987618736E-3</v>
      </c>
    </row>
    <row r="64" spans="1:9" x14ac:dyDescent="0.25">
      <c r="A64">
        <v>126</v>
      </c>
      <c r="B64" s="1">
        <v>3.8113001724168503E+47</v>
      </c>
      <c r="C64">
        <f t="shared" si="7"/>
        <v>2.5242373607808053E+47</v>
      </c>
      <c r="D64" s="2">
        <f t="shared" si="8"/>
        <v>1.509881848527084</v>
      </c>
      <c r="E64" s="4">
        <f t="shared" si="5"/>
        <v>0.50988184852708396</v>
      </c>
      <c r="F64" s="2">
        <f t="shared" si="9"/>
        <v>1.508681504492674</v>
      </c>
      <c r="G64" s="7">
        <f t="shared" si="10"/>
        <v>1.2003440344099392E-3</v>
      </c>
      <c r="H64" s="3">
        <f t="shared" si="11"/>
        <v>3.8082702191594024E+47</v>
      </c>
      <c r="I64" s="6">
        <f t="shared" si="6"/>
        <v>-7.9499202906563315E-4</v>
      </c>
    </row>
    <row r="65" spans="1:9" x14ac:dyDescent="0.25">
      <c r="A65">
        <v>128</v>
      </c>
      <c r="B65" s="1">
        <v>2.5503826018110798E+48</v>
      </c>
      <c r="C65">
        <f t="shared" si="7"/>
        <v>1.5883047893915249E+48</v>
      </c>
      <c r="D65" s="2">
        <f t="shared" si="8"/>
        <v>1.6057261923815795</v>
      </c>
      <c r="E65" s="4">
        <f t="shared" si="5"/>
        <v>0.60572619238157954</v>
      </c>
      <c r="F65" s="2">
        <f t="shared" si="9"/>
        <v>1.6059001642188941</v>
      </c>
      <c r="G65" s="7">
        <f t="shared" si="10"/>
        <v>1.7397183731460153E-4</v>
      </c>
      <c r="H65" s="3">
        <f t="shared" si="11"/>
        <v>2.5506589221135058E+48</v>
      </c>
      <c r="I65" s="6">
        <f t="shared" si="6"/>
        <v>1.0834464688946888E-4</v>
      </c>
    </row>
    <row r="66" spans="1:9" x14ac:dyDescent="0.25">
      <c r="A66">
        <v>130</v>
      </c>
      <c r="B66" s="1">
        <v>1.7076613429289001E+49</v>
      </c>
      <c r="C66">
        <f t="shared" si="7"/>
        <v>9.9939575540698049E+48</v>
      </c>
      <c r="D66" s="2">
        <f t="shared" si="8"/>
        <v>1.7086938119258821</v>
      </c>
      <c r="E66" s="4">
        <f t="shared" si="5"/>
        <v>0.7086938119258821</v>
      </c>
      <c r="F66" s="2">
        <f t="shared" si="9"/>
        <v>1.7113620920079984</v>
      </c>
      <c r="G66" s="7">
        <f t="shared" si="10"/>
        <v>2.6682800821162811E-3</v>
      </c>
      <c r="H66" s="3">
        <f t="shared" si="11"/>
        <v>1.710328010717204E+49</v>
      </c>
      <c r="I66" s="6">
        <f t="shared" si="6"/>
        <v>1.5615905339463332E-3</v>
      </c>
    </row>
    <row r="67" spans="1:9" x14ac:dyDescent="0.25">
      <c r="A67">
        <v>764</v>
      </c>
      <c r="F67" s="2"/>
      <c r="H67" s="3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workbookViewId="0">
      <selection activeCell="F11" sqref="F11"/>
    </sheetView>
  </sheetViews>
  <sheetFormatPr defaultRowHeight="15" x14ac:dyDescent="0.25"/>
  <cols>
    <col min="2" max="4" width="22.28515625" customWidth="1"/>
    <col min="6" max="6" width="13.42578125" bestFit="1" customWidth="1"/>
    <col min="7" max="9" width="13.42578125" customWidth="1"/>
    <col min="10" max="10" width="15.140625" customWidth="1"/>
    <col min="12" max="12" width="24.42578125" bestFit="1" customWidth="1"/>
  </cols>
  <sheetData>
    <row r="1" spans="1:22" x14ac:dyDescent="0.25">
      <c r="A1" t="s">
        <v>0</v>
      </c>
      <c r="B1" t="s">
        <v>1</v>
      </c>
      <c r="C1" t="s">
        <v>2</v>
      </c>
      <c r="E1" t="s">
        <v>3</v>
      </c>
      <c r="H1" s="4">
        <f>SUM(H11:H65)</f>
        <v>8.432791734153755E-2</v>
      </c>
      <c r="K1">
        <f>SUM(K11:K65)</f>
        <v>26.339242528188411</v>
      </c>
      <c r="N1">
        <v>1.1953633002717099E-3</v>
      </c>
      <c r="O1">
        <v>0.91965669424865049</v>
      </c>
      <c r="P1" s="3">
        <v>7.7328880000000002E-12</v>
      </c>
      <c r="Q1" s="3">
        <v>-3.7783679999999998E-9</v>
      </c>
      <c r="R1" s="3">
        <v>7.7196146559999998E-7</v>
      </c>
      <c r="S1" s="3">
        <v>-8.2606689999999996E-5</v>
      </c>
      <c r="T1" s="3">
        <v>4.9648608E-3</v>
      </c>
      <c r="U1" s="3">
        <v>-0.15876444000000001</v>
      </c>
      <c r="V1" s="3">
        <v>2.4145610999999998</v>
      </c>
    </row>
    <row r="2" spans="1:22" x14ac:dyDescent="0.25">
      <c r="A2">
        <v>4</v>
      </c>
      <c r="B2">
        <v>1</v>
      </c>
      <c r="C2">
        <f>0.0000000001</f>
        <v>1E-10</v>
      </c>
      <c r="D2">
        <f>B2/EXP(A2)</f>
        <v>1.8315638888734182E-2</v>
      </c>
      <c r="E2">
        <f>$N$1*EXP($O$1*A2)</f>
        <v>4.7326809555314278E-2</v>
      </c>
      <c r="F2" s="2"/>
      <c r="G2" s="2"/>
      <c r="H2" s="2"/>
      <c r="I2" s="2"/>
      <c r="L2" t="s">
        <v>4</v>
      </c>
    </row>
    <row r="3" spans="1:22" x14ac:dyDescent="0.25">
      <c r="A3">
        <v>6</v>
      </c>
      <c r="B3">
        <v>2</v>
      </c>
      <c r="C3">
        <f t="shared" ref="C3:C65" si="0">B3-1</f>
        <v>1</v>
      </c>
      <c r="D3">
        <f t="shared" ref="D3:D65" si="1">B3/EXP(A3)</f>
        <v>4.957504353332717E-3</v>
      </c>
      <c r="E3">
        <f t="shared" ref="E3:E66" si="2">$N$1*EXP($O$1*A3)</f>
        <v>0.2977905305231458</v>
      </c>
      <c r="F3" s="2">
        <f>C3/E3</f>
        <v>3.3580651414376486</v>
      </c>
      <c r="G3" s="2">
        <f>($P$1*A3^6+$Q$1*A3^5+$R$1*A3^4+$S$1*A3^3+$T$1*A3^2+$U$1*A3+$V$1)</f>
        <v>1.6238378460154719</v>
      </c>
      <c r="H3" s="7">
        <f>ABS(F3-G3)</f>
        <v>1.7342272954221767</v>
      </c>
      <c r="I3" s="2"/>
      <c r="J3" s="4">
        <f t="shared" ref="J3:J65" si="3">1-F3</f>
        <v>-2.3580651414376486</v>
      </c>
      <c r="K3">
        <f>J3^2^0.5</f>
        <v>2.3580651414376486</v>
      </c>
      <c r="L3" s="3">
        <f>$N$1*EXP($O$1*A3)*($P$1*A3^6+$Q$1*A3^5+$R$1*A3^4+$S$1*A3^3+$T$1*A3^2+$U$1*A3+$V$1)+1</f>
        <v>1.4835635336485098</v>
      </c>
      <c r="M3" s="5">
        <f>L3/B3</f>
        <v>0.7417817668242549</v>
      </c>
    </row>
    <row r="4" spans="1:22" x14ac:dyDescent="0.25">
      <c r="A4">
        <v>8</v>
      </c>
      <c r="B4">
        <v>7</v>
      </c>
      <c r="C4">
        <f t="shared" si="0"/>
        <v>6</v>
      </c>
      <c r="D4">
        <f t="shared" si="1"/>
        <v>2.3482383953175828E-3</v>
      </c>
      <c r="E4">
        <f t="shared" si="2"/>
        <v>1.8737624805578914</v>
      </c>
      <c r="F4" s="2">
        <f t="shared" ref="F4:F64" si="4">C4/E4</f>
        <v>3.2021134280656365</v>
      </c>
      <c r="G4" s="2">
        <f t="shared" ref="G4:G66" si="5">($P$1*A4^6+$Q$1*A4^5+$R$1*A4^4+$S$1*A4^3+$T$1*A4^2+$U$1*A4+$V$1)</f>
        <v>1.4229422176506652</v>
      </c>
      <c r="H4" s="7">
        <f t="shared" ref="H4:H65" si="6">ABS(F4-G4)</f>
        <v>1.7791712104149713</v>
      </c>
      <c r="I4" s="2"/>
      <c r="J4" s="4">
        <f t="shared" si="3"/>
        <v>-2.2021134280656365</v>
      </c>
      <c r="K4">
        <f t="shared" ref="K4:K65" si="7">J4^2^0.5</f>
        <v>2.2021134280656365</v>
      </c>
      <c r="L4" s="3">
        <f t="shared" ref="L4:L66" si="8">$N$1*EXP($O$1*A4)*($P$1*A4^6+$Q$1*A4^5+$R$1*A4^4+$S$1*A4^3+$T$1*A4^2+$U$1*A4+$V$1)+1</f>
        <v>3.6662557394356576</v>
      </c>
      <c r="M4" s="5">
        <f t="shared" ref="M4:M65" si="9">L4/B4</f>
        <v>0.52375081991937966</v>
      </c>
    </row>
    <row r="5" spans="1:22" x14ac:dyDescent="0.25">
      <c r="A5">
        <v>10</v>
      </c>
      <c r="B5">
        <v>28</v>
      </c>
      <c r="C5">
        <f t="shared" si="0"/>
        <v>27</v>
      </c>
      <c r="D5">
        <f t="shared" si="1"/>
        <v>1.2711980333495758E-3</v>
      </c>
      <c r="E5">
        <f t="shared" si="2"/>
        <v>11.790119139713791</v>
      </c>
      <c r="F5" s="2">
        <f t="shared" si="4"/>
        <v>2.2900531945477383</v>
      </c>
      <c r="G5" s="2">
        <f t="shared" si="5"/>
        <v>1.2481456007439997</v>
      </c>
      <c r="H5" s="7">
        <f t="shared" si="6"/>
        <v>1.0419075938037385</v>
      </c>
      <c r="I5" s="2"/>
      <c r="J5" s="4">
        <f t="shared" si="3"/>
        <v>-1.2900531945477383</v>
      </c>
      <c r="K5">
        <f t="shared" si="7"/>
        <v>1.2900531945477383</v>
      </c>
      <c r="L5" s="3">
        <f t="shared" si="8"/>
        <v>15.7157853364814</v>
      </c>
      <c r="M5" s="5">
        <f t="shared" si="9"/>
        <v>0.5612780477314786</v>
      </c>
    </row>
    <row r="6" spans="1:22" x14ac:dyDescent="0.25">
      <c r="A6">
        <v>12</v>
      </c>
      <c r="B6">
        <v>124</v>
      </c>
      <c r="C6">
        <f t="shared" si="0"/>
        <v>123</v>
      </c>
      <c r="D6">
        <f t="shared" si="1"/>
        <v>7.6188233181269805E-4</v>
      </c>
      <c r="E6">
        <f t="shared" si="2"/>
        <v>74.185981825859614</v>
      </c>
      <c r="F6" s="2">
        <f t="shared" si="4"/>
        <v>1.6579951760795446</v>
      </c>
      <c r="G6" s="2">
        <f t="shared" si="5"/>
        <v>1.0966737192443472</v>
      </c>
      <c r="H6" s="7">
        <f t="shared" si="6"/>
        <v>0.56132145683519741</v>
      </c>
      <c r="I6" s="2"/>
      <c r="J6" s="4">
        <f t="shared" si="3"/>
        <v>-0.65799517607954461</v>
      </c>
      <c r="K6">
        <f t="shared" si="7"/>
        <v>0.65799517607954461</v>
      </c>
      <c r="L6" s="3">
        <f t="shared" si="8"/>
        <v>82.357816604759009</v>
      </c>
      <c r="M6" s="5">
        <f t="shared" si="9"/>
        <v>0.66417594036095973</v>
      </c>
    </row>
    <row r="7" spans="1:22" x14ac:dyDescent="0.25">
      <c r="A7">
        <v>14</v>
      </c>
      <c r="B7">
        <v>588</v>
      </c>
      <c r="C7">
        <f t="shared" si="0"/>
        <v>587</v>
      </c>
      <c r="D7">
        <f t="shared" si="1"/>
        <v>4.8893888683289788E-4</v>
      </c>
      <c r="E7">
        <f t="shared" si="2"/>
        <v>466.79425663550785</v>
      </c>
      <c r="F7" s="2">
        <f t="shared" si="4"/>
        <v>1.2575133298144963</v>
      </c>
      <c r="G7" s="2">
        <f t="shared" si="5"/>
        <v>0.96598069916983764</v>
      </c>
      <c r="H7" s="7">
        <f t="shared" si="6"/>
        <v>0.29153263064465862</v>
      </c>
      <c r="I7" s="2"/>
      <c r="J7" s="4">
        <f t="shared" si="3"/>
        <v>-0.25751332981449626</v>
      </c>
      <c r="K7">
        <f t="shared" si="7"/>
        <v>0.25751332981449626</v>
      </c>
      <c r="L7" s="3">
        <f t="shared" si="8"/>
        <v>451.91424239323248</v>
      </c>
      <c r="M7" s="5">
        <f t="shared" si="9"/>
        <v>0.76856163672318445</v>
      </c>
    </row>
    <row r="8" spans="1:22" x14ac:dyDescent="0.25">
      <c r="A8">
        <v>16</v>
      </c>
      <c r="B8">
        <v>2938</v>
      </c>
      <c r="C8">
        <f t="shared" si="0"/>
        <v>2937</v>
      </c>
      <c r="D8">
        <f t="shared" si="1"/>
        <v>3.306283433251833E-4</v>
      </c>
      <c r="E8">
        <f t="shared" si="2"/>
        <v>2937.1705093743503</v>
      </c>
      <c r="F8" s="2">
        <f t="shared" si="4"/>
        <v>0.9999419477439917</v>
      </c>
      <c r="G8" s="2">
        <f t="shared" si="5"/>
        <v>0.85373651949787321</v>
      </c>
      <c r="H8" s="7">
        <f t="shared" si="6"/>
        <v>0.14620542824611849</v>
      </c>
      <c r="I8" s="2"/>
      <c r="J8" s="4">
        <f t="shared" si="3"/>
        <v>5.8052256008300773E-5</v>
      </c>
      <c r="K8">
        <f t="shared" si="7"/>
        <v>5.8052256008300773E-5</v>
      </c>
      <c r="L8" s="3">
        <f t="shared" si="8"/>
        <v>2508.5697278450534</v>
      </c>
      <c r="M8" s="5">
        <f t="shared" si="9"/>
        <v>0.85383585018551855</v>
      </c>
    </row>
    <row r="9" spans="1:22" x14ac:dyDescent="0.25">
      <c r="A9">
        <v>18</v>
      </c>
      <c r="B9" s="1">
        <v>15268</v>
      </c>
      <c r="C9">
        <f t="shared" si="0"/>
        <v>15267</v>
      </c>
      <c r="D9">
        <f t="shared" si="1"/>
        <v>2.3253133074227242E-4</v>
      </c>
      <c r="E9">
        <f t="shared" si="2"/>
        <v>18481.312652213444</v>
      </c>
      <c r="F9" s="2">
        <f t="shared" si="4"/>
        <v>0.82607768654200664</v>
      </c>
      <c r="G9" s="2">
        <f t="shared" si="5"/>
        <v>0.75781481938662409</v>
      </c>
      <c r="H9" s="7">
        <f t="shared" si="6"/>
        <v>6.8262867155382545E-2</v>
      </c>
      <c r="I9" s="2"/>
      <c r="J9" s="4">
        <f t="shared" si="3"/>
        <v>0.17392231345799336</v>
      </c>
      <c r="K9">
        <f t="shared" si="7"/>
        <v>0.17392231345799336</v>
      </c>
      <c r="L9" s="3">
        <f t="shared" si="8"/>
        <v>14006.412609564863</v>
      </c>
      <c r="M9" s="5">
        <f t="shared" si="9"/>
        <v>0.91737048792015086</v>
      </c>
    </row>
    <row r="10" spans="1:22" x14ac:dyDescent="0.25">
      <c r="A10">
        <v>20</v>
      </c>
      <c r="B10" s="1">
        <v>81826</v>
      </c>
      <c r="C10">
        <f t="shared" si="0"/>
        <v>81825</v>
      </c>
      <c r="D10">
        <f t="shared" si="1"/>
        <v>1.6865595630965744E-4</v>
      </c>
      <c r="E10">
        <f t="shared" si="2"/>
        <v>116288.41984445129</v>
      </c>
      <c r="F10" s="2">
        <f t="shared" si="4"/>
        <v>0.70363841996864396</v>
      </c>
      <c r="G10" s="2">
        <f t="shared" si="5"/>
        <v>0.67628106172799951</v>
      </c>
      <c r="H10" s="7">
        <f t="shared" si="6"/>
        <v>2.7357358240644447E-2</v>
      </c>
      <c r="I10" s="2"/>
      <c r="J10" s="4">
        <f t="shared" si="3"/>
        <v>0.29636158003135604</v>
      </c>
      <c r="K10">
        <f t="shared" si="7"/>
        <v>0.29636158003135604</v>
      </c>
      <c r="L10" s="3">
        <f t="shared" si="8"/>
        <v>78644.656039076886</v>
      </c>
      <c r="M10" s="5">
        <f t="shared" si="9"/>
        <v>0.96112062228481032</v>
      </c>
    </row>
    <row r="11" spans="1:22" x14ac:dyDescent="0.25">
      <c r="A11">
        <v>22</v>
      </c>
      <c r="B11" s="1">
        <v>449572</v>
      </c>
      <c r="C11">
        <f t="shared" si="0"/>
        <v>449571</v>
      </c>
      <c r="D11">
        <f t="shared" si="1"/>
        <v>1.2540667494472682E-4</v>
      </c>
      <c r="E11">
        <f t="shared" si="2"/>
        <v>731711.91053356929</v>
      </c>
      <c r="F11" s="2">
        <f>C11/E11</f>
        <v>0.61440984290138145</v>
      </c>
      <c r="G11" s="2">
        <f t="shared" si="5"/>
        <v>0.60738105303210044</v>
      </c>
      <c r="H11" s="7">
        <f t="shared" si="6"/>
        <v>7.0287898692810158E-3</v>
      </c>
      <c r="I11" s="2"/>
      <c r="J11" s="4">
        <f t="shared" si="3"/>
        <v>0.38559015709861855</v>
      </c>
      <c r="K11">
        <f t="shared" si="7"/>
        <v>0.38559015709861855</v>
      </c>
      <c r="L11" s="3">
        <f t="shared" si="8"/>
        <v>444428.9507360094</v>
      </c>
      <c r="M11" s="5">
        <f t="shared" si="9"/>
        <v>0.98856012103958746</v>
      </c>
    </row>
    <row r="12" spans="1:22" x14ac:dyDescent="0.25">
      <c r="A12">
        <v>24</v>
      </c>
      <c r="B12" s="1">
        <v>2521270</v>
      </c>
      <c r="C12">
        <f t="shared" si="0"/>
        <v>2521269</v>
      </c>
      <c r="D12">
        <f t="shared" si="1"/>
        <v>9.5181334724545616E-5</v>
      </c>
      <c r="E12">
        <f t="shared" si="2"/>
        <v>4604089.7342387848</v>
      </c>
      <c r="F12" s="2">
        <f t="shared" si="4"/>
        <v>0.54761508691942407</v>
      </c>
      <c r="G12" s="2">
        <f t="shared" si="5"/>
        <v>0.54952981964314795</v>
      </c>
      <c r="H12" s="7">
        <f t="shared" si="6"/>
        <v>1.9147327237238887E-3</v>
      </c>
      <c r="I12" s="2"/>
      <c r="J12" s="4">
        <f t="shared" si="3"/>
        <v>0.45238491308057593</v>
      </c>
      <c r="K12">
        <f t="shared" si="7"/>
        <v>0.45238491308057593</v>
      </c>
      <c r="L12" s="3">
        <f t="shared" si="8"/>
        <v>2530085.6012771083</v>
      </c>
      <c r="M12" s="5">
        <f t="shared" si="9"/>
        <v>1.0034964923538963</v>
      </c>
    </row>
    <row r="13" spans="1:22" x14ac:dyDescent="0.25">
      <c r="A13">
        <v>26</v>
      </c>
      <c r="B13" s="1">
        <v>14385376</v>
      </c>
      <c r="C13">
        <f t="shared" si="0"/>
        <v>14385375</v>
      </c>
      <c r="D13">
        <f t="shared" si="1"/>
        <v>7.349616668616547E-5</v>
      </c>
      <c r="E13">
        <f t="shared" si="2"/>
        <v>28969929.25189016</v>
      </c>
      <c r="F13" s="2">
        <f t="shared" si="4"/>
        <v>0.49656231035018555</v>
      </c>
      <c r="G13" s="2">
        <f t="shared" si="5"/>
        <v>0.50130084028689792</v>
      </c>
      <c r="H13" s="7">
        <f t="shared" si="6"/>
        <v>4.7385299367123657E-3</v>
      </c>
      <c r="I13" s="2"/>
      <c r="J13" s="4">
        <f t="shared" si="3"/>
        <v>0.5034376896498145</v>
      </c>
      <c r="K13">
        <f t="shared" si="7"/>
        <v>0.5034376896498145</v>
      </c>
      <c r="L13" s="3">
        <f t="shared" si="8"/>
        <v>14522650.877024522</v>
      </c>
      <c r="M13" s="5">
        <f t="shared" si="9"/>
        <v>1.0095426686813416</v>
      </c>
    </row>
    <row r="14" spans="1:22" x14ac:dyDescent="0.25">
      <c r="A14">
        <v>28</v>
      </c>
      <c r="B14" s="1">
        <v>83290424</v>
      </c>
      <c r="C14">
        <f t="shared" si="0"/>
        <v>83290423</v>
      </c>
      <c r="D14">
        <f t="shared" si="1"/>
        <v>5.7590331661269489E-5</v>
      </c>
      <c r="E14">
        <f t="shared" si="2"/>
        <v>182285065.95306024</v>
      </c>
      <c r="F14" s="2">
        <f t="shared" si="4"/>
        <v>0.45692400836307623</v>
      </c>
      <c r="G14" s="2">
        <f t="shared" si="5"/>
        <v>0.46141563494952775</v>
      </c>
      <c r="H14" s="7">
        <f t="shared" si="6"/>
        <v>4.4916265864515248E-3</v>
      </c>
      <c r="I14" s="2"/>
      <c r="J14" s="4">
        <f t="shared" si="3"/>
        <v>0.54307599163692377</v>
      </c>
      <c r="K14">
        <f t="shared" si="7"/>
        <v>0.54307599163692377</v>
      </c>
      <c r="L14" s="3">
        <f t="shared" si="8"/>
        <v>84109180.44854784</v>
      </c>
      <c r="M14" s="5">
        <f t="shared" si="9"/>
        <v>1.0098301390391271</v>
      </c>
    </row>
    <row r="15" spans="1:22" x14ac:dyDescent="0.25">
      <c r="A15">
        <v>30</v>
      </c>
      <c r="B15" s="1">
        <v>488384528</v>
      </c>
      <c r="C15">
        <f t="shared" si="0"/>
        <v>488384527</v>
      </c>
      <c r="D15">
        <f t="shared" si="1"/>
        <v>4.5701182768389671E-5</v>
      </c>
      <c r="E15">
        <f t="shared" si="2"/>
        <v>1146977094.0964043</v>
      </c>
      <c r="F15" s="2">
        <f t="shared" si="4"/>
        <v>0.42580146501073096</v>
      </c>
      <c r="G15" s="2">
        <f t="shared" si="5"/>
        <v>0.42873371008799976</v>
      </c>
      <c r="H15" s="7">
        <f t="shared" si="6"/>
        <v>2.9322450772688025E-3</v>
      </c>
      <c r="I15" s="2"/>
      <c r="J15" s="4">
        <f t="shared" si="3"/>
        <v>0.57419853498926909</v>
      </c>
      <c r="K15">
        <f t="shared" si="7"/>
        <v>0.57419853498926909</v>
      </c>
      <c r="L15" s="3">
        <f t="shared" si="8"/>
        <v>491747745.93790424</v>
      </c>
      <c r="M15" s="5">
        <f t="shared" si="9"/>
        <v>1.0068864137684235</v>
      </c>
    </row>
    <row r="16" spans="1:22" x14ac:dyDescent="0.25">
      <c r="A16">
        <v>32</v>
      </c>
      <c r="B16" s="1">
        <v>2895432660</v>
      </c>
      <c r="C16">
        <f t="shared" si="0"/>
        <v>2895432659</v>
      </c>
      <c r="D16">
        <f t="shared" si="1"/>
        <v>3.6668238542494116E-5</v>
      </c>
      <c r="E16">
        <f t="shared" si="2"/>
        <v>7217028161.3777523</v>
      </c>
      <c r="F16" s="2">
        <f t="shared" si="4"/>
        <v>0.40119459066198976</v>
      </c>
      <c r="G16" s="2">
        <f t="shared" si="5"/>
        <v>0.40224286017191702</v>
      </c>
      <c r="H16" s="7">
        <f t="shared" si="6"/>
        <v>1.0482695099272576E-3</v>
      </c>
      <c r="I16" s="2"/>
      <c r="J16" s="4">
        <f t="shared" si="3"/>
        <v>0.59880540933801019</v>
      </c>
      <c r="K16">
        <f t="shared" si="7"/>
        <v>0.59880540933801019</v>
      </c>
      <c r="L16" s="3">
        <f t="shared" si="8"/>
        <v>2902998050.5738587</v>
      </c>
      <c r="M16" s="5">
        <f t="shared" si="9"/>
        <v>1.0026128704971708</v>
      </c>
    </row>
    <row r="17" spans="1:13" x14ac:dyDescent="0.25">
      <c r="A17">
        <v>34</v>
      </c>
      <c r="B17" s="1">
        <v>17332874364</v>
      </c>
      <c r="C17">
        <f t="shared" si="0"/>
        <v>17332874363</v>
      </c>
      <c r="D17">
        <f t="shared" si="1"/>
        <v>2.9706959515318006E-5</v>
      </c>
      <c r="E17">
        <f t="shared" si="2"/>
        <v>45411103456.38839</v>
      </c>
      <c r="F17" s="2">
        <f t="shared" si="4"/>
        <v>0.3816880243759333</v>
      </c>
      <c r="G17" s="2">
        <f t="shared" si="5"/>
        <v>0.38104982555684286</v>
      </c>
      <c r="H17" s="7">
        <f t="shared" si="6"/>
        <v>6.3819881909044085E-4</v>
      </c>
      <c r="I17" s="2"/>
      <c r="J17" s="4">
        <f t="shared" si="3"/>
        <v>0.6183119756240667</v>
      </c>
      <c r="K17">
        <f t="shared" si="7"/>
        <v>0.6183119756240667</v>
      </c>
      <c r="L17" s="3">
        <f t="shared" si="8"/>
        <v>17303893051.400539</v>
      </c>
      <c r="M17" s="5">
        <f t="shared" si="9"/>
        <v>0.99832795692215626</v>
      </c>
    </row>
    <row r="18" spans="1:13" x14ac:dyDescent="0.25">
      <c r="A18">
        <v>36</v>
      </c>
      <c r="B18" s="1">
        <v>104653427012</v>
      </c>
      <c r="C18">
        <f t="shared" si="0"/>
        <v>104653427011</v>
      </c>
      <c r="D18">
        <f t="shared" si="1"/>
        <v>2.4274601321756306E-5</v>
      </c>
      <c r="E18">
        <f t="shared" si="2"/>
        <v>285736493057.15448</v>
      </c>
      <c r="F18" s="2">
        <f t="shared" si="4"/>
        <v>0.36625852683810561</v>
      </c>
      <c r="G18" s="2">
        <f t="shared" si="5"/>
        <v>0.36437130668910722</v>
      </c>
      <c r="H18" s="7">
        <f t="shared" si="6"/>
        <v>1.887220148998392E-3</v>
      </c>
      <c r="I18" s="2"/>
      <c r="J18" s="4">
        <f t="shared" si="3"/>
        <v>0.63374147316189444</v>
      </c>
      <c r="K18">
        <f t="shared" si="7"/>
        <v>0.63374147316189444</v>
      </c>
      <c r="L18" s="3">
        <f t="shared" si="8"/>
        <v>104114179344.9984</v>
      </c>
      <c r="M18" s="5">
        <f t="shared" si="9"/>
        <v>0.99484730044301584</v>
      </c>
    </row>
    <row r="19" spans="1:13" x14ac:dyDescent="0.25">
      <c r="A19">
        <v>38</v>
      </c>
      <c r="B19" s="1">
        <v>636737003384</v>
      </c>
      <c r="C19">
        <f t="shared" si="0"/>
        <v>636737003383</v>
      </c>
      <c r="D19">
        <f t="shared" si="1"/>
        <v>1.9988020072331115E-5</v>
      </c>
      <c r="E19">
        <f t="shared" si="2"/>
        <v>1797915867492.8826</v>
      </c>
      <c r="F19" s="2">
        <f t="shared" si="4"/>
        <v>0.35415283601167763</v>
      </c>
      <c r="G19" s="2">
        <f t="shared" si="5"/>
        <v>0.35152533464209457</v>
      </c>
      <c r="H19" s="7">
        <f t="shared" si="6"/>
        <v>2.6275013695830629E-3</v>
      </c>
      <c r="I19" s="2"/>
      <c r="J19" s="4">
        <f t="shared" si="3"/>
        <v>0.64584716398832231</v>
      </c>
      <c r="K19">
        <f t="shared" si="7"/>
        <v>0.64584716398832231</v>
      </c>
      <c r="L19" s="3">
        <f t="shared" si="8"/>
        <v>632012976979.76733</v>
      </c>
      <c r="M19" s="5">
        <f t="shared" si="9"/>
        <v>0.99258088287766166</v>
      </c>
    </row>
    <row r="20" spans="1:13" x14ac:dyDescent="0.25">
      <c r="A20">
        <v>40</v>
      </c>
      <c r="B20" s="1">
        <v>3900770002646</v>
      </c>
      <c r="C20">
        <f t="shared" si="0"/>
        <v>3900770002645</v>
      </c>
      <c r="D20">
        <f t="shared" si="1"/>
        <v>1.6571852839654916E-5</v>
      </c>
      <c r="E20">
        <f t="shared" si="2"/>
        <v>11312875831845.893</v>
      </c>
      <c r="F20" s="2">
        <f t="shared" si="4"/>
        <v>0.34480799229354941</v>
      </c>
      <c r="G20" s="2">
        <f t="shared" si="5"/>
        <v>0.34192299798400017</v>
      </c>
      <c r="H20" s="7">
        <f t="shared" si="6"/>
        <v>2.8849943095492492E-3</v>
      </c>
      <c r="I20" s="2"/>
      <c r="J20" s="4">
        <f t="shared" si="3"/>
        <v>0.65519200770645059</v>
      </c>
      <c r="K20">
        <f t="shared" si="7"/>
        <v>0.65519200770645059</v>
      </c>
      <c r="L20" s="3">
        <f t="shared" si="8"/>
        <v>3868132420246.4873</v>
      </c>
      <c r="M20" s="5">
        <f t="shared" si="9"/>
        <v>0.99163304107205152</v>
      </c>
    </row>
    <row r="21" spans="1:13" x14ac:dyDescent="0.25">
      <c r="A21">
        <v>42</v>
      </c>
      <c r="B21" s="1">
        <v>24045500114388</v>
      </c>
      <c r="C21">
        <f t="shared" si="0"/>
        <v>24045500114387</v>
      </c>
      <c r="D21">
        <f t="shared" si="1"/>
        <v>1.3825013826374714E-5</v>
      </c>
      <c r="E21">
        <f t="shared" si="2"/>
        <v>71183063624231.922</v>
      </c>
      <c r="F21" s="2">
        <f t="shared" si="4"/>
        <v>0.33779805040874222</v>
      </c>
      <c r="G21" s="2">
        <f t="shared" si="5"/>
        <v>0.33506052597707692</v>
      </c>
      <c r="H21" s="7">
        <f t="shared" si="6"/>
        <v>2.7375244316653058E-3</v>
      </c>
      <c r="I21" s="2"/>
      <c r="J21" s="4">
        <f>1-F21</f>
        <v>0.66220194959125778</v>
      </c>
      <c r="K21">
        <f t="shared" si="7"/>
        <v>0.66220194959125778</v>
      </c>
      <c r="L21" s="3">
        <f t="shared" si="8"/>
        <v>23850634738595.879</v>
      </c>
      <c r="M21" s="5">
        <f t="shared" si="9"/>
        <v>0.99189597326463919</v>
      </c>
    </row>
    <row r="22" spans="1:13" x14ac:dyDescent="0.25">
      <c r="A22">
        <v>44</v>
      </c>
      <c r="B22" s="1">
        <v>149059814328236</v>
      </c>
      <c r="C22">
        <f t="shared" si="0"/>
        <v>149059814328235</v>
      </c>
      <c r="D22">
        <f t="shared" si="1"/>
        <v>1.1598541271268545E-5</v>
      </c>
      <c r="E22">
        <f t="shared" si="2"/>
        <v>447899245271280.56</v>
      </c>
      <c r="F22" s="2">
        <f t="shared" si="4"/>
        <v>0.33279764568023212</v>
      </c>
      <c r="G22" s="2">
        <f t="shared" si="5"/>
        <v>0.33051172810836293</v>
      </c>
      <c r="H22" s="7">
        <f t="shared" si="6"/>
        <v>2.2859175718691893E-3</v>
      </c>
      <c r="I22" s="2"/>
      <c r="J22" s="4">
        <f t="shared" si="3"/>
        <v>0.66720235431976782</v>
      </c>
      <c r="K22">
        <f t="shared" si="7"/>
        <v>0.66720235431976782</v>
      </c>
      <c r="L22" s="3">
        <f t="shared" si="8"/>
        <v>148035953573043.44</v>
      </c>
      <c r="M22" s="5">
        <f t="shared" si="9"/>
        <v>0.99313120870432603</v>
      </c>
    </row>
    <row r="23" spans="1:13" x14ac:dyDescent="0.25">
      <c r="A23">
        <v>46</v>
      </c>
      <c r="B23" s="1">
        <v>928782423033008</v>
      </c>
      <c r="C23">
        <f t="shared" si="0"/>
        <v>928782423033007</v>
      </c>
      <c r="D23">
        <f t="shared" si="1"/>
        <v>9.7806523053822824E-6</v>
      </c>
      <c r="E23">
        <f t="shared" si="2"/>
        <v>2818279007680844.5</v>
      </c>
      <c r="F23" s="2">
        <f t="shared" si="4"/>
        <v>0.32955659127493553</v>
      </c>
      <c r="G23" s="2">
        <f t="shared" si="5"/>
        <v>0.32792078995186147</v>
      </c>
      <c r="H23" s="7">
        <f t="shared" si="6"/>
        <v>1.6358013230740598E-3</v>
      </c>
      <c r="I23" s="2"/>
      <c r="J23" s="4">
        <f t="shared" si="3"/>
        <v>0.67044340872506447</v>
      </c>
      <c r="K23">
        <f t="shared" si="7"/>
        <v>0.67044340872506447</v>
      </c>
      <c r="L23" s="3">
        <f t="shared" si="8"/>
        <v>924172278503451.75</v>
      </c>
      <c r="M23" s="5">
        <f t="shared" si="9"/>
        <v>0.99503635683102021</v>
      </c>
    </row>
    <row r="24" spans="1:13" x14ac:dyDescent="0.25">
      <c r="A24">
        <v>48</v>
      </c>
      <c r="B24" s="1">
        <v>5814401613289290</v>
      </c>
      <c r="C24">
        <f t="shared" si="0"/>
        <v>5814401613289289</v>
      </c>
      <c r="D24">
        <f t="shared" si="1"/>
        <v>8.2864763418908447E-6</v>
      </c>
      <c r="E24">
        <f t="shared" si="2"/>
        <v>1.7733221587198358E+16</v>
      </c>
      <c r="F24" s="2">
        <f t="shared" si="4"/>
        <v>0.32788185636199996</v>
      </c>
      <c r="G24" s="2">
        <f t="shared" si="5"/>
        <v>0.32699542536224468</v>
      </c>
      <c r="H24" s="7">
        <f t="shared" si="6"/>
        <v>8.8643099975527218E-4</v>
      </c>
      <c r="I24" s="2"/>
      <c r="J24" s="4">
        <f t="shared" si="3"/>
        <v>0.67211814363800004</v>
      </c>
      <c r="K24">
        <f t="shared" si="7"/>
        <v>0.67211814363800004</v>
      </c>
      <c r="L24" s="3">
        <f t="shared" si="8"/>
        <v>5798682335948868</v>
      </c>
      <c r="M24" s="5">
        <f t="shared" si="9"/>
        <v>0.99729649267699461</v>
      </c>
    </row>
    <row r="25" spans="1:13" x14ac:dyDescent="0.25">
      <c r="A25">
        <v>50</v>
      </c>
      <c r="B25" s="1">
        <v>3.6556766640745904E+16</v>
      </c>
      <c r="C25">
        <f t="shared" si="0"/>
        <v>3.6556766640745904E+16</v>
      </c>
      <c r="D25">
        <f t="shared" si="1"/>
        <v>7.0508858100391089E-6</v>
      </c>
      <c r="E25">
        <f t="shared" si="2"/>
        <v>1.1158126892463078E+17</v>
      </c>
      <c r="F25" s="2">
        <f t="shared" si="4"/>
        <v>0.32762458245065051</v>
      </c>
      <c r="G25" s="2">
        <f t="shared" si="5"/>
        <v>0.327500385</v>
      </c>
      <c r="H25" s="7">
        <f t="shared" si="6"/>
        <v>1.2419745065050947E-4</v>
      </c>
      <c r="I25" s="2"/>
      <c r="J25" s="4">
        <f t="shared" si="3"/>
        <v>0.67237541754934949</v>
      </c>
      <c r="K25">
        <f t="shared" si="7"/>
        <v>0.67237541754934949</v>
      </c>
      <c r="L25" s="3">
        <f t="shared" si="8"/>
        <v>3.654290853160512E+16</v>
      </c>
      <c r="M25" s="5">
        <f t="shared" si="9"/>
        <v>0.99962091534853259</v>
      </c>
    </row>
    <row r="26" spans="1:13" x14ac:dyDescent="0.25">
      <c r="A26">
        <v>52</v>
      </c>
      <c r="B26" s="1">
        <v>2.3075749273744899E+17</v>
      </c>
      <c r="C26">
        <f t="shared" si="0"/>
        <v>2.3075749273744899E+17</v>
      </c>
      <c r="D26">
        <f t="shared" si="1"/>
        <v>6.0234145346156051E-6</v>
      </c>
      <c r="E26">
        <f t="shared" si="2"/>
        <v>7.0209349799241421E+17</v>
      </c>
      <c r="F26" s="2">
        <f t="shared" si="4"/>
        <v>0.32867060213103161</v>
      </c>
      <c r="G26" s="2">
        <f t="shared" si="5"/>
        <v>0.32925132118806166</v>
      </c>
      <c r="H26" s="7">
        <f t="shared" si="6"/>
        <v>5.8071905703005466E-4</v>
      </c>
      <c r="I26" s="2"/>
      <c r="J26" s="4">
        <f t="shared" si="3"/>
        <v>0.67132939786896839</v>
      </c>
      <c r="K26">
        <f t="shared" si="7"/>
        <v>0.67132939786896839</v>
      </c>
      <c r="L26" s="3">
        <f t="shared" si="8"/>
        <v>2.3116521181155011E+17</v>
      </c>
      <c r="M26" s="5">
        <f t="shared" si="9"/>
        <v>1.0017668725260636</v>
      </c>
    </row>
    <row r="27" spans="1:13" x14ac:dyDescent="0.25">
      <c r="A27">
        <v>54</v>
      </c>
      <c r="B27" s="1">
        <v>1.46197266285087E+18</v>
      </c>
      <c r="C27">
        <f t="shared" si="0"/>
        <v>1.46197266285087E+18</v>
      </c>
      <c r="D27">
        <f t="shared" si="1"/>
        <v>5.164606400563481E-6</v>
      </c>
      <c r="E27">
        <f t="shared" si="2"/>
        <v>4.417724271052949E+18</v>
      </c>
      <c r="F27" s="2">
        <f t="shared" si="4"/>
        <v>0.33093343385652585</v>
      </c>
      <c r="G27" s="2">
        <f t="shared" si="5"/>
        <v>0.33210900909994523</v>
      </c>
      <c r="H27" s="7">
        <f t="shared" si="6"/>
        <v>1.17557524341938E-3</v>
      </c>
      <c r="I27" s="2"/>
      <c r="J27" s="4">
        <f t="shared" si="3"/>
        <v>0.66906656614347415</v>
      </c>
      <c r="K27">
        <f t="shared" si="7"/>
        <v>0.66906656614347415</v>
      </c>
      <c r="L27" s="3">
        <f t="shared" si="8"/>
        <v>1.4671660301361728E+18</v>
      </c>
      <c r="M27" s="5">
        <f t="shared" si="9"/>
        <v>1.0035523012278325</v>
      </c>
    </row>
    <row r="28" spans="1:13" x14ac:dyDescent="0.25">
      <c r="A28">
        <v>56</v>
      </c>
      <c r="B28" s="1">
        <v>9.2939934287919002E+18</v>
      </c>
      <c r="C28">
        <f t="shared" si="0"/>
        <v>9.2939934287919002E+18</v>
      </c>
      <c r="D28">
        <f t="shared" si="1"/>
        <v>4.4433587046589508E-6</v>
      </c>
      <c r="E28">
        <f t="shared" si="2"/>
        <v>2.7797277415124521E+19</v>
      </c>
      <c r="F28" s="2">
        <f t="shared" si="4"/>
        <v>0.33434905476516313</v>
      </c>
      <c r="G28" s="2">
        <f t="shared" si="5"/>
        <v>0.33597392427932027</v>
      </c>
      <c r="H28" s="7">
        <f t="shared" si="6"/>
        <v>1.6248695141571345E-3</v>
      </c>
      <c r="I28" s="2"/>
      <c r="J28" s="4">
        <f t="shared" si="3"/>
        <v>0.66565094523483692</v>
      </c>
      <c r="K28">
        <f t="shared" si="7"/>
        <v>0.66565094523483692</v>
      </c>
      <c r="L28" s="3">
        <f t="shared" si="8"/>
        <v>9.3391603774403052E+18</v>
      </c>
      <c r="M28" s="5">
        <f t="shared" si="9"/>
        <v>1.0048597999336304</v>
      </c>
    </row>
    <row r="29" spans="1:13" x14ac:dyDescent="0.25">
      <c r="A29">
        <v>58</v>
      </c>
      <c r="B29" s="1">
        <v>5.9270905595010597E+19</v>
      </c>
      <c r="C29">
        <f t="shared" si="0"/>
        <v>5.9270905595010597E+19</v>
      </c>
      <c r="D29">
        <f t="shared" si="1"/>
        <v>3.8349668345547247E-6</v>
      </c>
      <c r="E29">
        <f t="shared" si="2"/>
        <v>1.7490648675301419E+20</v>
      </c>
      <c r="F29" s="2">
        <f t="shared" si="4"/>
        <v>0.33887196921808377</v>
      </c>
      <c r="G29" s="2">
        <f t="shared" si="5"/>
        <v>0.34078117649110018</v>
      </c>
      <c r="H29" s="7">
        <f t="shared" si="6"/>
        <v>1.9092072730164111E-3</v>
      </c>
      <c r="I29" s="2"/>
      <c r="J29" s="4">
        <f t="shared" si="3"/>
        <v>0.66112803078191629</v>
      </c>
      <c r="K29">
        <f t="shared" si="7"/>
        <v>0.66112803078191629</v>
      </c>
      <c r="L29" s="3">
        <f t="shared" si="8"/>
        <v>5.9604838331617206E+19</v>
      </c>
      <c r="M29" s="5">
        <f t="shared" si="9"/>
        <v>1.005634007667916</v>
      </c>
    </row>
    <row r="30" spans="1:13" x14ac:dyDescent="0.25">
      <c r="A30">
        <v>60</v>
      </c>
      <c r="B30" s="1">
        <v>3.7910873779328903E+20</v>
      </c>
      <c r="C30">
        <f t="shared" si="0"/>
        <v>3.7910873779328903E+20</v>
      </c>
      <c r="D30">
        <f t="shared" si="1"/>
        <v>3.3196697427192287E-6</v>
      </c>
      <c r="E30">
        <f t="shared" si="2"/>
        <v>1.1005494765338718E+21</v>
      </c>
      <c r="F30" s="2">
        <f t="shared" si="4"/>
        <v>0.34447223489422207</v>
      </c>
      <c r="G30" s="2">
        <f t="shared" si="5"/>
        <v>0.34649579990399948</v>
      </c>
      <c r="H30" s="7">
        <f t="shared" si="6"/>
        <v>2.0235650097774061E-3</v>
      </c>
      <c r="I30" s="2"/>
      <c r="J30" s="4">
        <f t="shared" si="3"/>
        <v>0.65552776510577793</v>
      </c>
      <c r="K30">
        <f t="shared" si="7"/>
        <v>0.65552776510577793</v>
      </c>
      <c r="L30" s="3">
        <f t="shared" si="8"/>
        <v>3.813357712055318E+20</v>
      </c>
      <c r="M30" s="5">
        <f t="shared" si="9"/>
        <v>1.0058743921999949</v>
      </c>
    </row>
    <row r="31" spans="1:13" x14ac:dyDescent="0.25">
      <c r="A31">
        <v>62</v>
      </c>
      <c r="B31" s="1">
        <v>2.4315607740796198E+21</v>
      </c>
      <c r="C31">
        <f t="shared" si="0"/>
        <v>2.4315607740796198E+21</v>
      </c>
      <c r="D31">
        <f t="shared" si="1"/>
        <v>2.8815572386113386E-6</v>
      </c>
      <c r="E31">
        <f t="shared" si="2"/>
        <v>6.9248955415206455E+21</v>
      </c>
      <c r="F31" s="2">
        <f t="shared" si="4"/>
        <v>0.35113320619789029</v>
      </c>
      <c r="G31" s="2">
        <f t="shared" si="5"/>
        <v>0.35310839960455231</v>
      </c>
      <c r="H31" s="7">
        <f t="shared" si="6"/>
        <v>1.9751934066620236E-3</v>
      </c>
      <c r="I31" s="2"/>
      <c r="J31" s="4">
        <f t="shared" si="3"/>
        <v>0.64886679380210976</v>
      </c>
      <c r="K31">
        <f t="shared" si="7"/>
        <v>0.64886679380210976</v>
      </c>
      <c r="L31" s="3">
        <f t="shared" si="8"/>
        <v>2.4452387820950546E+21</v>
      </c>
      <c r="M31" s="5">
        <f t="shared" si="9"/>
        <v>1.0056251968534951</v>
      </c>
    </row>
    <row r="32" spans="1:13" x14ac:dyDescent="0.25">
      <c r="A32">
        <v>64</v>
      </c>
      <c r="B32" s="1">
        <v>1.56361424104566E+22</v>
      </c>
      <c r="C32">
        <f t="shared" si="0"/>
        <v>1.56361424104566E+22</v>
      </c>
      <c r="D32">
        <f t="shared" si="1"/>
        <v>2.5077415484059724E-6</v>
      </c>
      <c r="E32">
        <f t="shared" si="2"/>
        <v>4.3572941774505153E+22</v>
      </c>
      <c r="F32" s="2">
        <f t="shared" si="4"/>
        <v>0.35884982224462569</v>
      </c>
      <c r="G32" s="2">
        <f t="shared" si="5"/>
        <v>0.36063115444263216</v>
      </c>
      <c r="H32" s="7">
        <f t="shared" si="6"/>
        <v>1.7813321980064689E-3</v>
      </c>
      <c r="I32" s="2"/>
      <c r="J32" s="4">
        <f t="shared" si="3"/>
        <v>0.64115017775537431</v>
      </c>
      <c r="K32">
        <f t="shared" si="7"/>
        <v>0.64115017775537431</v>
      </c>
      <c r="L32" s="3">
        <f t="shared" si="8"/>
        <v>1.5713760294601388E+22</v>
      </c>
      <c r="M32" s="5">
        <f t="shared" si="9"/>
        <v>1.0049640046826946</v>
      </c>
    </row>
    <row r="33" spans="1:13" x14ac:dyDescent="0.25">
      <c r="A33">
        <v>66</v>
      </c>
      <c r="B33" s="1">
        <v>1.0079252102645599E+23</v>
      </c>
      <c r="C33">
        <f t="shared" si="0"/>
        <v>1.0079252102645599E+23</v>
      </c>
      <c r="D33">
        <f t="shared" si="1"/>
        <v>2.187723854627076E-6</v>
      </c>
      <c r="E33">
        <f t="shared" si="2"/>
        <v>2.7417038184918243E+23</v>
      </c>
      <c r="F33" s="2">
        <f t="shared" si="4"/>
        <v>0.36762731388651837</v>
      </c>
      <c r="G33" s="2">
        <f t="shared" si="5"/>
        <v>0.36909417620844343</v>
      </c>
      <c r="H33" s="7">
        <f t="shared" si="6"/>
        <v>1.4668623219250554E-3</v>
      </c>
      <c r="I33" s="2"/>
      <c r="J33" s="4">
        <f t="shared" si="3"/>
        <v>0.63237268611348163</v>
      </c>
      <c r="K33">
        <f t="shared" si="7"/>
        <v>0.63237268611348163</v>
      </c>
      <c r="L33" s="3">
        <f t="shared" si="8"/>
        <v>1.0119469122937835E+23</v>
      </c>
      <c r="M33" s="5">
        <f t="shared" si="9"/>
        <v>1.0039900798077745</v>
      </c>
    </row>
    <row r="34" spans="1:13" x14ac:dyDescent="0.25">
      <c r="A34">
        <v>68</v>
      </c>
      <c r="B34" s="1">
        <v>6.5120602772760698E+23</v>
      </c>
      <c r="C34">
        <f t="shared" si="0"/>
        <v>6.5120602772760698E+23</v>
      </c>
      <c r="D34">
        <f t="shared" si="1"/>
        <v>1.9129060574880945E-6</v>
      </c>
      <c r="E34">
        <f t="shared" si="2"/>
        <v>1.7251393920643808E+24</v>
      </c>
      <c r="F34" s="2">
        <f t="shared" si="4"/>
        <v>0.37748023766841476</v>
      </c>
      <c r="G34" s="2">
        <f t="shared" si="5"/>
        <v>0.37854222514098401</v>
      </c>
      <c r="H34" s="7">
        <f t="shared" si="6"/>
        <v>1.061987472569248E-3</v>
      </c>
      <c r="I34" s="2"/>
      <c r="J34" s="4">
        <f t="shared" si="3"/>
        <v>0.62251976233158524</v>
      </c>
      <c r="K34">
        <f t="shared" si="7"/>
        <v>0.62251976233158524</v>
      </c>
      <c r="L34" s="3">
        <f t="shared" si="8"/>
        <v>6.5303810415041513E+23</v>
      </c>
      <c r="M34" s="5">
        <f t="shared" si="9"/>
        <v>1.0028133591287556</v>
      </c>
    </row>
    <row r="35" spans="1:13" x14ac:dyDescent="0.25">
      <c r="A35">
        <v>70</v>
      </c>
      <c r="B35" s="1">
        <v>4.2164076184704202E+24</v>
      </c>
      <c r="C35">
        <f t="shared" si="0"/>
        <v>4.2164076184704202E+24</v>
      </c>
      <c r="D35">
        <f t="shared" si="1"/>
        <v>1.676211655333144E-6</v>
      </c>
      <c r="E35">
        <f t="shared" si="2"/>
        <v>1.0854950494577338E+25</v>
      </c>
      <c r="F35" s="2">
        <f t="shared" si="4"/>
        <v>0.3884317685812344</v>
      </c>
      <c r="G35" s="2">
        <f t="shared" si="5"/>
        <v>0.38903178176800379</v>
      </c>
      <c r="H35" s="7">
        <f t="shared" si="6"/>
        <v>6.0001318676938808E-4</v>
      </c>
      <c r="I35" s="2"/>
      <c r="J35" s="4">
        <f t="shared" si="3"/>
        <v>0.6115682314187656</v>
      </c>
      <c r="K35">
        <f t="shared" si="7"/>
        <v>0.6115682314187656</v>
      </c>
      <c r="L35" s="3">
        <f t="shared" si="8"/>
        <v>4.2229207319088955E+24</v>
      </c>
      <c r="M35" s="5">
        <f t="shared" si="9"/>
        <v>1.0015447067807068</v>
      </c>
    </row>
    <row r="36" spans="1:13" x14ac:dyDescent="0.25">
      <c r="A36">
        <v>72</v>
      </c>
      <c r="B36" s="1">
        <v>2.73557318016397E+25</v>
      </c>
      <c r="C36">
        <f t="shared" si="0"/>
        <v>2.73557318016397E+25</v>
      </c>
      <c r="D36">
        <f t="shared" si="1"/>
        <v>1.4717892963643205E-6</v>
      </c>
      <c r="E36">
        <f t="shared" si="2"/>
        <v>6.8301698275363668E+25</v>
      </c>
      <c r="F36" s="2">
        <f t="shared" si="4"/>
        <v>0.40051320087756698</v>
      </c>
      <c r="G36" s="2">
        <f t="shared" si="5"/>
        <v>0.40062847507742516</v>
      </c>
      <c r="H36" s="7">
        <f t="shared" si="6"/>
        <v>1.152741998581841E-4</v>
      </c>
      <c r="I36" s="2"/>
      <c r="J36" s="4">
        <f t="shared" si="3"/>
        <v>0.59948679912243308</v>
      </c>
      <c r="K36">
        <f t="shared" si="7"/>
        <v>0.59948679912243308</v>
      </c>
      <c r="L36" s="3">
        <f t="shared" si="8"/>
        <v>2.7363605225257346E+25</v>
      </c>
      <c r="M36" s="5">
        <f t="shared" si="9"/>
        <v>1.0002878162307898</v>
      </c>
    </row>
    <row r="37" spans="1:13" x14ac:dyDescent="0.25">
      <c r="A37">
        <v>74</v>
      </c>
      <c r="B37" s="1">
        <v>1.77822806050324E+26</v>
      </c>
      <c r="C37">
        <f t="shared" si="0"/>
        <v>1.77822806050324E+26</v>
      </c>
      <c r="D37">
        <f t="shared" si="1"/>
        <v>1.2947794511758188E-6</v>
      </c>
      <c r="E37">
        <f t="shared" si="2"/>
        <v>4.2976907076907529E+26</v>
      </c>
      <c r="F37" s="2">
        <f t="shared" si="4"/>
        <v>0.41376361898753816</v>
      </c>
      <c r="G37" s="2">
        <f t="shared" si="5"/>
        <v>0.41340486702026302</v>
      </c>
      <c r="H37" s="7">
        <f t="shared" si="6"/>
        <v>3.5875196727513936E-4</v>
      </c>
      <c r="I37" s="2"/>
      <c r="J37" s="4">
        <f t="shared" si="3"/>
        <v>0.58623638101246178</v>
      </c>
      <c r="K37">
        <f t="shared" si="7"/>
        <v>0.58623638101246178</v>
      </c>
      <c r="L37" s="3">
        <f t="shared" si="8"/>
        <v>1.7766862555071159E+26</v>
      </c>
      <c r="M37" s="5">
        <f t="shared" si="9"/>
        <v>0.99913295429851234</v>
      </c>
    </row>
    <row r="38" spans="1:13" x14ac:dyDescent="0.25">
      <c r="A38">
        <v>76</v>
      </c>
      <c r="B38" s="1">
        <v>1.15801879267619E+27</v>
      </c>
      <c r="C38">
        <f t="shared" si="0"/>
        <v>1.15801879267619E+27</v>
      </c>
      <c r="D38">
        <f t="shared" si="1"/>
        <v>1.1411296312454979E-6</v>
      </c>
      <c r="E38">
        <f t="shared" si="2"/>
        <v>2.7042000250868723E+27</v>
      </c>
      <c r="F38" s="2">
        <f t="shared" si="4"/>
        <v>0.42822971005593002</v>
      </c>
      <c r="G38" s="2">
        <f t="shared" si="5"/>
        <v>0.42743859334498735</v>
      </c>
      <c r="H38" s="7">
        <f t="shared" si="6"/>
        <v>7.9111671094267422E-4</v>
      </c>
      <c r="I38" s="2"/>
      <c r="J38" s="4">
        <f t="shared" si="3"/>
        <v>0.57177028994406998</v>
      </c>
      <c r="K38">
        <f t="shared" si="7"/>
        <v>0.57177028994406998</v>
      </c>
      <c r="L38" s="3">
        <f t="shared" si="8"/>
        <v>1.1558794548466123E+27</v>
      </c>
      <c r="M38" s="5">
        <f t="shared" si="9"/>
        <v>0.99815258798638862</v>
      </c>
    </row>
    <row r="39" spans="1:13" x14ac:dyDescent="0.25">
      <c r="A39">
        <v>78</v>
      </c>
      <c r="B39" s="1">
        <v>7.5542592146948899E+27</v>
      </c>
      <c r="C39">
        <f t="shared" si="0"/>
        <v>7.5542592146948899E+27</v>
      </c>
      <c r="D39">
        <f t="shared" si="1"/>
        <v>1.0074472008861582E-6</v>
      </c>
      <c r="E39">
        <f t="shared" si="2"/>
        <v>1.7015411934120126E+28</v>
      </c>
      <c r="F39" s="2">
        <f t="shared" si="4"/>
        <v>0.44396569674265274</v>
      </c>
      <c r="G39" s="2">
        <f t="shared" si="5"/>
        <v>0.4428108607633976</v>
      </c>
      <c r="H39" s="7">
        <f t="shared" si="6"/>
        <v>1.1548359792551421E-3</v>
      </c>
      <c r="I39" s="2"/>
      <c r="J39" s="4">
        <f t="shared" si="3"/>
        <v>0.55603430325734726</v>
      </c>
      <c r="K39">
        <f t="shared" si="7"/>
        <v>0.55603430325734726</v>
      </c>
      <c r="L39" s="3">
        <f t="shared" si="8"/>
        <v>7.5346092047915206E+27</v>
      </c>
      <c r="M39" s="5">
        <f t="shared" si="9"/>
        <v>0.99739881709841971</v>
      </c>
    </row>
    <row r="40" spans="1:13" x14ac:dyDescent="0.25">
      <c r="A40">
        <v>80</v>
      </c>
      <c r="B40" s="1">
        <v>4.9360379260931598E+28</v>
      </c>
      <c r="C40">
        <f t="shared" si="0"/>
        <v>4.9360379260931598E+28</v>
      </c>
      <c r="D40">
        <f t="shared" si="1"/>
        <v>8.9088149013668444E-7</v>
      </c>
      <c r="E40">
        <f t="shared" si="2"/>
        <v>1.0706465520371283E+29</v>
      </c>
      <c r="F40" s="2">
        <f t="shared" si="4"/>
        <v>0.46103337433827424</v>
      </c>
      <c r="G40" s="2">
        <f t="shared" si="5"/>
        <v>0.45960530044800185</v>
      </c>
      <c r="H40" s="7">
        <f t="shared" si="6"/>
        <v>1.4280738902723855E-3</v>
      </c>
      <c r="I40" s="2"/>
      <c r="J40" s="4">
        <f t="shared" si="3"/>
        <v>0.53896662566172582</v>
      </c>
      <c r="K40">
        <f t="shared" si="7"/>
        <v>0.53896662566172582</v>
      </c>
      <c r="L40" s="3">
        <f t="shared" si="8"/>
        <v>4.9207483022264165E+28</v>
      </c>
      <c r="M40" s="5">
        <f t="shared" si="9"/>
        <v>0.99690245008331102</v>
      </c>
    </row>
    <row r="41" spans="1:13" x14ac:dyDescent="0.25">
      <c r="A41">
        <v>82</v>
      </c>
      <c r="B41" s="1">
        <v>3.2302818595118697E+29</v>
      </c>
      <c r="C41">
        <f t="shared" si="0"/>
        <v>3.2302818595118697E+29</v>
      </c>
      <c r="D41">
        <f t="shared" si="1"/>
        <v>7.890288853153537E-7</v>
      </c>
      <c r="E41">
        <f t="shared" si="2"/>
        <v>6.7367398675221467E+29</v>
      </c>
      <c r="F41" s="2">
        <f t="shared" si="4"/>
        <v>0.47950224040638306</v>
      </c>
      <c r="G41" s="2">
        <f t="shared" si="5"/>
        <v>0.47790717786076753</v>
      </c>
      <c r="H41" s="7">
        <f t="shared" si="6"/>
        <v>1.5950625456155332E-3</v>
      </c>
      <c r="I41" s="2"/>
      <c r="J41" s="4">
        <f t="shared" si="3"/>
        <v>0.52049775959361688</v>
      </c>
      <c r="K41">
        <f t="shared" si="7"/>
        <v>0.52049775959361688</v>
      </c>
      <c r="L41" s="3">
        <f t="shared" si="8"/>
        <v>3.2195363380696297E+29</v>
      </c>
      <c r="M41" s="5">
        <f t="shared" si="9"/>
        <v>0.99667350345586758</v>
      </c>
    </row>
    <row r="42" spans="1:13" x14ac:dyDescent="0.25">
      <c r="A42">
        <v>84</v>
      </c>
      <c r="B42" s="1">
        <v>2.1171186447444199E+30</v>
      </c>
      <c r="C42">
        <f t="shared" si="0"/>
        <v>2.1171186447444199E+30</v>
      </c>
      <c r="D42">
        <f t="shared" si="1"/>
        <v>6.9985604308584654E-7</v>
      </c>
      <c r="E42">
        <f t="shared" si="2"/>
        <v>4.2389025543779851E+30</v>
      </c>
      <c r="F42" s="2">
        <f t="shared" si="4"/>
        <v>0.49944970840573738</v>
      </c>
      <c r="G42" s="2">
        <f t="shared" si="5"/>
        <v>0.49780295891347093</v>
      </c>
      <c r="H42" s="7">
        <f t="shared" si="6"/>
        <v>1.6467494922664527E-3</v>
      </c>
      <c r="I42" s="2"/>
      <c r="J42" s="4">
        <f t="shared" si="3"/>
        <v>0.50055029159426256</v>
      </c>
      <c r="K42">
        <f t="shared" si="7"/>
        <v>0.50055029159426256</v>
      </c>
      <c r="L42" s="3">
        <f t="shared" si="8"/>
        <v>2.110138234115231E+30</v>
      </c>
      <c r="M42" s="5">
        <f t="shared" si="9"/>
        <v>0.9967028722520973</v>
      </c>
    </row>
    <row r="43" spans="1:13" x14ac:dyDescent="0.25">
      <c r="A43">
        <v>86</v>
      </c>
      <c r="B43" s="1">
        <v>1.38951306126928E+31</v>
      </c>
      <c r="C43">
        <f t="shared" si="0"/>
        <v>1.38951306126928E+31</v>
      </c>
      <c r="D43">
        <f t="shared" si="1"/>
        <v>6.2163747791748852E-7</v>
      </c>
      <c r="E43">
        <f t="shared" si="2"/>
        <v>2.6672092464394674E+31</v>
      </c>
      <c r="F43" s="2">
        <f t="shared" si="4"/>
        <v>0.52096139930685226</v>
      </c>
      <c r="G43" s="2">
        <f t="shared" si="5"/>
        <v>0.51938023245952314</v>
      </c>
      <c r="H43" s="7">
        <f t="shared" si="6"/>
        <v>1.5811668473291185E-3</v>
      </c>
      <c r="I43" s="2"/>
      <c r="J43" s="4">
        <f t="shared" si="3"/>
        <v>0.47903860069314774</v>
      </c>
      <c r="K43">
        <f t="shared" si="7"/>
        <v>0.47903860069314774</v>
      </c>
      <c r="L43" s="3">
        <f t="shared" si="8"/>
        <v>1.3852957584339201E+31</v>
      </c>
      <c r="M43" s="5">
        <f t="shared" si="9"/>
        <v>0.99696490594229648</v>
      </c>
    </row>
    <row r="44" spans="1:13" x14ac:dyDescent="0.25">
      <c r="A44">
        <v>88</v>
      </c>
      <c r="B44" s="1">
        <v>9.1319729650588794E+31</v>
      </c>
      <c r="C44">
        <f t="shared" si="0"/>
        <v>9.1319729650588794E+31</v>
      </c>
      <c r="D44">
        <f t="shared" si="1"/>
        <v>5.5290460822997878E-7</v>
      </c>
      <c r="E44">
        <f t="shared" si="2"/>
        <v>1.6782657947502872E+32</v>
      </c>
      <c r="F44" s="2">
        <f t="shared" si="4"/>
        <v>0.54413150727520165</v>
      </c>
      <c r="G44" s="2">
        <f t="shared" si="5"/>
        <v>0.54272798911709641</v>
      </c>
      <c r="H44" s="7">
        <f t="shared" si="6"/>
        <v>1.4035181581052436E-3</v>
      </c>
      <c r="I44" s="2"/>
      <c r="J44" s="4">
        <f t="shared" si="3"/>
        <v>0.45586849272479835</v>
      </c>
      <c r="K44">
        <f t="shared" si="7"/>
        <v>0.45586849272479835</v>
      </c>
      <c r="L44" s="3">
        <f t="shared" si="8"/>
        <v>9.1084181998882909E+31</v>
      </c>
      <c r="M44" s="5">
        <f t="shared" si="9"/>
        <v>0.99742062692687394</v>
      </c>
    </row>
    <row r="45" spans="1:13" x14ac:dyDescent="0.25">
      <c r="A45">
        <v>90</v>
      </c>
      <c r="B45" s="1">
        <v>6.0093144275755501E+32</v>
      </c>
      <c r="C45">
        <f t="shared" si="0"/>
        <v>6.0093144275755501E+32</v>
      </c>
      <c r="D45">
        <f t="shared" si="1"/>
        <v>4.9240398281082396E-7</v>
      </c>
      <c r="E45">
        <f t="shared" si="2"/>
        <v>1.0560011673582565E+33</v>
      </c>
      <c r="F45" s="2">
        <f t="shared" si="4"/>
        <v>0.569063237175082</v>
      </c>
      <c r="G45" s="2">
        <f t="shared" si="5"/>
        <v>0.56793725642399862</v>
      </c>
      <c r="H45" s="7">
        <f t="shared" si="6"/>
        <v>1.1259807510833886E-3</v>
      </c>
      <c r="I45" s="2"/>
      <c r="J45" s="4">
        <f t="shared" si="3"/>
        <v>0.430936762824918</v>
      </c>
      <c r="K45">
        <f t="shared" si="7"/>
        <v>0.430936762824918</v>
      </c>
      <c r="L45" s="3">
        <f t="shared" si="8"/>
        <v>5.9974240576998799E+32</v>
      </c>
      <c r="M45" s="5">
        <f t="shared" si="9"/>
        <v>0.99802134336304527</v>
      </c>
    </row>
    <row r="46" spans="1:13" x14ac:dyDescent="0.25">
      <c r="A46">
        <v>92</v>
      </c>
      <c r="B46" s="1">
        <v>3.9593060494397603E+33</v>
      </c>
      <c r="C46">
        <f t="shared" si="0"/>
        <v>3.9593060494397603E+33</v>
      </c>
      <c r="D46">
        <f t="shared" si="1"/>
        <v>4.3906289676223371E-7</v>
      </c>
      <c r="E46">
        <f t="shared" si="2"/>
        <v>6.6445879368465844E+33</v>
      </c>
      <c r="F46" s="2">
        <f t="shared" si="4"/>
        <v>0.59586931305160573</v>
      </c>
      <c r="G46" s="2">
        <f t="shared" si="5"/>
        <v>0.59510209032384997</v>
      </c>
      <c r="H46" s="7">
        <f t="shared" si="6"/>
        <v>7.672227277557564E-4</v>
      </c>
      <c r="I46" s="2"/>
      <c r="J46" s="4">
        <f t="shared" si="3"/>
        <v>0.40413068694839427</v>
      </c>
      <c r="K46">
        <f t="shared" si="7"/>
        <v>0.40413068694839427</v>
      </c>
      <c r="L46" s="3">
        <f t="shared" si="8"/>
        <v>3.9542081705580398E+33</v>
      </c>
      <c r="M46" s="5">
        <f t="shared" si="9"/>
        <v>0.99871243121444431</v>
      </c>
    </row>
    <row r="47" spans="1:13" x14ac:dyDescent="0.25">
      <c r="A47">
        <v>94</v>
      </c>
      <c r="B47" s="1">
        <v>2.6117050944268502E+34</v>
      </c>
      <c r="C47">
        <f t="shared" si="0"/>
        <v>2.6117050944268502E+34</v>
      </c>
      <c r="D47">
        <f t="shared" si="1"/>
        <v>3.9196098221061891E-7</v>
      </c>
      <c r="E47">
        <f t="shared" si="2"/>
        <v>4.1809185647906325E+34</v>
      </c>
      <c r="F47" s="2">
        <f t="shared" si="4"/>
        <v>0.624672557944844</v>
      </c>
      <c r="G47" s="2">
        <f t="shared" si="5"/>
        <v>0.62432092298371833</v>
      </c>
      <c r="H47" s="7">
        <f t="shared" si="6"/>
        <v>3.5163496112566861E-4</v>
      </c>
      <c r="I47" s="2"/>
      <c r="J47" s="4">
        <f t="shared" si="3"/>
        <v>0.375327442055156</v>
      </c>
      <c r="K47">
        <f t="shared" si="7"/>
        <v>0.375327442055156</v>
      </c>
      <c r="L47" s="3">
        <f t="shared" si="8"/>
        <v>2.6102349372898506E+34</v>
      </c>
      <c r="M47" s="5">
        <f t="shared" si="9"/>
        <v>0.99943708914910157</v>
      </c>
    </row>
    <row r="48" spans="1:13" x14ac:dyDescent="0.25">
      <c r="A48">
        <v>96</v>
      </c>
      <c r="B48" s="1">
        <v>1.72472018113289E+35</v>
      </c>
      <c r="C48">
        <f t="shared" si="0"/>
        <v>1.72472018113289E+35</v>
      </c>
      <c r="D48">
        <f t="shared" si="1"/>
        <v>3.503066505169667E-7</v>
      </c>
      <c r="E48">
        <f t="shared" si="2"/>
        <v>2.6307244650157694E+35</v>
      </c>
      <c r="F48" s="2">
        <f t="shared" si="4"/>
        <v>0.65560654643569882</v>
      </c>
      <c r="G48" s="2">
        <f t="shared" si="5"/>
        <v>0.65569826694338529</v>
      </c>
      <c r="H48" s="7">
        <f t="shared" si="6"/>
        <v>9.172050768646578E-5</v>
      </c>
      <c r="I48" s="2"/>
      <c r="J48" s="4">
        <f t="shared" si="3"/>
        <v>0.34439345356430118</v>
      </c>
      <c r="K48">
        <f t="shared" si="7"/>
        <v>0.34439345356430118</v>
      </c>
      <c r="L48" s="3">
        <f t="shared" si="8"/>
        <v>1.7249614725164044E+35</v>
      </c>
      <c r="M48" s="5">
        <f t="shared" si="9"/>
        <v>1.0001399017569075</v>
      </c>
    </row>
    <row r="49" spans="1:13" x14ac:dyDescent="0.25">
      <c r="A49">
        <v>98</v>
      </c>
      <c r="B49" s="1">
        <v>1.14020372293803E+36</v>
      </c>
      <c r="C49">
        <f t="shared" si="0"/>
        <v>1.14020372293803E+36</v>
      </c>
      <c r="D49">
        <f t="shared" si="1"/>
        <v>3.1341748995754693E-7</v>
      </c>
      <c r="E49">
        <f t="shared" si="2"/>
        <v>1.6553087804950044E+36</v>
      </c>
      <c r="F49" s="2">
        <f t="shared" si="4"/>
        <v>0.68881633225981131</v>
      </c>
      <c r="G49" s="2">
        <f t="shared" si="5"/>
        <v>0.68934677559595192</v>
      </c>
      <c r="H49" s="7">
        <f t="shared" si="6"/>
        <v>5.304433361406069E-4</v>
      </c>
      <c r="I49" s="2"/>
      <c r="J49" s="4">
        <f t="shared" si="3"/>
        <v>0.31118366774018869</v>
      </c>
      <c r="K49">
        <f t="shared" si="7"/>
        <v>0.31118366774018869</v>
      </c>
      <c r="L49" s="3">
        <f t="shared" si="8"/>
        <v>1.1410817704498986E+36</v>
      </c>
      <c r="M49" s="5">
        <f t="shared" si="9"/>
        <v>1.0007700794991321</v>
      </c>
    </row>
    <row r="50" spans="1:13" x14ac:dyDescent="0.25">
      <c r="A50">
        <v>100</v>
      </c>
      <c r="B50" s="1">
        <v>7.5456496774485004E+36</v>
      </c>
      <c r="C50">
        <f t="shared" si="0"/>
        <v>7.5456496774485004E+36</v>
      </c>
      <c r="D50">
        <f t="shared" si="1"/>
        <v>2.8070390088545535E-7</v>
      </c>
      <c r="E50">
        <f t="shared" si="2"/>
        <v>1.0415561170399629E+37</v>
      </c>
      <c r="F50" s="2">
        <f t="shared" si="4"/>
        <v>0.72445925418716395</v>
      </c>
      <c r="G50" s="2">
        <f t="shared" si="5"/>
        <v>0.72538966000000249</v>
      </c>
      <c r="H50" s="7">
        <f t="shared" si="6"/>
        <v>9.3040581283854173E-4</v>
      </c>
      <c r="I50" s="2"/>
      <c r="J50" s="4">
        <f t="shared" si="3"/>
        <v>0.27554074581283605</v>
      </c>
      <c r="K50">
        <f t="shared" si="7"/>
        <v>0.27554074581283605</v>
      </c>
      <c r="L50" s="3">
        <f t="shared" si="8"/>
        <v>7.5553403761054154E+36</v>
      </c>
      <c r="M50" s="5">
        <f t="shared" si="9"/>
        <v>1.0012842762480583</v>
      </c>
    </row>
    <row r="51" spans="1:13" x14ac:dyDescent="0.25">
      <c r="A51">
        <v>102</v>
      </c>
      <c r="B51" s="1">
        <v>4.9985425311177098E+37</v>
      </c>
      <c r="C51">
        <f t="shared" si="0"/>
        <v>4.9985425311177098E+37</v>
      </c>
      <c r="D51">
        <f t="shared" si="1"/>
        <v>2.5165539056903967E-7</v>
      </c>
      <c r="E51">
        <f t="shared" si="2"/>
        <v>6.5536965533339264E+37</v>
      </c>
      <c r="F51" s="2">
        <f t="shared" si="4"/>
        <v>0.76270582417718202</v>
      </c>
      <c r="G51" s="2">
        <f t="shared" si="5"/>
        <v>0.76396346202315923</v>
      </c>
      <c r="H51" s="7">
        <f t="shared" si="6"/>
        <v>1.2576378459772108E-3</v>
      </c>
      <c r="I51" s="2"/>
      <c r="J51" s="4">
        <f t="shared" si="3"/>
        <v>0.23729417582281798</v>
      </c>
      <c r="K51">
        <f t="shared" si="7"/>
        <v>0.23729417582281798</v>
      </c>
      <c r="L51" s="3">
        <f t="shared" si="8"/>
        <v>5.0067847079342326E+37</v>
      </c>
      <c r="M51" s="5">
        <f t="shared" si="9"/>
        <v>1.0016489160120601</v>
      </c>
    </row>
    <row r="52" spans="1:13" x14ac:dyDescent="0.25">
      <c r="A52">
        <v>104</v>
      </c>
      <c r="B52" s="1">
        <v>3.31440783010043E+38</v>
      </c>
      <c r="C52">
        <f t="shared" si="0"/>
        <v>3.31440783010043E+38</v>
      </c>
      <c r="D52">
        <f t="shared" si="1"/>
        <v>2.2582906080163935E-7</v>
      </c>
      <c r="E52">
        <f t="shared" si="2"/>
        <v>4.1237277387650959E+38</v>
      </c>
      <c r="F52" s="2">
        <f t="shared" si="4"/>
        <v>0.80374070260345865</v>
      </c>
      <c r="G52" s="2">
        <f t="shared" si="5"/>
        <v>0.80522118381721652</v>
      </c>
      <c r="H52" s="7">
        <f t="shared" si="6"/>
        <v>1.4804812137578782E-3</v>
      </c>
      <c r="I52" s="2"/>
      <c r="J52" s="4">
        <f t="shared" si="3"/>
        <v>0.19625929739654135</v>
      </c>
      <c r="K52">
        <f t="shared" si="7"/>
        <v>0.19625929739654135</v>
      </c>
      <c r="L52" s="3">
        <f t="shared" si="8"/>
        <v>3.3205129315483239E+38</v>
      </c>
      <c r="M52" s="5">
        <f t="shared" si="9"/>
        <v>1.001841988602745</v>
      </c>
    </row>
    <row r="53" spans="1:13" x14ac:dyDescent="0.25">
      <c r="A53">
        <v>106</v>
      </c>
      <c r="B53" s="1">
        <v>2.1997255026509699E+39</v>
      </c>
      <c r="C53">
        <f t="shared" si="0"/>
        <v>2.1997255026509699E+39</v>
      </c>
      <c r="D53">
        <f t="shared" si="1"/>
        <v>2.0283990950188811E-7</v>
      </c>
      <c r="E53">
        <f t="shared" si="2"/>
        <v>2.5947387592747219E+39</v>
      </c>
      <c r="F53" s="2">
        <f t="shared" si="4"/>
        <v>0.84776376611641413</v>
      </c>
      <c r="G53" s="2">
        <f t="shared" si="5"/>
        <v>0.84933577362475843</v>
      </c>
      <c r="H53" s="7">
        <f t="shared" si="6"/>
        <v>1.5720075083442975E-3</v>
      </c>
      <c r="I53" s="2"/>
      <c r="J53" s="4">
        <f t="shared" si="3"/>
        <v>0.15223623388358587</v>
      </c>
      <c r="K53">
        <f t="shared" si="7"/>
        <v>0.15223623388358587</v>
      </c>
      <c r="L53" s="3">
        <f t="shared" si="8"/>
        <v>2.2038044514627419E+39</v>
      </c>
      <c r="M53" s="5">
        <f t="shared" si="9"/>
        <v>1.0018542990054242</v>
      </c>
    </row>
    <row r="54" spans="1:13" x14ac:dyDescent="0.25">
      <c r="A54">
        <v>108</v>
      </c>
      <c r="B54" s="1">
        <v>1.4612216410979601E+40</v>
      </c>
      <c r="C54">
        <f t="shared" si="0"/>
        <v>1.4612216410979601E+40</v>
      </c>
      <c r="D54">
        <f t="shared" si="1"/>
        <v>1.8235263785400572E-7</v>
      </c>
      <c r="E54">
        <f t="shared" si="2"/>
        <v>1.6326657954627012E+40</v>
      </c>
      <c r="F54" s="2">
        <f t="shared" si="4"/>
        <v>0.89499127449034754</v>
      </c>
      <c r="G54" s="2">
        <f t="shared" si="5"/>
        <v>0.89650396791714426</v>
      </c>
      <c r="H54" s="7">
        <f t="shared" si="6"/>
        <v>1.5126934267967185E-3</v>
      </c>
      <c r="I54" s="2"/>
      <c r="J54" s="4">
        <f t="shared" si="3"/>
        <v>0.10500872550965246</v>
      </c>
      <c r="K54">
        <f t="shared" si="7"/>
        <v>0.10500872550965246</v>
      </c>
      <c r="L54" s="3">
        <f t="shared" si="8"/>
        <v>1.4636913639149124E+40</v>
      </c>
      <c r="M54" s="5">
        <f t="shared" si="9"/>
        <v>1.0016901767312292</v>
      </c>
    </row>
    <row r="55" spans="1:13" x14ac:dyDescent="0.25">
      <c r="A55">
        <v>110</v>
      </c>
      <c r="B55" s="1">
        <v>9.7148177367657802E+40</v>
      </c>
      <c r="C55">
        <f t="shared" si="0"/>
        <v>9.7148177367657802E+40</v>
      </c>
      <c r="D55">
        <f t="shared" si="1"/>
        <v>1.6407471089839732E-7</v>
      </c>
      <c r="E55">
        <f t="shared" si="2"/>
        <v>1.0273086607065365E+41</v>
      </c>
      <c r="F55" s="2">
        <f t="shared" si="4"/>
        <v>0.94565714359736508</v>
      </c>
      <c r="G55" s="2">
        <f t="shared" si="5"/>
        <v>0.94695048986401487</v>
      </c>
      <c r="H55" s="7">
        <f t="shared" si="6"/>
        <v>1.2933462666497864E-3</v>
      </c>
      <c r="I55" s="2"/>
      <c r="J55" s="4">
        <f t="shared" si="3"/>
        <v>5.434285640263492E-2</v>
      </c>
      <c r="K55">
        <f t="shared" si="7"/>
        <v>5.434285640263492E-2</v>
      </c>
      <c r="L55" s="3">
        <f t="shared" si="8"/>
        <v>9.7281043949759976E+40</v>
      </c>
      <c r="M55" s="5">
        <f t="shared" si="9"/>
        <v>1.0013676693243492</v>
      </c>
    </row>
    <row r="56" spans="1:13" x14ac:dyDescent="0.25">
      <c r="A56">
        <v>112</v>
      </c>
      <c r="B56" s="1">
        <v>6.4641411197577704E+41</v>
      </c>
      <c r="C56">
        <f t="shared" si="0"/>
        <v>6.4641411197577704E+41</v>
      </c>
      <c r="D56">
        <f t="shared" si="1"/>
        <v>1.477504648284749E-7</v>
      </c>
      <c r="E56">
        <f t="shared" si="2"/>
        <v>6.4640484739472706E+41</v>
      </c>
      <c r="F56" s="2">
        <f t="shared" si="4"/>
        <v>1.0000143324745898</v>
      </c>
      <c r="G56" s="2">
        <f t="shared" si="5"/>
        <v>1.0009326041343694</v>
      </c>
      <c r="H56" s="7">
        <f t="shared" si="6"/>
        <v>9.1827165977953484E-4</v>
      </c>
      <c r="I56" s="2"/>
      <c r="J56" s="4">
        <f t="shared" si="3"/>
        <v>-1.4332474589817679E-5</v>
      </c>
      <c r="K56">
        <f t="shared" si="7"/>
        <v>1.4332474589817679E-5</v>
      </c>
      <c r="L56" s="3">
        <f t="shared" si="8"/>
        <v>6.4700768722788379E+41</v>
      </c>
      <c r="M56" s="5">
        <f t="shared" si="9"/>
        <v>1.000918258498863</v>
      </c>
    </row>
    <row r="57" spans="1:13" x14ac:dyDescent="0.25">
      <c r="A57">
        <v>114</v>
      </c>
      <c r="B57" s="1">
        <v>4.3045917980555697E+42</v>
      </c>
      <c r="C57">
        <f t="shared" si="0"/>
        <v>4.3045917980555697E+42</v>
      </c>
      <c r="D57">
        <f t="shared" si="1"/>
        <v>1.3315609087193933E-7</v>
      </c>
      <c r="E57">
        <f t="shared" si="2"/>
        <v>4.0673192266093561E+42</v>
      </c>
      <c r="F57" s="2">
        <f t="shared" si="4"/>
        <v>1.0583363533144683</v>
      </c>
      <c r="G57" s="2">
        <f t="shared" si="5"/>
        <v>1.0587450280290258</v>
      </c>
      <c r="H57" s="7">
        <f t="shared" si="6"/>
        <v>4.0867471455752202E-4</v>
      </c>
      <c r="I57" s="2"/>
      <c r="J57" s="4">
        <f t="shared" si="3"/>
        <v>-5.8336353314468292E-2</v>
      </c>
      <c r="K57">
        <f t="shared" si="7"/>
        <v>5.8336353314468292E-2</v>
      </c>
      <c r="L57" s="3">
        <f t="shared" si="8"/>
        <v>4.3062540085795181E+42</v>
      </c>
      <c r="M57" s="5">
        <f t="shared" si="9"/>
        <v>1.0003861482347058</v>
      </c>
    </row>
    <row r="58" spans="1:13" x14ac:dyDescent="0.25">
      <c r="A58">
        <v>116</v>
      </c>
      <c r="B58" s="1">
        <v>2.8687064652813302E+43</v>
      </c>
      <c r="C58">
        <f t="shared" si="0"/>
        <v>2.8687064652813302E+43</v>
      </c>
      <c r="D58">
        <f t="shared" si="1"/>
        <v>1.2009535532019014E-7</v>
      </c>
      <c r="E58">
        <f t="shared" si="2"/>
        <v>2.5592453023552428E+43</v>
      </c>
      <c r="F58" s="2">
        <f t="shared" si="4"/>
        <v>1.1209189141194453</v>
      </c>
      <c r="G58" s="2">
        <f t="shared" si="5"/>
        <v>1.1207251989446116</v>
      </c>
      <c r="H58" s="7">
        <f t="shared" si="6"/>
        <v>1.9371517483368628E-4</v>
      </c>
      <c r="I58" s="2"/>
      <c r="J58" s="4">
        <f t="shared" si="3"/>
        <v>-0.12091891411944533</v>
      </c>
      <c r="K58">
        <f t="shared" si="7"/>
        <v>0.12091891411944533</v>
      </c>
      <c r="L58" s="3">
        <f t="shared" si="8"/>
        <v>2.8682107006301425E+43</v>
      </c>
      <c r="M58" s="5">
        <f t="shared" si="9"/>
        <v>0.99982718181271324</v>
      </c>
    </row>
    <row r="59" spans="1:13" x14ac:dyDescent="0.25">
      <c r="A59">
        <v>118</v>
      </c>
      <c r="B59" s="1">
        <v>1.91320663411431E+44</v>
      </c>
      <c r="C59">
        <f t="shared" si="0"/>
        <v>1.91320663411431E+44</v>
      </c>
      <c r="D59">
        <f t="shared" si="1"/>
        <v>1.0839593941700248E-7</v>
      </c>
      <c r="E59">
        <f t="shared" si="2"/>
        <v>1.6103325440446047E+44</v>
      </c>
      <c r="F59" s="2">
        <f t="shared" si="4"/>
        <v>1.1880817047322345</v>
      </c>
      <c r="G59" s="2">
        <f t="shared" si="5"/>
        <v>1.1872588981689165</v>
      </c>
      <c r="H59" s="7">
        <f t="shared" si="6"/>
        <v>8.2280656331801261E-4</v>
      </c>
      <c r="I59" s="2"/>
      <c r="J59" s="4">
        <f t="shared" si="3"/>
        <v>-0.18808170473223451</v>
      </c>
      <c r="K59">
        <f t="shared" si="7"/>
        <v>0.18808170473223451</v>
      </c>
      <c r="L59" s="3">
        <f t="shared" si="8"/>
        <v>1.9118816419279455E+44</v>
      </c>
      <c r="M59" s="5">
        <f t="shared" si="9"/>
        <v>0.99930744951290751</v>
      </c>
    </row>
    <row r="60" spans="1:13" x14ac:dyDescent="0.25">
      <c r="A60">
        <v>120</v>
      </c>
      <c r="B60" s="1">
        <v>1.27687527629609E+45</v>
      </c>
      <c r="C60">
        <f t="shared" si="0"/>
        <v>1.27687527629609E+45</v>
      </c>
      <c r="D60">
        <f t="shared" si="1"/>
        <v>9.7906302526749607E-8</v>
      </c>
      <c r="E60">
        <f t="shared" si="2"/>
        <v>1.0132560954679365E+45</v>
      </c>
      <c r="F60" s="2">
        <f t="shared" si="4"/>
        <v>1.2601703379898348</v>
      </c>
      <c r="G60" s="2">
        <f t="shared" si="5"/>
        <v>1.2587862310079987</v>
      </c>
      <c r="H60" s="7">
        <f t="shared" si="6"/>
        <v>1.3841069818361085E-3</v>
      </c>
      <c r="I60" s="2"/>
      <c r="J60" s="4">
        <f t="shared" si="3"/>
        <v>-0.2601703379898348</v>
      </c>
      <c r="K60">
        <f t="shared" si="7"/>
        <v>0.2601703379898348</v>
      </c>
      <c r="L60" s="3">
        <f t="shared" si="8"/>
        <v>1.2754728214599647E+45</v>
      </c>
      <c r="M60" s="5">
        <f t="shared" si="9"/>
        <v>0.99890165087995642</v>
      </c>
    </row>
    <row r="61" spans="1:13" x14ac:dyDescent="0.25">
      <c r="A61">
        <v>122</v>
      </c>
      <c r="B61" s="1">
        <v>8.5277734117906304E+45</v>
      </c>
      <c r="C61">
        <f t="shared" si="0"/>
        <v>8.5277734117906304E+45</v>
      </c>
      <c r="D61">
        <f t="shared" si="1"/>
        <v>8.8492988141634358E-8</v>
      </c>
      <c r="E61">
        <f t="shared" si="2"/>
        <v>6.375626691517105E+45</v>
      </c>
      <c r="F61" s="2">
        <f t="shared" si="4"/>
        <v>1.3375584588628751</v>
      </c>
      <c r="G61" s="2">
        <f t="shared" si="5"/>
        <v>1.3358079632443842</v>
      </c>
      <c r="H61" s="7">
        <f t="shared" si="6"/>
        <v>1.7504956184908327E-3</v>
      </c>
      <c r="I61" s="2"/>
      <c r="J61" s="4">
        <f t="shared" si="3"/>
        <v>-0.33755845886287505</v>
      </c>
      <c r="K61">
        <f t="shared" si="7"/>
        <v>0.33755845886287505</v>
      </c>
      <c r="L61" s="3">
        <f t="shared" si="8"/>
        <v>8.5166129052019963E+45</v>
      </c>
      <c r="M61" s="5">
        <f t="shared" si="9"/>
        <v>0.99869127543032465</v>
      </c>
    </row>
    <row r="62" spans="1:13" x14ac:dyDescent="0.25">
      <c r="A62">
        <v>124</v>
      </c>
      <c r="B62" s="1">
        <v>5.6991966408991505E+46</v>
      </c>
      <c r="C62">
        <f t="shared" si="0"/>
        <v>5.6991966408991505E+46</v>
      </c>
      <c r="D62">
        <f t="shared" si="1"/>
        <v>8.0038305544831047E-8</v>
      </c>
      <c r="E62">
        <f t="shared" si="2"/>
        <v>4.0116823270442036E+46</v>
      </c>
      <c r="F62" s="2">
        <f t="shared" si="4"/>
        <v>1.4206500356418557</v>
      </c>
      <c r="G62" s="2">
        <f t="shared" si="5"/>
        <v>1.4188922139269837</v>
      </c>
      <c r="H62" s="7">
        <f t="shared" si="6"/>
        <v>1.7578217148719322E-3</v>
      </c>
      <c r="I62" s="2"/>
      <c r="J62" s="4">
        <f t="shared" si="3"/>
        <v>-0.42065003564185566</v>
      </c>
      <c r="K62">
        <f t="shared" si="7"/>
        <v>0.42065003564185566</v>
      </c>
      <c r="L62" s="3">
        <f t="shared" si="8"/>
        <v>5.6921448185915037E+46</v>
      </c>
      <c r="M62" s="5">
        <f t="shared" si="9"/>
        <v>0.99876266380123813</v>
      </c>
    </row>
    <row r="63" spans="1:13" x14ac:dyDescent="0.25">
      <c r="A63">
        <v>126</v>
      </c>
      <c r="B63" s="1">
        <v>3.8113001724168503E+47</v>
      </c>
      <c r="C63">
        <f t="shared" si="0"/>
        <v>3.8113001724168503E+47</v>
      </c>
      <c r="D63">
        <f t="shared" si="1"/>
        <v>7.243833086974404E-8</v>
      </c>
      <c r="E63">
        <f t="shared" si="2"/>
        <v>2.5242373607808053E+47</v>
      </c>
      <c r="F63" s="2">
        <f t="shared" si="4"/>
        <v>1.509881848527084</v>
      </c>
      <c r="G63" s="2">
        <f t="shared" si="5"/>
        <v>1.508681504492674</v>
      </c>
      <c r="H63" s="7">
        <f t="shared" si="6"/>
        <v>1.2003440344099392E-3</v>
      </c>
      <c r="I63" s="2"/>
      <c r="J63" s="4">
        <f t="shared" si="3"/>
        <v>-0.50988184852708396</v>
      </c>
      <c r="K63">
        <f t="shared" si="7"/>
        <v>0.50988184852708396</v>
      </c>
      <c r="L63" s="3">
        <f t="shared" si="8"/>
        <v>3.8082702191594024E+47</v>
      </c>
      <c r="M63" s="5">
        <f t="shared" si="9"/>
        <v>0.99920500797093437</v>
      </c>
    </row>
    <row r="64" spans="1:13" x14ac:dyDescent="0.25">
      <c r="A64">
        <v>128</v>
      </c>
      <c r="B64" s="1">
        <v>2.5503826018110798E+48</v>
      </c>
      <c r="C64">
        <f t="shared" si="0"/>
        <v>2.5503826018110798E+48</v>
      </c>
      <c r="D64">
        <f t="shared" si="1"/>
        <v>6.5601180322026069E-8</v>
      </c>
      <c r="E64">
        <f t="shared" si="2"/>
        <v>1.5883047893915249E+48</v>
      </c>
      <c r="F64" s="2">
        <f t="shared" si="4"/>
        <v>1.6057261923815795</v>
      </c>
      <c r="G64" s="2">
        <f t="shared" si="5"/>
        <v>1.6059001642188941</v>
      </c>
      <c r="H64" s="7">
        <f t="shared" si="6"/>
        <v>1.7397183731460153E-4</v>
      </c>
      <c r="I64" s="2"/>
      <c r="J64" s="4">
        <f t="shared" si="3"/>
        <v>-0.60572619238157954</v>
      </c>
      <c r="K64">
        <f t="shared" si="7"/>
        <v>0.60572619238157954</v>
      </c>
      <c r="L64" s="3">
        <f t="shared" si="8"/>
        <v>2.5506589221135058E+48</v>
      </c>
      <c r="M64" s="5">
        <f t="shared" si="9"/>
        <v>1.0001083446468895</v>
      </c>
    </row>
    <row r="65" spans="1:13" x14ac:dyDescent="0.25">
      <c r="A65">
        <v>130</v>
      </c>
      <c r="B65" s="1">
        <v>1.7076613429289001E+49</v>
      </c>
      <c r="C65">
        <f t="shared" si="0"/>
        <v>1.7076613429289001E+49</v>
      </c>
      <c r="D65">
        <f t="shared" si="1"/>
        <v>5.9445515811099741E-8</v>
      </c>
      <c r="E65">
        <f t="shared" si="2"/>
        <v>9.9939575540698049E+48</v>
      </c>
      <c r="F65" s="2">
        <f>C65/E65</f>
        <v>1.7086938119258821</v>
      </c>
      <c r="G65" s="2">
        <f t="shared" si="5"/>
        <v>1.7113620920079984</v>
      </c>
      <c r="H65" s="7">
        <f t="shared" si="6"/>
        <v>2.6682800821162811E-3</v>
      </c>
      <c r="I65" s="2"/>
      <c r="J65" s="4">
        <f t="shared" si="3"/>
        <v>-0.7086938119258821</v>
      </c>
      <c r="K65">
        <f t="shared" si="7"/>
        <v>0.7086938119258821</v>
      </c>
      <c r="L65" s="3">
        <f t="shared" si="8"/>
        <v>1.710328010717204E+49</v>
      </c>
      <c r="M65" s="5">
        <f t="shared" si="9"/>
        <v>1.0015615905339463</v>
      </c>
    </row>
    <row r="66" spans="1:13" x14ac:dyDescent="0.25">
      <c r="A66">
        <v>764</v>
      </c>
      <c r="E66">
        <f t="shared" si="2"/>
        <v>1.6614840332544163E+302</v>
      </c>
      <c r="G66" s="2">
        <f t="shared" si="5"/>
        <v>783263.85669703339</v>
      </c>
      <c r="L66" s="3">
        <f t="shared" si="8"/>
        <v>1.3013803917273963E+308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topLeftCell="A11" workbookViewId="0">
      <selection activeCell="G1" sqref="G1"/>
    </sheetView>
  </sheetViews>
  <sheetFormatPr defaultRowHeight="15" x14ac:dyDescent="0.25"/>
  <cols>
    <col min="2" max="3" width="22.28515625" customWidth="1"/>
    <col min="5" max="5" width="13.42578125" bestFit="1" customWidth="1"/>
    <col min="6" max="6" width="15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G1">
        <f>SUM(G11:G65)</f>
        <v>26.339242528188411</v>
      </c>
      <c r="J1">
        <v>1.1953633002717099E-3</v>
      </c>
      <c r="K1">
        <v>0.91965669424865049</v>
      </c>
      <c r="L1" s="3"/>
      <c r="M1" s="3"/>
      <c r="N1" s="3"/>
      <c r="O1" s="3"/>
      <c r="P1" s="3"/>
      <c r="Q1" s="3"/>
      <c r="R1" s="3"/>
    </row>
    <row r="2" spans="1:18" x14ac:dyDescent="0.25">
      <c r="A2">
        <v>4</v>
      </c>
      <c r="B2">
        <v>1</v>
      </c>
      <c r="C2">
        <f>0.0000000001</f>
        <v>1E-10</v>
      </c>
      <c r="D2">
        <f>$J$1*EXP($K$1*A2)</f>
        <v>4.7326809555314278E-2</v>
      </c>
      <c r="E2" s="2"/>
    </row>
    <row r="3" spans="1:18" x14ac:dyDescent="0.25">
      <c r="A3">
        <v>6</v>
      </c>
      <c r="B3">
        <v>2</v>
      </c>
      <c r="C3">
        <f t="shared" ref="C3:C65" si="0">B3-1</f>
        <v>1</v>
      </c>
      <c r="D3">
        <f t="shared" ref="D3:D65" si="1">$J$1*EXP($K$1*A3)</f>
        <v>0.2977905305231458</v>
      </c>
      <c r="E3" s="2">
        <f>C3/D3</f>
        <v>3.3580651414376486</v>
      </c>
      <c r="F3" s="4">
        <f t="shared" ref="F3:F65" si="2">1-E3</f>
        <v>-2.3580651414376486</v>
      </c>
      <c r="G3">
        <f>F3^2^0.5</f>
        <v>2.3580651414376486</v>
      </c>
    </row>
    <row r="4" spans="1:18" x14ac:dyDescent="0.25">
      <c r="A4">
        <v>8</v>
      </c>
      <c r="B4">
        <v>7</v>
      </c>
      <c r="C4">
        <f t="shared" si="0"/>
        <v>6</v>
      </c>
      <c r="D4">
        <f t="shared" si="1"/>
        <v>1.8737624805578914</v>
      </c>
      <c r="E4" s="2">
        <f t="shared" ref="E4:E65" si="3">C4/D4</f>
        <v>3.2021134280656365</v>
      </c>
      <c r="F4" s="4">
        <f t="shared" si="2"/>
        <v>-2.2021134280656365</v>
      </c>
      <c r="G4">
        <f t="shared" ref="G4:G65" si="4">F4^2^0.5</f>
        <v>2.2021134280656365</v>
      </c>
    </row>
    <row r="5" spans="1:18" x14ac:dyDescent="0.25">
      <c r="A5">
        <v>10</v>
      </c>
      <c r="B5">
        <v>28</v>
      </c>
      <c r="C5">
        <f t="shared" si="0"/>
        <v>27</v>
      </c>
      <c r="D5">
        <f t="shared" si="1"/>
        <v>11.790119139713791</v>
      </c>
      <c r="E5" s="2">
        <f t="shared" si="3"/>
        <v>2.2900531945477383</v>
      </c>
      <c r="F5" s="4">
        <f t="shared" si="2"/>
        <v>-1.2900531945477383</v>
      </c>
      <c r="G5">
        <f t="shared" si="4"/>
        <v>1.2900531945477383</v>
      </c>
    </row>
    <row r="6" spans="1:18" x14ac:dyDescent="0.25">
      <c r="A6">
        <v>12</v>
      </c>
      <c r="B6">
        <v>124</v>
      </c>
      <c r="C6">
        <f t="shared" si="0"/>
        <v>123</v>
      </c>
      <c r="D6">
        <f t="shared" si="1"/>
        <v>74.185981825859614</v>
      </c>
      <c r="E6" s="2">
        <f t="shared" si="3"/>
        <v>1.6579951760795446</v>
      </c>
      <c r="F6" s="4">
        <f t="shared" si="2"/>
        <v>-0.65799517607954461</v>
      </c>
      <c r="G6">
        <f t="shared" si="4"/>
        <v>0.65799517607954461</v>
      </c>
    </row>
    <row r="7" spans="1:18" x14ac:dyDescent="0.25">
      <c r="A7">
        <v>14</v>
      </c>
      <c r="B7">
        <v>588</v>
      </c>
      <c r="C7">
        <f t="shared" si="0"/>
        <v>587</v>
      </c>
      <c r="D7">
        <f t="shared" si="1"/>
        <v>466.79425663550785</v>
      </c>
      <c r="E7" s="2">
        <f t="shared" si="3"/>
        <v>1.2575133298144963</v>
      </c>
      <c r="F7" s="4">
        <f t="shared" si="2"/>
        <v>-0.25751332981449626</v>
      </c>
      <c r="G7">
        <f t="shared" si="4"/>
        <v>0.25751332981449626</v>
      </c>
    </row>
    <row r="8" spans="1:18" x14ac:dyDescent="0.25">
      <c r="A8">
        <v>16</v>
      </c>
      <c r="B8">
        <v>2938</v>
      </c>
      <c r="C8">
        <f t="shared" si="0"/>
        <v>2937</v>
      </c>
      <c r="D8">
        <f t="shared" si="1"/>
        <v>2937.1705093743503</v>
      </c>
      <c r="E8" s="2">
        <f t="shared" si="3"/>
        <v>0.9999419477439917</v>
      </c>
      <c r="F8" s="4">
        <f t="shared" si="2"/>
        <v>5.8052256008300773E-5</v>
      </c>
      <c r="G8">
        <f t="shared" si="4"/>
        <v>5.8052256008300773E-5</v>
      </c>
    </row>
    <row r="9" spans="1:18" x14ac:dyDescent="0.25">
      <c r="A9">
        <v>18</v>
      </c>
      <c r="B9" s="1">
        <v>15268</v>
      </c>
      <c r="C9">
        <f t="shared" si="0"/>
        <v>15267</v>
      </c>
      <c r="D9">
        <f t="shared" si="1"/>
        <v>18481.312652213444</v>
      </c>
      <c r="E9" s="2">
        <f t="shared" si="3"/>
        <v>0.82607768654200664</v>
      </c>
      <c r="F9" s="4">
        <f t="shared" si="2"/>
        <v>0.17392231345799336</v>
      </c>
      <c r="G9">
        <f t="shared" si="4"/>
        <v>0.17392231345799336</v>
      </c>
    </row>
    <row r="10" spans="1:18" x14ac:dyDescent="0.25">
      <c r="A10">
        <v>20</v>
      </c>
      <c r="B10" s="1">
        <v>81826</v>
      </c>
      <c r="C10">
        <f t="shared" si="0"/>
        <v>81825</v>
      </c>
      <c r="D10">
        <f t="shared" si="1"/>
        <v>116288.41984445129</v>
      </c>
      <c r="E10" s="2">
        <f t="shared" si="3"/>
        <v>0.70363841996864396</v>
      </c>
      <c r="F10" s="4">
        <f t="shared" si="2"/>
        <v>0.29636158003135604</v>
      </c>
      <c r="G10">
        <f t="shared" si="4"/>
        <v>0.29636158003135604</v>
      </c>
    </row>
    <row r="11" spans="1:18" x14ac:dyDescent="0.25">
      <c r="A11">
        <v>22</v>
      </c>
      <c r="B11" s="1">
        <v>449572</v>
      </c>
      <c r="C11">
        <f t="shared" si="0"/>
        <v>449571</v>
      </c>
      <c r="D11">
        <f t="shared" si="1"/>
        <v>731711.91053356929</v>
      </c>
      <c r="E11" s="2">
        <f t="shared" si="3"/>
        <v>0.61440984290138145</v>
      </c>
      <c r="F11" s="4">
        <f t="shared" si="2"/>
        <v>0.38559015709861855</v>
      </c>
      <c r="G11">
        <f t="shared" si="4"/>
        <v>0.38559015709861855</v>
      </c>
    </row>
    <row r="12" spans="1:18" x14ac:dyDescent="0.25">
      <c r="A12">
        <v>24</v>
      </c>
      <c r="B12" s="1">
        <v>2521270</v>
      </c>
      <c r="C12">
        <f t="shared" si="0"/>
        <v>2521269</v>
      </c>
      <c r="D12">
        <f t="shared" si="1"/>
        <v>4604089.7342387848</v>
      </c>
      <c r="E12" s="2">
        <f t="shared" si="3"/>
        <v>0.54761508691942407</v>
      </c>
      <c r="F12" s="4">
        <f t="shared" si="2"/>
        <v>0.45238491308057593</v>
      </c>
      <c r="G12">
        <f t="shared" si="4"/>
        <v>0.45238491308057593</v>
      </c>
    </row>
    <row r="13" spans="1:18" x14ac:dyDescent="0.25">
      <c r="A13">
        <v>26</v>
      </c>
      <c r="B13" s="1">
        <v>14385376</v>
      </c>
      <c r="C13">
        <f t="shared" si="0"/>
        <v>14385375</v>
      </c>
      <c r="D13">
        <f t="shared" si="1"/>
        <v>28969929.25189016</v>
      </c>
      <c r="E13" s="2">
        <f t="shared" si="3"/>
        <v>0.49656231035018555</v>
      </c>
      <c r="F13" s="4">
        <f t="shared" si="2"/>
        <v>0.5034376896498145</v>
      </c>
      <c r="G13">
        <f t="shared" si="4"/>
        <v>0.5034376896498145</v>
      </c>
    </row>
    <row r="14" spans="1:18" x14ac:dyDescent="0.25">
      <c r="A14">
        <v>28</v>
      </c>
      <c r="B14" s="1">
        <v>83290424</v>
      </c>
      <c r="C14">
        <f t="shared" si="0"/>
        <v>83290423</v>
      </c>
      <c r="D14">
        <f t="shared" si="1"/>
        <v>182285065.95306024</v>
      </c>
      <c r="E14" s="2">
        <f t="shared" si="3"/>
        <v>0.45692400836307623</v>
      </c>
      <c r="F14" s="4">
        <f t="shared" si="2"/>
        <v>0.54307599163692377</v>
      </c>
      <c r="G14">
        <f t="shared" si="4"/>
        <v>0.54307599163692377</v>
      </c>
    </row>
    <row r="15" spans="1:18" x14ac:dyDescent="0.25">
      <c r="A15">
        <v>30</v>
      </c>
      <c r="B15" s="1">
        <v>488384528</v>
      </c>
      <c r="C15">
        <f t="shared" si="0"/>
        <v>488384527</v>
      </c>
      <c r="D15">
        <f t="shared" si="1"/>
        <v>1146977094.0964043</v>
      </c>
      <c r="E15" s="2">
        <f t="shared" si="3"/>
        <v>0.42580146501073096</v>
      </c>
      <c r="F15" s="4">
        <f t="shared" si="2"/>
        <v>0.57419853498926909</v>
      </c>
      <c r="G15">
        <f t="shared" si="4"/>
        <v>0.57419853498926909</v>
      </c>
    </row>
    <row r="16" spans="1:18" x14ac:dyDescent="0.25">
      <c r="A16">
        <v>32</v>
      </c>
      <c r="B16" s="1">
        <v>2895432660</v>
      </c>
      <c r="C16">
        <f t="shared" si="0"/>
        <v>2895432659</v>
      </c>
      <c r="D16">
        <f t="shared" si="1"/>
        <v>7217028161.3777523</v>
      </c>
      <c r="E16" s="2">
        <f t="shared" si="3"/>
        <v>0.40119459066198976</v>
      </c>
      <c r="F16" s="4">
        <f t="shared" si="2"/>
        <v>0.59880540933801019</v>
      </c>
      <c r="G16">
        <f t="shared" si="4"/>
        <v>0.59880540933801019</v>
      </c>
    </row>
    <row r="17" spans="1:7" x14ac:dyDescent="0.25">
      <c r="A17">
        <v>34</v>
      </c>
      <c r="B17" s="1">
        <v>17332874364</v>
      </c>
      <c r="C17">
        <f t="shared" si="0"/>
        <v>17332874363</v>
      </c>
      <c r="D17">
        <f t="shared" si="1"/>
        <v>45411103456.38839</v>
      </c>
      <c r="E17" s="2">
        <f t="shared" si="3"/>
        <v>0.3816880243759333</v>
      </c>
      <c r="F17" s="4">
        <f t="shared" si="2"/>
        <v>0.6183119756240667</v>
      </c>
      <c r="G17">
        <f t="shared" si="4"/>
        <v>0.6183119756240667</v>
      </c>
    </row>
    <row r="18" spans="1:7" x14ac:dyDescent="0.25">
      <c r="A18">
        <v>36</v>
      </c>
      <c r="B18" s="1">
        <v>104653427012</v>
      </c>
      <c r="C18">
        <f t="shared" si="0"/>
        <v>104653427011</v>
      </c>
      <c r="D18">
        <f t="shared" si="1"/>
        <v>285736493057.15448</v>
      </c>
      <c r="E18" s="2">
        <f t="shared" si="3"/>
        <v>0.36625852683810561</v>
      </c>
      <c r="F18" s="4">
        <f t="shared" si="2"/>
        <v>0.63374147316189444</v>
      </c>
      <c r="G18">
        <f t="shared" si="4"/>
        <v>0.63374147316189444</v>
      </c>
    </row>
    <row r="19" spans="1:7" x14ac:dyDescent="0.25">
      <c r="A19">
        <v>38</v>
      </c>
      <c r="B19" s="1">
        <v>636737003384</v>
      </c>
      <c r="C19">
        <f t="shared" si="0"/>
        <v>636737003383</v>
      </c>
      <c r="D19">
        <f t="shared" si="1"/>
        <v>1797915867492.8826</v>
      </c>
      <c r="E19" s="2">
        <f t="shared" si="3"/>
        <v>0.35415283601167763</v>
      </c>
      <c r="F19" s="4">
        <f t="shared" si="2"/>
        <v>0.64584716398832231</v>
      </c>
      <c r="G19">
        <f t="shared" si="4"/>
        <v>0.64584716398832231</v>
      </c>
    </row>
    <row r="20" spans="1:7" x14ac:dyDescent="0.25">
      <c r="A20">
        <v>40</v>
      </c>
      <c r="B20" s="1">
        <v>3900770002646</v>
      </c>
      <c r="C20">
        <f t="shared" si="0"/>
        <v>3900770002645</v>
      </c>
      <c r="D20">
        <f t="shared" si="1"/>
        <v>11312875831845.893</v>
      </c>
      <c r="E20" s="2">
        <f t="shared" si="3"/>
        <v>0.34480799229354941</v>
      </c>
      <c r="F20" s="4">
        <f t="shared" si="2"/>
        <v>0.65519200770645059</v>
      </c>
      <c r="G20">
        <f t="shared" si="4"/>
        <v>0.65519200770645059</v>
      </c>
    </row>
    <row r="21" spans="1:7" x14ac:dyDescent="0.25">
      <c r="A21">
        <v>42</v>
      </c>
      <c r="B21" s="1">
        <v>24045500114388</v>
      </c>
      <c r="C21">
        <f t="shared" si="0"/>
        <v>24045500114387</v>
      </c>
      <c r="D21">
        <f t="shared" si="1"/>
        <v>71183063624231.922</v>
      </c>
      <c r="E21" s="2">
        <f t="shared" si="3"/>
        <v>0.33779805040874222</v>
      </c>
      <c r="F21" s="4">
        <f>1-E21</f>
        <v>0.66220194959125778</v>
      </c>
      <c r="G21">
        <f t="shared" si="4"/>
        <v>0.66220194959125778</v>
      </c>
    </row>
    <row r="22" spans="1:7" x14ac:dyDescent="0.25">
      <c r="A22">
        <v>44</v>
      </c>
      <c r="B22" s="1">
        <v>149059814328236</v>
      </c>
      <c r="C22">
        <f t="shared" si="0"/>
        <v>149059814328235</v>
      </c>
      <c r="D22">
        <f t="shared" si="1"/>
        <v>447899245271280.56</v>
      </c>
      <c r="E22" s="2">
        <f t="shared" si="3"/>
        <v>0.33279764568023212</v>
      </c>
      <c r="F22" s="4">
        <f t="shared" si="2"/>
        <v>0.66720235431976782</v>
      </c>
      <c r="G22">
        <f t="shared" si="4"/>
        <v>0.66720235431976782</v>
      </c>
    </row>
    <row r="23" spans="1:7" x14ac:dyDescent="0.25">
      <c r="A23">
        <v>46</v>
      </c>
      <c r="B23" s="1">
        <v>928782423033008</v>
      </c>
      <c r="C23">
        <f t="shared" si="0"/>
        <v>928782423033007</v>
      </c>
      <c r="D23">
        <f t="shared" si="1"/>
        <v>2818279007680844.5</v>
      </c>
      <c r="E23" s="2">
        <f t="shared" si="3"/>
        <v>0.32955659127493553</v>
      </c>
      <c r="F23" s="4">
        <f t="shared" si="2"/>
        <v>0.67044340872506447</v>
      </c>
      <c r="G23">
        <f t="shared" si="4"/>
        <v>0.67044340872506447</v>
      </c>
    </row>
    <row r="24" spans="1:7" x14ac:dyDescent="0.25">
      <c r="A24">
        <v>48</v>
      </c>
      <c r="B24" s="1">
        <v>5814401613289290</v>
      </c>
      <c r="C24">
        <f t="shared" si="0"/>
        <v>5814401613289289</v>
      </c>
      <c r="D24">
        <f t="shared" si="1"/>
        <v>1.7733221587198358E+16</v>
      </c>
      <c r="E24" s="2">
        <f t="shared" si="3"/>
        <v>0.32788185636199996</v>
      </c>
      <c r="F24" s="4">
        <f t="shared" si="2"/>
        <v>0.67211814363800004</v>
      </c>
      <c r="G24">
        <f t="shared" si="4"/>
        <v>0.67211814363800004</v>
      </c>
    </row>
    <row r="25" spans="1:7" x14ac:dyDescent="0.25">
      <c r="A25">
        <v>50</v>
      </c>
      <c r="B25" s="1">
        <v>3.6556766640745904E+16</v>
      </c>
      <c r="C25">
        <f t="shared" si="0"/>
        <v>3.6556766640745904E+16</v>
      </c>
      <c r="D25">
        <f t="shared" si="1"/>
        <v>1.1158126892463078E+17</v>
      </c>
      <c r="E25" s="2">
        <f t="shared" si="3"/>
        <v>0.32762458245065051</v>
      </c>
      <c r="F25" s="4">
        <f t="shared" si="2"/>
        <v>0.67237541754934949</v>
      </c>
      <c r="G25">
        <f t="shared" si="4"/>
        <v>0.67237541754934949</v>
      </c>
    </row>
    <row r="26" spans="1:7" x14ac:dyDescent="0.25">
      <c r="A26">
        <v>52</v>
      </c>
      <c r="B26" s="1">
        <v>2.3075749273744899E+17</v>
      </c>
      <c r="C26">
        <f t="shared" si="0"/>
        <v>2.3075749273744899E+17</v>
      </c>
      <c r="D26">
        <f t="shared" si="1"/>
        <v>7.0209349799241421E+17</v>
      </c>
      <c r="E26" s="2">
        <f t="shared" si="3"/>
        <v>0.32867060213103161</v>
      </c>
      <c r="F26" s="4">
        <f t="shared" si="2"/>
        <v>0.67132939786896839</v>
      </c>
      <c r="G26">
        <f t="shared" si="4"/>
        <v>0.67132939786896839</v>
      </c>
    </row>
    <row r="27" spans="1:7" x14ac:dyDescent="0.25">
      <c r="A27">
        <v>54</v>
      </c>
      <c r="B27" s="1">
        <v>1.46197266285087E+18</v>
      </c>
      <c r="C27">
        <f t="shared" si="0"/>
        <v>1.46197266285087E+18</v>
      </c>
      <c r="D27">
        <f t="shared" si="1"/>
        <v>4.417724271052949E+18</v>
      </c>
      <c r="E27" s="2">
        <f t="shared" si="3"/>
        <v>0.33093343385652585</v>
      </c>
      <c r="F27" s="4">
        <f t="shared" si="2"/>
        <v>0.66906656614347415</v>
      </c>
      <c r="G27">
        <f t="shared" si="4"/>
        <v>0.66906656614347415</v>
      </c>
    </row>
    <row r="28" spans="1:7" x14ac:dyDescent="0.25">
      <c r="A28">
        <v>56</v>
      </c>
      <c r="B28" s="1">
        <v>9.2939934287919002E+18</v>
      </c>
      <c r="C28">
        <f t="shared" si="0"/>
        <v>9.2939934287919002E+18</v>
      </c>
      <c r="D28">
        <f t="shared" si="1"/>
        <v>2.7797277415124521E+19</v>
      </c>
      <c r="E28" s="2">
        <f t="shared" si="3"/>
        <v>0.33434905476516313</v>
      </c>
      <c r="F28" s="4">
        <f t="shared" si="2"/>
        <v>0.66565094523483692</v>
      </c>
      <c r="G28">
        <f t="shared" si="4"/>
        <v>0.66565094523483692</v>
      </c>
    </row>
    <row r="29" spans="1:7" x14ac:dyDescent="0.25">
      <c r="A29">
        <v>58</v>
      </c>
      <c r="B29" s="1">
        <v>5.9270905595010597E+19</v>
      </c>
      <c r="C29">
        <f t="shared" si="0"/>
        <v>5.9270905595010597E+19</v>
      </c>
      <c r="D29">
        <f t="shared" si="1"/>
        <v>1.7490648675301419E+20</v>
      </c>
      <c r="E29" s="2">
        <f t="shared" si="3"/>
        <v>0.33887196921808377</v>
      </c>
      <c r="F29" s="4">
        <f t="shared" si="2"/>
        <v>0.66112803078191629</v>
      </c>
      <c r="G29">
        <f t="shared" si="4"/>
        <v>0.66112803078191629</v>
      </c>
    </row>
    <row r="30" spans="1:7" x14ac:dyDescent="0.25">
      <c r="A30">
        <v>60</v>
      </c>
      <c r="B30" s="1">
        <v>3.7910873779328903E+20</v>
      </c>
      <c r="C30">
        <f t="shared" si="0"/>
        <v>3.7910873779328903E+20</v>
      </c>
      <c r="D30">
        <f t="shared" si="1"/>
        <v>1.1005494765338718E+21</v>
      </c>
      <c r="E30" s="2">
        <f t="shared" si="3"/>
        <v>0.34447223489422207</v>
      </c>
      <c r="F30" s="4">
        <f t="shared" si="2"/>
        <v>0.65552776510577793</v>
      </c>
      <c r="G30">
        <f t="shared" si="4"/>
        <v>0.65552776510577793</v>
      </c>
    </row>
    <row r="31" spans="1:7" x14ac:dyDescent="0.25">
      <c r="A31">
        <v>62</v>
      </c>
      <c r="B31" s="1">
        <v>2.4315607740796198E+21</v>
      </c>
      <c r="C31">
        <f t="shared" si="0"/>
        <v>2.4315607740796198E+21</v>
      </c>
      <c r="D31">
        <f t="shared" si="1"/>
        <v>6.9248955415206455E+21</v>
      </c>
      <c r="E31" s="2">
        <f t="shared" si="3"/>
        <v>0.35113320619789029</v>
      </c>
      <c r="F31" s="4">
        <f t="shared" si="2"/>
        <v>0.64886679380210976</v>
      </c>
      <c r="G31">
        <f t="shared" si="4"/>
        <v>0.64886679380210976</v>
      </c>
    </row>
    <row r="32" spans="1:7" x14ac:dyDescent="0.25">
      <c r="A32">
        <v>64</v>
      </c>
      <c r="B32" s="1">
        <v>1.56361424104566E+22</v>
      </c>
      <c r="C32">
        <f t="shared" si="0"/>
        <v>1.56361424104566E+22</v>
      </c>
      <c r="D32">
        <f t="shared" si="1"/>
        <v>4.3572941774505153E+22</v>
      </c>
      <c r="E32" s="2">
        <f t="shared" si="3"/>
        <v>0.35884982224462569</v>
      </c>
      <c r="F32" s="4">
        <f t="shared" si="2"/>
        <v>0.64115017775537431</v>
      </c>
      <c r="G32">
        <f t="shared" si="4"/>
        <v>0.64115017775537431</v>
      </c>
    </row>
    <row r="33" spans="1:7" x14ac:dyDescent="0.25">
      <c r="A33">
        <v>66</v>
      </c>
      <c r="B33" s="1">
        <v>1.0079252102645599E+23</v>
      </c>
      <c r="C33">
        <f t="shared" si="0"/>
        <v>1.0079252102645599E+23</v>
      </c>
      <c r="D33">
        <f t="shared" si="1"/>
        <v>2.7417038184918243E+23</v>
      </c>
      <c r="E33" s="2">
        <f t="shared" si="3"/>
        <v>0.36762731388651837</v>
      </c>
      <c r="F33" s="4">
        <f t="shared" si="2"/>
        <v>0.63237268611348163</v>
      </c>
      <c r="G33">
        <f t="shared" si="4"/>
        <v>0.63237268611348163</v>
      </c>
    </row>
    <row r="34" spans="1:7" x14ac:dyDescent="0.25">
      <c r="A34">
        <v>68</v>
      </c>
      <c r="B34" s="1">
        <v>6.5120602772760698E+23</v>
      </c>
      <c r="C34">
        <f t="shared" si="0"/>
        <v>6.5120602772760698E+23</v>
      </c>
      <c r="D34">
        <f t="shared" si="1"/>
        <v>1.7251393920643808E+24</v>
      </c>
      <c r="E34" s="2">
        <f t="shared" si="3"/>
        <v>0.37748023766841476</v>
      </c>
      <c r="F34" s="4">
        <f t="shared" si="2"/>
        <v>0.62251976233158524</v>
      </c>
      <c r="G34">
        <f t="shared" si="4"/>
        <v>0.62251976233158524</v>
      </c>
    </row>
    <row r="35" spans="1:7" x14ac:dyDescent="0.25">
      <c r="A35">
        <v>70</v>
      </c>
      <c r="B35" s="1">
        <v>4.2164076184704202E+24</v>
      </c>
      <c r="C35">
        <f t="shared" si="0"/>
        <v>4.2164076184704202E+24</v>
      </c>
      <c r="D35">
        <f t="shared" si="1"/>
        <v>1.0854950494577338E+25</v>
      </c>
      <c r="E35" s="2">
        <f t="shared" si="3"/>
        <v>0.3884317685812344</v>
      </c>
      <c r="F35" s="4">
        <f t="shared" si="2"/>
        <v>0.6115682314187656</v>
      </c>
      <c r="G35">
        <f t="shared" si="4"/>
        <v>0.6115682314187656</v>
      </c>
    </row>
    <row r="36" spans="1:7" x14ac:dyDescent="0.25">
      <c r="A36">
        <v>72</v>
      </c>
      <c r="B36" s="1">
        <v>2.73557318016397E+25</v>
      </c>
      <c r="C36">
        <f t="shared" si="0"/>
        <v>2.73557318016397E+25</v>
      </c>
      <c r="D36">
        <f t="shared" si="1"/>
        <v>6.8301698275363668E+25</v>
      </c>
      <c r="E36" s="2">
        <f t="shared" si="3"/>
        <v>0.40051320087756698</v>
      </c>
      <c r="F36" s="4">
        <f t="shared" si="2"/>
        <v>0.59948679912243308</v>
      </c>
      <c r="G36">
        <f t="shared" si="4"/>
        <v>0.59948679912243308</v>
      </c>
    </row>
    <row r="37" spans="1:7" x14ac:dyDescent="0.25">
      <c r="A37">
        <v>74</v>
      </c>
      <c r="B37" s="1">
        <v>1.77822806050324E+26</v>
      </c>
      <c r="C37">
        <f t="shared" si="0"/>
        <v>1.77822806050324E+26</v>
      </c>
      <c r="D37">
        <f t="shared" si="1"/>
        <v>4.2976907076907529E+26</v>
      </c>
      <c r="E37" s="2">
        <f t="shared" si="3"/>
        <v>0.41376361898753816</v>
      </c>
      <c r="F37" s="4">
        <f t="shared" si="2"/>
        <v>0.58623638101246178</v>
      </c>
      <c r="G37">
        <f t="shared" si="4"/>
        <v>0.58623638101246178</v>
      </c>
    </row>
    <row r="38" spans="1:7" x14ac:dyDescent="0.25">
      <c r="A38">
        <v>76</v>
      </c>
      <c r="B38" s="1">
        <v>1.15801879267619E+27</v>
      </c>
      <c r="C38">
        <f t="shared" si="0"/>
        <v>1.15801879267619E+27</v>
      </c>
      <c r="D38">
        <f t="shared" si="1"/>
        <v>2.7042000250868723E+27</v>
      </c>
      <c r="E38" s="2">
        <f t="shared" si="3"/>
        <v>0.42822971005593002</v>
      </c>
      <c r="F38" s="4">
        <f t="shared" si="2"/>
        <v>0.57177028994406998</v>
      </c>
      <c r="G38">
        <f t="shared" si="4"/>
        <v>0.57177028994406998</v>
      </c>
    </row>
    <row r="39" spans="1:7" x14ac:dyDescent="0.25">
      <c r="A39">
        <v>78</v>
      </c>
      <c r="B39" s="1">
        <v>7.5542592146948899E+27</v>
      </c>
      <c r="C39">
        <f t="shared" si="0"/>
        <v>7.5542592146948899E+27</v>
      </c>
      <c r="D39">
        <f t="shared" si="1"/>
        <v>1.7015411934120126E+28</v>
      </c>
      <c r="E39" s="2">
        <f t="shared" si="3"/>
        <v>0.44396569674265274</v>
      </c>
      <c r="F39" s="4">
        <f t="shared" si="2"/>
        <v>0.55603430325734726</v>
      </c>
      <c r="G39">
        <f t="shared" si="4"/>
        <v>0.55603430325734726</v>
      </c>
    </row>
    <row r="40" spans="1:7" x14ac:dyDescent="0.25">
      <c r="A40">
        <v>80</v>
      </c>
      <c r="B40" s="1">
        <v>4.9360379260931598E+28</v>
      </c>
      <c r="C40">
        <f t="shared" si="0"/>
        <v>4.9360379260931598E+28</v>
      </c>
      <c r="D40">
        <f t="shared" si="1"/>
        <v>1.0706465520371283E+29</v>
      </c>
      <c r="E40" s="2">
        <f t="shared" si="3"/>
        <v>0.46103337433827424</v>
      </c>
      <c r="F40" s="4">
        <f t="shared" si="2"/>
        <v>0.53896662566172582</v>
      </c>
      <c r="G40">
        <f t="shared" si="4"/>
        <v>0.53896662566172582</v>
      </c>
    </row>
    <row r="41" spans="1:7" x14ac:dyDescent="0.25">
      <c r="A41">
        <v>82</v>
      </c>
      <c r="B41" s="1">
        <v>3.2302818595118697E+29</v>
      </c>
      <c r="C41">
        <f t="shared" si="0"/>
        <v>3.2302818595118697E+29</v>
      </c>
      <c r="D41">
        <f t="shared" si="1"/>
        <v>6.7367398675221467E+29</v>
      </c>
      <c r="E41" s="2">
        <f t="shared" si="3"/>
        <v>0.47950224040638306</v>
      </c>
      <c r="F41" s="4">
        <f t="shared" si="2"/>
        <v>0.52049775959361688</v>
      </c>
      <c r="G41">
        <f t="shared" si="4"/>
        <v>0.52049775959361688</v>
      </c>
    </row>
    <row r="42" spans="1:7" x14ac:dyDescent="0.25">
      <c r="A42">
        <v>84</v>
      </c>
      <c r="B42" s="1">
        <v>2.1171186447444199E+30</v>
      </c>
      <c r="C42">
        <f t="shared" si="0"/>
        <v>2.1171186447444199E+30</v>
      </c>
      <c r="D42">
        <f t="shared" si="1"/>
        <v>4.2389025543779851E+30</v>
      </c>
      <c r="E42" s="2">
        <f t="shared" si="3"/>
        <v>0.49944970840573738</v>
      </c>
      <c r="F42" s="4">
        <f t="shared" si="2"/>
        <v>0.50055029159426256</v>
      </c>
      <c r="G42">
        <f t="shared" si="4"/>
        <v>0.50055029159426256</v>
      </c>
    </row>
    <row r="43" spans="1:7" x14ac:dyDescent="0.25">
      <c r="A43">
        <v>86</v>
      </c>
      <c r="B43" s="1">
        <v>1.38951306126928E+31</v>
      </c>
      <c r="C43">
        <f t="shared" si="0"/>
        <v>1.38951306126928E+31</v>
      </c>
      <c r="D43">
        <f t="shared" si="1"/>
        <v>2.6672092464394674E+31</v>
      </c>
      <c r="E43" s="2">
        <f t="shared" si="3"/>
        <v>0.52096139930685226</v>
      </c>
      <c r="F43" s="4">
        <f t="shared" si="2"/>
        <v>0.47903860069314774</v>
      </c>
      <c r="G43">
        <f t="shared" si="4"/>
        <v>0.47903860069314774</v>
      </c>
    </row>
    <row r="44" spans="1:7" x14ac:dyDescent="0.25">
      <c r="A44">
        <v>88</v>
      </c>
      <c r="B44" s="1">
        <v>9.1319729650588794E+31</v>
      </c>
      <c r="C44">
        <f t="shared" si="0"/>
        <v>9.1319729650588794E+31</v>
      </c>
      <c r="D44">
        <f t="shared" si="1"/>
        <v>1.6782657947502872E+32</v>
      </c>
      <c r="E44" s="2">
        <f t="shared" si="3"/>
        <v>0.54413150727520165</v>
      </c>
      <c r="F44" s="4">
        <f t="shared" si="2"/>
        <v>0.45586849272479835</v>
      </c>
      <c r="G44">
        <f t="shared" si="4"/>
        <v>0.45586849272479835</v>
      </c>
    </row>
    <row r="45" spans="1:7" x14ac:dyDescent="0.25">
      <c r="A45">
        <v>90</v>
      </c>
      <c r="B45" s="1">
        <v>6.0093144275755501E+32</v>
      </c>
      <c r="C45">
        <f t="shared" si="0"/>
        <v>6.0093144275755501E+32</v>
      </c>
      <c r="D45">
        <f t="shared" si="1"/>
        <v>1.0560011673582565E+33</v>
      </c>
      <c r="E45" s="2">
        <f t="shared" si="3"/>
        <v>0.569063237175082</v>
      </c>
      <c r="F45" s="4">
        <f t="shared" si="2"/>
        <v>0.430936762824918</v>
      </c>
      <c r="G45">
        <f t="shared" si="4"/>
        <v>0.430936762824918</v>
      </c>
    </row>
    <row r="46" spans="1:7" x14ac:dyDescent="0.25">
      <c r="A46">
        <v>92</v>
      </c>
      <c r="B46" s="1">
        <v>3.9593060494397603E+33</v>
      </c>
      <c r="C46">
        <f t="shared" si="0"/>
        <v>3.9593060494397603E+33</v>
      </c>
      <c r="D46">
        <f t="shared" si="1"/>
        <v>6.6445879368465844E+33</v>
      </c>
      <c r="E46" s="2">
        <f t="shared" si="3"/>
        <v>0.59586931305160573</v>
      </c>
      <c r="F46" s="4">
        <f t="shared" si="2"/>
        <v>0.40413068694839427</v>
      </c>
      <c r="G46">
        <f t="shared" si="4"/>
        <v>0.40413068694839427</v>
      </c>
    </row>
    <row r="47" spans="1:7" x14ac:dyDescent="0.25">
      <c r="A47">
        <v>94</v>
      </c>
      <c r="B47" s="1">
        <v>2.6117050944268502E+34</v>
      </c>
      <c r="C47">
        <f t="shared" si="0"/>
        <v>2.6117050944268502E+34</v>
      </c>
      <c r="D47">
        <f t="shared" si="1"/>
        <v>4.1809185647906325E+34</v>
      </c>
      <c r="E47" s="2">
        <f t="shared" si="3"/>
        <v>0.624672557944844</v>
      </c>
      <c r="F47" s="4">
        <f t="shared" si="2"/>
        <v>0.375327442055156</v>
      </c>
      <c r="G47">
        <f t="shared" si="4"/>
        <v>0.375327442055156</v>
      </c>
    </row>
    <row r="48" spans="1:7" x14ac:dyDescent="0.25">
      <c r="A48">
        <v>96</v>
      </c>
      <c r="B48" s="1">
        <v>1.72472018113289E+35</v>
      </c>
      <c r="C48">
        <f t="shared" si="0"/>
        <v>1.72472018113289E+35</v>
      </c>
      <c r="D48">
        <f t="shared" si="1"/>
        <v>2.6307244650157694E+35</v>
      </c>
      <c r="E48" s="2">
        <f t="shared" si="3"/>
        <v>0.65560654643569882</v>
      </c>
      <c r="F48" s="4">
        <f t="shared" si="2"/>
        <v>0.34439345356430118</v>
      </c>
      <c r="G48">
        <f t="shared" si="4"/>
        <v>0.34439345356430118</v>
      </c>
    </row>
    <row r="49" spans="1:7" x14ac:dyDescent="0.25">
      <c r="A49">
        <v>98</v>
      </c>
      <c r="B49" s="1">
        <v>1.14020372293803E+36</v>
      </c>
      <c r="C49">
        <f t="shared" si="0"/>
        <v>1.14020372293803E+36</v>
      </c>
      <c r="D49">
        <f t="shared" si="1"/>
        <v>1.6553087804950044E+36</v>
      </c>
      <c r="E49" s="2">
        <f t="shared" si="3"/>
        <v>0.68881633225981131</v>
      </c>
      <c r="F49" s="4">
        <f t="shared" si="2"/>
        <v>0.31118366774018869</v>
      </c>
      <c r="G49">
        <f t="shared" si="4"/>
        <v>0.31118366774018869</v>
      </c>
    </row>
    <row r="50" spans="1:7" x14ac:dyDescent="0.25">
      <c r="A50">
        <v>100</v>
      </c>
      <c r="B50" s="1">
        <v>7.5456496774485004E+36</v>
      </c>
      <c r="C50">
        <f t="shared" si="0"/>
        <v>7.5456496774485004E+36</v>
      </c>
      <c r="D50">
        <f t="shared" si="1"/>
        <v>1.0415561170399629E+37</v>
      </c>
      <c r="E50" s="2">
        <f t="shared" si="3"/>
        <v>0.72445925418716395</v>
      </c>
      <c r="F50" s="4">
        <f t="shared" si="2"/>
        <v>0.27554074581283605</v>
      </c>
      <c r="G50">
        <f t="shared" si="4"/>
        <v>0.27554074581283605</v>
      </c>
    </row>
    <row r="51" spans="1:7" x14ac:dyDescent="0.25">
      <c r="A51">
        <v>102</v>
      </c>
      <c r="B51" s="1">
        <v>4.9985425311177098E+37</v>
      </c>
      <c r="C51">
        <f t="shared" si="0"/>
        <v>4.9985425311177098E+37</v>
      </c>
      <c r="D51">
        <f t="shared" si="1"/>
        <v>6.5536965533339264E+37</v>
      </c>
      <c r="E51" s="2">
        <f t="shared" si="3"/>
        <v>0.76270582417718202</v>
      </c>
      <c r="F51" s="4">
        <f t="shared" si="2"/>
        <v>0.23729417582281798</v>
      </c>
      <c r="G51">
        <f t="shared" si="4"/>
        <v>0.23729417582281798</v>
      </c>
    </row>
    <row r="52" spans="1:7" x14ac:dyDescent="0.25">
      <c r="A52">
        <v>104</v>
      </c>
      <c r="B52" s="1">
        <v>3.31440783010043E+38</v>
      </c>
      <c r="C52">
        <f t="shared" si="0"/>
        <v>3.31440783010043E+38</v>
      </c>
      <c r="D52">
        <f t="shared" si="1"/>
        <v>4.1237277387650959E+38</v>
      </c>
      <c r="E52" s="2">
        <f t="shared" si="3"/>
        <v>0.80374070260345865</v>
      </c>
      <c r="F52" s="4">
        <f t="shared" si="2"/>
        <v>0.19625929739654135</v>
      </c>
      <c r="G52">
        <f t="shared" si="4"/>
        <v>0.19625929739654135</v>
      </c>
    </row>
    <row r="53" spans="1:7" x14ac:dyDescent="0.25">
      <c r="A53">
        <v>106</v>
      </c>
      <c r="B53" s="1">
        <v>2.1997255026509699E+39</v>
      </c>
      <c r="C53">
        <f t="shared" si="0"/>
        <v>2.1997255026509699E+39</v>
      </c>
      <c r="D53">
        <f t="shared" si="1"/>
        <v>2.5947387592747219E+39</v>
      </c>
      <c r="E53" s="2">
        <f t="shared" si="3"/>
        <v>0.84776376611641413</v>
      </c>
      <c r="F53" s="4">
        <f t="shared" si="2"/>
        <v>0.15223623388358587</v>
      </c>
      <c r="G53">
        <f t="shared" si="4"/>
        <v>0.15223623388358587</v>
      </c>
    </row>
    <row r="54" spans="1:7" x14ac:dyDescent="0.25">
      <c r="A54">
        <v>108</v>
      </c>
      <c r="B54" s="1">
        <v>1.4612216410979601E+40</v>
      </c>
      <c r="C54">
        <f t="shared" si="0"/>
        <v>1.4612216410979601E+40</v>
      </c>
      <c r="D54">
        <f t="shared" si="1"/>
        <v>1.6326657954627012E+40</v>
      </c>
      <c r="E54" s="2">
        <f t="shared" si="3"/>
        <v>0.89499127449034754</v>
      </c>
      <c r="F54" s="4">
        <f t="shared" si="2"/>
        <v>0.10500872550965246</v>
      </c>
      <c r="G54">
        <f t="shared" si="4"/>
        <v>0.10500872550965246</v>
      </c>
    </row>
    <row r="55" spans="1:7" x14ac:dyDescent="0.25">
      <c r="A55">
        <v>110</v>
      </c>
      <c r="B55" s="1">
        <v>9.7148177367657802E+40</v>
      </c>
      <c r="C55">
        <f t="shared" si="0"/>
        <v>9.7148177367657802E+40</v>
      </c>
      <c r="D55">
        <f t="shared" si="1"/>
        <v>1.0273086607065365E+41</v>
      </c>
      <c r="E55" s="2">
        <f t="shared" si="3"/>
        <v>0.94565714359736508</v>
      </c>
      <c r="F55" s="4">
        <f t="shared" si="2"/>
        <v>5.434285640263492E-2</v>
      </c>
      <c r="G55">
        <f t="shared" si="4"/>
        <v>5.434285640263492E-2</v>
      </c>
    </row>
    <row r="56" spans="1:7" x14ac:dyDescent="0.25">
      <c r="A56">
        <v>112</v>
      </c>
      <c r="B56" s="1">
        <v>6.4641411197577704E+41</v>
      </c>
      <c r="C56">
        <f t="shared" si="0"/>
        <v>6.4641411197577704E+41</v>
      </c>
      <c r="D56">
        <f t="shared" si="1"/>
        <v>6.4640484739472706E+41</v>
      </c>
      <c r="E56" s="2">
        <f t="shared" si="3"/>
        <v>1.0000143324745898</v>
      </c>
      <c r="F56" s="4">
        <f t="shared" si="2"/>
        <v>-1.4332474589817679E-5</v>
      </c>
      <c r="G56">
        <f t="shared" si="4"/>
        <v>1.4332474589817679E-5</v>
      </c>
    </row>
    <row r="57" spans="1:7" x14ac:dyDescent="0.25">
      <c r="A57">
        <v>114</v>
      </c>
      <c r="B57" s="1">
        <v>4.3045917980555697E+42</v>
      </c>
      <c r="C57">
        <f t="shared" si="0"/>
        <v>4.3045917980555697E+42</v>
      </c>
      <c r="D57">
        <f t="shared" si="1"/>
        <v>4.0673192266093561E+42</v>
      </c>
      <c r="E57" s="2">
        <f t="shared" si="3"/>
        <v>1.0583363533144683</v>
      </c>
      <c r="F57" s="4">
        <f t="shared" si="2"/>
        <v>-5.8336353314468292E-2</v>
      </c>
      <c r="G57">
        <f t="shared" si="4"/>
        <v>5.8336353314468292E-2</v>
      </c>
    </row>
    <row r="58" spans="1:7" x14ac:dyDescent="0.25">
      <c r="A58">
        <v>116</v>
      </c>
      <c r="B58" s="1">
        <v>2.8687064652813302E+43</v>
      </c>
      <c r="C58">
        <f t="shared" si="0"/>
        <v>2.8687064652813302E+43</v>
      </c>
      <c r="D58">
        <f t="shared" si="1"/>
        <v>2.5592453023552428E+43</v>
      </c>
      <c r="E58" s="2">
        <f t="shared" si="3"/>
        <v>1.1209189141194453</v>
      </c>
      <c r="F58" s="4">
        <f t="shared" si="2"/>
        <v>-0.12091891411944533</v>
      </c>
      <c r="G58">
        <f t="shared" si="4"/>
        <v>0.12091891411944533</v>
      </c>
    </row>
    <row r="59" spans="1:7" x14ac:dyDescent="0.25">
      <c r="A59">
        <v>118</v>
      </c>
      <c r="B59" s="1">
        <v>1.91320663411431E+44</v>
      </c>
      <c r="C59">
        <f t="shared" si="0"/>
        <v>1.91320663411431E+44</v>
      </c>
      <c r="D59">
        <f t="shared" si="1"/>
        <v>1.6103325440446047E+44</v>
      </c>
      <c r="E59" s="2">
        <f t="shared" si="3"/>
        <v>1.1880817047322345</v>
      </c>
      <c r="F59" s="4">
        <f t="shared" si="2"/>
        <v>-0.18808170473223451</v>
      </c>
      <c r="G59">
        <f t="shared" si="4"/>
        <v>0.18808170473223451</v>
      </c>
    </row>
    <row r="60" spans="1:7" x14ac:dyDescent="0.25">
      <c r="A60">
        <v>120</v>
      </c>
      <c r="B60" s="1">
        <v>1.27687527629609E+45</v>
      </c>
      <c r="C60">
        <f t="shared" si="0"/>
        <v>1.27687527629609E+45</v>
      </c>
      <c r="D60">
        <f t="shared" si="1"/>
        <v>1.0132560954679365E+45</v>
      </c>
      <c r="E60" s="2">
        <f t="shared" si="3"/>
        <v>1.2601703379898348</v>
      </c>
      <c r="F60" s="4">
        <f t="shared" si="2"/>
        <v>-0.2601703379898348</v>
      </c>
      <c r="G60">
        <f t="shared" si="4"/>
        <v>0.2601703379898348</v>
      </c>
    </row>
    <row r="61" spans="1:7" x14ac:dyDescent="0.25">
      <c r="A61">
        <v>122</v>
      </c>
      <c r="B61" s="1">
        <v>8.5277734117906304E+45</v>
      </c>
      <c r="C61">
        <f t="shared" si="0"/>
        <v>8.5277734117906304E+45</v>
      </c>
      <c r="D61">
        <f t="shared" si="1"/>
        <v>6.375626691517105E+45</v>
      </c>
      <c r="E61" s="2">
        <f t="shared" si="3"/>
        <v>1.3375584588628751</v>
      </c>
      <c r="F61" s="4">
        <f t="shared" si="2"/>
        <v>-0.33755845886287505</v>
      </c>
      <c r="G61">
        <f t="shared" si="4"/>
        <v>0.33755845886287505</v>
      </c>
    </row>
    <row r="62" spans="1:7" x14ac:dyDescent="0.25">
      <c r="A62">
        <v>124</v>
      </c>
      <c r="B62" s="1">
        <v>5.6991966408991505E+46</v>
      </c>
      <c r="C62">
        <f t="shared" si="0"/>
        <v>5.6991966408991505E+46</v>
      </c>
      <c r="D62">
        <f t="shared" si="1"/>
        <v>4.0116823270442036E+46</v>
      </c>
      <c r="E62" s="2">
        <f t="shared" si="3"/>
        <v>1.4206500356418557</v>
      </c>
      <c r="F62" s="4">
        <f t="shared" si="2"/>
        <v>-0.42065003564185566</v>
      </c>
      <c r="G62">
        <f t="shared" si="4"/>
        <v>0.42065003564185566</v>
      </c>
    </row>
    <row r="63" spans="1:7" x14ac:dyDescent="0.25">
      <c r="A63">
        <v>126</v>
      </c>
      <c r="B63" s="1">
        <v>3.8113001724168503E+47</v>
      </c>
      <c r="C63">
        <f t="shared" si="0"/>
        <v>3.8113001724168503E+47</v>
      </c>
      <c r="D63">
        <f t="shared" si="1"/>
        <v>2.5242373607808053E+47</v>
      </c>
      <c r="E63" s="2">
        <f t="shared" si="3"/>
        <v>1.509881848527084</v>
      </c>
      <c r="F63" s="4">
        <f t="shared" si="2"/>
        <v>-0.50988184852708396</v>
      </c>
      <c r="G63">
        <f t="shared" si="4"/>
        <v>0.50988184852708396</v>
      </c>
    </row>
    <row r="64" spans="1:7" x14ac:dyDescent="0.25">
      <c r="A64">
        <v>128</v>
      </c>
      <c r="B64" s="1">
        <v>2.5503826018110798E+48</v>
      </c>
      <c r="C64">
        <f t="shared" si="0"/>
        <v>2.5503826018110798E+48</v>
      </c>
      <c r="D64">
        <f t="shared" si="1"/>
        <v>1.5883047893915249E+48</v>
      </c>
      <c r="E64" s="2">
        <f t="shared" si="3"/>
        <v>1.6057261923815795</v>
      </c>
      <c r="F64" s="4">
        <f t="shared" si="2"/>
        <v>-0.60572619238157954</v>
      </c>
      <c r="G64">
        <f t="shared" si="4"/>
        <v>0.60572619238157954</v>
      </c>
    </row>
    <row r="65" spans="1:7" x14ac:dyDescent="0.25">
      <c r="A65">
        <v>130</v>
      </c>
      <c r="B65" s="1">
        <v>1.7076613429289001E+49</v>
      </c>
      <c r="C65">
        <f t="shared" si="0"/>
        <v>1.7076613429289001E+49</v>
      </c>
      <c r="D65">
        <f t="shared" si="1"/>
        <v>9.9939575540698049E+48</v>
      </c>
      <c r="E65" s="2">
        <f t="shared" si="3"/>
        <v>1.7086938119258821</v>
      </c>
      <c r="F65" s="4">
        <f t="shared" si="2"/>
        <v>-0.7086938119258821</v>
      </c>
      <c r="G65">
        <f t="shared" si="4"/>
        <v>0.7086938119258821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"/>
  <sheetViews>
    <sheetView zoomScaleNormal="100" workbookViewId="0">
      <selection activeCell="I3" sqref="I3"/>
    </sheetView>
  </sheetViews>
  <sheetFormatPr defaultRowHeight="15" x14ac:dyDescent="0.25"/>
  <cols>
    <col min="2" max="2" width="22.28515625" customWidth="1"/>
    <col min="3" max="3" width="27.28515625" bestFit="1" customWidth="1"/>
    <col min="4" max="4" width="13.42578125" bestFit="1" customWidth="1"/>
    <col min="5" max="5" width="15.140625" customWidth="1"/>
    <col min="6" max="6" width="17.7109375" bestFit="1" customWidth="1"/>
    <col min="7" max="7" width="15.28515625" customWidth="1"/>
    <col min="8" max="8" width="24.42578125" bestFit="1" customWidth="1"/>
    <col min="9" max="9" width="14.28515625" customWidth="1"/>
    <col min="10" max="10" width="14.140625" customWidth="1"/>
    <col min="11" max="11" width="12.5703125" customWidth="1"/>
  </cols>
  <sheetData>
    <row r="1" spans="1:20" x14ac:dyDescent="0.25">
      <c r="E1">
        <f>SUM(E3:E66)</f>
        <v>38.439660242996965</v>
      </c>
      <c r="G1" s="9"/>
      <c r="I1">
        <f>SUM(I3:I66)</f>
        <v>206.29951879297499</v>
      </c>
      <c r="K1" s="10" t="s">
        <v>11</v>
      </c>
      <c r="L1" s="11"/>
      <c r="N1" s="10" t="s">
        <v>12</v>
      </c>
      <c r="O1" s="14"/>
      <c r="P1" s="14"/>
      <c r="Q1" s="14"/>
      <c r="R1" s="14"/>
      <c r="S1" s="14"/>
      <c r="T1" s="11"/>
    </row>
    <row r="2" spans="1:20" ht="45.75" thickBot="1" x14ac:dyDescent="0.3">
      <c r="A2" s="8" t="s">
        <v>0</v>
      </c>
      <c r="B2" s="8" t="s">
        <v>1</v>
      </c>
      <c r="C2" s="8" t="s">
        <v>5</v>
      </c>
      <c r="D2" s="8" t="s">
        <v>6</v>
      </c>
      <c r="E2" s="8" t="s">
        <v>7</v>
      </c>
      <c r="F2" s="8"/>
      <c r="G2" s="8"/>
      <c r="H2" s="8"/>
      <c r="I2" s="8" t="s">
        <v>10</v>
      </c>
      <c r="J2">
        <f>3^0.5</f>
        <v>1.7320508075688772</v>
      </c>
      <c r="K2" s="12">
        <v>0</v>
      </c>
      <c r="L2" s="13">
        <v>3</v>
      </c>
      <c r="N2" s="15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7">
        <v>0</v>
      </c>
    </row>
    <row r="3" spans="1:20" x14ac:dyDescent="0.25">
      <c r="A3">
        <v>4</v>
      </c>
      <c r="B3">
        <v>1</v>
      </c>
      <c r="C3">
        <f>$J$2/(A3^$L$2)*EXP(A3)</f>
        <v>1.4776057790105344</v>
      </c>
      <c r="D3" s="2">
        <f t="shared" ref="D3:D66" si="0">B3/C3</f>
        <v>0.67677049873860207</v>
      </c>
      <c r="E3" s="4">
        <f>ABS(1-D3)</f>
        <v>0.32322950126139793</v>
      </c>
      <c r="F3" s="2"/>
      <c r="G3" s="2"/>
      <c r="I3" s="18">
        <f>(C3/B3-1)</f>
        <v>0.47760577901053436</v>
      </c>
    </row>
    <row r="4" spans="1:20" x14ac:dyDescent="0.25">
      <c r="A4">
        <v>6</v>
      </c>
      <c r="B4">
        <v>2</v>
      </c>
      <c r="C4">
        <f t="shared" ref="C4:C66" si="1">$J$2/(A4^$L$2)*EXP(A4)</f>
        <v>3.2349961461371741</v>
      </c>
      <c r="D4" s="2">
        <f t="shared" si="0"/>
        <v>0.61823875814756335</v>
      </c>
      <c r="E4" s="4">
        <f>ABS(1-D4)</f>
        <v>0.38176124185243665</v>
      </c>
      <c r="F4" s="2"/>
      <c r="G4" s="7"/>
      <c r="H4" s="3"/>
      <c r="I4" s="18">
        <f t="shared" ref="I4:I66" si="2">(C4/B4-1)</f>
        <v>0.61749807306858706</v>
      </c>
    </row>
    <row r="5" spans="1:20" x14ac:dyDescent="0.25">
      <c r="A5">
        <v>8</v>
      </c>
      <c r="B5">
        <v>7</v>
      </c>
      <c r="C5">
        <f t="shared" si="1"/>
        <v>10.084317751532266</v>
      </c>
      <c r="D5" s="2">
        <f t="shared" si="0"/>
        <v>0.69414710766490695</v>
      </c>
      <c r="E5" s="4">
        <f t="shared" ref="E5:E66" si="3">ABS(1-D5)</f>
        <v>0.30585289233509305</v>
      </c>
      <c r="F5" s="2"/>
      <c r="G5" s="19"/>
      <c r="H5" s="3"/>
      <c r="I5" s="18">
        <f t="shared" si="2"/>
        <v>0.44061682164746663</v>
      </c>
    </row>
    <row r="6" spans="1:20" x14ac:dyDescent="0.25">
      <c r="A6">
        <v>10</v>
      </c>
      <c r="B6">
        <v>28</v>
      </c>
      <c r="C6">
        <f t="shared" si="1"/>
        <v>38.150957867783227</v>
      </c>
      <c r="D6" s="2">
        <f t="shared" si="0"/>
        <v>0.73392652674770043</v>
      </c>
      <c r="E6" s="4">
        <f t="shared" si="3"/>
        <v>0.26607347325229957</v>
      </c>
      <c r="F6" s="2"/>
      <c r="G6" s="7"/>
      <c r="H6" s="3"/>
      <c r="I6" s="18">
        <f t="shared" si="2"/>
        <v>0.36253420956368676</v>
      </c>
    </row>
    <row r="7" spans="1:20" x14ac:dyDescent="0.25">
      <c r="A7">
        <v>12</v>
      </c>
      <c r="B7">
        <v>124</v>
      </c>
      <c r="C7">
        <f t="shared" si="1"/>
        <v>163.13632402372099</v>
      </c>
      <c r="D7" s="2">
        <f t="shared" si="0"/>
        <v>0.76010049105905841</v>
      </c>
      <c r="E7" s="4">
        <f t="shared" si="3"/>
        <v>0.23989950894094159</v>
      </c>
      <c r="F7" s="2"/>
      <c r="G7" s="7"/>
      <c r="H7" s="3"/>
      <c r="I7" s="18">
        <f t="shared" si="2"/>
        <v>0.31561551632033047</v>
      </c>
    </row>
    <row r="8" spans="1:20" x14ac:dyDescent="0.25">
      <c r="A8">
        <v>14</v>
      </c>
      <c r="B8">
        <v>588</v>
      </c>
      <c r="C8">
        <f t="shared" si="1"/>
        <v>759.10048162295664</v>
      </c>
      <c r="D8" s="2">
        <f t="shared" si="0"/>
        <v>0.77460101032060491</v>
      </c>
      <c r="E8" s="4">
        <f t="shared" si="3"/>
        <v>0.22539898967939509</v>
      </c>
      <c r="F8" s="2"/>
      <c r="G8" s="7"/>
      <c r="H8" s="3"/>
      <c r="I8" s="18">
        <f t="shared" si="2"/>
        <v>0.29098721364448399</v>
      </c>
    </row>
    <row r="9" spans="1:20" x14ac:dyDescent="0.25">
      <c r="A9">
        <v>16</v>
      </c>
      <c r="B9">
        <v>2938</v>
      </c>
      <c r="C9">
        <f t="shared" si="1"/>
        <v>3757.6159431620986</v>
      </c>
      <c r="D9" s="2">
        <f t="shared" si="0"/>
        <v>0.78187873493202775</v>
      </c>
      <c r="E9" s="4">
        <f t="shared" si="3"/>
        <v>0.21812126506797225</v>
      </c>
      <c r="F9" s="2"/>
      <c r="G9" s="7"/>
      <c r="H9" s="3"/>
      <c r="I9" s="18">
        <f t="shared" si="2"/>
        <v>0.27897070904087773</v>
      </c>
    </row>
    <row r="10" spans="1:20" x14ac:dyDescent="0.25">
      <c r="A10">
        <v>18</v>
      </c>
      <c r="B10" s="1">
        <v>15268</v>
      </c>
      <c r="C10">
        <f t="shared" si="1"/>
        <v>19500.411963179158</v>
      </c>
      <c r="D10" s="2">
        <f t="shared" si="0"/>
        <v>0.78295781795939312</v>
      </c>
      <c r="E10" s="4">
        <f t="shared" si="3"/>
        <v>0.21704218204060688</v>
      </c>
      <c r="F10" s="2"/>
      <c r="G10" s="7"/>
      <c r="H10" s="3"/>
      <c r="I10" s="18">
        <f t="shared" si="2"/>
        <v>0.27720801435545961</v>
      </c>
    </row>
    <row r="11" spans="1:20" x14ac:dyDescent="0.25">
      <c r="A11">
        <v>20</v>
      </c>
      <c r="B11" s="1">
        <v>81826</v>
      </c>
      <c r="C11">
        <f t="shared" si="1"/>
        <v>105041.34606422992</v>
      </c>
      <c r="D11" s="2">
        <f t="shared" si="0"/>
        <v>0.77898849420651595</v>
      </c>
      <c r="E11" s="4">
        <f t="shared" si="3"/>
        <v>0.22101150579348405</v>
      </c>
      <c r="F11" s="2"/>
      <c r="G11" s="7"/>
      <c r="H11" s="3"/>
      <c r="I11" s="18">
        <f t="shared" si="2"/>
        <v>0.28371600792205309</v>
      </c>
    </row>
    <row r="12" spans="1:20" x14ac:dyDescent="0.25">
      <c r="A12">
        <v>22</v>
      </c>
      <c r="B12" s="1">
        <v>449572</v>
      </c>
      <c r="C12">
        <f t="shared" si="1"/>
        <v>583137.7902147132</v>
      </c>
      <c r="D12" s="2">
        <f t="shared" si="0"/>
        <v>0.7709532936194482</v>
      </c>
      <c r="E12" s="4">
        <f t="shared" si="3"/>
        <v>0.2290467063805518</v>
      </c>
      <c r="F12" s="2"/>
      <c r="G12" s="7"/>
      <c r="H12" s="3"/>
      <c r="I12" s="18">
        <f t="shared" si="2"/>
        <v>0.29709543791586923</v>
      </c>
    </row>
    <row r="13" spans="1:20" x14ac:dyDescent="0.25">
      <c r="A13">
        <v>24</v>
      </c>
      <c r="B13" s="1">
        <v>2521270</v>
      </c>
      <c r="C13">
        <f t="shared" si="1"/>
        <v>3318902.2986679687</v>
      </c>
      <c r="D13" s="2">
        <f t="shared" si="0"/>
        <v>0.7596698465670122</v>
      </c>
      <c r="E13" s="4">
        <f t="shared" si="3"/>
        <v>0.2403301534329878</v>
      </c>
      <c r="F13" s="2"/>
      <c r="G13" s="7"/>
      <c r="H13" s="3"/>
      <c r="I13" s="18">
        <f t="shared" si="2"/>
        <v>0.31636131737892748</v>
      </c>
    </row>
    <row r="14" spans="1:20" x14ac:dyDescent="0.25">
      <c r="A14">
        <v>26</v>
      </c>
      <c r="B14" s="1">
        <v>14385376</v>
      </c>
      <c r="C14">
        <f t="shared" si="1"/>
        <v>19288440.377580859</v>
      </c>
      <c r="D14" s="2">
        <f t="shared" si="0"/>
        <v>0.74580296376477706</v>
      </c>
      <c r="E14" s="4">
        <f t="shared" si="3"/>
        <v>0.25419703623522294</v>
      </c>
      <c r="F14" s="2"/>
      <c r="G14" s="7"/>
      <c r="H14" s="3"/>
      <c r="I14" s="18">
        <f t="shared" si="2"/>
        <v>0.34083672040138957</v>
      </c>
    </row>
    <row r="15" spans="1:20" x14ac:dyDescent="0.25">
      <c r="A15">
        <v>28</v>
      </c>
      <c r="B15" s="1">
        <v>83290424</v>
      </c>
      <c r="C15">
        <f t="shared" si="1"/>
        <v>114112186.41391413</v>
      </c>
      <c r="D15" s="2">
        <f t="shared" si="0"/>
        <v>0.72989946663438998</v>
      </c>
      <c r="E15" s="4">
        <f t="shared" si="3"/>
        <v>0.27010053336561002</v>
      </c>
      <c r="F15" s="2"/>
      <c r="G15" s="7"/>
      <c r="H15" s="3"/>
      <c r="I15" s="18">
        <f t="shared" si="2"/>
        <v>0.37005169302432805</v>
      </c>
    </row>
    <row r="16" spans="1:20" x14ac:dyDescent="0.25">
      <c r="A16">
        <v>30</v>
      </c>
      <c r="B16" s="1">
        <v>488384528</v>
      </c>
      <c r="C16">
        <f t="shared" si="1"/>
        <v>685537664.03680456</v>
      </c>
      <c r="D16" s="2">
        <f t="shared" si="0"/>
        <v>0.71241093468757977</v>
      </c>
      <c r="E16" s="4">
        <f t="shared" si="3"/>
        <v>0.28758906531242023</v>
      </c>
      <c r="F16" s="2"/>
      <c r="G16" s="7"/>
      <c r="H16" s="3"/>
      <c r="I16" s="18">
        <f t="shared" si="2"/>
        <v>0.40368423800027631</v>
      </c>
    </row>
    <row r="17" spans="1:9" x14ac:dyDescent="0.25">
      <c r="A17">
        <v>32</v>
      </c>
      <c r="B17" s="1">
        <v>2895432660</v>
      </c>
      <c r="C17">
        <f t="shared" si="1"/>
        <v>4173823820.5701041</v>
      </c>
      <c r="D17" s="2">
        <f t="shared" si="0"/>
        <v>0.69371223714098018</v>
      </c>
      <c r="E17" s="4">
        <f t="shared" si="3"/>
        <v>0.30628776285901982</v>
      </c>
      <c r="F17" s="2"/>
      <c r="G17" s="7"/>
      <c r="H17" s="3"/>
      <c r="I17" s="18">
        <f t="shared" si="2"/>
        <v>0.44151990762240834</v>
      </c>
    </row>
    <row r="18" spans="1:9" x14ac:dyDescent="0.25">
      <c r="A18">
        <v>34</v>
      </c>
      <c r="B18" s="1">
        <v>17332874364</v>
      </c>
      <c r="C18">
        <f t="shared" si="1"/>
        <v>25712023771.886387</v>
      </c>
      <c r="D18" s="2">
        <f t="shared" si="0"/>
        <v>0.67411552345217662</v>
      </c>
      <c r="E18" s="4">
        <f t="shared" si="3"/>
        <v>0.32588447654782338</v>
      </c>
      <c r="F18" s="2"/>
      <c r="G18" s="7"/>
      <c r="H18" s="3"/>
      <c r="I18" s="18">
        <f t="shared" si="2"/>
        <v>0.48342526645722983</v>
      </c>
    </row>
    <row r="19" spans="1:9" x14ac:dyDescent="0.25">
      <c r="A19">
        <v>36</v>
      </c>
      <c r="B19" s="1">
        <v>104653427012</v>
      </c>
      <c r="C19">
        <f t="shared" si="1"/>
        <v>160049555958.44678</v>
      </c>
      <c r="D19" s="2">
        <f t="shared" si="0"/>
        <v>0.65388139557957214</v>
      </c>
      <c r="E19" s="4">
        <f t="shared" si="3"/>
        <v>0.34611860442042786</v>
      </c>
      <c r="F19" s="2"/>
      <c r="G19" s="7"/>
      <c r="H19" s="3"/>
      <c r="I19" s="18">
        <f t="shared" si="2"/>
        <v>0.52932933519792735</v>
      </c>
    </row>
    <row r="20" spans="1:9" x14ac:dyDescent="0.25">
      <c r="A20">
        <v>38</v>
      </c>
      <c r="B20" s="1">
        <v>636737003384</v>
      </c>
      <c r="C20">
        <f t="shared" si="1"/>
        <v>1005541848771.1023</v>
      </c>
      <c r="D20" s="2">
        <f t="shared" si="0"/>
        <v>0.63322775095056671</v>
      </c>
      <c r="E20" s="4">
        <f t="shared" si="3"/>
        <v>0.36677224904943329</v>
      </c>
      <c r="F20" s="2"/>
      <c r="G20" s="7"/>
      <c r="H20" s="3"/>
      <c r="I20" s="18">
        <f t="shared" si="2"/>
        <v>0.57921063708729581</v>
      </c>
    </row>
    <row r="21" spans="1:9" x14ac:dyDescent="0.25">
      <c r="A21">
        <v>40</v>
      </c>
      <c r="B21" s="1">
        <v>3900770002646</v>
      </c>
      <c r="C21">
        <f t="shared" si="1"/>
        <v>6370300648669.9395</v>
      </c>
      <c r="D21" s="2">
        <f t="shared" si="0"/>
        <v>0.61233687666852032</v>
      </c>
      <c r="E21" s="4">
        <f t="shared" si="3"/>
        <v>0.38766312333147968</v>
      </c>
      <c r="F21" s="2"/>
      <c r="G21" s="7"/>
      <c r="H21" s="3"/>
      <c r="I21" s="18">
        <f t="shared" si="2"/>
        <v>0.63308799143471384</v>
      </c>
    </row>
    <row r="22" spans="1:9" x14ac:dyDescent="0.25">
      <c r="A22">
        <v>42</v>
      </c>
      <c r="B22" s="1">
        <v>24045500114388</v>
      </c>
      <c r="C22">
        <f t="shared" si="1"/>
        <v>40661275335343.047</v>
      </c>
      <c r="D22" s="2">
        <f t="shared" si="0"/>
        <v>0.59136118865134302</v>
      </c>
      <c r="E22" s="4">
        <f t="shared" si="3"/>
        <v>0.40863881134865698</v>
      </c>
      <c r="F22" s="2"/>
      <c r="G22" s="7"/>
      <c r="H22" s="3"/>
      <c r="I22" s="18">
        <f t="shared" si="2"/>
        <v>0.69101391702860604</v>
      </c>
    </row>
    <row r="23" spans="1:9" x14ac:dyDescent="0.25">
      <c r="A23">
        <v>44</v>
      </c>
      <c r="B23" s="1">
        <v>149059814328236</v>
      </c>
      <c r="C23">
        <f t="shared" si="1"/>
        <v>261312269400689.28</v>
      </c>
      <c r="D23" s="2">
        <f t="shared" si="0"/>
        <v>0.57042792009001175</v>
      </c>
      <c r="E23" s="4">
        <f t="shared" si="3"/>
        <v>0.42957207990998825</v>
      </c>
      <c r="F23" s="2"/>
      <c r="G23" s="7"/>
      <c r="H23" s="3"/>
      <c r="I23" s="18">
        <f t="shared" si="2"/>
        <v>0.75306987049687746</v>
      </c>
    </row>
    <row r="24" spans="1:9" x14ac:dyDescent="0.25">
      <c r="A24">
        <v>46</v>
      </c>
      <c r="B24" s="1">
        <v>928782423033008</v>
      </c>
      <c r="C24">
        <f t="shared" si="1"/>
        <v>1689792195202696.7</v>
      </c>
      <c r="D24" s="2">
        <f t="shared" si="0"/>
        <v>0.54964298312526949</v>
      </c>
      <c r="E24" s="4">
        <f t="shared" si="3"/>
        <v>0.45035701687473051</v>
      </c>
      <c r="F24" s="2"/>
      <c r="G24" s="7"/>
      <c r="H24" s="3"/>
      <c r="I24" s="18">
        <f t="shared" si="2"/>
        <v>0.81936280585990717</v>
      </c>
    </row>
    <row r="25" spans="1:9" x14ac:dyDescent="0.25">
      <c r="A25">
        <v>48</v>
      </c>
      <c r="B25" s="1">
        <v>5814401613289290</v>
      </c>
      <c r="C25">
        <f t="shared" si="1"/>
        <v>1.0989351040804258E+16</v>
      </c>
      <c r="D25" s="2">
        <f t="shared" si="0"/>
        <v>0.52909417414185744</v>
      </c>
      <c r="E25" s="4">
        <f t="shared" si="3"/>
        <v>0.47090582585814256</v>
      </c>
      <c r="F25" s="2"/>
      <c r="G25" s="7"/>
      <c r="H25" s="3"/>
      <c r="I25" s="18">
        <f t="shared" si="2"/>
        <v>0.8900227008205277</v>
      </c>
    </row>
    <row r="26" spans="1:9" x14ac:dyDescent="0.25">
      <c r="A26">
        <v>50</v>
      </c>
      <c r="B26" s="1">
        <v>3.6556766640745904E+16</v>
      </c>
      <c r="C26">
        <f t="shared" si="1"/>
        <v>7.184138718236848E+16</v>
      </c>
      <c r="D26" s="2">
        <f t="shared" si="0"/>
        <v>0.50885385255642401</v>
      </c>
      <c r="E26" s="4">
        <f t="shared" si="3"/>
        <v>0.49114614744357599</v>
      </c>
      <c r="F26" s="2"/>
      <c r="G26" s="7"/>
      <c r="H26" s="3"/>
      <c r="I26" s="18">
        <f t="shared" si="2"/>
        <v>0.96520080368088679</v>
      </c>
    </row>
    <row r="27" spans="1:9" x14ac:dyDescent="0.25">
      <c r="A27">
        <v>52</v>
      </c>
      <c r="B27" s="1">
        <v>2.3075749273744899E+17</v>
      </c>
      <c r="C27">
        <f t="shared" si="1"/>
        <v>4.7191486269941805E+17</v>
      </c>
      <c r="D27" s="2">
        <f t="shared" si="0"/>
        <v>0.48898119338196794</v>
      </c>
      <c r="E27" s="4">
        <f t="shared" si="3"/>
        <v>0.51101880661803212</v>
      </c>
      <c r="F27" s="2"/>
      <c r="G27" s="7"/>
      <c r="H27" s="3"/>
      <c r="I27" s="18">
        <f t="shared" si="2"/>
        <v>1.0450684270363122</v>
      </c>
    </row>
    <row r="28" spans="1:9" x14ac:dyDescent="0.25">
      <c r="A28">
        <v>54</v>
      </c>
      <c r="B28" s="1">
        <v>1.46197266285087E+18</v>
      </c>
      <c r="C28">
        <f t="shared" si="1"/>
        <v>3.1137330087926134E+18</v>
      </c>
      <c r="D28" s="2">
        <f t="shared" si="0"/>
        <v>0.46952409173250442</v>
      </c>
      <c r="E28" s="4">
        <f t="shared" si="3"/>
        <v>0.53047590826749558</v>
      </c>
      <c r="F28" s="2"/>
      <c r="G28" s="7"/>
      <c r="H28" s="3"/>
      <c r="I28" s="18">
        <f t="shared" si="2"/>
        <v>1.1298161640866691</v>
      </c>
    </row>
    <row r="29" spans="1:9" x14ac:dyDescent="0.25">
      <c r="A29">
        <v>56</v>
      </c>
      <c r="B29" s="1">
        <v>9.2939934287919002E+18</v>
      </c>
      <c r="C29">
        <f t="shared" si="1"/>
        <v>2.0629444465358627E+19</v>
      </c>
      <c r="D29" s="2">
        <f t="shared" si="0"/>
        <v>0.45052078083821201</v>
      </c>
      <c r="E29" s="4">
        <f t="shared" si="3"/>
        <v>0.54947921916178799</v>
      </c>
      <c r="F29" s="2"/>
      <c r="G29" s="7"/>
      <c r="H29" s="3"/>
      <c r="I29" s="18">
        <f t="shared" si="2"/>
        <v>1.2196534378269073</v>
      </c>
    </row>
    <row r="30" spans="1:9" x14ac:dyDescent="0.25">
      <c r="A30">
        <v>58</v>
      </c>
      <c r="B30" s="1">
        <v>5.9270905595010597E+19</v>
      </c>
      <c r="C30">
        <f t="shared" si="1"/>
        <v>1.3720078526784525E+20</v>
      </c>
      <c r="D30" s="2">
        <f t="shared" si="0"/>
        <v>0.43200121252441176</v>
      </c>
      <c r="E30" s="4">
        <f t="shared" si="3"/>
        <v>0.5679987874755883</v>
      </c>
      <c r="F30" s="2"/>
      <c r="G30" s="7"/>
      <c r="H30" s="3"/>
      <c r="I30" s="18">
        <f t="shared" si="2"/>
        <v>1.314808317681496</v>
      </c>
    </row>
    <row r="31" spans="1:9" x14ac:dyDescent="0.25">
      <c r="A31">
        <v>60</v>
      </c>
      <c r="B31" s="1">
        <v>3.7910873779328903E+20</v>
      </c>
      <c r="C31">
        <f t="shared" si="1"/>
        <v>9.1574760267587099E+20</v>
      </c>
      <c r="D31" s="2">
        <f t="shared" si="0"/>
        <v>0.41398823942919416</v>
      </c>
      <c r="E31" s="4">
        <f t="shared" si="3"/>
        <v>0.58601176057080584</v>
      </c>
      <c r="F31" s="2"/>
      <c r="G31" s="7"/>
      <c r="H31" s="3"/>
      <c r="I31" s="18">
        <f t="shared" si="2"/>
        <v>1.4155275555141307</v>
      </c>
    </row>
    <row r="32" spans="1:9" x14ac:dyDescent="0.25">
      <c r="A32">
        <v>62</v>
      </c>
      <c r="B32" s="1">
        <v>2.4315607740796198E+21</v>
      </c>
      <c r="C32">
        <f t="shared" si="1"/>
        <v>6.1325830295424189E+21</v>
      </c>
      <c r="D32" s="2">
        <f t="shared" si="0"/>
        <v>0.39649863073456831</v>
      </c>
      <c r="E32" s="4">
        <f t="shared" si="3"/>
        <v>0.60350136926543163</v>
      </c>
      <c r="F32" s="2"/>
      <c r="G32" s="7"/>
      <c r="H32" s="3"/>
      <c r="I32" s="18">
        <f t="shared" si="2"/>
        <v>1.522076805529851</v>
      </c>
    </row>
    <row r="33" spans="1:9" x14ac:dyDescent="0.25">
      <c r="A33">
        <v>64</v>
      </c>
      <c r="B33" s="1">
        <v>1.56361424104566E+22</v>
      </c>
      <c r="C33">
        <f t="shared" si="1"/>
        <v>4.119718551915017E+22</v>
      </c>
      <c r="D33" s="2">
        <f t="shared" si="0"/>
        <v>0.37954394732106805</v>
      </c>
      <c r="E33" s="4">
        <f t="shared" si="3"/>
        <v>0.620456052678932</v>
      </c>
      <c r="F33" s="2"/>
      <c r="G33" s="7"/>
      <c r="H33" s="3"/>
      <c r="I33" s="18">
        <f t="shared" si="2"/>
        <v>1.6347410018215065</v>
      </c>
    </row>
    <row r="34" spans="1:9" x14ac:dyDescent="0.25">
      <c r="A34">
        <v>66</v>
      </c>
      <c r="B34" s="1">
        <v>1.0079252102645599E+23</v>
      </c>
      <c r="C34">
        <f t="shared" si="1"/>
        <v>2.7756495153372749E+23</v>
      </c>
      <c r="D34" s="2">
        <f>B34/C34</f>
        <v>0.36313129762785806</v>
      </c>
      <c r="E34" s="4">
        <f t="shared" si="3"/>
        <v>0.63686870237214199</v>
      </c>
      <c r="F34" s="2"/>
      <c r="G34" s="7"/>
      <c r="H34" s="3"/>
      <c r="I34" s="18">
        <f t="shared" si="2"/>
        <v>1.7538248741776417</v>
      </c>
    </row>
    <row r="35" spans="1:9" x14ac:dyDescent="0.25">
      <c r="A35">
        <v>68</v>
      </c>
      <c r="B35" s="1">
        <v>6.5120602772760698E+23</v>
      </c>
      <c r="C35">
        <f t="shared" si="1"/>
        <v>1.8752477742315218E+24</v>
      </c>
      <c r="D35" s="2">
        <f t="shared" si="0"/>
        <v>0.34726399181807949</v>
      </c>
      <c r="E35" s="4">
        <f t="shared" si="3"/>
        <v>0.65273600818192046</v>
      </c>
      <c r="F35" s="2"/>
      <c r="G35" s="7"/>
      <c r="H35" s="3"/>
      <c r="I35" s="18">
        <f t="shared" si="2"/>
        <v>1.8796535879362581</v>
      </c>
    </row>
    <row r="36" spans="1:9" x14ac:dyDescent="0.25">
      <c r="A36">
        <v>70</v>
      </c>
      <c r="B36" s="1">
        <v>4.2164076184704202E+24</v>
      </c>
      <c r="C36">
        <f t="shared" si="1"/>
        <v>1.2702237846517569E+25</v>
      </c>
      <c r="D36" s="2">
        <f t="shared" si="0"/>
        <v>0.33194210889590497</v>
      </c>
      <c r="E36" s="4">
        <f t="shared" si="3"/>
        <v>0.66805789110409508</v>
      </c>
      <c r="F36" s="2"/>
      <c r="G36" s="7"/>
      <c r="H36" s="3"/>
      <c r="I36" s="18">
        <f t="shared" si="2"/>
        <v>2.012573497608265</v>
      </c>
    </row>
    <row r="37" spans="1:9" x14ac:dyDescent="0.25">
      <c r="A37">
        <v>72</v>
      </c>
      <c r="B37" s="1">
        <v>2.73557318016397E+25</v>
      </c>
      <c r="C37">
        <f t="shared" si="1"/>
        <v>8.6251336843729313E+25</v>
      </c>
      <c r="D37" s="2">
        <f t="shared" si="0"/>
        <v>0.3171629890352074</v>
      </c>
      <c r="E37" s="4">
        <f t="shared" si="3"/>
        <v>0.68283701096479255</v>
      </c>
      <c r="F37" s="2"/>
      <c r="G37" s="7"/>
      <c r="H37" s="3"/>
      <c r="I37" s="18">
        <f t="shared" si="2"/>
        <v>2.1529530070388909</v>
      </c>
    </row>
    <row r="38" spans="1:9" x14ac:dyDescent="0.25">
      <c r="A38">
        <v>74</v>
      </c>
      <c r="B38" s="1">
        <v>1.77822806050324E+26</v>
      </c>
      <c r="C38">
        <f t="shared" si="1"/>
        <v>5.8702571881574457E+26</v>
      </c>
      <c r="D38" s="2">
        <f t="shared" si="0"/>
        <v>0.3029216614376975</v>
      </c>
      <c r="E38" s="4">
        <f t="shared" si="3"/>
        <v>0.6970783385623025</v>
      </c>
      <c r="F38" s="2"/>
      <c r="G38" s="7"/>
      <c r="H38" s="3"/>
      <c r="I38" s="18">
        <f t="shared" si="2"/>
        <v>2.301183531259853</v>
      </c>
    </row>
    <row r="39" spans="1:9" x14ac:dyDescent="0.25">
      <c r="A39">
        <v>76</v>
      </c>
      <c r="B39" s="1">
        <v>1.15801879267619E+27</v>
      </c>
      <c r="C39">
        <f t="shared" si="1"/>
        <v>4.0040590641717793E+27</v>
      </c>
      <c r="D39" s="2">
        <f t="shared" si="0"/>
        <v>0.28921121644735798</v>
      </c>
      <c r="E39" s="4">
        <f t="shared" si="3"/>
        <v>0.71078878355264208</v>
      </c>
      <c r="F39" s="2"/>
      <c r="G39" s="7"/>
      <c r="H39" s="3"/>
      <c r="I39" s="18">
        <f t="shared" si="2"/>
        <v>2.4576805570817801</v>
      </c>
    </row>
    <row r="40" spans="1:9" x14ac:dyDescent="0.25">
      <c r="A40">
        <v>78</v>
      </c>
      <c r="B40" s="1">
        <v>7.5542592146948899E+27</v>
      </c>
      <c r="C40">
        <f t="shared" si="1"/>
        <v>2.7368210891798862E+28</v>
      </c>
      <c r="D40" s="2">
        <f t="shared" si="0"/>
        <v>0.27602312933647388</v>
      </c>
      <c r="E40" s="4">
        <f t="shared" si="3"/>
        <v>0.72397687066352612</v>
      </c>
      <c r="F40" s="2"/>
      <c r="G40" s="7"/>
      <c r="H40" s="3"/>
      <c r="I40" s="18">
        <f t="shared" si="2"/>
        <v>2.6228848010088095</v>
      </c>
    </row>
    <row r="41" spans="1:9" x14ac:dyDescent="0.25">
      <c r="A41">
        <v>80</v>
      </c>
      <c r="B41" s="1">
        <v>4.9360379260931598E+28</v>
      </c>
      <c r="C41">
        <f t="shared" si="1"/>
        <v>1.8743436475240188E+29</v>
      </c>
      <c r="D41" s="2">
        <f t="shared" si="0"/>
        <v>0.26334754209099254</v>
      </c>
      <c r="E41" s="4">
        <f t="shared" si="3"/>
        <v>0.73665245790900746</v>
      </c>
      <c r="F41" s="2"/>
      <c r="G41" s="7"/>
      <c r="H41" s="3"/>
      <c r="I41" s="18">
        <f t="shared" si="2"/>
        <v>2.7972634643177243</v>
      </c>
    </row>
    <row r="42" spans="1:9" x14ac:dyDescent="0.25">
      <c r="A42">
        <v>82</v>
      </c>
      <c r="B42" s="1">
        <v>3.2302818595118697E+29</v>
      </c>
      <c r="C42">
        <f t="shared" si="1"/>
        <v>1.2860758593965168E+30</v>
      </c>
      <c r="D42" s="2">
        <f t="shared" si="0"/>
        <v>0.25117350861617599</v>
      </c>
      <c r="E42" s="4">
        <f t="shared" si="3"/>
        <v>0.74882649138382407</v>
      </c>
      <c r="F42" s="2"/>
      <c r="G42" s="7"/>
      <c r="H42" s="3"/>
      <c r="I42" s="18">
        <f t="shared" si="2"/>
        <v>2.9813115861996535</v>
      </c>
    </row>
    <row r="43" spans="1:9" x14ac:dyDescent="0.25">
      <c r="A43">
        <v>84</v>
      </c>
      <c r="B43" s="1">
        <v>2.1171186447444199E+30</v>
      </c>
      <c r="C43">
        <f t="shared" si="1"/>
        <v>8.8401421601284712E+30</v>
      </c>
      <c r="D43" s="2">
        <f t="shared" si="0"/>
        <v>0.23948920802351129</v>
      </c>
      <c r="E43" s="4">
        <f t="shared" si="3"/>
        <v>0.76051079197648874</v>
      </c>
      <c r="F43" s="2"/>
      <c r="G43" s="7"/>
      <c r="H43" s="3"/>
      <c r="I43" s="18">
        <f t="shared" si="2"/>
        <v>3.1755534967647785</v>
      </c>
    </row>
    <row r="44" spans="1:9" x14ac:dyDescent="0.25">
      <c r="A44">
        <v>86</v>
      </c>
      <c r="B44" s="1">
        <v>1.38951306126928E+31</v>
      </c>
      <c r="C44">
        <f t="shared" si="1"/>
        <v>6.0868236210558559E+31</v>
      </c>
      <c r="D44" s="2">
        <f t="shared" si="0"/>
        <v>0.22828213001976999</v>
      </c>
      <c r="E44" s="4">
        <f t="shared" si="3"/>
        <v>0.77171786998023006</v>
      </c>
      <c r="F44" s="2"/>
      <c r="G44" s="7"/>
      <c r="H44" s="3"/>
      <c r="I44" s="18">
        <f t="shared" si="2"/>
        <v>3.380544372498175</v>
      </c>
    </row>
    <row r="45" spans="1:9" x14ac:dyDescent="0.25">
      <c r="A45">
        <v>88</v>
      </c>
      <c r="B45" s="1">
        <v>9.1319729650588794E+31</v>
      </c>
      <c r="C45">
        <f t="shared" si="1"/>
        <v>4.1978509891417359E+32</v>
      </c>
      <c r="D45" s="2">
        <f t="shared" si="0"/>
        <v>0.21753923587759222</v>
      </c>
      <c r="E45" s="4">
        <f t="shared" si="3"/>
        <v>0.78246076412240773</v>
      </c>
      <c r="F45" s="2"/>
      <c r="G45" s="7"/>
      <c r="H45" s="3"/>
      <c r="I45" s="18">
        <f t="shared" si="2"/>
        <v>3.596871897457123</v>
      </c>
    </row>
    <row r="46" spans="1:9" x14ac:dyDescent="0.25">
      <c r="A46">
        <v>90</v>
      </c>
      <c r="B46" s="1">
        <v>6.0093144275755501E+32</v>
      </c>
      <c r="C46">
        <f t="shared" si="1"/>
        <v>2.8995891789889358E+33</v>
      </c>
      <c r="D46" s="2">
        <f t="shared" si="0"/>
        <v>0.20724709800686147</v>
      </c>
      <c r="E46" s="4">
        <f t="shared" si="3"/>
        <v>0.79275290199313853</v>
      </c>
      <c r="F46" s="2"/>
      <c r="G46" s="7"/>
      <c r="H46" s="3"/>
      <c r="I46" s="18">
        <f t="shared" si="2"/>
        <v>3.8251580341399629</v>
      </c>
    </row>
    <row r="47" spans="1:9" x14ac:dyDescent="0.25">
      <c r="A47">
        <v>92</v>
      </c>
      <c r="B47" s="1">
        <v>3.9593060494397603E+33</v>
      </c>
      <c r="C47">
        <f t="shared" si="1"/>
        <v>2.0058085602058465E+34</v>
      </c>
      <c r="D47" s="2">
        <f t="shared" si="0"/>
        <v>0.1973920207536374</v>
      </c>
      <c r="E47" s="4">
        <f t="shared" si="3"/>
        <v>0.80260797924636262</v>
      </c>
      <c r="F47" s="2"/>
      <c r="G47" s="7"/>
      <c r="H47" s="3"/>
      <c r="I47" s="18">
        <f t="shared" si="2"/>
        <v>4.066060908551556</v>
      </c>
    </row>
    <row r="48" spans="1:9" x14ac:dyDescent="0.25">
      <c r="A48">
        <v>94</v>
      </c>
      <c r="B48" s="1">
        <v>2.6117050944268502E+34</v>
      </c>
      <c r="C48">
        <f t="shared" si="1"/>
        <v>1.3894994060333728E+35</v>
      </c>
      <c r="D48" s="2">
        <f t="shared" si="0"/>
        <v>0.18796014471733591</v>
      </c>
      <c r="E48" s="4">
        <f t="shared" si="3"/>
        <v>0.81203985528266409</v>
      </c>
      <c r="F48" s="2"/>
      <c r="G48" s="7"/>
      <c r="H48" s="3"/>
      <c r="I48" s="18">
        <f t="shared" si="2"/>
        <v>4.3202768145547621</v>
      </c>
    </row>
    <row r="49" spans="1:9" x14ac:dyDescent="0.25">
      <c r="A49">
        <v>96</v>
      </c>
      <c r="B49" s="1">
        <v>1.72472018113289E+35</v>
      </c>
      <c r="C49">
        <f t="shared" si="1"/>
        <v>9.6386717623323394E+35</v>
      </c>
      <c r="D49" s="2">
        <f t="shared" si="0"/>
        <v>0.17893753658808553</v>
      </c>
      <c r="E49" s="4">
        <f t="shared" si="3"/>
        <v>0.82106246341191447</v>
      </c>
      <c r="F49" s="2"/>
      <c r="G49" s="7"/>
      <c r="H49" s="3"/>
      <c r="I49" s="18">
        <f t="shared" si="2"/>
        <v>4.5885423431417935</v>
      </c>
    </row>
    <row r="50" spans="1:9" x14ac:dyDescent="0.25">
      <c r="A50">
        <v>98</v>
      </c>
      <c r="B50" s="1">
        <v>1.14020372293803E+36</v>
      </c>
      <c r="C50">
        <f t="shared" si="1"/>
        <v>6.6948619598529776E+36</v>
      </c>
      <c r="D50" s="2">
        <f t="shared" si="0"/>
        <v>0.17031026625724027</v>
      </c>
      <c r="E50" s="4">
        <f t="shared" si="3"/>
        <v>0.82968973374275978</v>
      </c>
      <c r="F50" s="2"/>
      <c r="G50" s="7"/>
      <c r="H50" s="3"/>
      <c r="I50" s="18">
        <f t="shared" si="2"/>
        <v>4.8716366427939146</v>
      </c>
    </row>
    <row r="51" spans="1:9" x14ac:dyDescent="0.25">
      <c r="A51">
        <v>100</v>
      </c>
      <c r="B51" s="1">
        <v>7.5456496774485004E+36</v>
      </c>
      <c r="C51">
        <f t="shared" si="1"/>
        <v>4.6559554663223792E+37</v>
      </c>
      <c r="D51" s="2">
        <f t="shared" si="0"/>
        <v>0.16206447273879571</v>
      </c>
      <c r="E51" s="4">
        <f t="shared" si="3"/>
        <v>0.83793552726120435</v>
      </c>
      <c r="F51" s="2"/>
      <c r="G51" s="7"/>
      <c r="H51" s="3"/>
      <c r="I51" s="18">
        <f t="shared" si="2"/>
        <v>5.1703838176287462</v>
      </c>
    </row>
    <row r="52" spans="1:9" x14ac:dyDescent="0.25">
      <c r="A52">
        <v>102</v>
      </c>
      <c r="B52" s="1">
        <v>4.9985425311177098E+37</v>
      </c>
      <c r="C52">
        <f t="shared" si="1"/>
        <v>3.2418824711817924E+38</v>
      </c>
      <c r="D52" s="2">
        <f t="shared" si="0"/>
        <v>0.15418642025278437</v>
      </c>
      <c r="E52" s="4">
        <f t="shared" si="3"/>
        <v>0.8458135797472156</v>
      </c>
      <c r="F52" s="2"/>
      <c r="G52" s="7"/>
      <c r="H52" s="3"/>
      <c r="I52" s="18">
        <f t="shared" si="2"/>
        <v>5.4856554705695064</v>
      </c>
    </row>
    <row r="53" spans="1:9" x14ac:dyDescent="0.25">
      <c r="A53">
        <v>104</v>
      </c>
      <c r="B53" s="1">
        <v>3.31440783010043E+38</v>
      </c>
      <c r="C53">
        <f t="shared" si="1"/>
        <v>2.2598870183231694E+39</v>
      </c>
      <c r="D53" s="2">
        <f t="shared" si="0"/>
        <v>0.1466625456594601</v>
      </c>
      <c r="E53" s="4">
        <f t="shared" si="3"/>
        <v>0.85333745434053987</v>
      </c>
      <c r="F53" s="2"/>
      <c r="G53" s="7"/>
      <c r="H53" s="3"/>
      <c r="I53" s="18">
        <f t="shared" si="2"/>
        <v>5.8183733993130602</v>
      </c>
    </row>
    <row r="54" spans="1:9" x14ac:dyDescent="0.25">
      <c r="A54">
        <v>106</v>
      </c>
      <c r="B54" s="1">
        <v>2.1997255026509699E+39</v>
      </c>
      <c r="C54">
        <f t="shared" si="1"/>
        <v>1.5770959385384769E+40</v>
      </c>
      <c r="D54" s="2">
        <f t="shared" si="0"/>
        <v>0.13947949829161915</v>
      </c>
      <c r="E54" s="4">
        <f t="shared" si="3"/>
        <v>0.86052050170838079</v>
      </c>
      <c r="F54" s="2"/>
      <c r="G54" s="7"/>
      <c r="H54" s="3"/>
      <c r="I54" s="18">
        <f t="shared" si="2"/>
        <v>6.1695124534304879</v>
      </c>
    </row>
    <row r="55" spans="1:9" x14ac:dyDescent="0.25">
      <c r="A55">
        <v>108</v>
      </c>
      <c r="B55" s="1">
        <v>1.4612216410979601E+40</v>
      </c>
      <c r="C55">
        <f t="shared" si="1"/>
        <v>1.1017762500193925E+41</v>
      </c>
      <c r="D55" s="2">
        <f t="shared" si="0"/>
        <v>0.13262417310885408</v>
      </c>
      <c r="E55" s="4">
        <f t="shared" si="3"/>
        <v>0.8673758268911459</v>
      </c>
      <c r="F55" s="2"/>
      <c r="G55" s="7"/>
      <c r="H55" s="3"/>
      <c r="I55" s="18">
        <f t="shared" si="2"/>
        <v>6.5401035615070633</v>
      </c>
    </row>
    <row r="56" spans="1:9" x14ac:dyDescent="0.25">
      <c r="A56">
        <v>110</v>
      </c>
      <c r="B56" s="1">
        <v>9.7148177367657802E+40</v>
      </c>
      <c r="C56">
        <f t="shared" si="1"/>
        <v>7.7050521278056518E+41</v>
      </c>
      <c r="D56" s="2">
        <f t="shared" si="0"/>
        <v>0.12608373798935604</v>
      </c>
      <c r="E56" s="4">
        <f t="shared" si="3"/>
        <v>0.87391626201064398</v>
      </c>
      <c r="F56" s="2"/>
      <c r="G56" s="7"/>
      <c r="H56" s="3"/>
      <c r="I56" s="18">
        <f t="shared" si="2"/>
        <v>6.9312369378231775</v>
      </c>
    </row>
    <row r="57" spans="1:9" x14ac:dyDescent="0.25">
      <c r="A57">
        <v>112</v>
      </c>
      <c r="B57" s="1">
        <v>6.4641411197577704E+41</v>
      </c>
      <c r="C57">
        <f t="shared" si="1"/>
        <v>5.3937216766800144E+42</v>
      </c>
      <c r="D57" s="2">
        <f t="shared" si="0"/>
        <v>0.11984565587997913</v>
      </c>
      <c r="E57" s="4">
        <f t="shared" si="3"/>
        <v>0.88015434412002092</v>
      </c>
      <c r="F57" s="2"/>
      <c r="G57" s="7"/>
      <c r="H57" s="3"/>
      <c r="I57" s="18">
        <f t="shared" si="2"/>
        <v>7.3440654786975514</v>
      </c>
    </row>
    <row r="58" spans="1:9" x14ac:dyDescent="0.25">
      <c r="A58">
        <v>114</v>
      </c>
      <c r="B58" s="1">
        <v>4.3045917980555697E+42</v>
      </c>
      <c r="C58">
        <f t="shared" si="1"/>
        <v>3.7793491051765623E+43</v>
      </c>
      <c r="D58" s="2">
        <f t="shared" si="0"/>
        <v>0.11389770244192536</v>
      </c>
      <c r="E58" s="4">
        <f t="shared" si="3"/>
        <v>0.88610229755807468</v>
      </c>
      <c r="F58" s="2"/>
      <c r="G58" s="7"/>
      <c r="H58" s="3"/>
      <c r="I58" s="18">
        <f t="shared" si="2"/>
        <v>7.779808359258908</v>
      </c>
    </row>
    <row r="59" spans="1:9" x14ac:dyDescent="0.25">
      <c r="A59">
        <v>116</v>
      </c>
      <c r="B59" s="1">
        <v>2.8687064652813302E+43</v>
      </c>
      <c r="C59">
        <f t="shared" si="1"/>
        <v>2.6506144453123993E+44</v>
      </c>
      <c r="D59" s="2">
        <f t="shared" si="0"/>
        <v>0.10822797975596284</v>
      </c>
      <c r="E59" s="4">
        <f t="shared" si="3"/>
        <v>0.89177202024403712</v>
      </c>
      <c r="F59" s="2"/>
      <c r="G59" s="7"/>
      <c r="H59" s="3"/>
      <c r="I59" s="18">
        <f t="shared" si="2"/>
        <v>8.2397548420920685</v>
      </c>
    </row>
    <row r="60" spans="1:9" x14ac:dyDescent="0.25">
      <c r="A60">
        <v>118</v>
      </c>
      <c r="B60" s="1">
        <v>1.91320663411431E+44</v>
      </c>
      <c r="C60">
        <f t="shared" si="1"/>
        <v>1.8606447849068836E+45</v>
      </c>
      <c r="D60" s="2">
        <f t="shared" si="0"/>
        <v>0.10282492658640681</v>
      </c>
      <c r="E60" s="4">
        <f t="shared" si="3"/>
        <v>0.89717507341359315</v>
      </c>
      <c r="F60" s="2"/>
      <c r="G60" s="7"/>
      <c r="H60" s="3"/>
      <c r="I60" s="18">
        <f t="shared" si="2"/>
        <v>8.7252683099138473</v>
      </c>
    </row>
    <row r="61" spans="1:9" x14ac:dyDescent="0.25">
      <c r="A61">
        <v>120</v>
      </c>
      <c r="B61" s="1">
        <v>1.27687527629609E+45</v>
      </c>
      <c r="C61">
        <f t="shared" si="1"/>
        <v>1.3072381618273023E+46</v>
      </c>
      <c r="D61" s="2">
        <f t="shared" si="0"/>
        <v>9.7677325645942739E-2</v>
      </c>
      <c r="E61" s="4">
        <f t="shared" si="3"/>
        <v>0.90232267435405722</v>
      </c>
      <c r="F61" s="2"/>
      <c r="G61" s="7"/>
      <c r="H61" s="3"/>
      <c r="I61" s="18">
        <f t="shared" si="2"/>
        <v>9.2377905351827927</v>
      </c>
    </row>
    <row r="62" spans="1:9" x14ac:dyDescent="0.25">
      <c r="A62">
        <v>122</v>
      </c>
      <c r="B62" s="1">
        <v>8.5277734117906304E+45</v>
      </c>
      <c r="C62">
        <f t="shared" si="1"/>
        <v>9.1919558036992659E+46</v>
      </c>
      <c r="D62" s="2">
        <f t="shared" si="0"/>
        <v>9.2774308252860205E-2</v>
      </c>
      <c r="E62" s="4">
        <f t="shared" si="3"/>
        <v>0.90722569174713974</v>
      </c>
      <c r="F62" s="2"/>
      <c r="G62" s="7"/>
      <c r="H62" s="3"/>
      <c r="I62" s="18">
        <f t="shared" si="2"/>
        <v>9.7788462003344581</v>
      </c>
    </row>
    <row r="63" spans="1:9" x14ac:dyDescent="0.25">
      <c r="A63">
        <v>124</v>
      </c>
      <c r="B63" s="1">
        <v>5.6991966408991505E+46</v>
      </c>
      <c r="C63">
        <f t="shared" si="1"/>
        <v>6.4686153629937432E+47</v>
      </c>
      <c r="D63" s="2">
        <f t="shared" si="0"/>
        <v>8.810535672755633E-2</v>
      </c>
      <c r="E63" s="4">
        <f t="shared" si="3"/>
        <v>0.91189464327244363</v>
      </c>
      <c r="F63" s="2"/>
      <c r="G63" s="7"/>
      <c r="H63" s="3"/>
      <c r="I63" s="18">
        <f t="shared" si="2"/>
        <v>10.350047683164698</v>
      </c>
    </row>
    <row r="64" spans="1:9" x14ac:dyDescent="0.25">
      <c r="A64">
        <v>126</v>
      </c>
      <c r="B64" s="1">
        <v>3.8113001724168503E+47</v>
      </c>
      <c r="C64">
        <f t="shared" si="1"/>
        <v>4.555685255878626E+48</v>
      </c>
      <c r="D64" s="2">
        <f t="shared" si="0"/>
        <v>8.366030483556286E-2</v>
      </c>
      <c r="E64" s="4">
        <f t="shared" si="3"/>
        <v>0.91633969516443714</v>
      </c>
      <c r="F64" s="2"/>
      <c r="G64" s="7"/>
      <c r="H64" s="3"/>
      <c r="I64" s="18">
        <f t="shared" si="2"/>
        <v>10.953100122758739</v>
      </c>
    </row>
    <row r="65" spans="1:9" x14ac:dyDescent="0.25">
      <c r="A65">
        <v>128</v>
      </c>
      <c r="B65" s="1">
        <v>2.5503826018110798E+48</v>
      </c>
      <c r="C65">
        <f t="shared" si="1"/>
        <v>3.2108824177719359E+49</v>
      </c>
      <c r="D65" s="2">
        <f t="shared" si="0"/>
        <v>7.9429336549197468E-2</v>
      </c>
      <c r="E65" s="4">
        <f t="shared" si="3"/>
        <v>0.92057066345080252</v>
      </c>
      <c r="F65" s="2"/>
      <c r="G65" s="7"/>
      <c r="H65" s="3"/>
      <c r="I65" s="18">
        <f t="shared" si="2"/>
        <v>11.589806782291493</v>
      </c>
    </row>
    <row r="66" spans="1:9" x14ac:dyDescent="0.25">
      <c r="A66">
        <v>130</v>
      </c>
      <c r="B66" s="1">
        <v>1.7076613429289001E+49</v>
      </c>
      <c r="C66">
        <f t="shared" si="1"/>
        <v>2.2647132336624478E+50</v>
      </c>
      <c r="D66" s="2">
        <f t="shared" si="0"/>
        <v>7.5402983368773144E-2</v>
      </c>
      <c r="E66" s="4">
        <f t="shared" si="3"/>
        <v>0.92459701663122684</v>
      </c>
      <c r="F66" s="2"/>
      <c r="G66" s="7"/>
      <c r="H66" s="3"/>
      <c r="I66" s="18">
        <f t="shared" si="2"/>
        <v>12.262074725999938</v>
      </c>
    </row>
    <row r="67" spans="1:9" x14ac:dyDescent="0.25">
      <c r="F67" s="2"/>
      <c r="H67" s="3"/>
    </row>
  </sheetData>
  <conditionalFormatting sqref="I3:I66">
    <cfRule type="expression" dxfId="17" priority="1">
      <formula>ABS(I3) &lt; 0.1%</formula>
    </cfRule>
    <cfRule type="expression" dxfId="16" priority="2">
      <formula>ABS(I3) &lt; 0.5%</formula>
    </cfRule>
    <cfRule type="expression" dxfId="15" priority="3">
      <formula>ABS(I3) &lt; 1%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abSelected="1" zoomScaleNormal="100" workbookViewId="0">
      <selection activeCell="E27" sqref="E27"/>
    </sheetView>
  </sheetViews>
  <sheetFormatPr defaultRowHeight="15" x14ac:dyDescent="0.25"/>
  <cols>
    <col min="2" max="2" width="22.28515625" customWidth="1"/>
    <col min="3" max="3" width="27.28515625" bestFit="1" customWidth="1"/>
    <col min="4" max="4" width="13.42578125" bestFit="1" customWidth="1"/>
    <col min="5" max="5" width="15.140625" customWidth="1"/>
    <col min="6" max="6" width="17.7109375" bestFit="1" customWidth="1"/>
    <col min="7" max="7" width="15.28515625" customWidth="1"/>
    <col min="8" max="8" width="24.42578125" bestFit="1" customWidth="1"/>
    <col min="9" max="9" width="24.42578125" customWidth="1"/>
    <col min="10" max="10" width="14.28515625" customWidth="1"/>
    <col min="11" max="11" width="14.140625" customWidth="1"/>
    <col min="12" max="12" width="12.5703125" customWidth="1"/>
    <col min="17" max="17" width="14.7109375" bestFit="1" customWidth="1"/>
  </cols>
  <sheetData>
    <row r="1" spans="1:21" x14ac:dyDescent="0.25">
      <c r="E1">
        <f>SUM(E3:E66)</f>
        <v>99.228937770200162</v>
      </c>
      <c r="G1" s="9"/>
      <c r="J1" s="21">
        <f>SUM(J3:J66)</f>
        <v>0.4781600494798004</v>
      </c>
      <c r="K1" s="23">
        <f>AVERAGE(J3:J66)</f>
        <v>7.4712507731218812E-3</v>
      </c>
      <c r="L1" s="10" t="s">
        <v>11</v>
      </c>
      <c r="M1" s="11"/>
      <c r="O1" s="10" t="s">
        <v>12</v>
      </c>
      <c r="P1" s="14"/>
      <c r="Q1" s="14">
        <v>4</v>
      </c>
      <c r="R1" s="14">
        <v>3</v>
      </c>
      <c r="S1" s="14">
        <v>2</v>
      </c>
      <c r="T1" s="14">
        <v>1</v>
      </c>
      <c r="U1" s="11">
        <v>0</v>
      </c>
    </row>
    <row r="2" spans="1:21" ht="45.75" thickBot="1" x14ac:dyDescent="0.3">
      <c r="A2" s="8" t="s">
        <v>0</v>
      </c>
      <c r="B2" s="8" t="s">
        <v>1</v>
      </c>
      <c r="C2" s="8" t="s">
        <v>5</v>
      </c>
      <c r="D2" s="8" t="s">
        <v>6</v>
      </c>
      <c r="E2" s="8" t="s">
        <v>7</v>
      </c>
      <c r="F2" s="8"/>
      <c r="G2" s="8"/>
      <c r="H2" s="8"/>
      <c r="I2" s="8"/>
      <c r="J2" s="8"/>
      <c r="K2">
        <v>1</v>
      </c>
      <c r="L2" s="12">
        <v>0</v>
      </c>
      <c r="M2" s="13">
        <v>3</v>
      </c>
      <c r="O2" s="15">
        <v>0</v>
      </c>
      <c r="P2" s="16">
        <v>0</v>
      </c>
      <c r="Q2" s="3">
        <v>4.9000000000000002E-8</v>
      </c>
      <c r="R2" s="3">
        <v>-8.7337000000000008E-6</v>
      </c>
      <c r="S2">
        <v>9.1009999999999995E-4</v>
      </c>
      <c r="T2">
        <v>-2.7115199999999999E-2</v>
      </c>
      <c r="U2" s="17">
        <v>1</v>
      </c>
    </row>
    <row r="3" spans="1:21" x14ac:dyDescent="0.25">
      <c r="A3">
        <v>4</v>
      </c>
      <c r="B3">
        <v>1</v>
      </c>
      <c r="C3">
        <f>EXP(A3)/(A3^$M$2)</f>
        <v>0.85309609426787869</v>
      </c>
      <c r="D3" s="2">
        <f>C3/B3</f>
        <v>0.85309609426787869</v>
      </c>
      <c r="E3" s="4">
        <f>ABS(1-D3)</f>
        <v>0.14690390573212131</v>
      </c>
      <c r="F3" s="2">
        <f>$Q$2*A3^4+$R$2*A3^3+$S$2*A3^2+$T$2*A3+$U$2</f>
        <v>0.90555438720000003</v>
      </c>
      <c r="G3">
        <f t="shared" ref="G3:G62" si="0">C3/(F3)</f>
        <v>0.94207052202096453</v>
      </c>
      <c r="H3" s="2">
        <f>G3/B3</f>
        <v>0.94207052202096453</v>
      </c>
      <c r="I3" s="2">
        <f>1-H3</f>
        <v>5.7929477979035471E-2</v>
      </c>
      <c r="J3" s="18">
        <f>ABS(1-H3)</f>
        <v>5.7929477979035471E-2</v>
      </c>
      <c r="Q3" s="20"/>
    </row>
    <row r="4" spans="1:21" x14ac:dyDescent="0.25">
      <c r="A4">
        <v>6</v>
      </c>
      <c r="B4">
        <v>2</v>
      </c>
      <c r="C4">
        <f t="shared" ref="C4:C66" si="1">EXP(A4)/(A4^$M$2)</f>
        <v>1.8677258957996996</v>
      </c>
      <c r="D4" s="2">
        <f t="shared" ref="D4:D66" si="2">C4/B4</f>
        <v>0.9338629478998498</v>
      </c>
      <c r="E4" s="4">
        <f>ABS(1-D4)</f>
        <v>6.6137052100150195E-2</v>
      </c>
      <c r="F4" s="2">
        <f t="shared" ref="F4:F66" si="3">$Q$2*A4^4+$R$2*A4^3+$S$2*A4^2+$T$2*A4+$U$2</f>
        <v>0.8682494248</v>
      </c>
      <c r="G4">
        <f t="shared" si="0"/>
        <v>2.1511398020562207</v>
      </c>
      <c r="H4" s="2">
        <f t="shared" ref="H4:H66" si="4">G4/B4</f>
        <v>1.0755699010281103</v>
      </c>
      <c r="I4" s="2">
        <f t="shared" ref="I4:I66" si="5">1-H4</f>
        <v>-7.5569901028110342E-2</v>
      </c>
      <c r="J4" s="18">
        <f t="shared" ref="J4:J66" si="6">ABS(1-H4)</f>
        <v>7.5569901028110342E-2</v>
      </c>
      <c r="Q4" s="3"/>
    </row>
    <row r="5" spans="1:21" x14ac:dyDescent="0.25">
      <c r="A5">
        <v>8</v>
      </c>
      <c r="B5">
        <v>7</v>
      </c>
      <c r="C5">
        <f t="shared" si="1"/>
        <v>5.8221835684408756</v>
      </c>
      <c r="D5" s="2">
        <f t="shared" si="2"/>
        <v>0.83174050977726799</v>
      </c>
      <c r="E5" s="4">
        <f t="shared" ref="E5:E66" si="7">ABS(1-D5)</f>
        <v>0.16825949022273201</v>
      </c>
      <c r="F5" s="2">
        <f t="shared" si="3"/>
        <v>0.83705384959999996</v>
      </c>
      <c r="G5">
        <f t="shared" si="0"/>
        <v>6.9555663249420601</v>
      </c>
      <c r="H5" s="2">
        <f t="shared" si="4"/>
        <v>0.99365233213458004</v>
      </c>
      <c r="I5" s="2">
        <f t="shared" si="5"/>
        <v>6.3476678654199592E-3</v>
      </c>
      <c r="J5" s="18">
        <f t="shared" si="6"/>
        <v>6.3476678654199592E-3</v>
      </c>
    </row>
    <row r="6" spans="1:21" x14ac:dyDescent="0.25">
      <c r="A6">
        <v>10</v>
      </c>
      <c r="B6">
        <v>28</v>
      </c>
      <c r="C6">
        <f t="shared" si="1"/>
        <v>22.026465794806718</v>
      </c>
      <c r="D6" s="2">
        <f t="shared" si="2"/>
        <v>0.78665949267166846</v>
      </c>
      <c r="E6" s="4">
        <f t="shared" si="7"/>
        <v>0.21334050732833154</v>
      </c>
      <c r="F6" s="2">
        <f t="shared" si="3"/>
        <v>0.81161430000000001</v>
      </c>
      <c r="G6">
        <f t="shared" si="0"/>
        <v>27.13908046569253</v>
      </c>
      <c r="H6" s="2">
        <f t="shared" si="4"/>
        <v>0.96925287377473324</v>
      </c>
      <c r="I6" s="2">
        <f t="shared" si="5"/>
        <v>3.0747126225266763E-2</v>
      </c>
      <c r="J6" s="18">
        <f t="shared" si="6"/>
        <v>3.0747126225266763E-2</v>
      </c>
    </row>
    <row r="7" spans="1:21" x14ac:dyDescent="0.25">
      <c r="A7">
        <v>12</v>
      </c>
      <c r="B7">
        <v>124</v>
      </c>
      <c r="C7">
        <f t="shared" si="1"/>
        <v>94.186800589701335</v>
      </c>
      <c r="D7" s="2">
        <f t="shared" si="2"/>
        <v>0.75957097249759142</v>
      </c>
      <c r="E7" s="4">
        <f t="shared" si="7"/>
        <v>0.24042902750240858</v>
      </c>
      <c r="F7" s="2">
        <f t="shared" si="3"/>
        <v>0.79159623040000004</v>
      </c>
      <c r="G7">
        <f t="shared" si="0"/>
        <v>118.98338694981906</v>
      </c>
      <c r="H7" s="2">
        <f t="shared" si="4"/>
        <v>0.9595434431437021</v>
      </c>
      <c r="I7" s="2">
        <f t="shared" si="5"/>
        <v>4.0456556856297898E-2</v>
      </c>
      <c r="J7" s="18">
        <f t="shared" si="6"/>
        <v>4.0456556856297898E-2</v>
      </c>
    </row>
    <row r="8" spans="1:21" x14ac:dyDescent="0.25">
      <c r="A8">
        <v>14</v>
      </c>
      <c r="B8">
        <v>588</v>
      </c>
      <c r="C8">
        <f t="shared" si="1"/>
        <v>438.26686740698864</v>
      </c>
      <c r="D8" s="2">
        <f t="shared" si="2"/>
        <v>0.74535181531800787</v>
      </c>
      <c r="E8" s="4">
        <f t="shared" si="7"/>
        <v>0.25464818468199213</v>
      </c>
      <c r="F8" s="2">
        <f t="shared" si="3"/>
        <v>0.77668391120000002</v>
      </c>
      <c r="G8">
        <f t="shared" si="0"/>
        <v>564.27957511036004</v>
      </c>
      <c r="H8" s="2">
        <f t="shared" si="4"/>
        <v>0.95965914134414976</v>
      </c>
      <c r="I8" s="2">
        <f t="shared" si="5"/>
        <v>4.0340858655850242E-2</v>
      </c>
      <c r="J8" s="18">
        <f t="shared" si="6"/>
        <v>4.0340858655850242E-2</v>
      </c>
    </row>
    <row r="9" spans="1:21" x14ac:dyDescent="0.25">
      <c r="A9">
        <v>16</v>
      </c>
      <c r="B9">
        <v>2938</v>
      </c>
      <c r="C9">
        <f t="shared" si="1"/>
        <v>2169.4605762958672</v>
      </c>
      <c r="D9" s="2">
        <f t="shared" si="2"/>
        <v>0.73841408315039725</v>
      </c>
      <c r="E9" s="4">
        <f t="shared" si="7"/>
        <v>0.26158591684960275</v>
      </c>
      <c r="F9" s="2">
        <f t="shared" si="3"/>
        <v>0.76658042879999999</v>
      </c>
      <c r="G9">
        <f t="shared" si="0"/>
        <v>2830.0495222555141</v>
      </c>
      <c r="H9" s="2">
        <f t="shared" si="4"/>
        <v>0.96325715529459299</v>
      </c>
      <c r="I9" s="2">
        <f t="shared" si="5"/>
        <v>3.6742844705407007E-2</v>
      </c>
      <c r="J9" s="18">
        <f t="shared" si="6"/>
        <v>3.6742844705407007E-2</v>
      </c>
    </row>
    <row r="10" spans="1:21" x14ac:dyDescent="0.25">
      <c r="A10">
        <v>18</v>
      </c>
      <c r="B10" s="1">
        <v>15268</v>
      </c>
      <c r="C10">
        <f t="shared" si="1"/>
        <v>11258.568096250088</v>
      </c>
      <c r="D10" s="2">
        <f t="shared" si="2"/>
        <v>0.73739639089927222</v>
      </c>
      <c r="E10" s="4">
        <f t="shared" si="7"/>
        <v>0.26260360910072778</v>
      </c>
      <c r="F10" s="2">
        <f t="shared" si="3"/>
        <v>0.76100768559999998</v>
      </c>
      <c r="G10">
        <f t="shared" si="0"/>
        <v>14794.289610062893</v>
      </c>
      <c r="H10" s="2">
        <f t="shared" si="4"/>
        <v>0.96897364488229587</v>
      </c>
      <c r="I10" s="2">
        <f t="shared" si="5"/>
        <v>3.102635511770413E-2</v>
      </c>
      <c r="J10" s="18">
        <f t="shared" si="6"/>
        <v>3.102635511770413E-2</v>
      </c>
    </row>
    <row r="11" spans="1:21" x14ac:dyDescent="0.25">
      <c r="A11">
        <v>20</v>
      </c>
      <c r="B11" s="1">
        <v>81826</v>
      </c>
      <c r="C11">
        <f t="shared" si="1"/>
        <v>60645.649426223783</v>
      </c>
      <c r="D11" s="2">
        <f t="shared" si="2"/>
        <v>0.74115378273682919</v>
      </c>
      <c r="E11" s="4">
        <f t="shared" si="7"/>
        <v>0.25884621726317081</v>
      </c>
      <c r="F11" s="2">
        <f t="shared" si="3"/>
        <v>0.7597064</v>
      </c>
      <c r="G11">
        <f t="shared" si="0"/>
        <v>79827.745858431343</v>
      </c>
      <c r="H11" s="2">
        <f t="shared" si="4"/>
        <v>0.97557922736576808</v>
      </c>
      <c r="I11" s="2">
        <f t="shared" si="5"/>
        <v>2.4420772634231924E-2</v>
      </c>
      <c r="J11" s="18">
        <f t="shared" si="6"/>
        <v>2.4420772634231924E-2</v>
      </c>
    </row>
    <row r="12" spans="1:21" x14ac:dyDescent="0.25">
      <c r="A12">
        <v>22</v>
      </c>
      <c r="B12" s="1">
        <v>449572</v>
      </c>
      <c r="C12">
        <f t="shared" si="1"/>
        <v>336674.76015510818</v>
      </c>
      <c r="D12" s="2">
        <f t="shared" si="2"/>
        <v>0.74887840024536267</v>
      </c>
      <c r="E12" s="4">
        <f t="shared" si="7"/>
        <v>0.25112159975463733</v>
      </c>
      <c r="F12" s="2">
        <f t="shared" si="3"/>
        <v>0.76243610640000004</v>
      </c>
      <c r="G12">
        <f t="shared" si="0"/>
        <v>441577.67100614868</v>
      </c>
      <c r="H12" s="2">
        <f t="shared" si="4"/>
        <v>0.98221791171636286</v>
      </c>
      <c r="I12" s="2">
        <f t="shared" si="5"/>
        <v>1.7782088283637143E-2</v>
      </c>
      <c r="J12" s="18">
        <f t="shared" si="6"/>
        <v>1.7782088283637143E-2</v>
      </c>
    </row>
    <row r="13" spans="1:21" x14ac:dyDescent="0.25">
      <c r="A13">
        <v>24</v>
      </c>
      <c r="B13" s="1">
        <v>2521270</v>
      </c>
      <c r="C13">
        <f t="shared" si="1"/>
        <v>1916169.1355500196</v>
      </c>
      <c r="D13" s="2">
        <f t="shared" si="2"/>
        <v>0.7600015609395343</v>
      </c>
      <c r="E13" s="4">
        <f t="shared" si="7"/>
        <v>0.2399984390604657</v>
      </c>
      <c r="F13" s="2">
        <f t="shared" si="3"/>
        <v>0.76897515520000004</v>
      </c>
      <c r="G13">
        <f t="shared" si="0"/>
        <v>2491847.9128908268</v>
      </c>
      <c r="H13" s="2">
        <f t="shared" si="4"/>
        <v>0.9883304496903651</v>
      </c>
      <c r="I13" s="2">
        <f t="shared" si="5"/>
        <v>1.1669550309634902E-2</v>
      </c>
      <c r="J13" s="18">
        <f t="shared" si="6"/>
        <v>1.1669550309634902E-2</v>
      </c>
    </row>
    <row r="14" spans="1:21" x14ac:dyDescent="0.25">
      <c r="A14">
        <v>26</v>
      </c>
      <c r="B14" s="1">
        <v>14385376</v>
      </c>
      <c r="C14">
        <f t="shared" si="1"/>
        <v>11136186.244244354</v>
      </c>
      <c r="D14" s="2">
        <f t="shared" si="2"/>
        <v>0.77413244146307703</v>
      </c>
      <c r="E14" s="4">
        <f t="shared" si="7"/>
        <v>0.22586755853692297</v>
      </c>
      <c r="F14" s="2">
        <f t="shared" si="3"/>
        <v>0.77912071280000006</v>
      </c>
      <c r="G14">
        <f t="shared" si="0"/>
        <v>14293274.535371013</v>
      </c>
      <c r="H14" s="2">
        <f t="shared" si="4"/>
        <v>0.9935975629257805</v>
      </c>
      <c r="I14" s="2">
        <f t="shared" si="5"/>
        <v>6.4024370742195025E-3</v>
      </c>
      <c r="J14" s="18">
        <f t="shared" si="6"/>
        <v>6.4024370742195025E-3</v>
      </c>
    </row>
    <row r="15" spans="1:21" x14ac:dyDescent="0.25">
      <c r="A15">
        <v>28</v>
      </c>
      <c r="B15" s="1">
        <v>83290424</v>
      </c>
      <c r="C15">
        <f t="shared" si="1"/>
        <v>65882701.543890081</v>
      </c>
      <c r="D15" s="2">
        <f t="shared" si="2"/>
        <v>0.79099971377129841</v>
      </c>
      <c r="E15" s="4">
        <f t="shared" si="7"/>
        <v>0.20900028622870159</v>
      </c>
      <c r="F15" s="2">
        <f t="shared" si="3"/>
        <v>0.79268876160000001</v>
      </c>
      <c r="G15">
        <f t="shared" si="0"/>
        <v>83112950.170896024</v>
      </c>
      <c r="H15" s="2">
        <f t="shared" si="4"/>
        <v>0.997869216884957</v>
      </c>
      <c r="I15" s="2">
        <f t="shared" si="5"/>
        <v>2.1307831150430001E-3</v>
      </c>
      <c r="J15" s="18">
        <f t="shared" si="6"/>
        <v>2.1307831150430001E-3</v>
      </c>
    </row>
    <row r="16" spans="1:21" x14ac:dyDescent="0.25">
      <c r="A16">
        <v>30</v>
      </c>
      <c r="B16" s="1">
        <v>488384528</v>
      </c>
      <c r="C16">
        <f t="shared" si="1"/>
        <v>395795354.87127638</v>
      </c>
      <c r="D16" s="2">
        <f t="shared" si="2"/>
        <v>0.81041747266669428</v>
      </c>
      <c r="E16" s="4">
        <f t="shared" si="7"/>
        <v>0.18958252733330572</v>
      </c>
      <c r="F16" s="2">
        <f t="shared" si="3"/>
        <v>0.80951410000000001</v>
      </c>
      <c r="G16">
        <f t="shared" si="0"/>
        <v>488929537.94291711</v>
      </c>
      <c r="H16" s="2">
        <f t="shared" si="4"/>
        <v>1.0011159443259781</v>
      </c>
      <c r="I16" s="2">
        <f t="shared" si="5"/>
        <v>-1.1159443259780577E-3</v>
      </c>
      <c r="J16" s="18">
        <f t="shared" si="6"/>
        <v>1.1159443259780577E-3</v>
      </c>
    </row>
    <row r="17" spans="1:10" x14ac:dyDescent="0.25">
      <c r="A17">
        <v>32</v>
      </c>
      <c r="B17" s="1">
        <v>2895432660</v>
      </c>
      <c r="C17">
        <f t="shared" si="1"/>
        <v>2409758306.3562222</v>
      </c>
      <c r="D17" s="2">
        <f t="shared" si="2"/>
        <v>0.83226190670800204</v>
      </c>
      <c r="E17" s="4">
        <f t="shared" si="7"/>
        <v>0.16773809329199796</v>
      </c>
      <c r="F17" s="2">
        <f t="shared" si="3"/>
        <v>0.82945034239999993</v>
      </c>
      <c r="G17">
        <f t="shared" si="0"/>
        <v>2905247225.9926124</v>
      </c>
      <c r="H17" s="2">
        <f t="shared" si="4"/>
        <v>1.0033896716467281</v>
      </c>
      <c r="I17" s="2">
        <f t="shared" si="5"/>
        <v>-3.3896716467280985E-3</v>
      </c>
      <c r="J17" s="18">
        <f t="shared" si="6"/>
        <v>3.3896716467280985E-3</v>
      </c>
    </row>
    <row r="18" spans="1:10" x14ac:dyDescent="0.25">
      <c r="A18">
        <v>34</v>
      </c>
      <c r="B18" s="1">
        <v>17332874364</v>
      </c>
      <c r="C18">
        <f t="shared" si="1"/>
        <v>14844843846.108662</v>
      </c>
      <c r="D18" s="2">
        <f t="shared" si="2"/>
        <v>0.85645597691177389</v>
      </c>
      <c r="E18" s="4">
        <f t="shared" si="7"/>
        <v>0.14354402308822611</v>
      </c>
      <c r="F18" s="2">
        <f t="shared" si="3"/>
        <v>0.85236991920000005</v>
      </c>
      <c r="G18">
        <f t="shared" si="0"/>
        <v>17415964021.866741</v>
      </c>
      <c r="H18" s="2">
        <f t="shared" si="4"/>
        <v>1.0047937610416953</v>
      </c>
      <c r="I18" s="2">
        <f t="shared" si="5"/>
        <v>-4.7937610416952658E-3</v>
      </c>
      <c r="J18" s="18">
        <f t="shared" si="6"/>
        <v>4.7937610416952658E-3</v>
      </c>
    </row>
    <row r="19" spans="1:10" x14ac:dyDescent="0.25">
      <c r="A19">
        <v>36</v>
      </c>
      <c r="B19" s="1">
        <v>104653427012</v>
      </c>
      <c r="C19">
        <f t="shared" si="1"/>
        <v>92404654216.289337</v>
      </c>
      <c r="D19" s="2">
        <f t="shared" si="2"/>
        <v>0.88295870335611493</v>
      </c>
      <c r="E19" s="4">
        <f t="shared" si="7"/>
        <v>0.11704129664388507</v>
      </c>
      <c r="F19" s="2">
        <f t="shared" si="3"/>
        <v>0.87816407679999986</v>
      </c>
      <c r="G19">
        <f t="shared" si="0"/>
        <v>105224816930.57722</v>
      </c>
      <c r="H19" s="2">
        <f t="shared" si="4"/>
        <v>1.0054598299825548</v>
      </c>
      <c r="I19" s="2">
        <f t="shared" si="5"/>
        <v>-5.4598299825547869E-3</v>
      </c>
      <c r="J19" s="18">
        <f t="shared" si="6"/>
        <v>5.4598299825547869E-3</v>
      </c>
    </row>
    <row r="20" spans="1:10" x14ac:dyDescent="0.25">
      <c r="A20">
        <v>38</v>
      </c>
      <c r="B20" s="1">
        <v>636737003384</v>
      </c>
      <c r="C20">
        <f t="shared" si="1"/>
        <v>580549857069.42993</v>
      </c>
      <c r="D20" s="2">
        <f t="shared" si="2"/>
        <v>0.91175768642947075</v>
      </c>
      <c r="E20" s="4">
        <f t="shared" si="7"/>
        <v>8.8242313570529252E-2</v>
      </c>
      <c r="F20" s="2">
        <f t="shared" si="3"/>
        <v>0.90674287759999994</v>
      </c>
      <c r="G20">
        <f t="shared" si="0"/>
        <v>640258524672.45227</v>
      </c>
      <c r="H20" s="2">
        <f t="shared" si="4"/>
        <v>1.0055305742712246</v>
      </c>
      <c r="I20" s="2">
        <f t="shared" si="5"/>
        <v>-5.5305742712246087E-3</v>
      </c>
      <c r="J20" s="18">
        <f t="shared" si="6"/>
        <v>5.5305742712246087E-3</v>
      </c>
    </row>
    <row r="21" spans="1:10" x14ac:dyDescent="0.25">
      <c r="A21">
        <v>40</v>
      </c>
      <c r="B21" s="1">
        <v>3900770002646</v>
      </c>
      <c r="C21">
        <f t="shared" si="1"/>
        <v>3677894794328.4375</v>
      </c>
      <c r="D21" s="2">
        <f t="shared" si="2"/>
        <v>0.9428637914651774</v>
      </c>
      <c r="E21" s="4">
        <f t="shared" si="7"/>
        <v>5.7136208534822597E-2</v>
      </c>
      <c r="F21" s="2">
        <f t="shared" si="3"/>
        <v>0.93803519999999985</v>
      </c>
      <c r="G21">
        <f t="shared" si="0"/>
        <v>3920849446085.2197</v>
      </c>
      <c r="H21" s="2">
        <f t="shared" si="4"/>
        <v>1.0051475589244172</v>
      </c>
      <c r="I21" s="2">
        <f t="shared" si="5"/>
        <v>-5.147558924417206E-3</v>
      </c>
      <c r="J21" s="18">
        <f t="shared" si="6"/>
        <v>5.147558924417206E-3</v>
      </c>
    </row>
    <row r="22" spans="1:10" x14ac:dyDescent="0.25">
      <c r="A22">
        <v>42</v>
      </c>
      <c r="B22" s="1">
        <v>24045500114388</v>
      </c>
      <c r="C22">
        <f t="shared" si="1"/>
        <v>23475798260453.797</v>
      </c>
      <c r="D22" s="2">
        <f t="shared" si="2"/>
        <v>0.97630734019986909</v>
      </c>
      <c r="E22" s="4">
        <f t="shared" si="7"/>
        <v>2.3692659800130911E-2</v>
      </c>
      <c r="F22" s="2">
        <f t="shared" si="3"/>
        <v>0.97198873839999989</v>
      </c>
      <c r="G22">
        <f t="shared" si="0"/>
        <v>24152335652671.797</v>
      </c>
      <c r="H22" s="2">
        <f t="shared" si="4"/>
        <v>1.0044430574442438</v>
      </c>
      <c r="I22" s="2">
        <f t="shared" si="5"/>
        <v>-4.4430574442437809E-3</v>
      </c>
      <c r="J22" s="18">
        <f t="shared" si="6"/>
        <v>4.4430574442437809E-3</v>
      </c>
    </row>
    <row r="23" spans="1:10" x14ac:dyDescent="0.25">
      <c r="A23">
        <v>44</v>
      </c>
      <c r="B23" s="1">
        <v>149059814328236</v>
      </c>
      <c r="C23">
        <f t="shared" si="1"/>
        <v>150868709081039.97</v>
      </c>
      <c r="D23" s="2">
        <f t="shared" si="2"/>
        <v>1.0121353616395945</v>
      </c>
      <c r="E23" s="4">
        <f t="shared" si="7"/>
        <v>1.21353616395945E-2</v>
      </c>
      <c r="F23" s="2">
        <f t="shared" si="3"/>
        <v>1.0085700031999998</v>
      </c>
      <c r="G23">
        <f t="shared" si="0"/>
        <v>149586750153546.5</v>
      </c>
      <c r="H23" s="2">
        <f t="shared" si="4"/>
        <v>1.0035350629388962</v>
      </c>
      <c r="I23" s="2">
        <f t="shared" si="5"/>
        <v>-3.5350629388961607E-3</v>
      </c>
      <c r="J23" s="18">
        <f t="shared" si="6"/>
        <v>3.5350629388961607E-3</v>
      </c>
    </row>
    <row r="24" spans="1:10" x14ac:dyDescent="0.25">
      <c r="A24">
        <v>46</v>
      </c>
      <c r="B24" s="1">
        <v>928782423033008</v>
      </c>
      <c r="C24">
        <f t="shared" si="1"/>
        <v>975601978774805.62</v>
      </c>
      <c r="D24" s="2">
        <f t="shared" si="2"/>
        <v>1.0504096057168102</v>
      </c>
      <c r="E24" s="4">
        <f t="shared" si="7"/>
        <v>5.0409605716810191E-2</v>
      </c>
      <c r="F24" s="2">
        <f t="shared" si="3"/>
        <v>1.0477643207999998</v>
      </c>
      <c r="G24">
        <f t="shared" si="0"/>
        <v>931127314995708.12</v>
      </c>
      <c r="H24" s="2">
        <f t="shared" si="4"/>
        <v>1.0025246945942869</v>
      </c>
      <c r="I24" s="2">
        <f t="shared" si="5"/>
        <v>-2.524694594286947E-3</v>
      </c>
      <c r="J24" s="18">
        <f t="shared" si="6"/>
        <v>2.524694594286947E-3</v>
      </c>
    </row>
    <row r="25" spans="1:10" x14ac:dyDescent="0.25">
      <c r="A25">
        <v>48</v>
      </c>
      <c r="B25" s="1">
        <v>5814401613289290</v>
      </c>
      <c r="C25">
        <f t="shared" si="1"/>
        <v>6344704781627633</v>
      </c>
      <c r="D25" s="2">
        <f t="shared" si="2"/>
        <v>1.0912051150932354</v>
      </c>
      <c r="E25" s="4">
        <f t="shared" si="7"/>
        <v>9.1205115093235367E-2</v>
      </c>
      <c r="F25" s="2">
        <f t="shared" si="3"/>
        <v>1.0895758335999999</v>
      </c>
      <c r="G25">
        <f t="shared" si="0"/>
        <v>5823096094802771</v>
      </c>
      <c r="H25" s="2">
        <f t="shared" si="4"/>
        <v>1.0014953355636131</v>
      </c>
      <c r="I25" s="2">
        <f t="shared" si="5"/>
        <v>-1.4953355636131427E-3</v>
      </c>
      <c r="J25" s="18">
        <f t="shared" si="6"/>
        <v>1.4953355636131427E-3</v>
      </c>
    </row>
    <row r="26" spans="1:10" x14ac:dyDescent="0.25">
      <c r="A26">
        <v>50</v>
      </c>
      <c r="B26" s="1">
        <v>3.6556766640745904E+16</v>
      </c>
      <c r="C26">
        <f t="shared" si="1"/>
        <v>4.1477644228696576E+16</v>
      </c>
      <c r="D26" s="2">
        <f t="shared" si="2"/>
        <v>1.134609213016829</v>
      </c>
      <c r="E26" s="4">
        <f t="shared" si="7"/>
        <v>0.13460921301682904</v>
      </c>
      <c r="F26" s="2">
        <f t="shared" si="3"/>
        <v>1.1340275</v>
      </c>
      <c r="G26">
        <f t="shared" si="0"/>
        <v>3.6575518872952E+16</v>
      </c>
      <c r="H26" s="2">
        <f t="shared" si="4"/>
        <v>1.0005129620020934</v>
      </c>
      <c r="I26" s="2">
        <f t="shared" si="5"/>
        <v>-5.1296200209338672E-4</v>
      </c>
      <c r="J26" s="18">
        <f t="shared" si="6"/>
        <v>5.1296200209338672E-4</v>
      </c>
    </row>
    <row r="27" spans="1:10" x14ac:dyDescent="0.25">
      <c r="A27">
        <v>52</v>
      </c>
      <c r="B27" s="1">
        <v>2.3075749273744899E+17</v>
      </c>
      <c r="C27">
        <f t="shared" si="1"/>
        <v>2.7246017301409427E+17</v>
      </c>
      <c r="D27" s="2">
        <f t="shared" si="2"/>
        <v>1.1807208068606192</v>
      </c>
      <c r="E27" s="4">
        <f t="shared" si="7"/>
        <v>0.1807208068606192</v>
      </c>
      <c r="F27" s="2">
        <f t="shared" si="3"/>
        <v>1.1811610943999999</v>
      </c>
      <c r="G27">
        <f t="shared" si="0"/>
        <v>2.3067147597889446E+17</v>
      </c>
      <c r="H27" s="2">
        <f t="shared" si="4"/>
        <v>0.99962724175265505</v>
      </c>
      <c r="I27" s="2">
        <f t="shared" si="5"/>
        <v>3.7275824734495089E-4</v>
      </c>
      <c r="J27" s="18">
        <f t="shared" si="6"/>
        <v>3.7275824734495089E-4</v>
      </c>
    </row>
    <row r="28" spans="1:10" x14ac:dyDescent="0.25">
      <c r="A28">
        <v>54</v>
      </c>
      <c r="B28" s="1">
        <v>1.46197266285087E+18</v>
      </c>
      <c r="C28">
        <f t="shared" si="1"/>
        <v>1.7977145908110387E+18</v>
      </c>
      <c r="D28" s="2">
        <f t="shared" si="2"/>
        <v>1.2296499356598547</v>
      </c>
      <c r="E28" s="4">
        <f t="shared" si="7"/>
        <v>0.2296499356598547</v>
      </c>
      <c r="F28" s="2">
        <f t="shared" si="3"/>
        <v>1.2310372072</v>
      </c>
      <c r="G28">
        <f t="shared" si="0"/>
        <v>1.4603251471983931E+18</v>
      </c>
      <c r="H28" s="2">
        <f t="shared" si="4"/>
        <v>0.99887308723730561</v>
      </c>
      <c r="I28" s="2">
        <f t="shared" si="5"/>
        <v>1.1269127626943876E-3</v>
      </c>
      <c r="J28" s="18">
        <f t="shared" si="6"/>
        <v>1.1269127626943876E-3</v>
      </c>
    </row>
    <row r="29" spans="1:10" x14ac:dyDescent="0.25">
      <c r="A29">
        <v>56</v>
      </c>
      <c r="B29" s="1">
        <v>9.2939934287919002E+18</v>
      </c>
      <c r="C29">
        <f t="shared" si="1"/>
        <v>1.1910415315307239E+19</v>
      </c>
      <c r="D29" s="2">
        <f t="shared" si="2"/>
        <v>1.2815175098370433</v>
      </c>
      <c r="E29" s="4">
        <f t="shared" si="7"/>
        <v>0.28151750983704327</v>
      </c>
      <c r="F29" s="2">
        <f t="shared" si="3"/>
        <v>1.2837352447999999</v>
      </c>
      <c r="G29">
        <f t="shared" si="0"/>
        <v>9.2779374591081103E+18</v>
      </c>
      <c r="H29" s="2">
        <f t="shared" si="4"/>
        <v>0.99827243586873537</v>
      </c>
      <c r="I29" s="2">
        <f t="shared" si="5"/>
        <v>1.727564131264625E-3</v>
      </c>
      <c r="J29" s="18">
        <f t="shared" si="6"/>
        <v>1.727564131264625E-3</v>
      </c>
    </row>
    <row r="30" spans="1:10" x14ac:dyDescent="0.25">
      <c r="A30">
        <v>58</v>
      </c>
      <c r="B30" s="1">
        <v>5.9270905595010597E+19</v>
      </c>
      <c r="C30">
        <f t="shared" si="1"/>
        <v>7.9212910307418505E+19</v>
      </c>
      <c r="D30" s="2">
        <f t="shared" si="2"/>
        <v>1.3364552053357965</v>
      </c>
      <c r="E30" s="4">
        <f t="shared" si="7"/>
        <v>0.33645520533579654</v>
      </c>
      <c r="F30" s="2">
        <f t="shared" si="3"/>
        <v>1.3393534295999998</v>
      </c>
      <c r="G30">
        <f t="shared" si="0"/>
        <v>5.9142649398430687E+19</v>
      </c>
      <c r="H30" s="2">
        <f t="shared" si="4"/>
        <v>0.99783610195774186</v>
      </c>
      <c r="I30" s="2">
        <f t="shared" si="5"/>
        <v>2.1638980422581389E-3</v>
      </c>
      <c r="J30" s="18">
        <f t="shared" si="6"/>
        <v>2.1638980422581389E-3</v>
      </c>
    </row>
    <row r="31" spans="1:10" x14ac:dyDescent="0.25">
      <c r="A31">
        <v>60</v>
      </c>
      <c r="B31" s="1">
        <v>3.7910873779328903E+20</v>
      </c>
      <c r="C31">
        <f t="shared" si="1"/>
        <v>5.2870712491466863E+20</v>
      </c>
      <c r="D31" s="2">
        <f t="shared" si="2"/>
        <v>1.3946054844110423</v>
      </c>
      <c r="E31" s="4">
        <f t="shared" si="7"/>
        <v>0.39460548441104226</v>
      </c>
      <c r="F31" s="2">
        <f t="shared" si="3"/>
        <v>1.3980087999999999</v>
      </c>
      <c r="G31">
        <f t="shared" si="0"/>
        <v>3.7818583467762765E+20</v>
      </c>
      <c r="H31" s="2">
        <f t="shared" si="4"/>
        <v>0.99756559787824095</v>
      </c>
      <c r="I31" s="2">
        <f t="shared" si="5"/>
        <v>2.4344021217590495E-3</v>
      </c>
      <c r="J31" s="18">
        <f t="shared" si="6"/>
        <v>2.4344021217590495E-3</v>
      </c>
    </row>
    <row r="32" spans="1:10" x14ac:dyDescent="0.25">
      <c r="A32">
        <v>62</v>
      </c>
      <c r="B32" s="1">
        <v>2.4315607740796198E+21</v>
      </c>
      <c r="C32">
        <f t="shared" si="1"/>
        <v>3.5406484629340464E+21</v>
      </c>
      <c r="D32" s="2">
        <f t="shared" si="2"/>
        <v>1.4561217225895708</v>
      </c>
      <c r="E32" s="4">
        <f t="shared" si="7"/>
        <v>0.45612172258957084</v>
      </c>
      <c r="F32" s="2">
        <f t="shared" si="3"/>
        <v>1.4598372103999997</v>
      </c>
      <c r="G32">
        <f t="shared" si="0"/>
        <v>2.4253721152674951E+21</v>
      </c>
      <c r="H32" s="2">
        <f t="shared" si="4"/>
        <v>0.99745486155308327</v>
      </c>
      <c r="I32" s="2">
        <f t="shared" si="5"/>
        <v>2.5451384469167282E-3</v>
      </c>
      <c r="J32" s="18">
        <f t="shared" si="6"/>
        <v>2.5451384469167282E-3</v>
      </c>
    </row>
    <row r="33" spans="1:10" x14ac:dyDescent="0.25">
      <c r="A33">
        <v>64</v>
      </c>
      <c r="B33" s="1">
        <v>1.56361424104566E+22</v>
      </c>
      <c r="C33">
        <f t="shared" si="1"/>
        <v>2.3785206149336307E+22</v>
      </c>
      <c r="D33" s="2">
        <f t="shared" si="2"/>
        <v>1.5211684266465915</v>
      </c>
      <c r="E33" s="4">
        <f t="shared" si="7"/>
        <v>0.52116842664659147</v>
      </c>
      <c r="F33" s="2">
        <f t="shared" si="3"/>
        <v>1.5249933311999997</v>
      </c>
      <c r="G33">
        <f t="shared" si="0"/>
        <v>1.5596924696464082E+22</v>
      </c>
      <c r="H33" s="2">
        <f t="shared" si="4"/>
        <v>0.99749185489853998</v>
      </c>
      <c r="I33" s="2">
        <f t="shared" si="5"/>
        <v>2.5081451014600242E-3</v>
      </c>
      <c r="J33" s="18">
        <f t="shared" si="6"/>
        <v>2.5081451014600242E-3</v>
      </c>
    </row>
    <row r="34" spans="1:10" x14ac:dyDescent="0.25">
      <c r="A34">
        <v>66</v>
      </c>
      <c r="B34" s="1">
        <v>1.0079252102645599E+23</v>
      </c>
      <c r="C34">
        <f t="shared" si="1"/>
        <v>1.6025219948560298E+23</v>
      </c>
      <c r="D34" s="2">
        <f t="shared" si="2"/>
        <v>1.5899215324075486</v>
      </c>
      <c r="E34" s="4">
        <f t="shared" si="7"/>
        <v>0.58992153240754863</v>
      </c>
      <c r="F34" s="2">
        <f t="shared" si="3"/>
        <v>1.5936506487999995</v>
      </c>
      <c r="G34">
        <f t="shared" si="0"/>
        <v>1.0055666817961077E+23</v>
      </c>
      <c r="H34" s="2">
        <f t="shared" si="4"/>
        <v>0.99766001639364377</v>
      </c>
      <c r="I34" s="2">
        <f t="shared" si="5"/>
        <v>2.3399836063562329E-3</v>
      </c>
      <c r="J34" s="18">
        <f t="shared" si="6"/>
        <v>2.3399836063562329E-3</v>
      </c>
    </row>
    <row r="35" spans="1:10" x14ac:dyDescent="0.25">
      <c r="A35">
        <v>68</v>
      </c>
      <c r="B35" s="1">
        <v>6.5120602772760698E+23</v>
      </c>
      <c r="C35">
        <f t="shared" si="1"/>
        <v>1.0826748072498158E+24</v>
      </c>
      <c r="D35" s="2">
        <f t="shared" si="2"/>
        <v>1.6625687741678705</v>
      </c>
      <c r="E35" s="4">
        <f t="shared" si="7"/>
        <v>0.66256877416787052</v>
      </c>
      <c r="F35" s="2">
        <f t="shared" si="3"/>
        <v>1.6660014656</v>
      </c>
      <c r="G35">
        <f t="shared" si="0"/>
        <v>6.4986425858869055E+23</v>
      </c>
      <c r="H35" s="2">
        <f t="shared" si="4"/>
        <v>0.99793956277769946</v>
      </c>
      <c r="I35" s="2">
        <f t="shared" si="5"/>
        <v>2.0604372223005374E-3</v>
      </c>
      <c r="J35" s="18">
        <f t="shared" si="6"/>
        <v>2.0604372223005374E-3</v>
      </c>
    </row>
    <row r="36" spans="1:10" x14ac:dyDescent="0.25">
      <c r="A36">
        <v>70</v>
      </c>
      <c r="B36" s="1">
        <v>4.2164076184704202E+24</v>
      </c>
      <c r="C36">
        <f t="shared" si="1"/>
        <v>7.3336404399975715E+24</v>
      </c>
      <c r="D36" s="2">
        <f t="shared" si="2"/>
        <v>1.7393101197976644</v>
      </c>
      <c r="E36" s="4">
        <f t="shared" si="7"/>
        <v>0.73931011979766437</v>
      </c>
      <c r="F36" s="2">
        <f t="shared" si="3"/>
        <v>1.7422568999999999</v>
      </c>
      <c r="G36">
        <f t="shared" si="0"/>
        <v>4.2092761635770089E+24</v>
      </c>
      <c r="H36" s="2">
        <f t="shared" si="4"/>
        <v>0.99830864196759084</v>
      </c>
      <c r="I36" s="2">
        <f t="shared" si="5"/>
        <v>1.6913580324091626E-3</v>
      </c>
      <c r="J36" s="18">
        <f t="shared" si="6"/>
        <v>1.6913580324091626E-3</v>
      </c>
    </row>
    <row r="37" spans="1:10" x14ac:dyDescent="0.25">
      <c r="A37">
        <v>72</v>
      </c>
      <c r="B37" s="1">
        <v>2.73557318016397E+25</v>
      </c>
      <c r="C37">
        <f t="shared" si="1"/>
        <v>4.9797232544692212E+25</v>
      </c>
      <c r="D37" s="2">
        <f t="shared" si="2"/>
        <v>1.820358267356144</v>
      </c>
      <c r="E37" s="4">
        <f t="shared" si="7"/>
        <v>0.82035826735614403</v>
      </c>
      <c r="F37" s="2">
        <f t="shared" si="3"/>
        <v>1.8226468863999994</v>
      </c>
      <c r="G37">
        <f t="shared" si="0"/>
        <v>2.7321382389679003E+25</v>
      </c>
      <c r="H37" s="2">
        <f t="shared" si="4"/>
        <v>0.99874434315229554</v>
      </c>
      <c r="I37" s="2">
        <f t="shared" si="5"/>
        <v>1.2556568477044561E-3</v>
      </c>
      <c r="J37" s="18">
        <f t="shared" si="6"/>
        <v>1.2556568477044561E-3</v>
      </c>
    </row>
    <row r="38" spans="1:10" x14ac:dyDescent="0.25">
      <c r="A38">
        <v>74</v>
      </c>
      <c r="B38" s="1">
        <v>1.77822806050324E+26</v>
      </c>
      <c r="C38">
        <f t="shared" si="1"/>
        <v>3.389194567795037E+26</v>
      </c>
      <c r="D38" s="2">
        <f t="shared" si="2"/>
        <v>1.9059392004172357</v>
      </c>
      <c r="E38" s="4">
        <f t="shared" si="7"/>
        <v>0.90593920041723575</v>
      </c>
      <c r="F38" s="2">
        <f t="shared" si="3"/>
        <v>1.9074201752</v>
      </c>
      <c r="G38">
        <f t="shared" si="0"/>
        <v>1.7768473941194774E+26</v>
      </c>
      <c r="H38" s="2">
        <f t="shared" si="4"/>
        <v>0.9992235718159953</v>
      </c>
      <c r="I38" s="2">
        <f t="shared" si="5"/>
        <v>7.7642818400469604E-4</v>
      </c>
      <c r="J38" s="18">
        <f t="shared" si="6"/>
        <v>7.7642818400469604E-4</v>
      </c>
    </row>
    <row r="39" spans="1:10" x14ac:dyDescent="0.25">
      <c r="A39">
        <v>76</v>
      </c>
      <c r="B39" s="1">
        <v>1.15801879267619E+27</v>
      </c>
      <c r="C39">
        <f t="shared" si="1"/>
        <v>2.3117445785507379E+27</v>
      </c>
      <c r="D39" s="2">
        <f t="shared" si="2"/>
        <v>1.996292800402901</v>
      </c>
      <c r="E39" s="4">
        <f t="shared" si="7"/>
        <v>0.99629280040290102</v>
      </c>
      <c r="F39" s="2">
        <f t="shared" si="3"/>
        <v>1.9968443328000003</v>
      </c>
      <c r="G39">
        <f t="shared" si="0"/>
        <v>1.1576989455703742E+27</v>
      </c>
      <c r="H39" s="2">
        <f t="shared" si="4"/>
        <v>0.99972379800065536</v>
      </c>
      <c r="I39" s="2">
        <f t="shared" si="5"/>
        <v>2.7620199934463852E-4</v>
      </c>
      <c r="J39" s="18">
        <f t="shared" si="6"/>
        <v>2.7620199934463852E-4</v>
      </c>
    </row>
    <row r="40" spans="1:10" x14ac:dyDescent="0.25">
      <c r="A40">
        <v>78</v>
      </c>
      <c r="B40" s="1">
        <v>7.5542592146948899E+27</v>
      </c>
      <c r="C40">
        <f t="shared" si="1"/>
        <v>1.5801043925618523E+28</v>
      </c>
      <c r="D40" s="2">
        <f t="shared" si="2"/>
        <v>2.0916735151054402</v>
      </c>
      <c r="E40" s="4">
        <f t="shared" si="7"/>
        <v>1.0916735151054402</v>
      </c>
      <c r="F40" s="2">
        <f t="shared" si="3"/>
        <v>2.0912057415999996</v>
      </c>
      <c r="G40">
        <f t="shared" si="0"/>
        <v>7.5559489969308361E+27</v>
      </c>
      <c r="H40" s="2">
        <f t="shared" si="4"/>
        <v>1.0002236860276994</v>
      </c>
      <c r="I40" s="2">
        <f t="shared" si="5"/>
        <v>-2.2368602769939905E-4</v>
      </c>
      <c r="J40" s="18">
        <f t="shared" si="6"/>
        <v>2.2368602769939905E-4</v>
      </c>
    </row>
    <row r="41" spans="1:10" x14ac:dyDescent="0.25">
      <c r="A41">
        <v>80</v>
      </c>
      <c r="B41" s="1">
        <v>4.9360379260931598E+28</v>
      </c>
      <c r="C41">
        <f t="shared" si="1"/>
        <v>1.0821528094518574E+29</v>
      </c>
      <c r="D41" s="2">
        <f t="shared" si="2"/>
        <v>2.1923510833077691</v>
      </c>
      <c r="E41" s="4">
        <f t="shared" si="7"/>
        <v>1.1923510833077691</v>
      </c>
      <c r="F41" s="2">
        <f t="shared" si="3"/>
        <v>2.1908095999999992</v>
      </c>
      <c r="G41">
        <f t="shared" si="0"/>
        <v>4.9395109892336497E+28</v>
      </c>
      <c r="H41" s="2">
        <f t="shared" si="4"/>
        <v>1.0007036135444038</v>
      </c>
      <c r="I41" s="2">
        <f t="shared" si="5"/>
        <v>-7.0361354440384716E-4</v>
      </c>
      <c r="J41" s="18">
        <f t="shared" si="6"/>
        <v>7.0361354440384716E-4</v>
      </c>
    </row>
    <row r="42" spans="1:10" x14ac:dyDescent="0.25">
      <c r="A42">
        <v>82</v>
      </c>
      <c r="B42" s="1">
        <v>3.2302818595118697E+29</v>
      </c>
      <c r="C42">
        <f t="shared" si="1"/>
        <v>7.4251624362085845E+29</v>
      </c>
      <c r="D42" s="2">
        <f t="shared" si="2"/>
        <v>2.2986113160201462</v>
      </c>
      <c r="E42" s="4">
        <f t="shared" si="7"/>
        <v>1.2986113160201462</v>
      </c>
      <c r="F42" s="2">
        <f t="shared" si="3"/>
        <v>2.2959799223999995</v>
      </c>
      <c r="G42">
        <f t="shared" si="0"/>
        <v>3.2339840447938344E+29</v>
      </c>
      <c r="H42" s="2">
        <f t="shared" si="4"/>
        <v>1.001146087382766</v>
      </c>
      <c r="I42" s="2">
        <f t="shared" si="5"/>
        <v>-1.1460873827660034E-3</v>
      </c>
      <c r="J42" s="18">
        <f t="shared" si="6"/>
        <v>1.1460873827660034E-3</v>
      </c>
    </row>
    <row r="43" spans="1:10" x14ac:dyDescent="0.25">
      <c r="A43">
        <v>84</v>
      </c>
      <c r="B43" s="1">
        <v>2.1171186447444199E+30</v>
      </c>
      <c r="C43">
        <f t="shared" si="1"/>
        <v>5.1038584558247332E+30</v>
      </c>
      <c r="D43" s="2">
        <f t="shared" si="2"/>
        <v>2.4107569353728282</v>
      </c>
      <c r="E43" s="4">
        <f t="shared" si="7"/>
        <v>1.4107569353728282</v>
      </c>
      <c r="F43" s="2">
        <f t="shared" si="3"/>
        <v>2.4070595391999992</v>
      </c>
      <c r="G43">
        <f t="shared" si="0"/>
        <v>2.1203706733074959E+30</v>
      </c>
      <c r="H43" s="2">
        <f t="shared" si="4"/>
        <v>1.0015360634469632</v>
      </c>
      <c r="I43" s="2">
        <f t="shared" si="5"/>
        <v>-1.5360634469632206E-3</v>
      </c>
      <c r="J43" s="18">
        <f t="shared" si="6"/>
        <v>1.5360634469632206E-3</v>
      </c>
    </row>
    <row r="44" spans="1:10" x14ac:dyDescent="0.25">
      <c r="A44">
        <v>86</v>
      </c>
      <c r="B44" s="1">
        <v>1.38951306126928E+31</v>
      </c>
      <c r="C44">
        <f t="shared" si="1"/>
        <v>3.514229256126371E+31</v>
      </c>
      <c r="D44" s="2">
        <f t="shared" si="2"/>
        <v>2.5291084726589212</v>
      </c>
      <c r="E44" s="4">
        <f t="shared" si="7"/>
        <v>1.5291084726589212</v>
      </c>
      <c r="F44" s="2">
        <f t="shared" si="3"/>
        <v>2.5244100967999992</v>
      </c>
      <c r="G44">
        <f t="shared" si="0"/>
        <v>1.3920991920374148E+31</v>
      </c>
      <c r="H44" s="2">
        <f t="shared" si="4"/>
        <v>1.0018611777321276</v>
      </c>
      <c r="I44" s="2">
        <f t="shared" si="5"/>
        <v>-1.8611777321275724E-3</v>
      </c>
      <c r="J44" s="18">
        <f t="shared" si="6"/>
        <v>1.8611777321275724E-3</v>
      </c>
    </row>
    <row r="45" spans="1:10" x14ac:dyDescent="0.25">
      <c r="A45">
        <v>88</v>
      </c>
      <c r="B45" s="1">
        <v>9.1319729650588794E+31</v>
      </c>
      <c r="C45">
        <f t="shared" si="1"/>
        <v>2.4236303985989179E+32</v>
      </c>
      <c r="D45" s="2">
        <f t="shared" si="2"/>
        <v>2.6540052274270955</v>
      </c>
      <c r="E45" s="4">
        <f t="shared" si="7"/>
        <v>1.6540052274270955</v>
      </c>
      <c r="F45" s="2">
        <f t="shared" si="3"/>
        <v>2.6484120575999994</v>
      </c>
      <c r="G45">
        <f t="shared" si="0"/>
        <v>9.1512587387750398E+31</v>
      </c>
      <c r="H45" s="2">
        <f t="shared" si="4"/>
        <v>1.0021118956210178</v>
      </c>
      <c r="I45" s="2">
        <f t="shared" si="5"/>
        <v>-2.1118956210177675E-3</v>
      </c>
      <c r="J45" s="18">
        <f t="shared" si="6"/>
        <v>2.1118956210177675E-3</v>
      </c>
    </row>
    <row r="46" spans="1:10" x14ac:dyDescent="0.25">
      <c r="A46">
        <v>90</v>
      </c>
      <c r="B46" s="1">
        <v>6.0093144275755501E+32</v>
      </c>
      <c r="C46">
        <f t="shared" si="1"/>
        <v>1.6740785930285881E+33</v>
      </c>
      <c r="D46" s="2">
        <f t="shared" si="2"/>
        <v>2.785806289893193</v>
      </c>
      <c r="E46" s="4">
        <f t="shared" si="7"/>
        <v>1.785806289893193</v>
      </c>
      <c r="F46" s="2">
        <f t="shared" si="3"/>
        <v>2.7794646999999997</v>
      </c>
      <c r="G46">
        <f t="shared" si="0"/>
        <v>6.0230251998832307E+32</v>
      </c>
      <c r="H46" s="2">
        <f t="shared" si="4"/>
        <v>1.0022815867721557</v>
      </c>
      <c r="I46" s="2">
        <f t="shared" si="5"/>
        <v>-2.2815867721557304E-3</v>
      </c>
      <c r="J46" s="18">
        <f t="shared" si="6"/>
        <v>2.2815867721557304E-3</v>
      </c>
    </row>
    <row r="47" spans="1:10" x14ac:dyDescent="0.25">
      <c r="A47">
        <v>92</v>
      </c>
      <c r="B47" s="1">
        <v>3.9593060494397603E+33</v>
      </c>
      <c r="C47">
        <f t="shared" si="1"/>
        <v>1.1580541121777012E+34</v>
      </c>
      <c r="D47" s="2">
        <f t="shared" si="2"/>
        <v>2.9248916292832812</v>
      </c>
      <c r="E47" s="4">
        <f t="shared" si="7"/>
        <v>1.9248916292832812</v>
      </c>
      <c r="F47" s="2">
        <f t="shared" si="3"/>
        <v>2.9179861183999991</v>
      </c>
      <c r="G47">
        <f t="shared" si="0"/>
        <v>3.9686758784606205E+33</v>
      </c>
      <c r="H47" s="2">
        <f t="shared" si="4"/>
        <v>1.0023665331509763</v>
      </c>
      <c r="I47" s="2">
        <f t="shared" si="5"/>
        <v>-2.3665331509763465E-3</v>
      </c>
      <c r="J47" s="18">
        <f t="shared" si="6"/>
        <v>2.3665331509763465E-3</v>
      </c>
    </row>
    <row r="48" spans="1:10" x14ac:dyDescent="0.25">
      <c r="A48">
        <v>94</v>
      </c>
      <c r="B48" s="1">
        <v>2.6117050944268502E+34</v>
      </c>
      <c r="C48">
        <f t="shared" si="1"/>
        <v>8.022278561121929E+34</v>
      </c>
      <c r="D48" s="2">
        <f t="shared" si="2"/>
        <v>3.0716632510465169</v>
      </c>
      <c r="E48" s="4">
        <f t="shared" si="7"/>
        <v>2.0716632510465169</v>
      </c>
      <c r="F48" s="2">
        <f t="shared" si="3"/>
        <v>3.0644132231999981</v>
      </c>
      <c r="G48">
        <f t="shared" si="0"/>
        <v>2.6178840700683001E+34</v>
      </c>
      <c r="H48" s="2">
        <f t="shared" si="4"/>
        <v>1.0023658780061482</v>
      </c>
      <c r="I48" s="2">
        <f t="shared" si="5"/>
        <v>-2.365878006148181E-3</v>
      </c>
      <c r="J48" s="18">
        <f t="shared" si="6"/>
        <v>2.365878006148181E-3</v>
      </c>
    </row>
    <row r="49" spans="1:10" x14ac:dyDescent="0.25">
      <c r="A49">
        <v>96</v>
      </c>
      <c r="B49" s="1">
        <v>1.72472018113289E+35</v>
      </c>
      <c r="C49">
        <f t="shared" si="1"/>
        <v>5.5648897366130218E+35</v>
      </c>
      <c r="D49" s="2">
        <f t="shared" si="2"/>
        <v>3.226546426190537</v>
      </c>
      <c r="E49" s="4">
        <f t="shared" si="7"/>
        <v>2.226546426190537</v>
      </c>
      <c r="F49" s="2">
        <f t="shared" si="3"/>
        <v>3.2192017407999991</v>
      </c>
      <c r="G49">
        <f t="shared" si="0"/>
        <v>1.7286551712755036E+35</v>
      </c>
      <c r="H49" s="2">
        <f t="shared" si="4"/>
        <v>1.0022815238005907</v>
      </c>
      <c r="I49" s="2">
        <f t="shared" si="5"/>
        <v>-2.2815238005906568E-3</v>
      </c>
      <c r="J49" s="18">
        <f t="shared" si="6"/>
        <v>2.2815238005906568E-3</v>
      </c>
    </row>
    <row r="50" spans="1:10" x14ac:dyDescent="0.25">
      <c r="A50">
        <v>98</v>
      </c>
      <c r="B50" s="1">
        <v>1.14020372293803E+36</v>
      </c>
      <c r="C50">
        <f t="shared" si="1"/>
        <v>3.8652803547085021E+36</v>
      </c>
      <c r="D50" s="2">
        <f t="shared" si="2"/>
        <v>3.3899909963007371</v>
      </c>
      <c r="E50" s="4">
        <f t="shared" si="7"/>
        <v>2.3899909963007371</v>
      </c>
      <c r="F50" s="2">
        <f t="shared" si="3"/>
        <v>3.3828262135999991</v>
      </c>
      <c r="G50">
        <f t="shared" si="0"/>
        <v>1.1426186598557412E+36</v>
      </c>
      <c r="H50" s="2">
        <f t="shared" si="4"/>
        <v>1.0021179872237993</v>
      </c>
      <c r="I50" s="2">
        <f t="shared" si="5"/>
        <v>-2.1179872237993003E-3</v>
      </c>
      <c r="J50" s="18">
        <f t="shared" si="6"/>
        <v>2.1179872237993003E-3</v>
      </c>
    </row>
    <row r="51" spans="1:10" x14ac:dyDescent="0.25">
      <c r="A51">
        <v>100</v>
      </c>
      <c r="B51" s="1">
        <v>7.5456496774485004E+36</v>
      </c>
      <c r="C51">
        <f t="shared" si="1"/>
        <v>2.6881171418161354E+37</v>
      </c>
      <c r="D51" s="2">
        <f t="shared" si="2"/>
        <v>3.5624727581112672</v>
      </c>
      <c r="E51" s="4">
        <f t="shared" si="7"/>
        <v>2.5624727581112672</v>
      </c>
      <c r="F51" s="2">
        <f t="shared" si="3"/>
        <v>3.5557799999999991</v>
      </c>
      <c r="G51">
        <f t="shared" si="0"/>
        <v>7.5598522456848742E+36</v>
      </c>
      <c r="H51" s="2">
        <f t="shared" si="4"/>
        <v>1.0018822194036945</v>
      </c>
      <c r="I51" s="2">
        <f t="shared" si="5"/>
        <v>-1.882219403694485E-3</v>
      </c>
      <c r="J51" s="18">
        <f t="shared" si="6"/>
        <v>1.882219403694485E-3</v>
      </c>
    </row>
    <row r="52" spans="1:10" x14ac:dyDescent="0.25">
      <c r="A52">
        <v>102</v>
      </c>
      <c r="B52" s="1">
        <v>4.9985425311177098E+37</v>
      </c>
      <c r="C52">
        <f t="shared" si="1"/>
        <v>1.8717017174179371E+38</v>
      </c>
      <c r="D52" s="2">
        <f t="shared" si="2"/>
        <v>3.744494931804474</v>
      </c>
      <c r="E52" s="4">
        <f t="shared" si="7"/>
        <v>2.744494931804474</v>
      </c>
      <c r="F52" s="2">
        <f t="shared" si="3"/>
        <v>3.7385752744000005</v>
      </c>
      <c r="G52">
        <f t="shared" si="0"/>
        <v>5.0064572197715726E+37</v>
      </c>
      <c r="H52" s="2">
        <f t="shared" si="4"/>
        <v>1.0015833992818088</v>
      </c>
      <c r="I52" s="2">
        <f t="shared" si="5"/>
        <v>-1.5833992818088394E-3</v>
      </c>
      <c r="J52" s="18">
        <f t="shared" si="6"/>
        <v>1.5833992818088394E-3</v>
      </c>
    </row>
    <row r="53" spans="1:10" x14ac:dyDescent="0.25">
      <c r="A53">
        <v>104</v>
      </c>
      <c r="B53" s="1">
        <v>3.31440783010043E+38</v>
      </c>
      <c r="C53">
        <f t="shared" si="1"/>
        <v>1.3047463783670225E+39</v>
      </c>
      <c r="D53" s="2">
        <f t="shared" si="2"/>
        <v>3.9365897175287792</v>
      </c>
      <c r="E53" s="4">
        <f t="shared" si="7"/>
        <v>2.9365897175287792</v>
      </c>
      <c r="F53" s="2">
        <f t="shared" si="3"/>
        <v>3.9317430271999987</v>
      </c>
      <c r="G53">
        <f t="shared" si="0"/>
        <v>3.3184935265115765E+38</v>
      </c>
      <c r="H53" s="2">
        <f t="shared" si="4"/>
        <v>1.0012327078080256</v>
      </c>
      <c r="I53" s="2">
        <f t="shared" si="5"/>
        <v>-1.2327078080256459E-3</v>
      </c>
      <c r="J53" s="18">
        <f t="shared" si="6"/>
        <v>1.2327078080256459E-3</v>
      </c>
    </row>
    <row r="54" spans="1:10" x14ac:dyDescent="0.25">
      <c r="A54">
        <v>106</v>
      </c>
      <c r="B54" s="1">
        <v>2.1997255026509699E+39</v>
      </c>
      <c r="C54">
        <f t="shared" si="1"/>
        <v>9.105367646530552E+39</v>
      </c>
      <c r="D54" s="2">
        <f t="shared" si="2"/>
        <v>4.1393199449464673</v>
      </c>
      <c r="E54" s="4">
        <f t="shared" si="7"/>
        <v>3.1393199449464673</v>
      </c>
      <c r="F54" s="2">
        <f t="shared" si="3"/>
        <v>4.1358330647999999</v>
      </c>
      <c r="G54">
        <f t="shared" si="0"/>
        <v>2.2015800695695797E+39</v>
      </c>
      <c r="H54" s="2">
        <f t="shared" si="4"/>
        <v>1.0008430901566467</v>
      </c>
      <c r="I54" s="2">
        <f t="shared" si="5"/>
        <v>-8.4309015664674192E-4</v>
      </c>
      <c r="J54" s="18">
        <f t="shared" si="6"/>
        <v>8.4309015664674192E-4</v>
      </c>
    </row>
    <row r="55" spans="1:10" x14ac:dyDescent="0.25">
      <c r="A55">
        <v>108</v>
      </c>
      <c r="B55" s="1">
        <v>1.4612216410979601E+40</v>
      </c>
      <c r="C55">
        <f t="shared" si="1"/>
        <v>6.3611081453543275E+40</v>
      </c>
      <c r="D55" s="2">
        <f t="shared" si="2"/>
        <v>4.3532808209537599</v>
      </c>
      <c r="E55" s="4">
        <f t="shared" si="7"/>
        <v>3.3532808209537599</v>
      </c>
      <c r="F55" s="2">
        <f t="shared" si="3"/>
        <v>4.3514140095999991</v>
      </c>
      <c r="G55">
        <f t="shared" si="0"/>
        <v>1.4618485235651177E+40</v>
      </c>
      <c r="H55" s="2">
        <f t="shared" si="4"/>
        <v>1.0004290125806559</v>
      </c>
      <c r="I55" s="2">
        <f t="shared" si="5"/>
        <v>-4.2901258065586312E-4</v>
      </c>
      <c r="J55" s="18">
        <f t="shared" si="6"/>
        <v>4.2901258065586312E-4</v>
      </c>
    </row>
    <row r="56" spans="1:10" x14ac:dyDescent="0.25">
      <c r="A56">
        <v>110</v>
      </c>
      <c r="B56" s="1">
        <v>9.7148177367657802E+40</v>
      </c>
      <c r="C56">
        <f t="shared" si="1"/>
        <v>4.4485139201086924E+41</v>
      </c>
      <c r="D56" s="2">
        <f t="shared" si="2"/>
        <v>4.579101781058915</v>
      </c>
      <c r="E56" s="4">
        <f t="shared" si="7"/>
        <v>3.579101781058915</v>
      </c>
      <c r="F56" s="2">
        <f t="shared" si="3"/>
        <v>4.5790732999999992</v>
      </c>
      <c r="G56">
        <f t="shared" si="0"/>
        <v>9.714878161283622E+40</v>
      </c>
      <c r="H56" s="2">
        <f t="shared" si="4"/>
        <v>1.0000062198303128</v>
      </c>
      <c r="I56" s="2">
        <f t="shared" si="5"/>
        <v>-6.2198303127924959E-6</v>
      </c>
      <c r="J56" s="18">
        <f t="shared" si="6"/>
        <v>6.2198303127924959E-6</v>
      </c>
    </row>
    <row r="57" spans="1:10" x14ac:dyDescent="0.25">
      <c r="A57">
        <v>112</v>
      </c>
      <c r="B57" s="1">
        <v>6.4641411197577704E+41</v>
      </c>
      <c r="C57">
        <f t="shared" si="1"/>
        <v>3.1140666619651265E+42</v>
      </c>
      <c r="D57" s="2">
        <f t="shared" si="2"/>
        <v>4.8174484502618959</v>
      </c>
      <c r="E57" s="4">
        <f t="shared" si="7"/>
        <v>3.8174484502618959</v>
      </c>
      <c r="F57" s="2">
        <f t="shared" si="3"/>
        <v>4.8194171903999994</v>
      </c>
      <c r="G57">
        <f t="shared" si="0"/>
        <v>6.4615005070907064E+41</v>
      </c>
      <c r="H57" s="2">
        <f t="shared" si="4"/>
        <v>0.99959149829526572</v>
      </c>
      <c r="I57" s="2">
        <f t="shared" si="5"/>
        <v>4.0850170473427649E-4</v>
      </c>
      <c r="J57" s="18">
        <f t="shared" si="6"/>
        <v>4.0850170473427649E-4</v>
      </c>
    </row>
    <row r="58" spans="1:10" x14ac:dyDescent="0.25">
      <c r="A58">
        <v>114</v>
      </c>
      <c r="B58" s="1">
        <v>4.3045917980555697E+42</v>
      </c>
      <c r="C58">
        <f t="shared" si="1"/>
        <v>2.1820082232352597E+43</v>
      </c>
      <c r="D58" s="2">
        <f t="shared" si="2"/>
        <v>5.0690247196514573</v>
      </c>
      <c r="E58" s="4">
        <f t="shared" si="7"/>
        <v>4.0690247196514573</v>
      </c>
      <c r="F58" s="2">
        <f t="shared" si="3"/>
        <v>5.0730707511999977</v>
      </c>
      <c r="G58">
        <f t="shared" si="0"/>
        <v>4.3011586674976325E+42</v>
      </c>
      <c r="H58" s="2">
        <f t="shared" si="4"/>
        <v>0.99920244921725498</v>
      </c>
      <c r="I58" s="2">
        <f t="shared" si="5"/>
        <v>7.9755078274501567E-4</v>
      </c>
      <c r="J58" s="18">
        <f t="shared" si="6"/>
        <v>7.9755078274501567E-4</v>
      </c>
    </row>
    <row r="59" spans="1:10" x14ac:dyDescent="0.25">
      <c r="A59">
        <v>116</v>
      </c>
      <c r="B59" s="1">
        <v>2.8687064652813302E+43</v>
      </c>
      <c r="C59">
        <f t="shared" si="1"/>
        <v>1.5303329635190244E+44</v>
      </c>
      <c r="D59" s="2">
        <f t="shared" si="2"/>
        <v>5.3345749453280042</v>
      </c>
      <c r="E59" s="4">
        <f t="shared" si="7"/>
        <v>4.3345749453280042</v>
      </c>
      <c r="F59" s="2">
        <f t="shared" si="3"/>
        <v>5.3406778687999985</v>
      </c>
      <c r="G59">
        <f t="shared" si="0"/>
        <v>2.8654283241068725E+43</v>
      </c>
      <c r="H59" s="2">
        <f t="shared" si="4"/>
        <v>0.9988572754953734</v>
      </c>
      <c r="I59" s="2">
        <f t="shared" si="5"/>
        <v>1.1427245046266021E-3</v>
      </c>
      <c r="J59" s="18">
        <f t="shared" si="6"/>
        <v>1.1427245046266021E-3</v>
      </c>
    </row>
    <row r="60" spans="1:10" x14ac:dyDescent="0.25">
      <c r="A60">
        <v>118</v>
      </c>
      <c r="B60" s="1">
        <v>1.91320663411431E+44</v>
      </c>
      <c r="C60">
        <f t="shared" si="1"/>
        <v>1.0742437674322628E+45</v>
      </c>
      <c r="D60" s="2">
        <f t="shared" si="2"/>
        <v>5.6148862766700978</v>
      </c>
      <c r="E60" s="4">
        <f t="shared" si="7"/>
        <v>4.6148862766700978</v>
      </c>
      <c r="F60" s="2">
        <f t="shared" si="3"/>
        <v>5.6229012455999978</v>
      </c>
      <c r="G60">
        <f t="shared" si="0"/>
        <v>1.9104795202883461E+44</v>
      </c>
      <c r="H60" s="2">
        <f t="shared" si="4"/>
        <v>0.99857458479531858</v>
      </c>
      <c r="I60" s="2">
        <f t="shared" si="5"/>
        <v>1.4254152046814239E-3</v>
      </c>
      <c r="J60" s="18">
        <f t="shared" si="6"/>
        <v>1.4254152046814239E-3</v>
      </c>
    </row>
    <row r="61" spans="1:10" x14ac:dyDescent="0.25">
      <c r="A61">
        <v>120</v>
      </c>
      <c r="B61" s="1">
        <v>1.27687527629609E+45</v>
      </c>
      <c r="C61">
        <f t="shared" si="1"/>
        <v>7.5473430462594456E+45</v>
      </c>
      <c r="D61" s="2">
        <f t="shared" si="2"/>
        <v>5.9107911213947881</v>
      </c>
      <c r="E61" s="4">
        <f t="shared" si="7"/>
        <v>4.9107911213947881</v>
      </c>
      <c r="F61" s="2">
        <f t="shared" si="3"/>
        <v>5.9204223999999996</v>
      </c>
      <c r="G61">
        <f t="shared" si="0"/>
        <v>1.2747980695194056E+45</v>
      </c>
      <c r="H61" s="2">
        <f t="shared" si="4"/>
        <v>0.99837321090380116</v>
      </c>
      <c r="I61" s="2">
        <f t="shared" si="5"/>
        <v>1.626789096198844E-3</v>
      </c>
      <c r="J61" s="18">
        <f t="shared" si="6"/>
        <v>1.626789096198844E-3</v>
      </c>
    </row>
    <row r="62" spans="1:10" x14ac:dyDescent="0.25">
      <c r="A62">
        <v>122</v>
      </c>
      <c r="B62" s="1">
        <v>8.5277734117906304E+45</v>
      </c>
      <c r="C62">
        <f t="shared" si="1"/>
        <v>5.3069781576449136E+46</v>
      </c>
      <c r="D62" s="2">
        <f t="shared" si="2"/>
        <v>6.2231697553166736</v>
      </c>
      <c r="E62" s="4">
        <f t="shared" si="7"/>
        <v>5.2231697553166736</v>
      </c>
      <c r="F62" s="2">
        <f t="shared" si="3"/>
        <v>6.2339416663999998</v>
      </c>
      <c r="G62">
        <f t="shared" si="0"/>
        <v>8.5130378845999171E+45</v>
      </c>
      <c r="H62" s="2">
        <f t="shared" si="4"/>
        <v>0.99827205455877388</v>
      </c>
      <c r="I62" s="2">
        <f t="shared" si="5"/>
        <v>1.7279454412261197E-3</v>
      </c>
      <c r="J62" s="18">
        <f t="shared" si="6"/>
        <v>1.7279454412261197E-3</v>
      </c>
    </row>
    <row r="63" spans="1:10" x14ac:dyDescent="0.25">
      <c r="A63">
        <v>124</v>
      </c>
      <c r="B63" s="1">
        <v>5.6991966408991505E+46</v>
      </c>
      <c r="C63">
        <f t="shared" si="1"/>
        <v>3.7346568211085869E+47</v>
      </c>
      <c r="D63" s="2">
        <f t="shared" si="2"/>
        <v>6.5529530851902278</v>
      </c>
      <c r="E63" s="4">
        <f t="shared" si="7"/>
        <v>5.5529530851902278</v>
      </c>
      <c r="F63" s="2">
        <f t="shared" si="3"/>
        <v>6.5641781951999967</v>
      </c>
      <c r="G63">
        <f>C63/(F63)</f>
        <v>5.6894506974833879E+46</v>
      </c>
      <c r="H63" s="2">
        <f t="shared" si="4"/>
        <v>0.99828994435008211</v>
      </c>
      <c r="I63" s="2">
        <f t="shared" si="5"/>
        <v>1.7100556499178854E-3</v>
      </c>
      <c r="J63" s="18">
        <f t="shared" si="6"/>
        <v>1.7100556499178854E-3</v>
      </c>
    </row>
    <row r="64" spans="1:10" x14ac:dyDescent="0.25">
      <c r="A64">
        <v>126</v>
      </c>
      <c r="B64" s="1">
        <v>3.8113001724168503E+47</v>
      </c>
      <c r="C64">
        <f t="shared" si="1"/>
        <v>2.630226108824734E+48</v>
      </c>
      <c r="D64" s="2">
        <f t="shared" si="2"/>
        <v>6.9011255735253076</v>
      </c>
      <c r="E64" s="4">
        <f t="shared" si="7"/>
        <v>5.9011255735253076</v>
      </c>
      <c r="F64" s="2">
        <f t="shared" si="3"/>
        <v>6.9118699527999974</v>
      </c>
      <c r="G64">
        <f t="shared" ref="G64:G66" si="8">C64/(F64)</f>
        <v>3.8053755738839237E+47</v>
      </c>
      <c r="H64" s="2">
        <f t="shared" si="4"/>
        <v>0.99844551773281887</v>
      </c>
      <c r="I64" s="2">
        <f t="shared" si="5"/>
        <v>1.5544822671811342E-3</v>
      </c>
      <c r="J64" s="18">
        <f t="shared" si="6"/>
        <v>1.5544822671811342E-3</v>
      </c>
    </row>
    <row r="65" spans="1:10" x14ac:dyDescent="0.25">
      <c r="A65">
        <v>128</v>
      </c>
      <c r="B65" s="1">
        <v>2.5503826018110798E+48</v>
      </c>
      <c r="C65">
        <f t="shared" si="1"/>
        <v>1.8538038282368638E+49</v>
      </c>
      <c r="D65" s="2">
        <f t="shared" si="2"/>
        <v>7.2687283348013709</v>
      </c>
      <c r="E65" s="4">
        <f t="shared" si="7"/>
        <v>6.2687283348013709</v>
      </c>
      <c r="F65" s="2">
        <f t="shared" si="3"/>
        <v>7.2777737215999982</v>
      </c>
      <c r="G65">
        <f t="shared" si="8"/>
        <v>2.547212786699983E+48</v>
      </c>
      <c r="H65" s="2">
        <f t="shared" si="4"/>
        <v>0.99875712173191356</v>
      </c>
      <c r="I65" s="2">
        <f t="shared" si="5"/>
        <v>1.2428782680864447E-3</v>
      </c>
      <c r="J65" s="18">
        <f t="shared" si="6"/>
        <v>1.2428782680864447E-3</v>
      </c>
    </row>
    <row r="66" spans="1:10" x14ac:dyDescent="0.25">
      <c r="A66">
        <v>130</v>
      </c>
      <c r="B66" s="1">
        <v>1.7076613429289001E+49</v>
      </c>
      <c r="C66">
        <f t="shared" si="1"/>
        <v>1.3075327950923222E+50</v>
      </c>
      <c r="D66" s="2">
        <f t="shared" si="2"/>
        <v>7.6568624130689971</v>
      </c>
      <c r="E66" s="4">
        <f t="shared" si="7"/>
        <v>6.6568624130689971</v>
      </c>
      <c r="F66" s="2">
        <f t="shared" si="3"/>
        <v>7.6626650999999972</v>
      </c>
      <c r="G66">
        <f t="shared" si="8"/>
        <v>1.7063681865625612E+49</v>
      </c>
      <c r="H66" s="2">
        <f t="shared" si="4"/>
        <v>0.9992427325407971</v>
      </c>
      <c r="I66" s="2">
        <f t="shared" si="5"/>
        <v>7.5726745920290384E-4</v>
      </c>
      <c r="J66" s="18">
        <f t="shared" si="6"/>
        <v>7.5726745920290384E-4</v>
      </c>
    </row>
    <row r="67" spans="1:10" x14ac:dyDescent="0.25">
      <c r="F67" s="2"/>
      <c r="H67" s="3"/>
      <c r="I67" s="3"/>
    </row>
  </sheetData>
  <conditionalFormatting sqref="J3">
    <cfRule type="expression" dxfId="14" priority="7">
      <formula>ABS(J3) &lt; 0.1%</formula>
    </cfRule>
    <cfRule type="expression" dxfId="13" priority="8">
      <formula>ABS(J3) &lt; 0.5%</formula>
    </cfRule>
    <cfRule type="expression" dxfId="12" priority="9">
      <formula>ABS(J3) &lt; 1%</formula>
    </cfRule>
  </conditionalFormatting>
  <conditionalFormatting sqref="J4:J66">
    <cfRule type="expression" dxfId="11" priority="1">
      <formula>ABS(J4) &lt; 0.1%</formula>
    </cfRule>
    <cfRule type="expression" dxfId="10" priority="2">
      <formula>ABS(J4) &lt; 0.5%</formula>
    </cfRule>
    <cfRule type="expression" dxfId="9" priority="3">
      <formula>ABS(J4) &lt; 1%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Blad1 (test)</vt:lpstr>
      <vt:lpstr>Blad1 (netjes)</vt:lpstr>
      <vt:lpstr>Blad1 (3)</vt:lpstr>
      <vt:lpstr>Blad1 (2)</vt:lpstr>
      <vt:lpstr>Blad1</vt:lpstr>
      <vt:lpstr>Blad2</vt:lpstr>
      <vt:lpstr>Blad3</vt:lpstr>
      <vt:lpstr>Blad1 (netjes) (2)</vt:lpstr>
      <vt:lpstr>Blad1 (netjes) (3)</vt:lpstr>
      <vt:lpstr>Netjes voor Word (scraps)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2014-01-27T10:54:40Z</dcterms:created>
  <dcterms:modified xsi:type="dcterms:W3CDTF">2014-02-07T11:02:07Z</dcterms:modified>
</cp:coreProperties>
</file>