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DC92214-7FCB-BA4A-B226-68624C6F428E}" xr6:coauthVersionLast="47" xr6:coauthVersionMax="47" xr10:uidLastSave="{00000000-0000-0000-0000-000000000000}"/>
  <bookViews>
    <workbookView xWindow="780" yWindow="500" windowWidth="28020" windowHeight="17500" xr2:uid="{76F5ECB2-7020-424A-8635-92533863F01D}"/>
  </bookViews>
  <sheets>
    <sheet name="Cas pratique n°1 - énoncé" sheetId="7" r:id="rId1"/>
    <sheet name="Cas pratique n°2 - énoncé" sheetId="2" r:id="rId2"/>
  </sheets>
  <definedNames>
    <definedName name="insee_ho" localSheetId="0">#REF!</definedName>
    <definedName name="insee_ho">#REF!</definedName>
    <definedName name="usa" localSheetId="0">#REF!</definedName>
    <definedName name="u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1" i="7" l="1"/>
  <c r="D151" i="7"/>
  <c r="E150" i="7"/>
  <c r="D150" i="7"/>
  <c r="E149" i="7"/>
  <c r="D149" i="7"/>
  <c r="E148" i="7"/>
  <c r="D148" i="7"/>
  <c r="E147" i="7"/>
  <c r="D147" i="7"/>
  <c r="E146" i="7"/>
  <c r="D146" i="7"/>
  <c r="E145" i="7"/>
  <c r="D145" i="7"/>
  <c r="E144" i="7"/>
  <c r="D144" i="7"/>
  <c r="E143" i="7"/>
  <c r="D143" i="7"/>
  <c r="E142" i="7"/>
  <c r="D142" i="7"/>
  <c r="C138" i="7"/>
  <c r="D137" i="7"/>
  <c r="C137" i="7"/>
  <c r="E136" i="7"/>
  <c r="D136" i="7"/>
  <c r="C136" i="7"/>
  <c r="F135" i="7"/>
  <c r="E135" i="7"/>
  <c r="D135" i="7"/>
  <c r="C135" i="7"/>
  <c r="G134" i="7"/>
  <c r="F134" i="7"/>
  <c r="E134" i="7"/>
  <c r="D134" i="7"/>
  <c r="C134" i="7"/>
  <c r="H133" i="7"/>
  <c r="G133" i="7"/>
  <c r="F133" i="7"/>
  <c r="E133" i="7"/>
  <c r="D133" i="7"/>
  <c r="C133" i="7"/>
  <c r="I132" i="7"/>
  <c r="H132" i="7"/>
  <c r="G132" i="7"/>
  <c r="F132" i="7"/>
  <c r="E132" i="7"/>
  <c r="D132" i="7"/>
  <c r="C132" i="7"/>
  <c r="J131" i="7"/>
  <c r="I131" i="7"/>
  <c r="H131" i="7"/>
  <c r="G131" i="7"/>
  <c r="F131" i="7"/>
  <c r="E131" i="7"/>
  <c r="D131" i="7"/>
  <c r="C131" i="7"/>
  <c r="K130" i="7"/>
  <c r="J130" i="7"/>
  <c r="I130" i="7"/>
  <c r="H130" i="7"/>
  <c r="G130" i="7"/>
  <c r="F130" i="7"/>
  <c r="E130" i="7"/>
  <c r="D130" i="7"/>
  <c r="C130" i="7"/>
  <c r="L129" i="7"/>
  <c r="C142" i="7" s="1"/>
  <c r="K129" i="7"/>
  <c r="J129" i="7"/>
  <c r="I129" i="7"/>
  <c r="H129" i="7"/>
  <c r="G129" i="7"/>
  <c r="F129" i="7"/>
  <c r="E129" i="7"/>
  <c r="D129" i="7"/>
  <c r="C129" i="7"/>
  <c r="K124" i="7"/>
  <c r="J124" i="7"/>
  <c r="I124" i="7"/>
  <c r="H124" i="7"/>
  <c r="G124" i="7"/>
  <c r="F124" i="7"/>
  <c r="E124" i="7"/>
  <c r="D124" i="7"/>
  <c r="C124" i="7"/>
  <c r="F144" i="7" l="1"/>
  <c r="F148" i="7"/>
  <c r="I133" i="7"/>
  <c r="G135" i="7"/>
  <c r="H135" i="7" s="1"/>
  <c r="I135" i="7" s="1"/>
  <c r="J135" i="7" s="1"/>
  <c r="K135" i="7" s="1"/>
  <c r="L135" i="7" s="1"/>
  <c r="C148" i="7" s="1"/>
  <c r="H142" i="7"/>
  <c r="E137" i="7"/>
  <c r="F137" i="7" s="1"/>
  <c r="G137" i="7" s="1"/>
  <c r="H137" i="7" s="1"/>
  <c r="I137" i="7" s="1"/>
  <c r="J137" i="7" s="1"/>
  <c r="K137" i="7" s="1"/>
  <c r="L137" i="7" s="1"/>
  <c r="C150" i="7" s="1"/>
  <c r="H150" i="7" s="1"/>
  <c r="K131" i="7"/>
  <c r="L131" i="7" s="1"/>
  <c r="C144" i="7" s="1"/>
  <c r="H144" i="7" s="1"/>
  <c r="F143" i="7"/>
  <c r="F147" i="7"/>
  <c r="F151" i="7"/>
  <c r="J133" i="7"/>
  <c r="K133" i="7" s="1"/>
  <c r="L133" i="7" s="1"/>
  <c r="C146" i="7" s="1"/>
  <c r="H146" i="7" s="1"/>
  <c r="L130" i="7"/>
  <c r="C143" i="7" s="1"/>
  <c r="H143" i="7" s="1"/>
  <c r="J132" i="7"/>
  <c r="K132" i="7" s="1"/>
  <c r="L132" i="7" s="1"/>
  <c r="C145" i="7" s="1"/>
  <c r="H145" i="7" s="1"/>
  <c r="H134" i="7"/>
  <c r="I134" i="7" s="1"/>
  <c r="J134" i="7" s="1"/>
  <c r="K134" i="7" s="1"/>
  <c r="L134" i="7" s="1"/>
  <c r="C147" i="7" s="1"/>
  <c r="H147" i="7" s="1"/>
  <c r="F136" i="7"/>
  <c r="G136" i="7" s="1"/>
  <c r="H136" i="7" s="1"/>
  <c r="I136" i="7" s="1"/>
  <c r="J136" i="7" s="1"/>
  <c r="K136" i="7" s="1"/>
  <c r="L136" i="7" s="1"/>
  <c r="C149" i="7" s="1"/>
  <c r="H149" i="7" s="1"/>
  <c r="D138" i="7"/>
  <c r="E138" i="7" s="1"/>
  <c r="F138" i="7" s="1"/>
  <c r="G138" i="7" s="1"/>
  <c r="H138" i="7" s="1"/>
  <c r="I138" i="7" s="1"/>
  <c r="J138" i="7" s="1"/>
  <c r="K138" i="7" s="1"/>
  <c r="L138" i="7" s="1"/>
  <c r="C151" i="7" s="1"/>
  <c r="H151" i="7" s="1"/>
  <c r="F145" i="7"/>
  <c r="F149" i="7"/>
  <c r="F142" i="7"/>
  <c r="F146" i="7"/>
  <c r="F150" i="7"/>
  <c r="G142" i="7"/>
  <c r="G143" i="7"/>
  <c r="H148" i="7" l="1"/>
  <c r="G148" i="7"/>
  <c r="G146" i="7"/>
  <c r="G145" i="7"/>
  <c r="G144" i="7"/>
  <c r="G151" i="7"/>
  <c r="G150" i="7"/>
  <c r="G149" i="7"/>
  <c r="G147" i="7"/>
  <c r="C13" i="2" l="1"/>
  <c r="C14" i="2"/>
  <c r="C15" i="2"/>
  <c r="C16" i="2"/>
  <c r="C17" i="2"/>
  <c r="C18" i="2"/>
  <c r="C19" i="2"/>
  <c r="C20" i="2"/>
  <c r="C21" i="2"/>
  <c r="C24" i="2"/>
  <c r="C25" i="2"/>
  <c r="C26" i="2"/>
  <c r="C27" i="2"/>
  <c r="C28" i="2"/>
  <c r="C31" i="2"/>
  <c r="C32" i="2"/>
  <c r="C33" i="2"/>
  <c r="C34" i="2"/>
  <c r="C35" i="2"/>
  <c r="H152" i="7" l="1"/>
  <c r="G88" i="7"/>
  <c r="E155" i="7" s="1"/>
  <c r="H88" i="7"/>
  <c r="G152" i="7"/>
  <c r="E156" i="7" s="1"/>
  <c r="E157" i="7" l="1"/>
  <c r="F157" i="7" s="1"/>
</calcChain>
</file>

<file path=xl/sharedStrings.xml><?xml version="1.0" encoding="utf-8"?>
<sst xmlns="http://schemas.openxmlformats.org/spreadsheetml/2006/main" count="120" uniqueCount="73">
  <si>
    <t>Primes émises</t>
  </si>
  <si>
    <t>Libellé compte</t>
  </si>
  <si>
    <t>Ristournes sur primes</t>
  </si>
  <si>
    <t>Survenance 2019</t>
  </si>
  <si>
    <t>Primes acquises</t>
  </si>
  <si>
    <t>Frais de gestion des sinistres</t>
  </si>
  <si>
    <t>Frais d'acquisition</t>
  </si>
  <si>
    <t>Frais d'administration</t>
  </si>
  <si>
    <t>Frais</t>
  </si>
  <si>
    <t>Règlements ex. N</t>
  </si>
  <si>
    <t>Règlements ex. N+1</t>
  </si>
  <si>
    <t>Recours ex. N</t>
  </si>
  <si>
    <t>Recours ex. N+1</t>
  </si>
  <si>
    <t>Charge des sinistres</t>
  </si>
  <si>
    <t>(+)</t>
  </si>
  <si>
    <t>(-)</t>
  </si>
  <si>
    <t>Annulations de primes</t>
  </si>
  <si>
    <t>PSAP clôture</t>
  </si>
  <si>
    <t>Frais d'acquisition reportés (FAR) clôture</t>
  </si>
  <si>
    <t>Frais d'acquisition reportés (FAR) ouverture</t>
  </si>
  <si>
    <t>Primes non acquises (PPNA) clôture</t>
  </si>
  <si>
    <t>Primes non acquises (PPNA) ouverture</t>
  </si>
  <si>
    <t>Primes restant à émettre clôture</t>
  </si>
  <si>
    <t>Primes restant à émettre ouverture</t>
  </si>
  <si>
    <t>Primes à annuler clôture</t>
  </si>
  <si>
    <t>Primes à annuler ouverture</t>
  </si>
  <si>
    <t>Catégorie ministérielle 22 
(RC Automobile)</t>
  </si>
  <si>
    <t>Catégorie ministérielle 23 
(Dommages Automobile)</t>
  </si>
  <si>
    <t>Catégorie ministérielle 24 
(DAB des Particuliers)</t>
  </si>
  <si>
    <t>Catégorie ministérielle 27 
(Catastrophes Naturelles)</t>
  </si>
  <si>
    <t xml:space="preserve">Les états financiers d'un assureur présentent les informations ci-dessous. </t>
  </si>
  <si>
    <t>1) Calculer les quantités suivantes par exercice de survenance et par catégorie ministérielle :</t>
  </si>
  <si>
    <t>1.1) primes acquises</t>
  </si>
  <si>
    <t>1.2) charges de sinistres (hors frais de gestion des sinistres)</t>
  </si>
  <si>
    <t>1.3) frais (yc frais de gestion des sinistres)</t>
  </si>
  <si>
    <t>1) Construire le triangle des règlements cumulés.</t>
  </si>
  <si>
    <t>2) Calculer la PSAP en utilisant la méthode Chain Ladder standard.</t>
  </si>
  <si>
    <t>4.1) Calculer le tableau des coefficients de développement individuels ("link ratios").</t>
  </si>
  <si>
    <t>4.2) Calculer la PSAP en utilisant la méthode Chain Ladder basée sur les 3 dernières diagonales et une pondération des coefficients individuels par les règlements.</t>
  </si>
  <si>
    <t>Survenance</t>
  </si>
  <si>
    <t>Développement</t>
  </si>
  <si>
    <t>Tableau 1 : triangle incrémental des règlements nets de recours</t>
  </si>
  <si>
    <t>Exercice</t>
  </si>
  <si>
    <t>Charge D/D</t>
  </si>
  <si>
    <t>Le triangle ci-dessous (tableau 1) contient les montants incrémentaux de règlements (nets de recours) d'un portefeuille d'assurance multirisque habitation (MRH).</t>
  </si>
  <si>
    <t>4.3) Comparer les résultats des deux méthodes. Laquelle retenez-vous ? Pourquoi ?</t>
  </si>
  <si>
    <t>CAS PRATIQUE N°2 :</t>
  </si>
  <si>
    <t>CAS PRATIQUE N°1 :</t>
  </si>
  <si>
    <t>j</t>
  </si>
  <si>
    <t>Charge ultime</t>
  </si>
  <si>
    <t>Règlements</t>
  </si>
  <si>
    <t>PSAP D/D</t>
  </si>
  <si>
    <t>PSAP</t>
  </si>
  <si>
    <t>IBNR</t>
  </si>
  <si>
    <t>4) On souhaite à présent comparer la méthode précédente (Chain Ladder standard) avec une méthode Chain Ladder pondérée :</t>
  </si>
  <si>
    <t>1) Triangle des règlements cumulés :</t>
  </si>
  <si>
    <t>2-3) Méthode Chain Ladder standard : estimation de la PSAP et des IBNR</t>
  </si>
  <si>
    <t>4) Méthode Chain Ladder pondérée :</t>
  </si>
  <si>
    <t>4.1) Triangle des link ratios :</t>
  </si>
  <si>
    <t>4.2) Estimation de la PSAP :</t>
  </si>
  <si>
    <t>Sélection des link ratios</t>
  </si>
  <si>
    <t>Coefficients de développement</t>
  </si>
  <si>
    <t>f_j</t>
  </si>
  <si>
    <t>Triangle des règlements complété</t>
  </si>
  <si>
    <t>Résultats</t>
  </si>
  <si>
    <t>4.3) Comparaison des méthodes :</t>
  </si>
  <si>
    <t>Méthode Chain Ladder standard</t>
  </si>
  <si>
    <t>Méthode Chain Ladder pondérée</t>
  </si>
  <si>
    <t>Ecart</t>
  </si>
  <si>
    <t>3) Les charges dossier/dossier (nettes de recours) par exercice de survenance au 31 décembre 2020 ont été reportées dans le tableau 2 ci-dessous. En déduire le montant des IBNR.</t>
  </si>
  <si>
    <t>Tableau 2 : charges de sinistres dossier/dossier nettes de recours au 31 décembre 2020</t>
  </si>
  <si>
    <t>2) Calculer la provision pour risques en cours au 31 décembre 2020.</t>
  </si>
  <si>
    <t>Survenance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</si>
</sst>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0.0%"/>
  </numFmts>
  <fonts count="9" x14ac:knownFonts="1">
    <font>
      <sz val="10"/>
      <color theme="1"/>
      <name val="Georgia"/>
      <family val="2"/>
    </font>
    <font>
      <sz val="10"/>
      <color theme="1"/>
      <name val="Georgia"/>
      <family val="2"/>
    </font>
    <font>
      <b/>
      <sz val="10"/>
      <color theme="1"/>
      <name val="Georgia"/>
      <family val="1"/>
    </font>
    <font>
      <b/>
      <sz val="10"/>
      <color theme="0"/>
      <name val="Georgia"/>
      <family val="1"/>
    </font>
    <font>
      <sz val="10"/>
      <color theme="1"/>
      <name val="Georgia"/>
      <family val="1"/>
    </font>
    <font>
      <b/>
      <u/>
      <sz val="14"/>
      <color theme="1"/>
      <name val="Georgia"/>
      <family val="1"/>
    </font>
    <font>
      <sz val="10"/>
      <color theme="0"/>
      <name val="Georgia"/>
      <family val="2"/>
    </font>
    <font>
      <sz val="11"/>
      <color theme="1"/>
      <name val="Calibri"/>
      <family val="2"/>
      <scheme val="minor"/>
    </font>
    <font>
      <i/>
      <sz val="10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5" fontId="2" fillId="0" borderId="0" xfId="1" applyNumberFormat="1" applyFont="1" applyFill="1" applyAlignment="1">
      <alignment vertical="center"/>
    </xf>
    <xf numFmtId="165" fontId="0" fillId="0" borderId="0" xfId="1" applyNumberFormat="1" applyFont="1" applyFill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vertical="center"/>
    </xf>
    <xf numFmtId="165" fontId="2" fillId="2" borderId="0" xfId="0" applyNumberFormat="1" applyFont="1" applyFill="1" applyAlignmen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166" fontId="0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7" fontId="2" fillId="0" borderId="0" xfId="2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1" applyNumberFormat="1" applyFont="1" applyFill="1" applyAlignment="1">
      <alignment horizontal="center" vertical="center"/>
    </xf>
    <xf numFmtId="166" fontId="0" fillId="5" borderId="0" xfId="1" applyNumberFormat="1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5" fontId="0" fillId="5" borderId="0" xfId="1" applyNumberFormat="1" applyFont="1" applyFill="1" applyAlignment="1">
      <alignment vertical="center"/>
    </xf>
    <xf numFmtId="165" fontId="0" fillId="5" borderId="1" xfId="0" applyNumberFormat="1" applyFill="1" applyBorder="1" applyAlignment="1">
      <alignment vertical="center"/>
    </xf>
    <xf numFmtId="0" fontId="0" fillId="5" borderId="0" xfId="0" applyFill="1" applyAlignment="1">
      <alignment vertical="center"/>
    </xf>
    <xf numFmtId="166" fontId="0" fillId="5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textRotation="90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4">
    <cellStyle name="Milliers" xfId="1" builtinId="3"/>
    <cellStyle name="Normal" xfId="0" builtinId="0"/>
    <cellStyle name="Normal 2" xfId="3" xr:uid="{25B4E08C-8B61-4C2A-8547-D68E8CD3F906}"/>
    <cellStyle name="Pourcentage" xfId="2" builtinId="5"/>
  </cellStyles>
  <dxfs count="1">
    <dxf>
      <font>
        <b/>
        <i val="0"/>
        <strike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6938-7437-42AE-9B06-AFDEDC46BDCE}">
  <dimension ref="A1:L163"/>
  <sheetViews>
    <sheetView showGridLines="0" tabSelected="1" zoomScale="144" workbookViewId="0">
      <selection activeCell="K29" sqref="K29"/>
    </sheetView>
  </sheetViews>
  <sheetFormatPr baseColWidth="10" defaultColWidth="10.6640625" defaultRowHeight="13" outlineLevelRow="1" x14ac:dyDescent="0.15"/>
  <cols>
    <col min="1" max="1" width="2.5" style="2" customWidth="1"/>
    <col min="2" max="2" width="10.6640625" style="2" bestFit="1" customWidth="1"/>
    <col min="3" max="5" width="12.5" style="2" bestFit="1" customWidth="1"/>
    <col min="6" max="6" width="12.33203125" style="2" bestFit="1" customWidth="1"/>
    <col min="7" max="7" width="12.5" style="2" bestFit="1" customWidth="1"/>
    <col min="8" max="9" width="12.33203125" style="2" bestFit="1" customWidth="1"/>
    <col min="10" max="11" width="12.5" style="2" bestFit="1" customWidth="1"/>
    <col min="12" max="12" width="12.1640625" style="2" bestFit="1" customWidth="1"/>
    <col min="13" max="16384" width="10.6640625" style="2"/>
  </cols>
  <sheetData>
    <row r="1" spans="1:12" ht="20" customHeight="1" x14ac:dyDescent="0.15">
      <c r="A1" s="14" t="s">
        <v>47</v>
      </c>
    </row>
    <row r="3" spans="1:12" x14ac:dyDescent="0.15">
      <c r="A3" s="23" t="s">
        <v>44</v>
      </c>
    </row>
    <row r="4" spans="1:12" x14ac:dyDescent="0.15">
      <c r="A4" s="23" t="s">
        <v>35</v>
      </c>
    </row>
    <row r="5" spans="1:12" x14ac:dyDescent="0.15">
      <c r="A5" s="23" t="s">
        <v>36</v>
      </c>
    </row>
    <row r="6" spans="1:12" x14ac:dyDescent="0.15">
      <c r="A6" s="23" t="s">
        <v>69</v>
      </c>
    </row>
    <row r="7" spans="1:12" x14ac:dyDescent="0.15">
      <c r="A7" s="23" t="s">
        <v>54</v>
      </c>
    </row>
    <row r="8" spans="1:12" x14ac:dyDescent="0.15">
      <c r="A8" s="24" t="s">
        <v>37</v>
      </c>
    </row>
    <row r="9" spans="1:12" x14ac:dyDescent="0.15">
      <c r="A9" s="24" t="s">
        <v>38</v>
      </c>
    </row>
    <row r="10" spans="1:12" x14ac:dyDescent="0.15">
      <c r="A10" s="24" t="s">
        <v>45</v>
      </c>
    </row>
    <row r="12" spans="1:12" x14ac:dyDescent="0.15">
      <c r="B12" s="1" t="s">
        <v>41</v>
      </c>
    </row>
    <row r="13" spans="1:12" x14ac:dyDescent="0.15">
      <c r="B13" s="1"/>
    </row>
    <row r="14" spans="1:12" x14ac:dyDescent="0.15">
      <c r="C14" s="51" t="s">
        <v>40</v>
      </c>
      <c r="D14" s="51"/>
      <c r="E14" s="51"/>
      <c r="F14" s="51"/>
      <c r="G14" s="51"/>
      <c r="H14" s="51"/>
      <c r="I14" s="51"/>
      <c r="J14" s="51"/>
      <c r="K14" s="51"/>
      <c r="L14" s="51"/>
    </row>
    <row r="15" spans="1:12" x14ac:dyDescent="0.15">
      <c r="B15" s="26"/>
      <c r="C15" s="25">
        <v>1</v>
      </c>
      <c r="D15" s="25">
        <v>2</v>
      </c>
      <c r="E15" s="25">
        <v>3</v>
      </c>
      <c r="F15" s="25">
        <v>4</v>
      </c>
      <c r="G15" s="25">
        <v>5</v>
      </c>
      <c r="H15" s="25">
        <v>6</v>
      </c>
      <c r="I15" s="25">
        <v>7</v>
      </c>
      <c r="J15" s="25">
        <v>8</v>
      </c>
      <c r="K15" s="25">
        <v>9</v>
      </c>
      <c r="L15" s="25">
        <v>10</v>
      </c>
    </row>
    <row r="16" spans="1:12" x14ac:dyDescent="0.15">
      <c r="A16" s="50" t="s">
        <v>39</v>
      </c>
      <c r="B16" s="27">
        <v>2011</v>
      </c>
      <c r="C16" s="10">
        <v>24710199.559999999</v>
      </c>
      <c r="D16" s="10">
        <v>11661402.080000002</v>
      </c>
      <c r="E16" s="10">
        <v>2298556.9699999988</v>
      </c>
      <c r="F16" s="10">
        <v>568838.60000000149</v>
      </c>
      <c r="G16" s="10">
        <v>134179.25</v>
      </c>
      <c r="H16" s="10">
        <v>342015.76000000536</v>
      </c>
      <c r="I16" s="10">
        <v>228564.04999999702</v>
      </c>
      <c r="J16" s="10">
        <v>94537.089999996126</v>
      </c>
      <c r="K16" s="10">
        <v>3927.3400000035763</v>
      </c>
      <c r="L16" s="10">
        <v>66293.39999999851</v>
      </c>
    </row>
    <row r="17" spans="1:12" x14ac:dyDescent="0.15">
      <c r="A17" s="50"/>
      <c r="B17" s="27">
        <v>2012</v>
      </c>
      <c r="C17" s="10">
        <v>16008865.52</v>
      </c>
      <c r="D17" s="10">
        <v>12006783.970000003</v>
      </c>
      <c r="E17" s="10">
        <v>3730451.1400000006</v>
      </c>
      <c r="F17" s="10">
        <v>1123438.1099999957</v>
      </c>
      <c r="G17" s="10">
        <v>1478260.1999999993</v>
      </c>
      <c r="H17" s="10">
        <v>854496.32000000775</v>
      </c>
      <c r="I17" s="10">
        <v>454736.86999999732</v>
      </c>
      <c r="J17" s="10">
        <v>298470.1400000006</v>
      </c>
      <c r="K17" s="10">
        <v>7210.6800000071526</v>
      </c>
      <c r="L17" s="10"/>
    </row>
    <row r="18" spans="1:12" x14ac:dyDescent="0.15">
      <c r="A18" s="50"/>
      <c r="B18" s="27">
        <v>2013</v>
      </c>
      <c r="C18" s="10">
        <v>21607817.689999998</v>
      </c>
      <c r="D18" s="10">
        <v>12514581.870000005</v>
      </c>
      <c r="E18" s="10">
        <v>2196515.9499999955</v>
      </c>
      <c r="F18" s="10">
        <v>993053.28000000119</v>
      </c>
      <c r="G18" s="10">
        <v>1038453.3699999973</v>
      </c>
      <c r="H18" s="10">
        <v>168273.1400000006</v>
      </c>
      <c r="I18" s="10">
        <v>318469.98000000417</v>
      </c>
      <c r="J18" s="10">
        <v>772295.96999999136</v>
      </c>
      <c r="K18" s="10"/>
      <c r="L18" s="10"/>
    </row>
    <row r="19" spans="1:12" x14ac:dyDescent="0.15">
      <c r="A19" s="50"/>
      <c r="B19" s="27">
        <v>2014</v>
      </c>
      <c r="C19" s="10">
        <v>18221913.710000001</v>
      </c>
      <c r="D19" s="10">
        <v>14369090.650000002</v>
      </c>
      <c r="E19" s="10">
        <v>2354860.9800000004</v>
      </c>
      <c r="F19" s="10">
        <v>-292811.21000000089</v>
      </c>
      <c r="G19" s="10">
        <v>6554.8500000014901</v>
      </c>
      <c r="H19" s="10">
        <v>326522.31999999285</v>
      </c>
      <c r="I19" s="10">
        <v>227966.47999999672</v>
      </c>
      <c r="J19" s="10"/>
      <c r="K19" s="10"/>
      <c r="L19" s="10"/>
    </row>
    <row r="20" spans="1:12" x14ac:dyDescent="0.15">
      <c r="A20" s="50"/>
      <c r="B20" s="27">
        <v>2015</v>
      </c>
      <c r="C20" s="10">
        <v>19013709.849999998</v>
      </c>
      <c r="D20" s="10">
        <v>12137463.699999999</v>
      </c>
      <c r="E20" s="10">
        <v>969911.8200000003</v>
      </c>
      <c r="F20" s="10">
        <v>691192.61999999732</v>
      </c>
      <c r="G20" s="10">
        <v>209676.98000000045</v>
      </c>
      <c r="H20" s="10">
        <v>75079.760000001639</v>
      </c>
      <c r="I20" s="10"/>
      <c r="J20" s="10"/>
      <c r="K20" s="10"/>
      <c r="L20" s="10"/>
    </row>
    <row r="21" spans="1:12" x14ac:dyDescent="0.15">
      <c r="A21" s="50"/>
      <c r="B21" s="27">
        <v>2016</v>
      </c>
      <c r="C21" s="10">
        <v>16378570.289999999</v>
      </c>
      <c r="D21" s="10">
        <v>9255847.9600000009</v>
      </c>
      <c r="E21" s="10">
        <v>2191345.3699999973</v>
      </c>
      <c r="F21" s="10">
        <v>448089.91000000015</v>
      </c>
      <c r="G21" s="10">
        <v>293967.12000000104</v>
      </c>
      <c r="H21" s="10"/>
      <c r="I21" s="10"/>
      <c r="J21" s="10"/>
      <c r="K21" s="10"/>
      <c r="L21" s="10"/>
    </row>
    <row r="22" spans="1:12" x14ac:dyDescent="0.15">
      <c r="A22" s="50"/>
      <c r="B22" s="27">
        <v>2017</v>
      </c>
      <c r="C22" s="10">
        <v>18200740.529999997</v>
      </c>
      <c r="D22" s="10">
        <v>10476763.280000001</v>
      </c>
      <c r="E22" s="10">
        <v>2670411.4700000025</v>
      </c>
      <c r="F22" s="10">
        <v>1517775.7800000012</v>
      </c>
      <c r="G22" s="10"/>
      <c r="H22" s="10"/>
      <c r="I22" s="10"/>
      <c r="J22" s="10"/>
      <c r="K22" s="10"/>
      <c r="L22" s="10"/>
    </row>
    <row r="23" spans="1:12" x14ac:dyDescent="0.15">
      <c r="A23" s="50"/>
      <c r="B23" s="27">
        <v>2018</v>
      </c>
      <c r="C23" s="10">
        <v>18708941.280000001</v>
      </c>
      <c r="D23" s="10">
        <v>12069864.619999997</v>
      </c>
      <c r="E23" s="10">
        <v>2764077.4400000013</v>
      </c>
      <c r="F23" s="10"/>
      <c r="G23" s="10"/>
      <c r="H23" s="10"/>
      <c r="I23" s="10"/>
      <c r="J23" s="10"/>
      <c r="K23" s="10"/>
      <c r="L23" s="10"/>
    </row>
    <row r="24" spans="1:12" x14ac:dyDescent="0.15">
      <c r="A24" s="50"/>
      <c r="B24" s="27">
        <v>2019</v>
      </c>
      <c r="C24" s="10">
        <v>23173306.57</v>
      </c>
      <c r="D24" s="10">
        <v>13678780.760000005</v>
      </c>
      <c r="E24" s="10"/>
      <c r="F24" s="10"/>
      <c r="G24" s="10"/>
      <c r="H24" s="10"/>
      <c r="I24" s="10"/>
      <c r="J24" s="10"/>
      <c r="K24" s="10"/>
      <c r="L24" s="10"/>
    </row>
    <row r="25" spans="1:12" x14ac:dyDescent="0.15">
      <c r="A25" s="50"/>
      <c r="B25" s="27">
        <v>2020</v>
      </c>
      <c r="C25" s="10">
        <v>21927966.659999996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15"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B27" s="1" t="s">
        <v>70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2" x14ac:dyDescent="0.15">
      <c r="C28" s="19"/>
      <c r="D28" s="19"/>
      <c r="E28" s="19"/>
      <c r="F28" s="19"/>
      <c r="G28" s="19"/>
      <c r="H28" s="19"/>
      <c r="I28" s="19"/>
      <c r="J28" s="19"/>
      <c r="K28" s="19"/>
    </row>
    <row r="29" spans="1:12" x14ac:dyDescent="0.15">
      <c r="B29" s="30" t="s">
        <v>42</v>
      </c>
      <c r="C29" s="31" t="s">
        <v>43</v>
      </c>
      <c r="D29" s="19"/>
      <c r="E29" s="19"/>
      <c r="F29" s="19"/>
      <c r="G29" s="19"/>
      <c r="H29" s="19"/>
      <c r="I29" s="19"/>
      <c r="J29" s="19"/>
    </row>
    <row r="30" spans="1:12" x14ac:dyDescent="0.15">
      <c r="B30" s="27">
        <v>2011</v>
      </c>
      <c r="C30" s="29">
        <v>40216838.210000001</v>
      </c>
      <c r="D30" s="19"/>
      <c r="E30" s="19"/>
      <c r="F30" s="19"/>
      <c r="G30" s="19"/>
      <c r="H30" s="19"/>
      <c r="I30" s="19"/>
    </row>
    <row r="31" spans="1:12" x14ac:dyDescent="0.15">
      <c r="B31" s="27">
        <v>2012</v>
      </c>
      <c r="C31" s="29">
        <v>36166444.250000015</v>
      </c>
      <c r="D31" s="19"/>
      <c r="E31" s="19"/>
      <c r="F31" s="19"/>
      <c r="G31" s="19"/>
      <c r="H31" s="19"/>
    </row>
    <row r="32" spans="1:12" x14ac:dyDescent="0.15">
      <c r="B32" s="27">
        <v>2013</v>
      </c>
      <c r="C32" s="29">
        <v>40487228.309999995</v>
      </c>
      <c r="D32" s="19"/>
      <c r="E32" s="19"/>
      <c r="F32" s="19"/>
      <c r="G32" s="19"/>
    </row>
    <row r="33" spans="1:12" x14ac:dyDescent="0.15">
      <c r="B33" s="27">
        <v>2014</v>
      </c>
      <c r="C33" s="29">
        <v>35711288.18</v>
      </c>
      <c r="D33" s="19"/>
      <c r="E33" s="19"/>
      <c r="F33" s="19"/>
    </row>
    <row r="34" spans="1:12" x14ac:dyDescent="0.15">
      <c r="B34" s="27">
        <v>2015</v>
      </c>
      <c r="C34" s="29">
        <v>34431995.829999998</v>
      </c>
      <c r="D34" s="19"/>
      <c r="E34" s="19"/>
    </row>
    <row r="35" spans="1:12" x14ac:dyDescent="0.15">
      <c r="B35" s="27">
        <v>2016</v>
      </c>
      <c r="C35" s="29">
        <v>29576914.969999999</v>
      </c>
      <c r="D35" s="19"/>
    </row>
    <row r="36" spans="1:12" x14ac:dyDescent="0.15">
      <c r="B36" s="27">
        <v>2017</v>
      </c>
      <c r="C36" s="29">
        <v>36396861.160000004</v>
      </c>
      <c r="D36" s="19"/>
    </row>
    <row r="37" spans="1:12" x14ac:dyDescent="0.15">
      <c r="B37" s="27">
        <v>2018</v>
      </c>
      <c r="C37" s="29">
        <v>42166675.370000005</v>
      </c>
    </row>
    <row r="38" spans="1:12" x14ac:dyDescent="0.15">
      <c r="B38" s="27">
        <v>2019</v>
      </c>
      <c r="C38" s="29">
        <v>42132476.910000004</v>
      </c>
    </row>
    <row r="39" spans="1:12" x14ac:dyDescent="0.15">
      <c r="B39" s="27">
        <v>2020</v>
      </c>
      <c r="C39" s="29">
        <v>41798545.699999996</v>
      </c>
    </row>
    <row r="41" spans="1:12" x14ac:dyDescent="0.15">
      <c r="A41" s="23" t="s">
        <v>55</v>
      </c>
    </row>
    <row r="43" spans="1:12" x14ac:dyDescent="0.15">
      <c r="C43" s="51" t="s">
        <v>40</v>
      </c>
      <c r="D43" s="51"/>
      <c r="E43" s="51"/>
      <c r="F43" s="51"/>
      <c r="G43" s="51"/>
      <c r="H43" s="51"/>
      <c r="I43" s="51"/>
      <c r="J43" s="51"/>
      <c r="K43" s="51"/>
      <c r="L43" s="51"/>
    </row>
    <row r="44" spans="1:12" x14ac:dyDescent="0.15">
      <c r="B44" s="26"/>
      <c r="C44" s="25">
        <v>1</v>
      </c>
      <c r="D44" s="25">
        <v>2</v>
      </c>
      <c r="E44" s="25">
        <v>3</v>
      </c>
      <c r="F44" s="25">
        <v>4</v>
      </c>
      <c r="G44" s="25">
        <v>5</v>
      </c>
      <c r="H44" s="25">
        <v>6</v>
      </c>
      <c r="I44" s="25">
        <v>7</v>
      </c>
      <c r="J44" s="25">
        <v>8</v>
      </c>
      <c r="K44" s="25">
        <v>9</v>
      </c>
      <c r="L44" s="25">
        <v>10</v>
      </c>
    </row>
    <row r="45" spans="1:12" x14ac:dyDescent="0.15">
      <c r="A45" s="50" t="s">
        <v>39</v>
      </c>
      <c r="B45" s="27">
        <v>2011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1:12" x14ac:dyDescent="0.15">
      <c r="A46" s="50"/>
      <c r="B46" s="27">
        <v>2012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2" x14ac:dyDescent="0.15">
      <c r="A47" s="50"/>
      <c r="B47" s="27">
        <v>2013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12" x14ac:dyDescent="0.15">
      <c r="A48" s="50"/>
      <c r="B48" s="27">
        <v>2014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1:12" x14ac:dyDescent="0.15">
      <c r="A49" s="50"/>
      <c r="B49" s="27">
        <v>2015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1:12" x14ac:dyDescent="0.15">
      <c r="A50" s="50"/>
      <c r="B50" s="27">
        <v>2016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 x14ac:dyDescent="0.15">
      <c r="A51" s="50"/>
      <c r="B51" s="27">
        <v>2017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12" x14ac:dyDescent="0.15">
      <c r="A52" s="50"/>
      <c r="B52" s="27">
        <v>2018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12" x14ac:dyDescent="0.15">
      <c r="A53" s="50"/>
      <c r="B53" s="27">
        <v>2019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12" x14ac:dyDescent="0.15">
      <c r="A54" s="50"/>
      <c r="B54" s="27">
        <v>2020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6" spans="1:12" x14ac:dyDescent="0.15">
      <c r="A56" s="23" t="s">
        <v>56</v>
      </c>
    </row>
    <row r="58" spans="1:12" x14ac:dyDescent="0.15">
      <c r="B58" s="37" t="s">
        <v>61</v>
      </c>
    </row>
    <row r="59" spans="1:12" ht="14" x14ac:dyDescent="0.15">
      <c r="B59" s="41" t="s">
        <v>48</v>
      </c>
      <c r="C59" s="25">
        <v>1</v>
      </c>
      <c r="D59" s="25">
        <v>2</v>
      </c>
      <c r="E59" s="25">
        <v>3</v>
      </c>
      <c r="F59" s="25">
        <v>4</v>
      </c>
      <c r="G59" s="25">
        <v>5</v>
      </c>
      <c r="H59" s="25">
        <v>6</v>
      </c>
      <c r="I59" s="25">
        <v>7</v>
      </c>
      <c r="J59" s="25">
        <v>8</v>
      </c>
      <c r="K59" s="25">
        <v>9</v>
      </c>
    </row>
    <row r="60" spans="1:12" ht="14" x14ac:dyDescent="0.15">
      <c r="B60" s="42" t="s">
        <v>62</v>
      </c>
      <c r="C60" s="49"/>
      <c r="D60" s="49"/>
      <c r="E60" s="49"/>
      <c r="F60" s="49"/>
      <c r="G60" s="49"/>
      <c r="H60" s="49"/>
      <c r="I60" s="49"/>
      <c r="J60" s="49"/>
      <c r="K60" s="49"/>
    </row>
    <row r="61" spans="1:12" x14ac:dyDescent="0.15">
      <c r="B61" s="39"/>
      <c r="C61" s="33"/>
      <c r="D61" s="33"/>
      <c r="E61" s="33"/>
      <c r="F61" s="33"/>
      <c r="G61" s="33"/>
      <c r="H61" s="33"/>
      <c r="I61" s="33"/>
      <c r="J61" s="33"/>
      <c r="K61" s="33"/>
    </row>
    <row r="62" spans="1:12" x14ac:dyDescent="0.15">
      <c r="B62" s="37" t="s">
        <v>63</v>
      </c>
    </row>
    <row r="63" spans="1:12" x14ac:dyDescent="0.15">
      <c r="C63" s="51" t="s">
        <v>40</v>
      </c>
      <c r="D63" s="51"/>
      <c r="E63" s="51"/>
      <c r="F63" s="51"/>
      <c r="G63" s="51"/>
      <c r="H63" s="51"/>
      <c r="I63" s="51"/>
      <c r="J63" s="51"/>
      <c r="K63" s="51"/>
      <c r="L63" s="51"/>
    </row>
    <row r="64" spans="1:12" x14ac:dyDescent="0.15">
      <c r="B64" s="26"/>
      <c r="C64" s="25">
        <v>1</v>
      </c>
      <c r="D64" s="25">
        <v>2</v>
      </c>
      <c r="E64" s="25">
        <v>3</v>
      </c>
      <c r="F64" s="25">
        <v>4</v>
      </c>
      <c r="G64" s="25">
        <v>5</v>
      </c>
      <c r="H64" s="25">
        <v>6</v>
      </c>
      <c r="I64" s="25">
        <v>7</v>
      </c>
      <c r="J64" s="25">
        <v>8</v>
      </c>
      <c r="K64" s="25">
        <v>9</v>
      </c>
      <c r="L64" s="25">
        <v>10</v>
      </c>
    </row>
    <row r="65" spans="1:12" x14ac:dyDescent="0.15">
      <c r="A65" s="50" t="s">
        <v>39</v>
      </c>
      <c r="B65" s="27">
        <v>2011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1:12" x14ac:dyDescent="0.15">
      <c r="A66" s="50"/>
      <c r="B66" s="27">
        <v>2012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1:12" x14ac:dyDescent="0.15">
      <c r="A67" s="50"/>
      <c r="B67" s="27">
        <v>2013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1:12" x14ac:dyDescent="0.15">
      <c r="A68" s="50"/>
      <c r="B68" s="27">
        <v>2014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12" x14ac:dyDescent="0.15">
      <c r="A69" s="50"/>
      <c r="B69" s="27">
        <v>2015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12" x14ac:dyDescent="0.15">
      <c r="A70" s="50"/>
      <c r="B70" s="27">
        <v>2016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12" x14ac:dyDescent="0.15">
      <c r="A71" s="50"/>
      <c r="B71" s="27">
        <v>2017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12" x14ac:dyDescent="0.15">
      <c r="A72" s="50"/>
      <c r="B72" s="27">
        <v>2018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</row>
    <row r="73" spans="1:12" x14ac:dyDescent="0.15">
      <c r="A73" s="50"/>
      <c r="B73" s="27">
        <v>2019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</row>
    <row r="74" spans="1:12" x14ac:dyDescent="0.15">
      <c r="A74" s="50"/>
      <c r="B74" s="27">
        <v>2020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</row>
    <row r="75" spans="1:12" x14ac:dyDescent="0.15">
      <c r="C75" s="48"/>
      <c r="D75" s="48"/>
      <c r="E75" s="48"/>
      <c r="F75" s="48"/>
      <c r="G75" s="48"/>
      <c r="H75" s="48"/>
      <c r="I75" s="48"/>
      <c r="J75" s="48"/>
      <c r="K75" s="48"/>
      <c r="L75" s="48"/>
    </row>
    <row r="76" spans="1:12" x14ac:dyDescent="0.15">
      <c r="B76" s="37" t="s">
        <v>64</v>
      </c>
    </row>
    <row r="77" spans="1:12" x14ac:dyDescent="0.15">
      <c r="B77" s="34" t="s">
        <v>39</v>
      </c>
      <c r="C77" s="34" t="s">
        <v>49</v>
      </c>
      <c r="D77" s="34" t="s">
        <v>43</v>
      </c>
      <c r="E77" s="34" t="s">
        <v>50</v>
      </c>
      <c r="F77" s="34" t="s">
        <v>51</v>
      </c>
      <c r="G77" s="34" t="s">
        <v>52</v>
      </c>
      <c r="H77" s="34" t="s">
        <v>53</v>
      </c>
    </row>
    <row r="78" spans="1:12" x14ac:dyDescent="0.15">
      <c r="B78" s="27">
        <v>2011</v>
      </c>
      <c r="C78" s="45"/>
      <c r="D78" s="45"/>
      <c r="E78" s="46"/>
      <c r="F78" s="45"/>
      <c r="G78" s="45"/>
      <c r="H78" s="45"/>
    </row>
    <row r="79" spans="1:12" x14ac:dyDescent="0.15">
      <c r="B79" s="27">
        <v>2012</v>
      </c>
      <c r="C79" s="45"/>
      <c r="D79" s="45"/>
      <c r="E79" s="46"/>
      <c r="F79" s="45"/>
      <c r="G79" s="45"/>
      <c r="H79" s="45"/>
    </row>
    <row r="80" spans="1:12" x14ac:dyDescent="0.15">
      <c r="B80" s="27">
        <v>2013</v>
      </c>
      <c r="C80" s="45"/>
      <c r="D80" s="45"/>
      <c r="E80" s="46"/>
      <c r="F80" s="45"/>
      <c r="G80" s="45"/>
      <c r="H80" s="45"/>
    </row>
    <row r="81" spans="1:12" x14ac:dyDescent="0.15">
      <c r="B81" s="27">
        <v>2014</v>
      </c>
      <c r="C81" s="45"/>
      <c r="D81" s="45"/>
      <c r="E81" s="46"/>
      <c r="F81" s="45"/>
      <c r="G81" s="45"/>
      <c r="H81" s="45"/>
    </row>
    <row r="82" spans="1:12" x14ac:dyDescent="0.15">
      <c r="B82" s="27">
        <v>2015</v>
      </c>
      <c r="C82" s="45"/>
      <c r="D82" s="45"/>
      <c r="E82" s="46"/>
      <c r="F82" s="45"/>
      <c r="G82" s="45"/>
      <c r="H82" s="45"/>
    </row>
    <row r="83" spans="1:12" x14ac:dyDescent="0.15">
      <c r="B83" s="27">
        <v>2016</v>
      </c>
      <c r="C83" s="45"/>
      <c r="D83" s="45"/>
      <c r="E83" s="46"/>
      <c r="F83" s="45"/>
      <c r="G83" s="45"/>
      <c r="H83" s="45"/>
    </row>
    <row r="84" spans="1:12" x14ac:dyDescent="0.15">
      <c r="B84" s="27">
        <v>2017</v>
      </c>
      <c r="C84" s="45"/>
      <c r="D84" s="45"/>
      <c r="E84" s="46"/>
      <c r="F84" s="45"/>
      <c r="G84" s="45"/>
      <c r="H84" s="45"/>
    </row>
    <row r="85" spans="1:12" x14ac:dyDescent="0.15">
      <c r="B85" s="27">
        <v>2018</v>
      </c>
      <c r="C85" s="45"/>
      <c r="D85" s="45"/>
      <c r="E85" s="46"/>
      <c r="F85" s="45"/>
      <c r="G85" s="45"/>
      <c r="H85" s="45"/>
    </row>
    <row r="86" spans="1:12" x14ac:dyDescent="0.15">
      <c r="B86" s="27">
        <v>2019</v>
      </c>
      <c r="C86" s="45"/>
      <c r="D86" s="45"/>
      <c r="E86" s="46"/>
      <c r="F86" s="45"/>
      <c r="G86" s="45"/>
      <c r="H86" s="45"/>
    </row>
    <row r="87" spans="1:12" ht="14" thickBot="1" x14ac:dyDescent="0.2">
      <c r="B87" s="27">
        <v>2020</v>
      </c>
      <c r="C87" s="45"/>
      <c r="D87" s="45"/>
      <c r="E87" s="46"/>
      <c r="F87" s="45"/>
      <c r="G87" s="47"/>
      <c r="H87" s="47"/>
    </row>
    <row r="88" spans="1:12" ht="14" thickTop="1" x14ac:dyDescent="0.15">
      <c r="G88" s="21">
        <f>SUM(G78:G87)</f>
        <v>0</v>
      </c>
      <c r="H88" s="21">
        <f>SUM(H78:H87)</f>
        <v>0</v>
      </c>
      <c r="I88" s="35"/>
    </row>
    <row r="90" spans="1:12" hidden="1" outlineLevel="1" x14ac:dyDescent="0.15">
      <c r="A90" s="23" t="s">
        <v>57</v>
      </c>
    </row>
    <row r="91" spans="1:12" hidden="1" outlineLevel="1" x14ac:dyDescent="0.15">
      <c r="A91" s="24" t="s">
        <v>58</v>
      </c>
    </row>
    <row r="92" spans="1:12" hidden="1" outlineLevel="1" x14ac:dyDescent="0.15"/>
    <row r="93" spans="1:12" hidden="1" outlineLevel="1" x14ac:dyDescent="0.15">
      <c r="C93" s="51" t="s">
        <v>40</v>
      </c>
      <c r="D93" s="51"/>
      <c r="E93" s="51"/>
      <c r="F93" s="51"/>
      <c r="G93" s="51"/>
      <c r="H93" s="51"/>
      <c r="I93" s="51"/>
      <c r="J93" s="51"/>
      <c r="K93" s="51"/>
    </row>
    <row r="94" spans="1:12" hidden="1" outlineLevel="1" x14ac:dyDescent="0.15">
      <c r="B94" s="26"/>
      <c r="C94" s="25">
        <v>1</v>
      </c>
      <c r="D94" s="25">
        <v>2</v>
      </c>
      <c r="E94" s="25">
        <v>3</v>
      </c>
      <c r="F94" s="25">
        <v>4</v>
      </c>
      <c r="G94" s="25">
        <v>5</v>
      </c>
      <c r="H94" s="25">
        <v>6</v>
      </c>
      <c r="I94" s="25">
        <v>7</v>
      </c>
      <c r="J94" s="25">
        <v>8</v>
      </c>
      <c r="K94" s="25">
        <v>9</v>
      </c>
    </row>
    <row r="95" spans="1:12" hidden="1" outlineLevel="1" x14ac:dyDescent="0.15">
      <c r="A95" s="50" t="s">
        <v>39</v>
      </c>
      <c r="B95" s="27">
        <v>2010</v>
      </c>
      <c r="C95" s="44"/>
      <c r="D95" s="44"/>
      <c r="E95" s="44"/>
      <c r="F95" s="44"/>
      <c r="G95" s="44"/>
      <c r="H95" s="44"/>
      <c r="I95" s="44"/>
      <c r="J95" s="44"/>
      <c r="K95" s="44"/>
    </row>
    <row r="96" spans="1:12" hidden="1" outlineLevel="1" x14ac:dyDescent="0.15">
      <c r="A96" s="50"/>
      <c r="B96" s="27">
        <v>2011</v>
      </c>
      <c r="C96" s="44"/>
      <c r="D96" s="44"/>
      <c r="E96" s="44"/>
      <c r="F96" s="44"/>
      <c r="G96" s="44"/>
      <c r="H96" s="44"/>
      <c r="I96" s="44"/>
      <c r="J96" s="44"/>
      <c r="K96" s="44"/>
      <c r="L96" s="10"/>
    </row>
    <row r="97" spans="1:12" hidden="1" outlineLevel="1" x14ac:dyDescent="0.15">
      <c r="A97" s="50"/>
      <c r="B97" s="27">
        <v>2012</v>
      </c>
      <c r="C97" s="44"/>
      <c r="D97" s="44"/>
      <c r="E97" s="44"/>
      <c r="F97" s="44"/>
      <c r="G97" s="44"/>
      <c r="H97" s="44"/>
      <c r="I97" s="44"/>
      <c r="J97" s="44"/>
      <c r="K97" s="44"/>
      <c r="L97" s="10"/>
    </row>
    <row r="98" spans="1:12" hidden="1" outlineLevel="1" x14ac:dyDescent="0.15">
      <c r="A98" s="50"/>
      <c r="B98" s="27">
        <v>2013</v>
      </c>
      <c r="C98" s="44"/>
      <c r="D98" s="44"/>
      <c r="E98" s="44"/>
      <c r="F98" s="44"/>
      <c r="G98" s="44"/>
      <c r="H98" s="44"/>
      <c r="I98" s="44"/>
      <c r="J98" s="44"/>
      <c r="K98" s="44"/>
      <c r="L98" s="10"/>
    </row>
    <row r="99" spans="1:12" hidden="1" outlineLevel="1" x14ac:dyDescent="0.15">
      <c r="A99" s="50"/>
      <c r="B99" s="27">
        <v>2014</v>
      </c>
      <c r="C99" s="44"/>
      <c r="D99" s="44"/>
      <c r="E99" s="44"/>
      <c r="F99" s="44"/>
      <c r="G99" s="44"/>
      <c r="H99" s="44"/>
      <c r="I99" s="44"/>
      <c r="J99" s="44"/>
      <c r="K99" s="44"/>
      <c r="L99" s="10"/>
    </row>
    <row r="100" spans="1:12" hidden="1" outlineLevel="1" x14ac:dyDescent="0.15">
      <c r="A100" s="50"/>
      <c r="B100" s="27">
        <v>2015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10"/>
    </row>
    <row r="101" spans="1:12" hidden="1" outlineLevel="1" x14ac:dyDescent="0.15">
      <c r="A101" s="50"/>
      <c r="B101" s="27">
        <v>2016</v>
      </c>
      <c r="C101" s="44"/>
      <c r="D101" s="44"/>
      <c r="E101" s="44"/>
      <c r="F101" s="44"/>
      <c r="G101" s="44"/>
      <c r="H101" s="44"/>
      <c r="I101" s="44"/>
      <c r="J101" s="44"/>
      <c r="K101" s="44"/>
      <c r="L101" s="10"/>
    </row>
    <row r="102" spans="1:12" hidden="1" outlineLevel="1" x14ac:dyDescent="0.15">
      <c r="A102" s="50"/>
      <c r="B102" s="27">
        <v>2017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10"/>
    </row>
    <row r="103" spans="1:12" hidden="1" outlineLevel="1" x14ac:dyDescent="0.15">
      <c r="A103" s="50"/>
      <c r="B103" s="27">
        <v>2018</v>
      </c>
      <c r="C103" s="44"/>
      <c r="D103" s="44"/>
      <c r="E103" s="44"/>
      <c r="F103" s="44"/>
      <c r="G103" s="44"/>
      <c r="H103" s="44"/>
      <c r="I103" s="44"/>
      <c r="J103" s="44"/>
      <c r="K103" s="44"/>
      <c r="L103" s="10"/>
    </row>
    <row r="104" spans="1:12" hidden="1" outlineLevel="1" x14ac:dyDescent="0.15">
      <c r="A104" s="50"/>
      <c r="B104" s="27">
        <v>2019</v>
      </c>
      <c r="C104" s="44"/>
      <c r="D104" s="44"/>
      <c r="E104" s="44"/>
      <c r="F104" s="44"/>
      <c r="G104" s="44"/>
      <c r="H104" s="44"/>
      <c r="I104" s="44"/>
      <c r="J104" s="44"/>
      <c r="K104" s="44"/>
      <c r="L104" s="10"/>
    </row>
    <row r="105" spans="1:12" hidden="1" outlineLevel="1" x14ac:dyDescent="0.15"/>
    <row r="106" spans="1:12" hidden="1" outlineLevel="1" x14ac:dyDescent="0.15">
      <c r="A106" s="24" t="s">
        <v>59</v>
      </c>
    </row>
    <row r="107" spans="1:12" hidden="1" outlineLevel="1" x14ac:dyDescent="0.15"/>
    <row r="108" spans="1:12" hidden="1" outlineLevel="1" x14ac:dyDescent="0.15">
      <c r="B108" s="37" t="s">
        <v>60</v>
      </c>
    </row>
    <row r="109" spans="1:12" hidden="1" outlineLevel="1" x14ac:dyDescent="0.15">
      <c r="C109" s="51" t="s">
        <v>40</v>
      </c>
      <c r="D109" s="51"/>
      <c r="E109" s="51"/>
      <c r="F109" s="51"/>
      <c r="G109" s="51"/>
      <c r="H109" s="51"/>
      <c r="I109" s="51"/>
      <c r="J109" s="51"/>
      <c r="K109" s="51"/>
    </row>
    <row r="110" spans="1:12" hidden="1" outlineLevel="1" x14ac:dyDescent="0.15">
      <c r="B110" s="26"/>
      <c r="C110" s="25">
        <v>1</v>
      </c>
      <c r="D110" s="25">
        <v>2</v>
      </c>
      <c r="E110" s="25">
        <v>3</v>
      </c>
      <c r="F110" s="25">
        <v>4</v>
      </c>
      <c r="G110" s="25">
        <v>5</v>
      </c>
      <c r="H110" s="25">
        <v>6</v>
      </c>
      <c r="I110" s="25">
        <v>7</v>
      </c>
      <c r="J110" s="25">
        <v>8</v>
      </c>
      <c r="K110" s="25">
        <v>9</v>
      </c>
    </row>
    <row r="111" spans="1:12" hidden="1" outlineLevel="1" x14ac:dyDescent="0.15">
      <c r="A111" s="50" t="s">
        <v>39</v>
      </c>
      <c r="B111" s="27">
        <v>2010</v>
      </c>
      <c r="C111" s="43">
        <v>1</v>
      </c>
      <c r="D111" s="43">
        <v>1</v>
      </c>
      <c r="E111" s="43">
        <v>1</v>
      </c>
      <c r="F111" s="43">
        <v>1</v>
      </c>
      <c r="G111" s="43">
        <v>1</v>
      </c>
      <c r="H111" s="43">
        <v>1</v>
      </c>
      <c r="I111" s="43">
        <v>1</v>
      </c>
      <c r="J111" s="43">
        <v>1</v>
      </c>
      <c r="K111" s="43">
        <v>1</v>
      </c>
    </row>
    <row r="112" spans="1:12" hidden="1" outlineLevel="1" x14ac:dyDescent="0.15">
      <c r="A112" s="50"/>
      <c r="B112" s="27">
        <v>2011</v>
      </c>
      <c r="C112" s="43">
        <v>1</v>
      </c>
      <c r="D112" s="43">
        <v>1</v>
      </c>
      <c r="E112" s="43">
        <v>1</v>
      </c>
      <c r="F112" s="43">
        <v>1</v>
      </c>
      <c r="G112" s="43">
        <v>1</v>
      </c>
      <c r="H112" s="43">
        <v>1</v>
      </c>
      <c r="I112" s="43">
        <v>1</v>
      </c>
      <c r="J112" s="43">
        <v>1</v>
      </c>
      <c r="K112" s="36"/>
    </row>
    <row r="113" spans="1:12" hidden="1" outlineLevel="1" x14ac:dyDescent="0.15">
      <c r="A113" s="50"/>
      <c r="B113" s="27">
        <v>2012</v>
      </c>
      <c r="C113" s="43">
        <v>1</v>
      </c>
      <c r="D113" s="43">
        <v>1</v>
      </c>
      <c r="E113" s="43">
        <v>1</v>
      </c>
      <c r="F113" s="43">
        <v>1</v>
      </c>
      <c r="G113" s="43">
        <v>1</v>
      </c>
      <c r="H113" s="43">
        <v>1</v>
      </c>
      <c r="I113" s="43">
        <v>1</v>
      </c>
      <c r="J113" s="36"/>
      <c r="K113" s="36"/>
    </row>
    <row r="114" spans="1:12" hidden="1" outlineLevel="1" x14ac:dyDescent="0.15">
      <c r="A114" s="50"/>
      <c r="B114" s="27">
        <v>2013</v>
      </c>
      <c r="C114" s="43">
        <v>1</v>
      </c>
      <c r="D114" s="43">
        <v>1</v>
      </c>
      <c r="E114" s="43">
        <v>1</v>
      </c>
      <c r="F114" s="43">
        <v>1</v>
      </c>
      <c r="G114" s="43">
        <v>1</v>
      </c>
      <c r="H114" s="43">
        <v>1</v>
      </c>
      <c r="I114" s="36"/>
      <c r="J114" s="36"/>
      <c r="K114" s="36"/>
    </row>
    <row r="115" spans="1:12" hidden="1" outlineLevel="1" x14ac:dyDescent="0.15">
      <c r="A115" s="50"/>
      <c r="B115" s="27">
        <v>2014</v>
      </c>
      <c r="C115" s="43">
        <v>1</v>
      </c>
      <c r="D115" s="43">
        <v>1</v>
      </c>
      <c r="E115" s="43">
        <v>1</v>
      </c>
      <c r="F115" s="43">
        <v>1</v>
      </c>
      <c r="G115" s="43">
        <v>1</v>
      </c>
      <c r="H115" s="36"/>
      <c r="I115" s="36"/>
      <c r="J115" s="36"/>
      <c r="K115" s="36"/>
    </row>
    <row r="116" spans="1:12" hidden="1" outlineLevel="1" x14ac:dyDescent="0.15">
      <c r="A116" s="50"/>
      <c r="B116" s="27">
        <v>2015</v>
      </c>
      <c r="C116" s="43">
        <v>1</v>
      </c>
      <c r="D116" s="43">
        <v>1</v>
      </c>
      <c r="E116" s="43">
        <v>1</v>
      </c>
      <c r="F116" s="43">
        <v>1</v>
      </c>
      <c r="G116" s="36"/>
      <c r="H116" s="36"/>
      <c r="I116" s="36"/>
      <c r="J116" s="36"/>
      <c r="K116" s="36"/>
    </row>
    <row r="117" spans="1:12" hidden="1" outlineLevel="1" x14ac:dyDescent="0.15">
      <c r="A117" s="50"/>
      <c r="B117" s="27">
        <v>2016</v>
      </c>
      <c r="C117" s="43">
        <v>1</v>
      </c>
      <c r="D117" s="43">
        <v>1</v>
      </c>
      <c r="E117" s="43">
        <v>1</v>
      </c>
      <c r="F117" s="36"/>
      <c r="G117" s="36"/>
      <c r="H117" s="36"/>
      <c r="I117" s="36"/>
      <c r="J117" s="36"/>
      <c r="K117" s="36"/>
    </row>
    <row r="118" spans="1:12" hidden="1" outlineLevel="1" x14ac:dyDescent="0.15">
      <c r="A118" s="50"/>
      <c r="B118" s="27">
        <v>2017</v>
      </c>
      <c r="C118" s="43">
        <v>1</v>
      </c>
      <c r="D118" s="43">
        <v>1</v>
      </c>
      <c r="E118" s="36"/>
      <c r="F118" s="36"/>
      <c r="G118" s="36"/>
      <c r="H118" s="36"/>
      <c r="I118" s="36"/>
      <c r="J118" s="36"/>
      <c r="K118" s="36"/>
    </row>
    <row r="119" spans="1:12" hidden="1" outlineLevel="1" x14ac:dyDescent="0.15">
      <c r="A119" s="50"/>
      <c r="B119" s="27">
        <v>2018</v>
      </c>
      <c r="C119" s="43">
        <v>1</v>
      </c>
      <c r="D119" s="38"/>
      <c r="E119" s="36"/>
      <c r="F119" s="36"/>
      <c r="G119" s="36"/>
      <c r="H119" s="36"/>
      <c r="I119" s="36"/>
      <c r="J119" s="36"/>
      <c r="K119" s="36"/>
    </row>
    <row r="120" spans="1:12" hidden="1" outlineLevel="1" x14ac:dyDescent="0.15">
      <c r="A120" s="50"/>
      <c r="B120" s="27">
        <v>2019</v>
      </c>
      <c r="C120" s="36"/>
      <c r="D120" s="36"/>
      <c r="E120" s="36"/>
      <c r="F120" s="36"/>
      <c r="G120" s="36"/>
      <c r="H120" s="36"/>
      <c r="I120" s="36"/>
      <c r="J120" s="36"/>
      <c r="K120" s="36"/>
    </row>
    <row r="121" spans="1:12" hidden="1" outlineLevel="1" x14ac:dyDescent="0.15"/>
    <row r="122" spans="1:12" hidden="1" outlineLevel="1" x14ac:dyDescent="0.15">
      <c r="B122" s="37" t="s">
        <v>61</v>
      </c>
    </row>
    <row r="123" spans="1:12" ht="14" hidden="1" outlineLevel="1" x14ac:dyDescent="0.15">
      <c r="B123" s="41" t="s">
        <v>48</v>
      </c>
      <c r="C123" s="25">
        <v>1</v>
      </c>
      <c r="D123" s="25">
        <v>2</v>
      </c>
      <c r="E123" s="25">
        <v>3</v>
      </c>
      <c r="F123" s="25">
        <v>4</v>
      </c>
      <c r="G123" s="25">
        <v>5</v>
      </c>
      <c r="H123" s="25">
        <v>6</v>
      </c>
      <c r="I123" s="25">
        <v>7</v>
      </c>
      <c r="J123" s="25">
        <v>8</v>
      </c>
      <c r="K123" s="25">
        <v>9</v>
      </c>
    </row>
    <row r="124" spans="1:12" ht="14" hidden="1" outlineLevel="1" x14ac:dyDescent="0.15">
      <c r="B124" s="42" t="s">
        <v>62</v>
      </c>
      <c r="C124" s="33" t="e">
        <f>SUMPRODUCT(C111:C120,C95:C104,C45:C54)/SUMPRODUCT(C111:C120,C45:C54)</f>
        <v>#DIV/0!</v>
      </c>
      <c r="D124" s="33" t="e">
        <f t="shared" ref="D124:K124" si="0">SUMPRODUCT(D111:D120,D95:D104,D45:D54)/SUMPRODUCT(D111:D120,D45:D54)</f>
        <v>#DIV/0!</v>
      </c>
      <c r="E124" s="33" t="e">
        <f t="shared" si="0"/>
        <v>#DIV/0!</v>
      </c>
      <c r="F124" s="33" t="e">
        <f t="shared" si="0"/>
        <v>#DIV/0!</v>
      </c>
      <c r="G124" s="33" t="e">
        <f t="shared" si="0"/>
        <v>#DIV/0!</v>
      </c>
      <c r="H124" s="33" t="e">
        <f t="shared" si="0"/>
        <v>#DIV/0!</v>
      </c>
      <c r="I124" s="33" t="e">
        <f t="shared" si="0"/>
        <v>#DIV/0!</v>
      </c>
      <c r="J124" s="33" t="e">
        <f t="shared" si="0"/>
        <v>#DIV/0!</v>
      </c>
      <c r="K124" s="33" t="e">
        <f t="shared" si="0"/>
        <v>#DIV/0!</v>
      </c>
    </row>
    <row r="125" spans="1:12" hidden="1" outlineLevel="1" x14ac:dyDescent="0.15"/>
    <row r="126" spans="1:12" hidden="1" outlineLevel="1" x14ac:dyDescent="0.15">
      <c r="B126" s="37" t="s">
        <v>63</v>
      </c>
    </row>
    <row r="127" spans="1:12" hidden="1" outlineLevel="1" x14ac:dyDescent="0.15">
      <c r="C127" s="51" t="s">
        <v>40</v>
      </c>
      <c r="D127" s="51"/>
      <c r="E127" s="51"/>
      <c r="F127" s="51"/>
      <c r="G127" s="51"/>
      <c r="H127" s="51"/>
      <c r="I127" s="51"/>
      <c r="J127" s="51"/>
      <c r="K127" s="51"/>
      <c r="L127" s="51"/>
    </row>
    <row r="128" spans="1:12" hidden="1" outlineLevel="1" x14ac:dyDescent="0.15">
      <c r="B128" s="26"/>
      <c r="C128" s="25">
        <v>1</v>
      </c>
      <c r="D128" s="25">
        <v>2</v>
      </c>
      <c r="E128" s="25">
        <v>3</v>
      </c>
      <c r="F128" s="25">
        <v>4</v>
      </c>
      <c r="G128" s="25">
        <v>5</v>
      </c>
      <c r="H128" s="25">
        <v>6</v>
      </c>
      <c r="I128" s="25">
        <v>7</v>
      </c>
      <c r="J128" s="25">
        <v>8</v>
      </c>
      <c r="K128" s="25">
        <v>9</v>
      </c>
      <c r="L128" s="25">
        <v>10</v>
      </c>
    </row>
    <row r="129" spans="1:12" hidden="1" outlineLevel="1" x14ac:dyDescent="0.15">
      <c r="A129" s="50" t="s">
        <v>39</v>
      </c>
      <c r="B129" s="27">
        <v>2010</v>
      </c>
      <c r="C129" s="10">
        <f>IF($B129+C$128&lt;=2019+1,C45,B129*B$124)</f>
        <v>0</v>
      </c>
      <c r="D129" s="10">
        <f t="shared" ref="D129:L129" si="1">IF($B129+D$128&lt;=2019+1,D45,C129*C$124)</f>
        <v>0</v>
      </c>
      <c r="E129" s="10">
        <f t="shared" si="1"/>
        <v>0</v>
      </c>
      <c r="F129" s="10">
        <f t="shared" si="1"/>
        <v>0</v>
      </c>
      <c r="G129" s="10">
        <f t="shared" si="1"/>
        <v>0</v>
      </c>
      <c r="H129" s="10">
        <f t="shared" si="1"/>
        <v>0</v>
      </c>
      <c r="I129" s="10">
        <f t="shared" si="1"/>
        <v>0</v>
      </c>
      <c r="J129" s="10">
        <f t="shared" si="1"/>
        <v>0</v>
      </c>
      <c r="K129" s="10">
        <f t="shared" si="1"/>
        <v>0</v>
      </c>
      <c r="L129" s="10">
        <f t="shared" si="1"/>
        <v>0</v>
      </c>
    </row>
    <row r="130" spans="1:12" hidden="1" outlineLevel="1" x14ac:dyDescent="0.15">
      <c r="A130" s="50"/>
      <c r="B130" s="27">
        <v>2011</v>
      </c>
      <c r="C130" s="10">
        <f t="shared" ref="C130:L138" si="2">IF($B130+C$128&lt;=2019+1,C46,B130*B$124)</f>
        <v>0</v>
      </c>
      <c r="D130" s="10">
        <f t="shared" si="2"/>
        <v>0</v>
      </c>
      <c r="E130" s="10">
        <f t="shared" si="2"/>
        <v>0</v>
      </c>
      <c r="F130" s="10">
        <f t="shared" si="2"/>
        <v>0</v>
      </c>
      <c r="G130" s="10">
        <f t="shared" si="2"/>
        <v>0</v>
      </c>
      <c r="H130" s="10">
        <f t="shared" si="2"/>
        <v>0</v>
      </c>
      <c r="I130" s="10">
        <f t="shared" si="2"/>
        <v>0</v>
      </c>
      <c r="J130" s="10">
        <f t="shared" si="2"/>
        <v>0</v>
      </c>
      <c r="K130" s="10">
        <f t="shared" si="2"/>
        <v>0</v>
      </c>
      <c r="L130" s="10" t="e">
        <f t="shared" si="2"/>
        <v>#DIV/0!</v>
      </c>
    </row>
    <row r="131" spans="1:12" hidden="1" outlineLevel="1" x14ac:dyDescent="0.15">
      <c r="A131" s="50"/>
      <c r="B131" s="27">
        <v>2012</v>
      </c>
      <c r="C131" s="10">
        <f t="shared" si="2"/>
        <v>0</v>
      </c>
      <c r="D131" s="10">
        <f t="shared" si="2"/>
        <v>0</v>
      </c>
      <c r="E131" s="10">
        <f t="shared" si="2"/>
        <v>0</v>
      </c>
      <c r="F131" s="10">
        <f t="shared" si="2"/>
        <v>0</v>
      </c>
      <c r="G131" s="10">
        <f t="shared" si="2"/>
        <v>0</v>
      </c>
      <c r="H131" s="10">
        <f t="shared" si="2"/>
        <v>0</v>
      </c>
      <c r="I131" s="10">
        <f t="shared" si="2"/>
        <v>0</v>
      </c>
      <c r="J131" s="10">
        <f t="shared" si="2"/>
        <v>0</v>
      </c>
      <c r="K131" s="10" t="e">
        <f t="shared" si="2"/>
        <v>#DIV/0!</v>
      </c>
      <c r="L131" s="10" t="e">
        <f t="shared" si="2"/>
        <v>#DIV/0!</v>
      </c>
    </row>
    <row r="132" spans="1:12" hidden="1" outlineLevel="1" x14ac:dyDescent="0.15">
      <c r="A132" s="50"/>
      <c r="B132" s="27">
        <v>2013</v>
      </c>
      <c r="C132" s="10">
        <f t="shared" si="2"/>
        <v>0</v>
      </c>
      <c r="D132" s="10">
        <f t="shared" si="2"/>
        <v>0</v>
      </c>
      <c r="E132" s="10">
        <f t="shared" si="2"/>
        <v>0</v>
      </c>
      <c r="F132" s="10">
        <f t="shared" si="2"/>
        <v>0</v>
      </c>
      <c r="G132" s="10">
        <f t="shared" si="2"/>
        <v>0</v>
      </c>
      <c r="H132" s="10">
        <f t="shared" si="2"/>
        <v>0</v>
      </c>
      <c r="I132" s="10">
        <f t="shared" si="2"/>
        <v>0</v>
      </c>
      <c r="J132" s="10" t="e">
        <f t="shared" si="2"/>
        <v>#DIV/0!</v>
      </c>
      <c r="K132" s="10" t="e">
        <f t="shared" si="2"/>
        <v>#DIV/0!</v>
      </c>
      <c r="L132" s="10" t="e">
        <f t="shared" si="2"/>
        <v>#DIV/0!</v>
      </c>
    </row>
    <row r="133" spans="1:12" hidden="1" outlineLevel="1" x14ac:dyDescent="0.15">
      <c r="A133" s="50"/>
      <c r="B133" s="27">
        <v>2014</v>
      </c>
      <c r="C133" s="10">
        <f t="shared" si="2"/>
        <v>0</v>
      </c>
      <c r="D133" s="10">
        <f t="shared" si="2"/>
        <v>0</v>
      </c>
      <c r="E133" s="10">
        <f t="shared" si="2"/>
        <v>0</v>
      </c>
      <c r="F133" s="10">
        <f t="shared" si="2"/>
        <v>0</v>
      </c>
      <c r="G133" s="10">
        <f t="shared" si="2"/>
        <v>0</v>
      </c>
      <c r="H133" s="10">
        <f t="shared" si="2"/>
        <v>0</v>
      </c>
      <c r="I133" s="10" t="e">
        <f t="shared" si="2"/>
        <v>#DIV/0!</v>
      </c>
      <c r="J133" s="10" t="e">
        <f t="shared" si="2"/>
        <v>#DIV/0!</v>
      </c>
      <c r="K133" s="10" t="e">
        <f t="shared" si="2"/>
        <v>#DIV/0!</v>
      </c>
      <c r="L133" s="10" t="e">
        <f t="shared" si="2"/>
        <v>#DIV/0!</v>
      </c>
    </row>
    <row r="134" spans="1:12" hidden="1" outlineLevel="1" x14ac:dyDescent="0.15">
      <c r="A134" s="50"/>
      <c r="B134" s="27">
        <v>2015</v>
      </c>
      <c r="C134" s="10">
        <f t="shared" si="2"/>
        <v>0</v>
      </c>
      <c r="D134" s="10">
        <f t="shared" si="2"/>
        <v>0</v>
      </c>
      <c r="E134" s="10">
        <f t="shared" si="2"/>
        <v>0</v>
      </c>
      <c r="F134" s="10">
        <f t="shared" si="2"/>
        <v>0</v>
      </c>
      <c r="G134" s="10">
        <f t="shared" si="2"/>
        <v>0</v>
      </c>
      <c r="H134" s="10" t="e">
        <f t="shared" si="2"/>
        <v>#DIV/0!</v>
      </c>
      <c r="I134" s="10" t="e">
        <f t="shared" si="2"/>
        <v>#DIV/0!</v>
      </c>
      <c r="J134" s="10" t="e">
        <f t="shared" si="2"/>
        <v>#DIV/0!</v>
      </c>
      <c r="K134" s="10" t="e">
        <f t="shared" si="2"/>
        <v>#DIV/0!</v>
      </c>
      <c r="L134" s="10" t="e">
        <f t="shared" si="2"/>
        <v>#DIV/0!</v>
      </c>
    </row>
    <row r="135" spans="1:12" hidden="1" outlineLevel="1" x14ac:dyDescent="0.15">
      <c r="A135" s="50"/>
      <c r="B135" s="27">
        <v>2016</v>
      </c>
      <c r="C135" s="10">
        <f t="shared" si="2"/>
        <v>0</v>
      </c>
      <c r="D135" s="10">
        <f t="shared" si="2"/>
        <v>0</v>
      </c>
      <c r="E135" s="10">
        <f t="shared" si="2"/>
        <v>0</v>
      </c>
      <c r="F135" s="10">
        <f t="shared" si="2"/>
        <v>0</v>
      </c>
      <c r="G135" s="10" t="e">
        <f t="shared" si="2"/>
        <v>#DIV/0!</v>
      </c>
      <c r="H135" s="10" t="e">
        <f t="shared" si="2"/>
        <v>#DIV/0!</v>
      </c>
      <c r="I135" s="10" t="e">
        <f t="shared" si="2"/>
        <v>#DIV/0!</v>
      </c>
      <c r="J135" s="10" t="e">
        <f t="shared" si="2"/>
        <v>#DIV/0!</v>
      </c>
      <c r="K135" s="10" t="e">
        <f t="shared" si="2"/>
        <v>#DIV/0!</v>
      </c>
      <c r="L135" s="10" t="e">
        <f t="shared" si="2"/>
        <v>#DIV/0!</v>
      </c>
    </row>
    <row r="136" spans="1:12" hidden="1" outlineLevel="1" x14ac:dyDescent="0.15">
      <c r="A136" s="50"/>
      <c r="B136" s="27">
        <v>2017</v>
      </c>
      <c r="C136" s="10">
        <f t="shared" si="2"/>
        <v>0</v>
      </c>
      <c r="D136" s="10">
        <f t="shared" si="2"/>
        <v>0</v>
      </c>
      <c r="E136" s="10">
        <f t="shared" si="2"/>
        <v>0</v>
      </c>
      <c r="F136" s="10" t="e">
        <f t="shared" si="2"/>
        <v>#DIV/0!</v>
      </c>
      <c r="G136" s="10" t="e">
        <f t="shared" si="2"/>
        <v>#DIV/0!</v>
      </c>
      <c r="H136" s="10" t="e">
        <f t="shared" si="2"/>
        <v>#DIV/0!</v>
      </c>
      <c r="I136" s="10" t="e">
        <f t="shared" si="2"/>
        <v>#DIV/0!</v>
      </c>
      <c r="J136" s="10" t="e">
        <f t="shared" si="2"/>
        <v>#DIV/0!</v>
      </c>
      <c r="K136" s="10" t="e">
        <f t="shared" si="2"/>
        <v>#DIV/0!</v>
      </c>
      <c r="L136" s="10" t="e">
        <f t="shared" si="2"/>
        <v>#DIV/0!</v>
      </c>
    </row>
    <row r="137" spans="1:12" hidden="1" outlineLevel="1" x14ac:dyDescent="0.15">
      <c r="A137" s="50"/>
      <c r="B137" s="27">
        <v>2018</v>
      </c>
      <c r="C137" s="10">
        <f t="shared" si="2"/>
        <v>0</v>
      </c>
      <c r="D137" s="10">
        <f t="shared" si="2"/>
        <v>0</v>
      </c>
      <c r="E137" s="10" t="e">
        <f t="shared" si="2"/>
        <v>#DIV/0!</v>
      </c>
      <c r="F137" s="10" t="e">
        <f t="shared" si="2"/>
        <v>#DIV/0!</v>
      </c>
      <c r="G137" s="10" t="e">
        <f t="shared" si="2"/>
        <v>#DIV/0!</v>
      </c>
      <c r="H137" s="10" t="e">
        <f t="shared" si="2"/>
        <v>#DIV/0!</v>
      </c>
      <c r="I137" s="10" t="e">
        <f t="shared" si="2"/>
        <v>#DIV/0!</v>
      </c>
      <c r="J137" s="10" t="e">
        <f t="shared" si="2"/>
        <v>#DIV/0!</v>
      </c>
      <c r="K137" s="10" t="e">
        <f t="shared" si="2"/>
        <v>#DIV/0!</v>
      </c>
      <c r="L137" s="10" t="e">
        <f t="shared" si="2"/>
        <v>#DIV/0!</v>
      </c>
    </row>
    <row r="138" spans="1:12" hidden="1" outlineLevel="1" x14ac:dyDescent="0.15">
      <c r="A138" s="50"/>
      <c r="B138" s="27">
        <v>2019</v>
      </c>
      <c r="C138" s="10">
        <f t="shared" si="2"/>
        <v>0</v>
      </c>
      <c r="D138" s="10" t="e">
        <f t="shared" si="2"/>
        <v>#DIV/0!</v>
      </c>
      <c r="E138" s="10" t="e">
        <f t="shared" si="2"/>
        <v>#DIV/0!</v>
      </c>
      <c r="F138" s="10" t="e">
        <f t="shared" si="2"/>
        <v>#DIV/0!</v>
      </c>
      <c r="G138" s="10" t="e">
        <f t="shared" si="2"/>
        <v>#DIV/0!</v>
      </c>
      <c r="H138" s="10" t="e">
        <f t="shared" si="2"/>
        <v>#DIV/0!</v>
      </c>
      <c r="I138" s="10" t="e">
        <f t="shared" si="2"/>
        <v>#DIV/0!</v>
      </c>
      <c r="J138" s="10" t="e">
        <f t="shared" si="2"/>
        <v>#DIV/0!</v>
      </c>
      <c r="K138" s="10" t="e">
        <f t="shared" si="2"/>
        <v>#DIV/0!</v>
      </c>
      <c r="L138" s="10" t="e">
        <f t="shared" si="2"/>
        <v>#DIV/0!</v>
      </c>
    </row>
    <row r="139" spans="1:12" hidden="1" outlineLevel="1" x14ac:dyDescent="0.15"/>
    <row r="140" spans="1:12" hidden="1" outlineLevel="1" x14ac:dyDescent="0.15">
      <c r="B140" s="37" t="s">
        <v>64</v>
      </c>
    </row>
    <row r="141" spans="1:12" hidden="1" outlineLevel="1" x14ac:dyDescent="0.15">
      <c r="B141" s="34" t="s">
        <v>39</v>
      </c>
      <c r="C141" s="34" t="s">
        <v>49</v>
      </c>
      <c r="D141" s="34" t="s">
        <v>43</v>
      </c>
      <c r="E141" s="34" t="s">
        <v>50</v>
      </c>
      <c r="F141" s="34" t="s">
        <v>51</v>
      </c>
      <c r="G141" s="34" t="s">
        <v>52</v>
      </c>
      <c r="H141" s="34" t="s">
        <v>53</v>
      </c>
    </row>
    <row r="142" spans="1:12" hidden="1" outlineLevel="1" x14ac:dyDescent="0.15">
      <c r="B142" s="27">
        <v>2010</v>
      </c>
      <c r="C142" s="19">
        <f t="shared" ref="C142:C151" si="3">L129</f>
        <v>0</v>
      </c>
      <c r="D142" s="19">
        <f>C30</f>
        <v>40216838.210000001</v>
      </c>
      <c r="E142" s="10">
        <f ca="1">OFFSET($L$45,B142-$B$142,$B$142-B142)</f>
        <v>0</v>
      </c>
      <c r="F142" s="19">
        <f ca="1">D142-E142</f>
        <v>40216838.210000001</v>
      </c>
      <c r="G142" s="19">
        <f ca="1">C142-E142</f>
        <v>0</v>
      </c>
      <c r="H142" s="19">
        <f>C142-D142</f>
        <v>-40216838.210000001</v>
      </c>
    </row>
    <row r="143" spans="1:12" hidden="1" outlineLevel="1" x14ac:dyDescent="0.15">
      <c r="B143" s="27">
        <v>2011</v>
      </c>
      <c r="C143" s="19" t="e">
        <f t="shared" si="3"/>
        <v>#DIV/0!</v>
      </c>
      <c r="D143" s="19">
        <f t="shared" ref="D143:D151" si="4">C31</f>
        <v>36166444.250000015</v>
      </c>
      <c r="E143" s="10">
        <f t="shared" ref="E143:E151" ca="1" si="5">OFFSET($L$45,B143-$B$142,$B$142-B143)</f>
        <v>0</v>
      </c>
      <c r="F143" s="19">
        <f t="shared" ref="F143:F151" ca="1" si="6">D143-E143</f>
        <v>36166444.250000015</v>
      </c>
      <c r="G143" s="19" t="e">
        <f t="shared" ref="G143:G151" ca="1" si="7">C143-E143</f>
        <v>#DIV/0!</v>
      </c>
      <c r="H143" s="19" t="e">
        <f t="shared" ref="H143:H151" si="8">C143-D143</f>
        <v>#DIV/0!</v>
      </c>
    </row>
    <row r="144" spans="1:12" hidden="1" outlineLevel="1" x14ac:dyDescent="0.15">
      <c r="B144" s="27">
        <v>2012</v>
      </c>
      <c r="C144" s="19" t="e">
        <f t="shared" si="3"/>
        <v>#DIV/0!</v>
      </c>
      <c r="D144" s="19">
        <f t="shared" si="4"/>
        <v>40487228.309999995</v>
      </c>
      <c r="E144" s="10">
        <f t="shared" ca="1" si="5"/>
        <v>0</v>
      </c>
      <c r="F144" s="19">
        <f t="shared" ca="1" si="6"/>
        <v>40487228.309999995</v>
      </c>
      <c r="G144" s="19" t="e">
        <f t="shared" ca="1" si="7"/>
        <v>#DIV/0!</v>
      </c>
      <c r="H144" s="19" t="e">
        <f t="shared" si="8"/>
        <v>#DIV/0!</v>
      </c>
    </row>
    <row r="145" spans="1:9" hidden="1" outlineLevel="1" x14ac:dyDescent="0.15">
      <c r="B145" s="27">
        <v>2013</v>
      </c>
      <c r="C145" s="19" t="e">
        <f t="shared" si="3"/>
        <v>#DIV/0!</v>
      </c>
      <c r="D145" s="19">
        <f t="shared" si="4"/>
        <v>35711288.18</v>
      </c>
      <c r="E145" s="10">
        <f t="shared" ca="1" si="5"/>
        <v>0</v>
      </c>
      <c r="F145" s="19">
        <f t="shared" ca="1" si="6"/>
        <v>35711288.18</v>
      </c>
      <c r="G145" s="19" t="e">
        <f t="shared" ca="1" si="7"/>
        <v>#DIV/0!</v>
      </c>
      <c r="H145" s="19" t="e">
        <f t="shared" si="8"/>
        <v>#DIV/0!</v>
      </c>
    </row>
    <row r="146" spans="1:9" hidden="1" outlineLevel="1" x14ac:dyDescent="0.15">
      <c r="B146" s="27">
        <v>2014</v>
      </c>
      <c r="C146" s="19" t="e">
        <f t="shared" si="3"/>
        <v>#DIV/0!</v>
      </c>
      <c r="D146" s="19">
        <f t="shared" si="4"/>
        <v>34431995.829999998</v>
      </c>
      <c r="E146" s="10">
        <f t="shared" ca="1" si="5"/>
        <v>0</v>
      </c>
      <c r="F146" s="19">
        <f t="shared" ca="1" si="6"/>
        <v>34431995.829999998</v>
      </c>
      <c r="G146" s="19" t="e">
        <f t="shared" ca="1" si="7"/>
        <v>#DIV/0!</v>
      </c>
      <c r="H146" s="19" t="e">
        <f t="shared" si="8"/>
        <v>#DIV/0!</v>
      </c>
    </row>
    <row r="147" spans="1:9" hidden="1" outlineLevel="1" x14ac:dyDescent="0.15">
      <c r="B147" s="27">
        <v>2015</v>
      </c>
      <c r="C147" s="19" t="e">
        <f t="shared" si="3"/>
        <v>#DIV/0!</v>
      </c>
      <c r="D147" s="19">
        <f t="shared" si="4"/>
        <v>29576914.969999999</v>
      </c>
      <c r="E147" s="10">
        <f t="shared" ca="1" si="5"/>
        <v>0</v>
      </c>
      <c r="F147" s="19">
        <f t="shared" ca="1" si="6"/>
        <v>29576914.969999999</v>
      </c>
      <c r="G147" s="19" t="e">
        <f t="shared" ca="1" si="7"/>
        <v>#DIV/0!</v>
      </c>
      <c r="H147" s="19" t="e">
        <f t="shared" si="8"/>
        <v>#DIV/0!</v>
      </c>
    </row>
    <row r="148" spans="1:9" hidden="1" outlineLevel="1" x14ac:dyDescent="0.15">
      <c r="B148" s="27">
        <v>2016</v>
      </c>
      <c r="C148" s="19" t="e">
        <f t="shared" si="3"/>
        <v>#DIV/0!</v>
      </c>
      <c r="D148" s="19">
        <f t="shared" si="4"/>
        <v>36396861.160000004</v>
      </c>
      <c r="E148" s="10">
        <f t="shared" ca="1" si="5"/>
        <v>0</v>
      </c>
      <c r="F148" s="19">
        <f t="shared" ca="1" si="6"/>
        <v>36396861.160000004</v>
      </c>
      <c r="G148" s="19" t="e">
        <f t="shared" ca="1" si="7"/>
        <v>#DIV/0!</v>
      </c>
      <c r="H148" s="19" t="e">
        <f t="shared" si="8"/>
        <v>#DIV/0!</v>
      </c>
    </row>
    <row r="149" spans="1:9" hidden="1" outlineLevel="1" x14ac:dyDescent="0.15">
      <c r="B149" s="27">
        <v>2017</v>
      </c>
      <c r="C149" s="19" t="e">
        <f t="shared" si="3"/>
        <v>#DIV/0!</v>
      </c>
      <c r="D149" s="19">
        <f t="shared" si="4"/>
        <v>42166675.370000005</v>
      </c>
      <c r="E149" s="10">
        <f t="shared" ca="1" si="5"/>
        <v>0</v>
      </c>
      <c r="F149" s="19">
        <f t="shared" ca="1" si="6"/>
        <v>42166675.370000005</v>
      </c>
      <c r="G149" s="19" t="e">
        <f t="shared" ca="1" si="7"/>
        <v>#DIV/0!</v>
      </c>
      <c r="H149" s="19" t="e">
        <f t="shared" si="8"/>
        <v>#DIV/0!</v>
      </c>
    </row>
    <row r="150" spans="1:9" hidden="1" outlineLevel="1" x14ac:dyDescent="0.15">
      <c r="B150" s="27">
        <v>2018</v>
      </c>
      <c r="C150" s="19" t="e">
        <f t="shared" si="3"/>
        <v>#DIV/0!</v>
      </c>
      <c r="D150" s="19">
        <f t="shared" si="4"/>
        <v>42132476.910000004</v>
      </c>
      <c r="E150" s="10">
        <f t="shared" ca="1" si="5"/>
        <v>0</v>
      </c>
      <c r="F150" s="19">
        <f t="shared" ca="1" si="6"/>
        <v>42132476.910000004</v>
      </c>
      <c r="G150" s="19" t="e">
        <f t="shared" ca="1" si="7"/>
        <v>#DIV/0!</v>
      </c>
      <c r="H150" s="19" t="e">
        <f t="shared" si="8"/>
        <v>#DIV/0!</v>
      </c>
    </row>
    <row r="151" spans="1:9" ht="14" hidden="1" outlineLevel="1" thickBot="1" x14ac:dyDescent="0.2">
      <c r="B151" s="27">
        <v>2019</v>
      </c>
      <c r="C151" s="19" t="e">
        <f t="shared" si="3"/>
        <v>#DIV/0!</v>
      </c>
      <c r="D151" s="19">
        <f t="shared" si="4"/>
        <v>41798545.699999996</v>
      </c>
      <c r="E151" s="10">
        <f t="shared" ca="1" si="5"/>
        <v>0</v>
      </c>
      <c r="F151" s="19">
        <f t="shared" ca="1" si="6"/>
        <v>41798545.699999996</v>
      </c>
      <c r="G151" s="20" t="e">
        <f t="shared" ca="1" si="7"/>
        <v>#DIV/0!</v>
      </c>
      <c r="H151" s="20" t="e">
        <f t="shared" si="8"/>
        <v>#DIV/0!</v>
      </c>
    </row>
    <row r="152" spans="1:9" ht="14" hidden="1" outlineLevel="1" thickTop="1" x14ac:dyDescent="0.15">
      <c r="G152" s="21" t="e">
        <f ca="1">SUM(G142:G151)</f>
        <v>#DIV/0!</v>
      </c>
      <c r="H152" s="21" t="e">
        <f>SUM(H142:H151)</f>
        <v>#DIV/0!</v>
      </c>
      <c r="I152" s="35"/>
    </row>
    <row r="153" spans="1:9" hidden="1" outlineLevel="1" x14ac:dyDescent="0.15">
      <c r="A153" s="24" t="s">
        <v>65</v>
      </c>
    </row>
    <row r="154" spans="1:9" hidden="1" outlineLevel="1" x14ac:dyDescent="0.15"/>
    <row r="155" spans="1:9" hidden="1" outlineLevel="1" x14ac:dyDescent="0.15">
      <c r="B155" s="2" t="s">
        <v>66</v>
      </c>
      <c r="E155" s="19">
        <f>G88</f>
        <v>0</v>
      </c>
    </row>
    <row r="156" spans="1:9" ht="14" hidden="1" outlineLevel="1" thickBot="1" x14ac:dyDescent="0.2">
      <c r="B156" s="5" t="s">
        <v>67</v>
      </c>
      <c r="C156" s="5"/>
      <c r="D156" s="5"/>
      <c r="E156" s="20" t="e">
        <f ca="1">G152</f>
        <v>#DIV/0!</v>
      </c>
    </row>
    <row r="157" spans="1:9" ht="14" hidden="1" outlineLevel="1" thickTop="1" x14ac:dyDescent="0.15">
      <c r="B157" s="1" t="s">
        <v>68</v>
      </c>
      <c r="C157" s="1"/>
      <c r="D157" s="1"/>
      <c r="E157" s="21" t="e">
        <f ca="1">E156-E155</f>
        <v>#DIV/0!</v>
      </c>
      <c r="F157" s="40" t="e">
        <f ca="1">E157/E155</f>
        <v>#DIV/0!</v>
      </c>
    </row>
    <row r="158" spans="1:9" hidden="1" outlineLevel="1" x14ac:dyDescent="0.15"/>
    <row r="159" spans="1:9" hidden="1" outlineLevel="1" x14ac:dyDescent="0.15"/>
    <row r="160" spans="1:9" hidden="1" outlineLevel="1" x14ac:dyDescent="0.15"/>
    <row r="161" hidden="1" outlineLevel="1" x14ac:dyDescent="0.15"/>
    <row r="162" hidden="1" outlineLevel="1" x14ac:dyDescent="0.15"/>
    <row r="163" collapsed="1" x14ac:dyDescent="0.15"/>
  </sheetData>
  <mergeCells count="12">
    <mergeCell ref="A129:A138"/>
    <mergeCell ref="C14:L14"/>
    <mergeCell ref="A16:A25"/>
    <mergeCell ref="C43:L43"/>
    <mergeCell ref="A45:A54"/>
    <mergeCell ref="C63:L63"/>
    <mergeCell ref="A65:A74"/>
    <mergeCell ref="C93:K93"/>
    <mergeCell ref="A95:A104"/>
    <mergeCell ref="C109:K109"/>
    <mergeCell ref="A111:A120"/>
    <mergeCell ref="C127:L127"/>
  </mergeCells>
  <conditionalFormatting sqref="C95:K104">
    <cfRule type="expression" dxfId="0" priority="1">
      <formula>IF(C111=0,TRUE,FALSE)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76FA-CB5B-4799-B1E9-8AC51B409F52}">
  <dimension ref="A1:P36"/>
  <sheetViews>
    <sheetView showGridLines="0" workbookViewId="0">
      <selection activeCell="A6" sqref="A6"/>
    </sheetView>
  </sheetViews>
  <sheetFormatPr baseColWidth="10" defaultColWidth="10.6640625" defaultRowHeight="13" outlineLevelCol="1" x14ac:dyDescent="0.15"/>
  <cols>
    <col min="1" max="1" width="35" style="2" bestFit="1" customWidth="1"/>
    <col min="2" max="2" width="3.1640625" style="3" bestFit="1" customWidth="1"/>
    <col min="3" max="3" width="3.1640625" style="3" customWidth="1" outlineLevel="1"/>
    <col min="4" max="5" width="16.5" style="2" customWidth="1"/>
    <col min="6" max="6" width="1.5" style="2" customWidth="1"/>
    <col min="7" max="8" width="16.5" style="2" customWidth="1"/>
    <col min="9" max="9" width="1.5" style="2" customWidth="1"/>
    <col min="10" max="11" width="16.5" style="2" customWidth="1"/>
    <col min="12" max="12" width="1.5" style="2" customWidth="1"/>
    <col min="13" max="14" width="16.5" style="2" customWidth="1"/>
    <col min="15" max="15" width="1.5" style="2" customWidth="1"/>
    <col min="16" max="16" width="33.33203125" style="2" bestFit="1" customWidth="1"/>
    <col min="17" max="16384" width="10.6640625" style="2"/>
  </cols>
  <sheetData>
    <row r="1" spans="1:15" ht="20" customHeight="1" x14ac:dyDescent="0.15">
      <c r="A1" s="14" t="s">
        <v>46</v>
      </c>
    </row>
    <row r="3" spans="1:15" x14ac:dyDescent="0.15">
      <c r="A3" s="23" t="s">
        <v>30</v>
      </c>
      <c r="B3" s="22"/>
      <c r="C3" s="22"/>
      <c r="D3" s="22"/>
      <c r="E3" s="22"/>
      <c r="F3" s="22"/>
      <c r="J3" s="15"/>
    </row>
    <row r="4" spans="1:15" x14ac:dyDescent="0.15">
      <c r="A4" s="23" t="s">
        <v>31</v>
      </c>
      <c r="B4" s="22"/>
      <c r="C4" s="22"/>
      <c r="D4" s="22"/>
      <c r="E4" s="22"/>
      <c r="F4" s="22"/>
      <c r="J4" s="15"/>
    </row>
    <row r="5" spans="1:15" x14ac:dyDescent="0.15">
      <c r="A5" s="24" t="s">
        <v>32</v>
      </c>
      <c r="B5" s="22"/>
      <c r="C5" s="22"/>
      <c r="D5" s="22"/>
      <c r="E5" s="22"/>
      <c r="F5" s="22"/>
      <c r="J5" s="15"/>
    </row>
    <row r="6" spans="1:15" x14ac:dyDescent="0.15">
      <c r="A6" s="24" t="s">
        <v>33</v>
      </c>
      <c r="B6" s="22"/>
      <c r="C6" s="22"/>
      <c r="D6" s="22"/>
      <c r="E6" s="22"/>
      <c r="F6" s="22"/>
      <c r="J6" s="15"/>
    </row>
    <row r="7" spans="1:15" x14ac:dyDescent="0.15">
      <c r="A7" s="24" t="s">
        <v>34</v>
      </c>
      <c r="B7" s="22"/>
      <c r="C7" s="22"/>
      <c r="D7" s="22"/>
      <c r="E7" s="22"/>
      <c r="F7" s="22"/>
      <c r="J7" s="15"/>
    </row>
    <row r="8" spans="1:15" x14ac:dyDescent="0.15">
      <c r="A8" s="23" t="s">
        <v>71</v>
      </c>
      <c r="B8" s="22"/>
      <c r="C8" s="22"/>
      <c r="D8" s="22"/>
      <c r="E8" s="22"/>
      <c r="F8" s="22"/>
      <c r="J8" s="15"/>
    </row>
    <row r="9" spans="1:15" x14ac:dyDescent="0.15">
      <c r="A9" s="15"/>
      <c r="B9" s="15"/>
      <c r="C9" s="15"/>
      <c r="D9" s="15"/>
      <c r="E9" s="15"/>
      <c r="F9" s="15"/>
    </row>
    <row r="10" spans="1:15" s="11" customFormat="1" ht="30" customHeight="1" x14ac:dyDescent="0.15">
      <c r="B10" s="12"/>
      <c r="C10" s="12"/>
      <c r="D10" s="52" t="s">
        <v>26</v>
      </c>
      <c r="E10" s="53"/>
      <c r="F10" s="53"/>
      <c r="G10" s="52" t="s">
        <v>27</v>
      </c>
      <c r="H10" s="53"/>
      <c r="I10" s="53"/>
      <c r="J10" s="52" t="s">
        <v>28</v>
      </c>
      <c r="K10" s="53"/>
      <c r="L10" s="53"/>
      <c r="M10" s="52" t="s">
        <v>29</v>
      </c>
      <c r="N10" s="53"/>
      <c r="O10" s="53"/>
    </row>
    <row r="11" spans="1:15" s="1" customFormat="1" ht="20" customHeight="1" x14ac:dyDescent="0.15">
      <c r="A11" s="32" t="s">
        <v>1</v>
      </c>
      <c r="B11" s="28"/>
      <c r="C11" s="28"/>
      <c r="D11" s="28" t="s">
        <v>3</v>
      </c>
      <c r="E11" s="28" t="s">
        <v>72</v>
      </c>
      <c r="F11" s="28"/>
      <c r="G11" s="28" t="s">
        <v>3</v>
      </c>
      <c r="H11" s="28" t="s">
        <v>72</v>
      </c>
      <c r="I11" s="28"/>
      <c r="J11" s="28" t="s">
        <v>3</v>
      </c>
      <c r="K11" s="28" t="s">
        <v>72</v>
      </c>
      <c r="L11" s="28"/>
      <c r="M11" s="28" t="s">
        <v>3</v>
      </c>
      <c r="N11" s="28" t="s">
        <v>72</v>
      </c>
      <c r="O11" s="28"/>
    </row>
    <row r="13" spans="1:15" x14ac:dyDescent="0.15">
      <c r="A13" s="2" t="s">
        <v>0</v>
      </c>
      <c r="B13" s="3" t="s">
        <v>14</v>
      </c>
      <c r="C13" s="3">
        <f>IF(B13="(-)",-1,1)</f>
        <v>1</v>
      </c>
      <c r="D13" s="4">
        <v>123179035.13999997</v>
      </c>
      <c r="E13" s="4">
        <v>135487427.06999996</v>
      </c>
      <c r="F13" s="4"/>
      <c r="G13" s="4">
        <v>193245354.25999999</v>
      </c>
      <c r="H13" s="4">
        <v>213613505.28</v>
      </c>
      <c r="I13" s="4"/>
      <c r="J13" s="4">
        <v>314861866.25999999</v>
      </c>
      <c r="K13" s="4">
        <v>329503078.58999997</v>
      </c>
      <c r="L13" s="4"/>
      <c r="M13" s="4">
        <v>28179280.900000002</v>
      </c>
      <c r="N13" s="4">
        <v>29460706.370000001</v>
      </c>
      <c r="O13" s="4"/>
    </row>
    <row r="14" spans="1:15" x14ac:dyDescent="0.15">
      <c r="A14" s="2" t="s">
        <v>16</v>
      </c>
      <c r="B14" s="3" t="s">
        <v>15</v>
      </c>
      <c r="C14" s="3">
        <f>IF(B14="(-)",-1,1)</f>
        <v>-1</v>
      </c>
      <c r="D14" s="4">
        <v>11218713.560000002</v>
      </c>
      <c r="E14" s="4">
        <v>13776253.639999999</v>
      </c>
      <c r="F14" s="4"/>
      <c r="G14" s="4">
        <v>14724769.23</v>
      </c>
      <c r="H14" s="4">
        <v>18683484.43</v>
      </c>
      <c r="I14" s="4"/>
      <c r="J14" s="4">
        <v>24812859.739999998</v>
      </c>
      <c r="K14" s="4">
        <v>23702337.82</v>
      </c>
      <c r="L14" s="4"/>
      <c r="M14" s="4">
        <v>2373734.5199999996</v>
      </c>
      <c r="N14" s="4">
        <v>2283051.65</v>
      </c>
      <c r="O14" s="4"/>
    </row>
    <row r="15" spans="1:15" x14ac:dyDescent="0.15">
      <c r="A15" s="2" t="s">
        <v>2</v>
      </c>
      <c r="B15" s="3" t="s">
        <v>15</v>
      </c>
      <c r="C15" s="3">
        <f t="shared" ref="C15:C21" si="0">IF(B15="(-)",-1,1)</f>
        <v>-1</v>
      </c>
      <c r="D15" s="4">
        <v>0</v>
      </c>
      <c r="E15" s="4">
        <v>414184.56</v>
      </c>
      <c r="F15" s="4"/>
      <c r="G15" s="4">
        <v>0</v>
      </c>
      <c r="H15" s="4">
        <v>617699.67999999993</v>
      </c>
      <c r="I15" s="4"/>
      <c r="J15" s="4">
        <v>0</v>
      </c>
      <c r="K15" s="4">
        <v>753739.85</v>
      </c>
      <c r="L15" s="4"/>
      <c r="M15" s="4">
        <v>126.00999999999999</v>
      </c>
      <c r="N15" s="4">
        <v>74494.549999999988</v>
      </c>
      <c r="O15" s="4"/>
    </row>
    <row r="16" spans="1:15" x14ac:dyDescent="0.15">
      <c r="A16" s="2" t="s">
        <v>22</v>
      </c>
      <c r="B16" s="3" t="s">
        <v>14</v>
      </c>
      <c r="C16" s="3">
        <f t="shared" si="0"/>
        <v>1</v>
      </c>
      <c r="D16" s="4">
        <v>767107.41999999993</v>
      </c>
      <c r="E16" s="4">
        <v>700376.17000000016</v>
      </c>
      <c r="F16" s="4"/>
      <c r="G16" s="4">
        <v>1219817.79</v>
      </c>
      <c r="H16" s="4">
        <v>1122510.4499999997</v>
      </c>
      <c r="I16" s="4"/>
      <c r="J16" s="4">
        <v>828572.7300000001</v>
      </c>
      <c r="K16" s="4">
        <v>769376.92999999993</v>
      </c>
      <c r="L16" s="4"/>
      <c r="M16" s="4">
        <v>86677.970000000016</v>
      </c>
      <c r="N16" s="4">
        <v>80291.080000000016</v>
      </c>
      <c r="O16" s="4"/>
    </row>
    <row r="17" spans="1:15" x14ac:dyDescent="0.15">
      <c r="A17" s="2" t="s">
        <v>23</v>
      </c>
      <c r="B17" s="3" t="s">
        <v>15</v>
      </c>
      <c r="C17" s="3">
        <f t="shared" si="0"/>
        <v>-1</v>
      </c>
      <c r="D17" s="4">
        <v>1075722.1599999999</v>
      </c>
      <c r="E17" s="4">
        <v>767107.42</v>
      </c>
      <c r="F17" s="4"/>
      <c r="G17" s="4">
        <v>1661641.44</v>
      </c>
      <c r="H17" s="4">
        <v>1219817.79</v>
      </c>
      <c r="I17" s="4"/>
      <c r="J17" s="4">
        <v>2172536.5800000005</v>
      </c>
      <c r="K17" s="4">
        <v>828572.7300000001</v>
      </c>
      <c r="L17" s="4"/>
      <c r="M17" s="4">
        <v>188345.03</v>
      </c>
      <c r="N17" s="4">
        <v>86677.97</v>
      </c>
      <c r="O17" s="4"/>
    </row>
    <row r="18" spans="1:15" x14ac:dyDescent="0.15">
      <c r="A18" s="2" t="s">
        <v>24</v>
      </c>
      <c r="B18" s="3" t="s">
        <v>15</v>
      </c>
      <c r="C18" s="3">
        <f t="shared" si="0"/>
        <v>-1</v>
      </c>
      <c r="D18" s="4">
        <v>3031172.92</v>
      </c>
      <c r="E18" s="4">
        <v>3443140.3</v>
      </c>
      <c r="F18" s="4"/>
      <c r="G18" s="4">
        <v>4820027.4000000004</v>
      </c>
      <c r="H18" s="4">
        <v>5518407.1000000015</v>
      </c>
      <c r="I18" s="4"/>
      <c r="J18" s="4">
        <v>8246543.4899999993</v>
      </c>
      <c r="K18" s="4">
        <v>8711841.0300000031</v>
      </c>
      <c r="L18" s="4"/>
      <c r="M18" s="4">
        <v>820240.55000000016</v>
      </c>
      <c r="N18" s="4">
        <v>869870.95</v>
      </c>
      <c r="O18" s="4"/>
    </row>
    <row r="19" spans="1:15" x14ac:dyDescent="0.15">
      <c r="A19" s="2" t="s">
        <v>25</v>
      </c>
      <c r="B19" s="3" t="s">
        <v>14</v>
      </c>
      <c r="C19" s="3">
        <f t="shared" si="0"/>
        <v>1</v>
      </c>
      <c r="D19" s="4">
        <v>923875.62000000011</v>
      </c>
      <c r="E19" s="4">
        <v>3031172.92</v>
      </c>
      <c r="F19" s="4"/>
      <c r="G19" s="4">
        <v>1741210.1800000002</v>
      </c>
      <c r="H19" s="4">
        <v>4820027.4000000004</v>
      </c>
      <c r="I19" s="4"/>
      <c r="J19" s="4">
        <v>8176780.75</v>
      </c>
      <c r="K19" s="4">
        <v>8246543.4900000002</v>
      </c>
      <c r="L19" s="4"/>
      <c r="M19" s="4">
        <v>769682.92999999993</v>
      </c>
      <c r="N19" s="4">
        <v>820240.55</v>
      </c>
      <c r="O19" s="4"/>
    </row>
    <row r="20" spans="1:15" x14ac:dyDescent="0.15">
      <c r="A20" s="2" t="s">
        <v>20</v>
      </c>
      <c r="B20" s="3" t="s">
        <v>15</v>
      </c>
      <c r="C20" s="3">
        <f t="shared" si="0"/>
        <v>-1</v>
      </c>
      <c r="D20" s="4">
        <v>51823608.889999993</v>
      </c>
      <c r="E20" s="4">
        <v>56534537.810000002</v>
      </c>
      <c r="F20" s="4"/>
      <c r="G20" s="4">
        <v>80972000.779999971</v>
      </c>
      <c r="H20" s="4">
        <v>89427291.349999994</v>
      </c>
      <c r="I20" s="4"/>
      <c r="J20" s="4">
        <v>131773019.74000001</v>
      </c>
      <c r="K20" s="4">
        <v>139203814.52999997</v>
      </c>
      <c r="L20" s="4"/>
      <c r="M20" s="4">
        <v>13030997.269999998</v>
      </c>
      <c r="N20" s="4">
        <v>13776992.359999998</v>
      </c>
      <c r="O20" s="4"/>
    </row>
    <row r="21" spans="1:15" ht="14" thickBot="1" x14ac:dyDescent="0.2">
      <c r="A21" s="5" t="s">
        <v>21</v>
      </c>
      <c r="B21" s="6" t="s">
        <v>14</v>
      </c>
      <c r="C21" s="6">
        <f t="shared" si="0"/>
        <v>1</v>
      </c>
      <c r="D21" s="7">
        <v>47649848.219999999</v>
      </c>
      <c r="E21" s="7">
        <v>51823608.890000001</v>
      </c>
      <c r="F21" s="7"/>
      <c r="G21" s="7">
        <v>74172575.459999993</v>
      </c>
      <c r="H21" s="7">
        <v>80972000.780000001</v>
      </c>
      <c r="I21" s="7"/>
      <c r="J21" s="7">
        <v>125097456.08000003</v>
      </c>
      <c r="K21" s="7">
        <v>131773019.73999998</v>
      </c>
      <c r="L21" s="7"/>
      <c r="M21" s="7">
        <v>12376168.469999999</v>
      </c>
      <c r="N21" s="7">
        <v>13030997.27</v>
      </c>
      <c r="O21" s="7"/>
    </row>
    <row r="22" spans="1:15" s="1" customFormat="1" ht="14" thickTop="1" x14ac:dyDescent="0.15">
      <c r="A22" s="1" t="s">
        <v>4</v>
      </c>
      <c r="B22" s="8"/>
      <c r="C22" s="8"/>
      <c r="D22" s="9"/>
      <c r="E22" s="9"/>
      <c r="F22" s="16"/>
      <c r="G22" s="9"/>
      <c r="H22" s="9"/>
      <c r="I22" s="16"/>
      <c r="J22" s="9"/>
      <c r="K22" s="9"/>
      <c r="L22" s="16"/>
      <c r="M22" s="16"/>
      <c r="N22" s="16"/>
      <c r="O22" s="16"/>
    </row>
    <row r="23" spans="1:15" x14ac:dyDescent="0.15">
      <c r="D23" s="10"/>
      <c r="E23" s="10"/>
      <c r="F23" s="10"/>
      <c r="G23" s="10"/>
      <c r="H23" s="10"/>
      <c r="I23" s="17"/>
      <c r="J23" s="10"/>
      <c r="K23" s="10"/>
      <c r="L23" s="10"/>
      <c r="M23" s="10"/>
      <c r="N23" s="10"/>
      <c r="O23" s="10"/>
    </row>
    <row r="24" spans="1:15" x14ac:dyDescent="0.15">
      <c r="A24" s="2" t="s">
        <v>9</v>
      </c>
      <c r="B24" s="3" t="s">
        <v>14</v>
      </c>
      <c r="C24" s="3">
        <f>IF(B24="(-)",-1,1)</f>
        <v>1</v>
      </c>
      <c r="D24" s="10">
        <v>29291888.880000003</v>
      </c>
      <c r="E24" s="10">
        <v>30850866.66</v>
      </c>
      <c r="F24" s="10"/>
      <c r="G24" s="10">
        <v>93230550.899999991</v>
      </c>
      <c r="H24" s="10">
        <v>107437992</v>
      </c>
      <c r="I24" s="17"/>
      <c r="J24" s="10">
        <v>79285923.569999993</v>
      </c>
      <c r="K24" s="10">
        <v>89527580.320000023</v>
      </c>
      <c r="L24" s="10"/>
      <c r="M24" s="10">
        <v>55657.320000000007</v>
      </c>
      <c r="N24" s="10">
        <v>5915454.5300000003</v>
      </c>
      <c r="O24" s="10"/>
    </row>
    <row r="25" spans="1:15" x14ac:dyDescent="0.15">
      <c r="A25" s="2" t="s">
        <v>10</v>
      </c>
      <c r="B25" s="3" t="s">
        <v>14</v>
      </c>
      <c r="C25" s="3">
        <f t="shared" ref="C25:C28" si="1">IF(B25="(-)",-1,1)</f>
        <v>1</v>
      </c>
      <c r="D25" s="10">
        <v>30325493.739999995</v>
      </c>
      <c r="E25" s="10">
        <v>0</v>
      </c>
      <c r="F25" s="10"/>
      <c r="G25" s="10">
        <v>34196375.93</v>
      </c>
      <c r="H25" s="10">
        <v>0</v>
      </c>
      <c r="I25" s="17"/>
      <c r="J25" s="10">
        <v>59713918.829999998</v>
      </c>
      <c r="K25" s="10">
        <v>0</v>
      </c>
      <c r="L25" s="10"/>
      <c r="M25" s="10">
        <v>228903.05</v>
      </c>
      <c r="N25" s="10">
        <v>0</v>
      </c>
      <c r="O25" s="10"/>
    </row>
    <row r="26" spans="1:15" x14ac:dyDescent="0.15">
      <c r="A26" s="2" t="s">
        <v>11</v>
      </c>
      <c r="B26" s="3" t="s">
        <v>14</v>
      </c>
      <c r="C26" s="3">
        <f t="shared" si="1"/>
        <v>1</v>
      </c>
      <c r="D26" s="10">
        <v>-6069470.7599999998</v>
      </c>
      <c r="E26" s="10">
        <v>-6373962.6600000001</v>
      </c>
      <c r="F26" s="10"/>
      <c r="G26" s="10">
        <v>-13761064.280000001</v>
      </c>
      <c r="H26" s="10">
        <v>-14718599.470000001</v>
      </c>
      <c r="I26" s="17"/>
      <c r="J26" s="10">
        <v>-2311647.1599999997</v>
      </c>
      <c r="K26" s="10">
        <v>-2231989.2299999995</v>
      </c>
      <c r="L26" s="10"/>
      <c r="M26" s="10">
        <v>0</v>
      </c>
      <c r="N26" s="10">
        <v>-510</v>
      </c>
      <c r="O26" s="10"/>
    </row>
    <row r="27" spans="1:15" x14ac:dyDescent="0.15">
      <c r="A27" s="2" t="s">
        <v>12</v>
      </c>
      <c r="B27" s="3" t="s">
        <v>14</v>
      </c>
      <c r="C27" s="3">
        <f t="shared" si="1"/>
        <v>1</v>
      </c>
      <c r="D27" s="10">
        <v>-6694295.7299999995</v>
      </c>
      <c r="E27" s="10">
        <v>0</v>
      </c>
      <c r="F27" s="10"/>
      <c r="G27" s="10">
        <v>-12062799.830000002</v>
      </c>
      <c r="H27" s="10">
        <v>0</v>
      </c>
      <c r="I27" s="17"/>
      <c r="J27" s="10">
        <v>-6362003.0599999996</v>
      </c>
      <c r="K27" s="10">
        <v>0</v>
      </c>
      <c r="L27" s="10"/>
      <c r="M27" s="10">
        <v>-60</v>
      </c>
      <c r="N27" s="10">
        <v>0</v>
      </c>
      <c r="O27" s="10"/>
    </row>
    <row r="28" spans="1:15" ht="14" thickBot="1" x14ac:dyDescent="0.2">
      <c r="A28" s="5" t="s">
        <v>17</v>
      </c>
      <c r="B28" s="6" t="s">
        <v>14</v>
      </c>
      <c r="C28" s="6">
        <f t="shared" si="1"/>
        <v>1</v>
      </c>
      <c r="D28" s="7">
        <v>48756712.390000001</v>
      </c>
      <c r="E28" s="7">
        <v>83114927.309999987</v>
      </c>
      <c r="F28" s="7"/>
      <c r="G28" s="7">
        <v>5526852.7999999998</v>
      </c>
      <c r="H28" s="7">
        <v>31391466.870000005</v>
      </c>
      <c r="I28" s="18"/>
      <c r="J28" s="7">
        <v>39043601.210000001</v>
      </c>
      <c r="K28" s="7">
        <v>102655238.91000001</v>
      </c>
      <c r="L28" s="7"/>
      <c r="M28" s="7">
        <v>17840760.550000001</v>
      </c>
      <c r="N28" s="7">
        <v>22831079.640000001</v>
      </c>
      <c r="O28" s="7"/>
    </row>
    <row r="29" spans="1:15" s="1" customFormat="1" ht="14" thickTop="1" x14ac:dyDescent="0.15">
      <c r="A29" s="1" t="s">
        <v>13</v>
      </c>
      <c r="B29" s="8"/>
      <c r="C29" s="8"/>
      <c r="D29" s="9"/>
      <c r="E29" s="9"/>
      <c r="F29" s="16"/>
      <c r="G29" s="9"/>
      <c r="H29" s="9"/>
      <c r="I29" s="16"/>
      <c r="J29" s="9"/>
      <c r="K29" s="9"/>
      <c r="L29" s="16"/>
      <c r="M29" s="16"/>
      <c r="N29" s="16"/>
      <c r="O29" s="16"/>
    </row>
    <row r="30" spans="1:15" x14ac:dyDescent="0.15">
      <c r="D30" s="10"/>
      <c r="E30" s="10"/>
      <c r="F30" s="10"/>
      <c r="G30" s="10"/>
      <c r="H30" s="10"/>
      <c r="I30" s="17"/>
      <c r="J30" s="10"/>
      <c r="K30" s="10"/>
      <c r="L30" s="17"/>
      <c r="M30" s="17"/>
      <c r="N30" s="17"/>
      <c r="O30" s="17"/>
    </row>
    <row r="31" spans="1:15" x14ac:dyDescent="0.15">
      <c r="A31" s="2" t="s">
        <v>5</v>
      </c>
      <c r="B31" s="3" t="s">
        <v>14</v>
      </c>
      <c r="C31" s="3">
        <f>IF(B31="(-)",-1,1)</f>
        <v>1</v>
      </c>
      <c r="D31" s="10">
        <v>10268085.350000001</v>
      </c>
      <c r="E31" s="10">
        <v>10839426.42</v>
      </c>
      <c r="F31" s="10"/>
      <c r="G31" s="10">
        <v>14875122.08</v>
      </c>
      <c r="H31" s="10">
        <v>21707461.860000003</v>
      </c>
      <c r="I31" s="17"/>
      <c r="J31" s="10">
        <v>18775435.510000002</v>
      </c>
      <c r="K31" s="10">
        <v>18822007.739999998</v>
      </c>
      <c r="L31" s="17"/>
      <c r="M31" s="17">
        <v>584878.74999999988</v>
      </c>
      <c r="N31" s="17">
        <v>1410571.22</v>
      </c>
      <c r="O31" s="17"/>
    </row>
    <row r="32" spans="1:15" x14ac:dyDescent="0.15">
      <c r="A32" s="2" t="s">
        <v>6</v>
      </c>
      <c r="B32" s="3" t="s">
        <v>14</v>
      </c>
      <c r="C32" s="3">
        <f t="shared" ref="C32:C35" si="2">IF(B32="(-)",-1,1)</f>
        <v>1</v>
      </c>
      <c r="D32" s="10">
        <v>14241024.040000003</v>
      </c>
      <c r="E32" s="10">
        <v>15264952.870000001</v>
      </c>
      <c r="F32" s="10"/>
      <c r="G32" s="10">
        <v>22272347.210000001</v>
      </c>
      <c r="H32" s="10">
        <v>24641400.950000003</v>
      </c>
      <c r="I32" s="17"/>
      <c r="J32" s="10">
        <v>30216008.630000006</v>
      </c>
      <c r="K32" s="10">
        <v>32957618.159999996</v>
      </c>
      <c r="L32" s="17"/>
      <c r="M32" s="17">
        <v>2740232.19</v>
      </c>
      <c r="N32" s="17">
        <v>2875835.4899999998</v>
      </c>
      <c r="O32" s="17"/>
    </row>
    <row r="33" spans="1:16" x14ac:dyDescent="0.15">
      <c r="A33" s="2" t="s">
        <v>18</v>
      </c>
      <c r="B33" s="3" t="s">
        <v>14</v>
      </c>
      <c r="C33" s="3">
        <f t="shared" si="2"/>
        <v>1</v>
      </c>
      <c r="D33" s="10">
        <v>-6545744.6199999992</v>
      </c>
      <c r="E33" s="10">
        <v>-7095223.9900000012</v>
      </c>
      <c r="F33" s="10"/>
      <c r="G33" s="10">
        <v>-10237262.170000002</v>
      </c>
      <c r="H33" s="10">
        <v>-11453442.450000001</v>
      </c>
      <c r="I33" s="17"/>
      <c r="J33" s="10">
        <v>-13870147.310000001</v>
      </c>
      <c r="K33" s="10">
        <v>-15191009.039999999</v>
      </c>
      <c r="L33" s="17"/>
      <c r="M33" s="17">
        <v>-1253596.46</v>
      </c>
      <c r="N33" s="17">
        <v>-1327203.2</v>
      </c>
      <c r="O33" s="17"/>
    </row>
    <row r="34" spans="1:16" x14ac:dyDescent="0.15">
      <c r="A34" s="2" t="s">
        <v>19</v>
      </c>
      <c r="B34" s="3" t="s">
        <v>15</v>
      </c>
      <c r="C34" s="3">
        <f t="shared" si="2"/>
        <v>-1</v>
      </c>
      <c r="D34" s="10">
        <v>6054474.6100000003</v>
      </c>
      <c r="E34" s="10">
        <v>6545744.6199999992</v>
      </c>
      <c r="F34" s="10"/>
      <c r="G34" s="10">
        <v>9432887</v>
      </c>
      <c r="H34" s="10">
        <v>10237262.17</v>
      </c>
      <c r="I34" s="17"/>
      <c r="J34" s="10">
        <v>12179424.960000001</v>
      </c>
      <c r="K34" s="10">
        <v>13870147.310000001</v>
      </c>
      <c r="L34" s="17"/>
      <c r="M34" s="17">
        <v>1073724.6000000001</v>
      </c>
      <c r="N34" s="17">
        <v>1253596.46</v>
      </c>
      <c r="O34" s="17"/>
    </row>
    <row r="35" spans="1:16" ht="14" thickBot="1" x14ac:dyDescent="0.2">
      <c r="A35" s="5" t="s">
        <v>7</v>
      </c>
      <c r="B35" s="6" t="s">
        <v>14</v>
      </c>
      <c r="C35" s="6">
        <f t="shared" si="2"/>
        <v>1</v>
      </c>
      <c r="D35" s="7">
        <v>10120715.08</v>
      </c>
      <c r="E35" s="7">
        <v>10694995.030000001</v>
      </c>
      <c r="F35" s="7"/>
      <c r="G35" s="7">
        <v>15815207.809999999</v>
      </c>
      <c r="H35" s="7">
        <v>17047078.890000001</v>
      </c>
      <c r="I35" s="18"/>
      <c r="J35" s="7">
        <v>22880826.150000002</v>
      </c>
      <c r="K35" s="7">
        <v>25768014.539999999</v>
      </c>
      <c r="L35" s="18"/>
      <c r="M35" s="18">
        <v>2078888.13</v>
      </c>
      <c r="N35" s="18">
        <v>2396735.27</v>
      </c>
      <c r="O35" s="18"/>
    </row>
    <row r="36" spans="1:16" s="1" customFormat="1" ht="14" thickTop="1" x14ac:dyDescent="0.15">
      <c r="A36" s="1" t="s">
        <v>8</v>
      </c>
      <c r="B36" s="8"/>
      <c r="C36" s="8"/>
      <c r="D36" s="9"/>
      <c r="E36" s="9"/>
      <c r="F36" s="16"/>
      <c r="G36" s="9"/>
      <c r="H36" s="9"/>
      <c r="I36" s="16"/>
      <c r="J36" s="9"/>
      <c r="K36" s="9"/>
      <c r="L36" s="16"/>
      <c r="M36" s="16"/>
      <c r="N36" s="16"/>
      <c r="O36" s="16"/>
      <c r="P36" s="13"/>
    </row>
  </sheetData>
  <mergeCells count="4">
    <mergeCell ref="D10:F10"/>
    <mergeCell ref="G10:I10"/>
    <mergeCell ref="J10:L10"/>
    <mergeCell ref="M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 pratique n°1 - énoncé</vt:lpstr>
      <vt:lpstr>Cas pratique n°2 - énoncé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YOU</dc:creator>
  <cp:lastModifiedBy>MAC</cp:lastModifiedBy>
  <dcterms:created xsi:type="dcterms:W3CDTF">2020-06-14T09:44:14Z</dcterms:created>
  <dcterms:modified xsi:type="dcterms:W3CDTF">2023-04-03T10:55:11Z</dcterms:modified>
</cp:coreProperties>
</file>