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-my.sharepoint.com/personal/thomas_gapitsch_charite_de/Documents/Schule/Lernfeld 2/"/>
    </mc:Choice>
  </mc:AlternateContent>
  <xr:revisionPtr revIDLastSave="2" documentId="13_ncr:1_{5A6A51B8-49FA-49F4-A1C8-3971CD2677FD}" xr6:coauthVersionLast="47" xr6:coauthVersionMax="47" xr10:uidLastSave="{7931B36B-3447-4F10-AFE8-CC9DFDD64F1A}"/>
  <bookViews>
    <workbookView xWindow="780" yWindow="780" windowWidth="21600" windowHeight="11385" firstSheet="1" activeTab="1" xr2:uid="{8D573557-4C29-49BB-BFFC-62A84B7F5219}"/>
  </bookViews>
  <sheets>
    <sheet name="Nutzwertanalyse Mainboard" sheetId="1" r:id="rId1"/>
    <sheet name="QuantitativerVergleichMainboard" sheetId="3" r:id="rId2"/>
    <sheet name="CPU Kriterien" sheetId="5" r:id="rId3"/>
    <sheet name="Ram Kriterien" sheetId="6" r:id="rId4"/>
    <sheet name="Konzeptübersich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4" l="1"/>
  <c r="K7" i="4"/>
  <c r="K5" i="4"/>
  <c r="O2" i="4"/>
  <c r="F4" i="3"/>
  <c r="G4" i="3" s="1"/>
  <c r="G5" i="3" s="1"/>
  <c r="G6" i="3" s="1"/>
  <c r="G13" i="3" s="1"/>
  <c r="G14" i="3" s="1"/>
  <c r="G10" i="3" s="1"/>
  <c r="D4" i="3"/>
  <c r="E4" i="3" s="1"/>
  <c r="E13" i="3" s="1"/>
  <c r="B4" i="3"/>
  <c r="C4" i="3" s="1"/>
  <c r="C5" i="3" s="1"/>
  <c r="M3" i="4"/>
  <c r="L3" i="4"/>
  <c r="K3" i="4"/>
  <c r="D15" i="1"/>
  <c r="C15" i="1"/>
  <c r="B15" i="1"/>
  <c r="E5" i="3" l="1"/>
  <c r="E6" i="3" s="1"/>
  <c r="E7" i="3" s="1"/>
  <c r="E8" i="3" s="1"/>
  <c r="C13" i="3"/>
  <c r="C14" i="3" s="1"/>
  <c r="C10" i="3" s="1"/>
  <c r="E14" i="3"/>
  <c r="E10" i="3" s="1"/>
  <c r="G7" i="3"/>
  <c r="G8" i="3" s="1"/>
  <c r="G11" i="3" s="1"/>
  <c r="C6" i="3"/>
  <c r="E11" i="3" l="1"/>
  <c r="C7" i="3"/>
  <c r="C8" i="3" s="1"/>
  <c r="C11" i="3" s="1"/>
  <c r="H4" i="1"/>
  <c r="H5" i="1"/>
  <c r="H6" i="1"/>
  <c r="H7" i="1"/>
  <c r="H8" i="1"/>
  <c r="H9" i="1"/>
  <c r="H10" i="1"/>
  <c r="F4" i="1"/>
  <c r="F11" i="1" s="1"/>
  <c r="F5" i="1"/>
  <c r="F6" i="1"/>
  <c r="F7" i="1"/>
  <c r="F8" i="1"/>
  <c r="F9" i="1"/>
  <c r="F10" i="1"/>
  <c r="D4" i="1"/>
  <c r="D5" i="1"/>
  <c r="D6" i="1"/>
  <c r="D7" i="1"/>
  <c r="D8" i="1"/>
  <c r="D9" i="1"/>
  <c r="D10" i="1"/>
  <c r="B11" i="1"/>
  <c r="H11" i="1" l="1"/>
  <c r="D11" i="1"/>
</calcChain>
</file>

<file path=xl/sharedStrings.xml><?xml version="1.0" encoding="utf-8"?>
<sst xmlns="http://schemas.openxmlformats.org/spreadsheetml/2006/main" count="89" uniqueCount="73">
  <si>
    <t>Mainboard:</t>
  </si>
  <si>
    <t xml:space="preserve">ASUS ROG STRIX Z690 </t>
  </si>
  <si>
    <t>B550 AORUS PRO</t>
  </si>
  <si>
    <t>ASUS PRIME 450</t>
  </si>
  <si>
    <t>HARDEWAREWORLD GMBH</t>
  </si>
  <si>
    <t>PC-TEILE- ANTON ACONIT E.K.</t>
  </si>
  <si>
    <t>COMPUTERKOMPONENTENGROSSHANDEL KG</t>
  </si>
  <si>
    <t>Entscheidungskriterium</t>
  </si>
  <si>
    <t>Gewichtung</t>
  </si>
  <si>
    <t>Bewertung einfach</t>
  </si>
  <si>
    <t>Bewertung gewichtet</t>
  </si>
  <si>
    <t>Preis</t>
  </si>
  <si>
    <t>RAM Kompatibilität</t>
  </si>
  <si>
    <t>Zukunftssicherheit</t>
  </si>
  <si>
    <t>CPU Kompatibilität</t>
  </si>
  <si>
    <t>Steckplätze</t>
  </si>
  <si>
    <t>Zahlungs- und Lieferbedinungen</t>
  </si>
  <si>
    <t>Lieferanteneigenschaften</t>
  </si>
  <si>
    <t>Bewertung einfach2</t>
  </si>
  <si>
    <t>Bewertung gewichtet3</t>
  </si>
  <si>
    <t>Summe</t>
  </si>
  <si>
    <t>Bewertung gewichtet2</t>
  </si>
  <si>
    <t>Bewertung einfach3</t>
  </si>
  <si>
    <t>Gewichtung: 100% = Sehr wichtig; 0% = unwichtig                                                                                                                                                                            Bewertung: 5 = sehr gut; 1 = sehr schlecht</t>
  </si>
  <si>
    <t>Lieferant:</t>
  </si>
  <si>
    <t>HARDEWARE-WORLD GMBH</t>
  </si>
  <si>
    <t>COMPUTERKOMPONEN-TENGROSSHANDEL KG</t>
  </si>
  <si>
    <t>Bruttopreis:</t>
  </si>
  <si>
    <t xml:space="preserve">Nettopreis: </t>
  </si>
  <si>
    <t>Quantitativer Angebotsvergleich</t>
  </si>
  <si>
    <t>Bestandteile</t>
  </si>
  <si>
    <t xml:space="preserve">Angebot 1 </t>
  </si>
  <si>
    <t xml:space="preserve">Angebot 2  </t>
  </si>
  <si>
    <t xml:space="preserve">Angebot 3 </t>
  </si>
  <si>
    <t>Die Büroausstatter AG</t>
  </si>
  <si>
    <t>-Rabatt</t>
  </si>
  <si>
    <t>Zieleinkaufspreis</t>
  </si>
  <si>
    <t>-Skonto</t>
  </si>
  <si>
    <t>2%</t>
  </si>
  <si>
    <t>3%</t>
  </si>
  <si>
    <t>Bareinkaufspreis</t>
  </si>
  <si>
    <t>+Verpackungskosten</t>
  </si>
  <si>
    <t>0€</t>
  </si>
  <si>
    <t>+ Transportkosten einschl. Transportversicherung</t>
  </si>
  <si>
    <t>150€</t>
  </si>
  <si>
    <t>Bezugspreis</t>
  </si>
  <si>
    <t>Rechenweg Bezugskosten</t>
  </si>
  <si>
    <t>Pauschal</t>
  </si>
  <si>
    <t>Info:</t>
  </si>
  <si>
    <t>Vom Listenpreis</t>
  </si>
  <si>
    <t>Vom Zieleinkaufspreis</t>
  </si>
  <si>
    <t>Anzahl/ Listenpreis</t>
  </si>
  <si>
    <t>Anzahl Mainboards:</t>
  </si>
  <si>
    <t>Ausgewähltes Mainboard:</t>
  </si>
  <si>
    <t>Anforderungen an die CPU</t>
  </si>
  <si>
    <t xml:space="preserve">Kerne: </t>
  </si>
  <si>
    <t>3,6 GHz</t>
  </si>
  <si>
    <t xml:space="preserve">Sockel: </t>
  </si>
  <si>
    <t>Taktfrequenz:</t>
  </si>
  <si>
    <t>Passend zum Mainboard</t>
  </si>
  <si>
    <t>Kompatibilität</t>
  </si>
  <si>
    <t>Windows 10 + 11</t>
  </si>
  <si>
    <t>RAM:</t>
  </si>
  <si>
    <t>DDR4</t>
  </si>
  <si>
    <t>Mögliche CPU:</t>
  </si>
  <si>
    <t>AMD Ryzen 3 3200G</t>
  </si>
  <si>
    <t xml:space="preserve">CPU: </t>
  </si>
  <si>
    <t>Nettopreis:</t>
  </si>
  <si>
    <t>Gesamtnettopreis:</t>
  </si>
  <si>
    <t>Anforderungen an RAM</t>
  </si>
  <si>
    <t xml:space="preserve">Größe: </t>
  </si>
  <si>
    <t>16 GB</t>
  </si>
  <si>
    <t>ASUS PRIME B450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</si>
</sst>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right" wrapText="1"/>
    </xf>
    <xf numFmtId="0" fontId="3" fillId="0" borderId="0" xfId="3" applyAlignment="1">
      <alignment horizontal="right"/>
    </xf>
    <xf numFmtId="49" fontId="2" fillId="0" borderId="3" xfId="0" applyNumberFormat="1" applyFont="1" applyBorder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9" fontId="1" fillId="2" borderId="5" xfId="2" applyFon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vertical="center" wrapText="1"/>
    </xf>
    <xf numFmtId="165" fontId="2" fillId="2" borderId="4" xfId="0" applyNumberFormat="1" applyFont="1" applyFill="1" applyBorder="1" applyAlignment="1">
      <alignment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0" fontId="2" fillId="2" borderId="9" xfId="0" applyFont="1" applyFill="1" applyBorder="1"/>
    <xf numFmtId="6" fontId="0" fillId="0" borderId="10" xfId="1" applyNumberFormat="1" applyFont="1" applyBorder="1"/>
    <xf numFmtId="6" fontId="1" fillId="0" borderId="0" xfId="1" applyNumberFormat="1" applyFont="1" applyBorder="1"/>
    <xf numFmtId="9" fontId="0" fillId="0" borderId="0" xfId="0" applyNumberFormat="1" applyAlignment="1">
      <alignment horizontal="left"/>
    </xf>
    <xf numFmtId="44" fontId="0" fillId="0" borderId="10" xfId="1" applyFont="1" applyBorder="1"/>
    <xf numFmtId="165" fontId="2" fillId="0" borderId="10" xfId="0" applyNumberFormat="1" applyFont="1" applyBorder="1"/>
    <xf numFmtId="0" fontId="2" fillId="0" borderId="6" xfId="0" applyFont="1" applyBorder="1" applyAlignment="1">
      <alignment horizontal="right" indent="1"/>
    </xf>
    <xf numFmtId="44" fontId="2" fillId="0" borderId="10" xfId="1" applyFont="1" applyBorder="1"/>
    <xf numFmtId="165" fontId="0" fillId="0" borderId="10" xfId="0" applyNumberFormat="1" applyBorder="1"/>
    <xf numFmtId="0" fontId="0" fillId="0" borderId="10" xfId="0" applyBorder="1"/>
    <xf numFmtId="0" fontId="0" fillId="0" borderId="13" xfId="0" applyBorder="1"/>
    <xf numFmtId="0" fontId="0" fillId="0" borderId="8" xfId="0" applyBorder="1"/>
    <xf numFmtId="0" fontId="0" fillId="0" borderId="15" xfId="0" applyBorder="1"/>
    <xf numFmtId="165" fontId="0" fillId="0" borderId="0" xfId="0" applyNumberFormat="1"/>
    <xf numFmtId="8" fontId="0" fillId="0" borderId="0" xfId="0" applyNumberFormat="1"/>
    <xf numFmtId="0" fontId="2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3"/>
    <xf numFmtId="0" fontId="3" fillId="0" borderId="0" xfId="3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4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7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3" formatCode="0%"/>
    </dxf>
    <dxf>
      <numFmt numFmtId="13" formatCode="0%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367719</xdr:colOff>
      <xdr:row>21</xdr:row>
      <xdr:rowOff>114300</xdr:rowOff>
    </xdr:to>
    <xdr:pic>
      <xdr:nvPicPr>
        <xdr:cNvPr id="2" name="yui_3_17_2_1_1638359251781_31">
          <a:extLst>
            <a:ext uri="{FF2B5EF4-FFF2-40B4-BE49-F238E27FC236}">
              <a16:creationId xmlns:a16="http://schemas.microsoft.com/office/drawing/2014/main" id="{E1ACA7BB-9C83-402A-88A3-B3630ECDB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27599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EFFBEB-73FE-4625-940B-7929B349F66D}" name="Tabelle2" displayName="Tabelle2" ref="A3:H11" totalsRowCount="1" headerRowDxfId="6">
  <autoFilter ref="A3:H10" xr:uid="{3FEFFBEB-73FE-4625-940B-7929B349F66D}"/>
  <tableColumns count="8">
    <tableColumn id="1" xr3:uid="{84B8A3F7-62AD-48A1-94AF-8F5243733CA6}" name="Entscheidungskriterium" totalsRowLabel="Summe"/>
    <tableColumn id="2" xr3:uid="{6C736879-1401-4074-BE06-55A314800162}" name="Gewichtung" totalsRowFunction="sum" dataDxfId="5" totalsRowDxfId="4"/>
    <tableColumn id="3" xr3:uid="{08F0A5A5-707D-4A6E-A174-232B2435B19D}" name="Bewertung einfach"/>
    <tableColumn id="4" xr3:uid="{56D73121-36A3-44B5-BC44-5C39B2D77FA1}" name="Bewertung gewichtet" totalsRowFunction="sum" dataDxfId="3" totalsRowDxfId="2">
      <calculatedColumnFormula>Tabelle2[[#This Row],[Bewertung einfach]]*Tabelle2[[#This Row],[Gewichtung]]</calculatedColumnFormula>
    </tableColumn>
    <tableColumn id="5" xr3:uid="{716B0B97-BDB5-49E6-9206-72E48F17C944}" name="Bewertung einfach2"/>
    <tableColumn id="6" xr3:uid="{66B98882-1FA2-4629-B137-E61ED42602AC}" name="Bewertung gewichtet2" totalsRowFunction="sum" dataDxfId="1">
      <calculatedColumnFormula>Tabelle2[[#This Row],[Bewertung einfach2]]*Tabelle2[[#This Row],[Gewichtung]]</calculatedColumnFormula>
    </tableColumn>
    <tableColumn id="7" xr3:uid="{DCC7D409-E928-401E-9D35-7C3268EDE650}" name="Bewertung einfach3"/>
    <tableColumn id="8" xr3:uid="{2DB363A6-D328-443D-ACAA-2064B4DA0A36}" name="Bewertung gewichtet3" totalsRowFunction="sum" dataDxfId="0">
      <calculatedColumnFormula>Tabelle2[[#This Row],[Bewertung einfach3]]*Tabelle2[[#This Row],[Gewichtung]]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yberport.de/pc-und-zubehoer/komponenten/mainboards/asus/pdp/2301-9q8/asus-prime-b450-plus-atx-mainboard-sockel-am4-m-2-usb3-1-hdmi-dvi.html" TargetMode="External"/><Relationship Id="rId2" Type="http://schemas.openxmlformats.org/officeDocument/2006/relationships/hyperlink" Target="https://www.cyberport.de/pc-und-zubehoer/komponenten/mainboards/gigabyte/pdp/2305-8ga/gigabyte-b550-aorus-pro-ac-atx-mainboard-sockel-am4-m-2-hdmi-usb3-2-wifi-bt.html" TargetMode="External"/><Relationship Id="rId1" Type="http://schemas.openxmlformats.org/officeDocument/2006/relationships/hyperlink" Target="https://www.cyberport.de/pc-und-zubehoer/komponenten/mainboards/asus/pdp/2301-9wz/asus-rog-strix-z690-a-gaming-wifi-d4-atx-mainboard-sock-1700-dp-hdmi-m-2-wifi-bt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d.com/de/products/apu/amd-ryzen-3-3200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yberport.de/pc-und-zubehoer/komponenten/mainboards/asus/pdp/2301-9q8/asus-prime-b450-plus-atx-mainboard-sockel-am4-m-2-usb3-1-hdmi-dvi.html" TargetMode="External"/><Relationship Id="rId2" Type="http://schemas.openxmlformats.org/officeDocument/2006/relationships/hyperlink" Target="https://www.cyberport.de/pc-und-zubehoer/komponenten/mainboards/gigabyte/pdp/2305-8ga/gigabyte-b550-aorus-pro-ac-atx-mainboard-sockel-am4-m-2-hdmi-usb3-2-wifi-bt.html" TargetMode="External"/><Relationship Id="rId1" Type="http://schemas.openxmlformats.org/officeDocument/2006/relationships/hyperlink" Target="https://www.cyberport.de/pc-und-zubehoer/komponenten/mainboards/asus/pdp/2301-9wz/asus-rog-strix-z690-a-gaming-wifi-d4-atx-mainboard-sock-1700-dp-hdmi-m-2-wifi-bt.ht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eizhals.de/amd-ryzen-3-3200g-v232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7878-219B-4CCE-A2B9-4EF9B6E0B6B3}">
  <dimension ref="A1:H17"/>
  <sheetViews>
    <sheetView workbookViewId="0">
      <selection activeCell="G17" sqref="G17"/>
    </sheetView>
  </sheetViews>
  <sheetFormatPr baseColWidth="10" defaultRowHeight="15" x14ac:dyDescent="0.25"/>
  <cols>
    <col min="1" max="1" width="23.140625" bestFit="1" customWidth="1"/>
    <col min="2" max="2" width="19.28515625" bestFit="1" customWidth="1"/>
    <col min="3" max="3" width="19.140625" bestFit="1" customWidth="1"/>
    <col min="4" max="4" width="21.140625" bestFit="1" customWidth="1"/>
    <col min="5" max="5" width="20.140625" bestFit="1" customWidth="1"/>
    <col min="6" max="6" width="22.140625" bestFit="1" customWidth="1"/>
    <col min="7" max="7" width="20.140625" bestFit="1" customWidth="1"/>
    <col min="8" max="8" width="22.140625" bestFit="1" customWidth="1"/>
    <col min="9" max="9" width="23.85546875" bestFit="1" customWidth="1"/>
    <col min="10" max="10" width="26.140625" bestFit="1" customWidth="1"/>
    <col min="11" max="11" width="23.85546875" bestFit="1" customWidth="1"/>
  </cols>
  <sheetData>
    <row r="1" spans="1:8" ht="31.9" customHeight="1" x14ac:dyDescent="0.25">
      <c r="B1" s="2"/>
      <c r="C1" s="41" t="s">
        <v>23</v>
      </c>
      <c r="D1" s="41"/>
      <c r="E1" s="41"/>
      <c r="F1" s="41"/>
      <c r="G1" s="41"/>
      <c r="H1" s="41"/>
    </row>
    <row r="2" spans="1:8" x14ac:dyDescent="0.25">
      <c r="A2" s="2"/>
      <c r="B2" s="2"/>
      <c r="C2" s="40" t="s">
        <v>4</v>
      </c>
      <c r="D2" s="40"/>
      <c r="E2" s="40" t="s">
        <v>5</v>
      </c>
      <c r="F2" s="40"/>
      <c r="G2" s="40" t="s">
        <v>6</v>
      </c>
      <c r="H2" s="40"/>
    </row>
    <row r="3" spans="1:8" x14ac:dyDescent="0.25">
      <c r="A3" s="2" t="s">
        <v>7</v>
      </c>
      <c r="B3" s="2" t="s">
        <v>8</v>
      </c>
      <c r="C3" s="3" t="s">
        <v>9</v>
      </c>
      <c r="D3" s="3" t="s">
        <v>10</v>
      </c>
      <c r="E3" s="3" t="s">
        <v>18</v>
      </c>
      <c r="F3" s="3" t="s">
        <v>21</v>
      </c>
      <c r="G3" s="3" t="s">
        <v>22</v>
      </c>
      <c r="H3" s="3" t="s">
        <v>19</v>
      </c>
    </row>
    <row r="4" spans="1:8" ht="30" x14ac:dyDescent="0.25">
      <c r="A4" s="3" t="s">
        <v>17</v>
      </c>
      <c r="B4" s="4">
        <v>0.2</v>
      </c>
      <c r="C4" s="3">
        <v>3</v>
      </c>
      <c r="D4" s="3">
        <f>Tabelle2[[#This Row],[Bewertung einfach]]*Tabelle2[[#This Row],[Gewichtung]]</f>
        <v>0.60000000000000009</v>
      </c>
      <c r="E4">
        <v>3</v>
      </c>
      <c r="F4">
        <f>Tabelle2[[#This Row],[Bewertung einfach2]]*Tabelle2[[#This Row],[Gewichtung]]</f>
        <v>0.60000000000000009</v>
      </c>
      <c r="G4">
        <v>5</v>
      </c>
      <c r="H4">
        <f>Tabelle2[[#This Row],[Bewertung einfach3]]*Tabelle2[[#This Row],[Gewichtung]]</f>
        <v>1</v>
      </c>
    </row>
    <row r="5" spans="1:8" x14ac:dyDescent="0.25">
      <c r="A5" t="s">
        <v>11</v>
      </c>
      <c r="B5" s="4">
        <v>0.2</v>
      </c>
      <c r="C5">
        <v>1</v>
      </c>
      <c r="D5" s="3">
        <f>Tabelle2[[#This Row],[Bewertung einfach]]*Tabelle2[[#This Row],[Gewichtung]]</f>
        <v>0.2</v>
      </c>
      <c r="E5">
        <v>3</v>
      </c>
      <c r="F5">
        <f>Tabelle2[[#This Row],[Bewertung einfach2]]*Tabelle2[[#This Row],[Gewichtung]]</f>
        <v>0.60000000000000009</v>
      </c>
      <c r="G5">
        <v>5</v>
      </c>
      <c r="H5">
        <f>Tabelle2[[#This Row],[Bewertung einfach3]]*Tabelle2[[#This Row],[Gewichtung]]</f>
        <v>1</v>
      </c>
    </row>
    <row r="6" spans="1:8" ht="30" x14ac:dyDescent="0.25">
      <c r="A6" s="3" t="s">
        <v>16</v>
      </c>
      <c r="B6" s="4">
        <v>0.1</v>
      </c>
      <c r="C6">
        <v>3</v>
      </c>
      <c r="D6" s="3">
        <f>Tabelle2[[#This Row],[Bewertung einfach]]*Tabelle2[[#This Row],[Gewichtung]]</f>
        <v>0.30000000000000004</v>
      </c>
      <c r="E6">
        <v>2</v>
      </c>
      <c r="F6">
        <f>Tabelle2[[#This Row],[Bewertung einfach2]]*Tabelle2[[#This Row],[Gewichtung]]</f>
        <v>0.2</v>
      </c>
      <c r="G6">
        <v>5</v>
      </c>
      <c r="H6">
        <f>Tabelle2[[#This Row],[Bewertung einfach3]]*Tabelle2[[#This Row],[Gewichtung]]</f>
        <v>0.5</v>
      </c>
    </row>
    <row r="7" spans="1:8" x14ac:dyDescent="0.25">
      <c r="A7" t="s">
        <v>12</v>
      </c>
      <c r="B7" s="4">
        <v>0.15</v>
      </c>
      <c r="C7">
        <v>5</v>
      </c>
      <c r="D7" s="3">
        <f>Tabelle2[[#This Row],[Bewertung einfach]]*Tabelle2[[#This Row],[Gewichtung]]</f>
        <v>0.75</v>
      </c>
      <c r="E7">
        <v>4</v>
      </c>
      <c r="F7">
        <f>Tabelle2[[#This Row],[Bewertung einfach2]]*Tabelle2[[#This Row],[Gewichtung]]</f>
        <v>0.6</v>
      </c>
      <c r="G7">
        <v>2</v>
      </c>
      <c r="H7">
        <f>Tabelle2[[#This Row],[Bewertung einfach3]]*Tabelle2[[#This Row],[Gewichtung]]</f>
        <v>0.3</v>
      </c>
    </row>
    <row r="8" spans="1:8" x14ac:dyDescent="0.25">
      <c r="A8" t="s">
        <v>14</v>
      </c>
      <c r="B8" s="4">
        <v>0.15</v>
      </c>
      <c r="C8">
        <v>4</v>
      </c>
      <c r="D8" s="3">
        <f>Tabelle2[[#This Row],[Bewertung einfach]]*Tabelle2[[#This Row],[Gewichtung]]</f>
        <v>0.6</v>
      </c>
      <c r="E8">
        <v>4</v>
      </c>
      <c r="F8">
        <f>Tabelle2[[#This Row],[Bewertung einfach2]]*Tabelle2[[#This Row],[Gewichtung]]</f>
        <v>0.6</v>
      </c>
      <c r="G8">
        <v>4</v>
      </c>
      <c r="H8">
        <f>Tabelle2[[#This Row],[Bewertung einfach3]]*Tabelle2[[#This Row],[Gewichtung]]</f>
        <v>0.6</v>
      </c>
    </row>
    <row r="9" spans="1:8" x14ac:dyDescent="0.25">
      <c r="A9" t="s">
        <v>13</v>
      </c>
      <c r="B9" s="4">
        <v>0.1</v>
      </c>
      <c r="C9">
        <v>5</v>
      </c>
      <c r="D9" s="3">
        <f>Tabelle2[[#This Row],[Bewertung einfach]]*Tabelle2[[#This Row],[Gewichtung]]</f>
        <v>0.5</v>
      </c>
      <c r="E9">
        <v>3</v>
      </c>
      <c r="F9">
        <f>Tabelle2[[#This Row],[Bewertung einfach2]]*Tabelle2[[#This Row],[Gewichtung]]</f>
        <v>0.30000000000000004</v>
      </c>
      <c r="G9">
        <v>2</v>
      </c>
      <c r="H9">
        <f>Tabelle2[[#This Row],[Bewertung einfach3]]*Tabelle2[[#This Row],[Gewichtung]]</f>
        <v>0.2</v>
      </c>
    </row>
    <row r="10" spans="1:8" x14ac:dyDescent="0.25">
      <c r="A10" t="s">
        <v>15</v>
      </c>
      <c r="B10" s="4">
        <v>0.1</v>
      </c>
      <c r="C10">
        <v>5</v>
      </c>
      <c r="D10" s="3">
        <f>Tabelle2[[#This Row],[Bewertung einfach]]*Tabelle2[[#This Row],[Gewichtung]]</f>
        <v>0.5</v>
      </c>
      <c r="E10">
        <v>4</v>
      </c>
      <c r="F10">
        <f>Tabelle2[[#This Row],[Bewertung einfach2]]*Tabelle2[[#This Row],[Gewichtung]]</f>
        <v>0.4</v>
      </c>
      <c r="G10">
        <v>3</v>
      </c>
      <c r="H10">
        <f>Tabelle2[[#This Row],[Bewertung einfach3]]*Tabelle2[[#This Row],[Gewichtung]]</f>
        <v>0.30000000000000004</v>
      </c>
    </row>
    <row r="11" spans="1:8" x14ac:dyDescent="0.25">
      <c r="A11" t="s">
        <v>20</v>
      </c>
      <c r="B11" s="4">
        <f>SUBTOTAL(109,Tabelle2[Gewichtung])</f>
        <v>1</v>
      </c>
      <c r="D11" s="3">
        <f>SUBTOTAL(109,Tabelle2[Bewertung gewichtet])</f>
        <v>3.45</v>
      </c>
      <c r="F11">
        <f>SUBTOTAL(109,Tabelle2[Bewertung gewichtet2])</f>
        <v>3.3000000000000003</v>
      </c>
      <c r="H11">
        <f>SUBTOTAL(109,Tabelle2[Bewertung gewichtet3])</f>
        <v>3.9000000000000004</v>
      </c>
    </row>
    <row r="12" spans="1:8" x14ac:dyDescent="0.25">
      <c r="B12" s="4"/>
      <c r="D12" s="3"/>
    </row>
    <row r="13" spans="1:8" x14ac:dyDescent="0.25">
      <c r="A13" t="s">
        <v>0</v>
      </c>
      <c r="B13" s="6" t="s">
        <v>1</v>
      </c>
      <c r="C13" s="6" t="s">
        <v>2</v>
      </c>
      <c r="D13" s="6" t="s">
        <v>3</v>
      </c>
    </row>
    <row r="14" spans="1:8" x14ac:dyDescent="0.25">
      <c r="A14" t="s">
        <v>27</v>
      </c>
      <c r="B14" s="1">
        <v>384.9</v>
      </c>
      <c r="C14" s="1">
        <v>158.9</v>
      </c>
      <c r="D14" s="1">
        <v>74.900000000000006</v>
      </c>
    </row>
    <row r="15" spans="1:8" x14ac:dyDescent="0.25">
      <c r="A15" t="s">
        <v>28</v>
      </c>
      <c r="B15" s="1">
        <f>B14/1.19</f>
        <v>323.44537815126051</v>
      </c>
      <c r="C15" s="1">
        <f>C14/1.19</f>
        <v>133.52941176470588</v>
      </c>
      <c r="D15" s="1">
        <f>D14/1.19</f>
        <v>62.941176470588246</v>
      </c>
    </row>
    <row r="16" spans="1:8" ht="45" x14ac:dyDescent="0.25">
      <c r="A16" t="s">
        <v>24</v>
      </c>
      <c r="B16" s="3" t="s">
        <v>25</v>
      </c>
      <c r="C16" s="3" t="s">
        <v>5</v>
      </c>
      <c r="D16" s="5" t="s">
        <v>26</v>
      </c>
    </row>
    <row r="17" spans="2:2" x14ac:dyDescent="0.25">
      <c r="B17" s="1"/>
    </row>
  </sheetData>
  <mergeCells count="4">
    <mergeCell ref="G2:H2"/>
    <mergeCell ref="C1:H1"/>
    <mergeCell ref="C2:D2"/>
    <mergeCell ref="E2:F2"/>
  </mergeCells>
  <conditionalFormatting sqref="B14:D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D12 H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3" r:id="rId1" xr:uid="{D239F042-16CA-41CB-94D5-785BE1EB1C18}"/>
    <hyperlink ref="C13" r:id="rId2" xr:uid="{6F193DE4-39AE-4D5C-8FAB-D436D6F178E9}"/>
    <hyperlink ref="D13" r:id="rId3" xr:uid="{58687D6D-C7E5-4020-A5FA-540C0A1F2FD1}"/>
  </hyperlinks>
  <pageMargins left="0.7" right="0.7" top="0.78740157499999996" bottom="0.78740157499999996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60-1AB3-42F1-9289-EB0D2BC34DEB}">
  <dimension ref="A1:I17"/>
  <sheetViews>
    <sheetView tabSelected="1" workbookViewId="0">
      <selection activeCell="I17" sqref="A1:I17"/>
    </sheetView>
  </sheetViews>
  <sheetFormatPr baseColWidth="10" defaultRowHeight="15" x14ac:dyDescent="0.25"/>
  <sheetData>
    <row r="1" spans="1:9" ht="15.75" thickBot="1" x14ac:dyDescent="0.3">
      <c r="A1" s="45" t="s">
        <v>29</v>
      </c>
      <c r="B1" s="45"/>
      <c r="C1" s="40"/>
      <c r="D1" s="40"/>
      <c r="E1" s="40"/>
      <c r="F1" s="40"/>
      <c r="G1" s="40"/>
    </row>
    <row r="2" spans="1:9" x14ac:dyDescent="0.25">
      <c r="A2" s="46" t="s">
        <v>30</v>
      </c>
      <c r="B2" s="48" t="s">
        <v>31</v>
      </c>
      <c r="C2" s="49"/>
      <c r="D2" s="48" t="s">
        <v>32</v>
      </c>
      <c r="E2" s="49"/>
      <c r="F2" s="48" t="s">
        <v>33</v>
      </c>
      <c r="G2" s="49"/>
    </row>
    <row r="3" spans="1:9" ht="28.9" customHeight="1" x14ac:dyDescent="0.25">
      <c r="A3" s="47"/>
      <c r="B3" s="50" t="s">
        <v>4</v>
      </c>
      <c r="C3" s="51"/>
      <c r="D3" s="50" t="s">
        <v>5</v>
      </c>
      <c r="E3" s="51"/>
      <c r="F3" s="50" t="s">
        <v>34</v>
      </c>
      <c r="G3" s="51"/>
      <c r="H3" s="3" t="s">
        <v>52</v>
      </c>
      <c r="I3">
        <v>1</v>
      </c>
    </row>
    <row r="4" spans="1:9" ht="30" x14ac:dyDescent="0.25">
      <c r="A4" s="7" t="s">
        <v>51</v>
      </c>
      <c r="B4" s="36">
        <f>(I3)</f>
        <v>1</v>
      </c>
      <c r="C4" s="8">
        <f>'Nutzwertanalyse Mainboard'!B15*B4</f>
        <v>323.44537815126051</v>
      </c>
      <c r="D4" s="36">
        <f>I3</f>
        <v>1</v>
      </c>
      <c r="E4" s="8">
        <f>'Nutzwertanalyse Mainboard'!C15*D4</f>
        <v>133.52941176470588</v>
      </c>
      <c r="F4" s="36">
        <f>I3</f>
        <v>1</v>
      </c>
      <c r="G4" s="8">
        <f>'Nutzwertanalyse Mainboard'!D15*F4</f>
        <v>62.941176470588246</v>
      </c>
    </row>
    <row r="5" spans="1:9" x14ac:dyDescent="0.25">
      <c r="A5" s="9" t="s">
        <v>35</v>
      </c>
      <c r="B5" s="10">
        <v>0.1</v>
      </c>
      <c r="C5" s="11">
        <f>-(C4*B5)</f>
        <v>-32.344537815126053</v>
      </c>
      <c r="D5" s="10">
        <v>0.12</v>
      </c>
      <c r="E5" s="11">
        <f>-(E4*D5)</f>
        <v>-16.023529411764706</v>
      </c>
      <c r="F5" s="10">
        <v>0.1</v>
      </c>
      <c r="G5" s="11">
        <f>-(G4*F5)</f>
        <v>-6.2941176470588251</v>
      </c>
    </row>
    <row r="6" spans="1:9" ht="30" x14ac:dyDescent="0.25">
      <c r="A6" s="12" t="s">
        <v>36</v>
      </c>
      <c r="B6" s="13"/>
      <c r="C6" s="8">
        <f>C4+C5</f>
        <v>291.10084033613447</v>
      </c>
      <c r="D6" s="13"/>
      <c r="E6" s="8">
        <f>E4+E5</f>
        <v>117.50588235294117</v>
      </c>
      <c r="F6" s="13"/>
      <c r="G6" s="8">
        <f>G4+G5</f>
        <v>56.64705882352942</v>
      </c>
    </row>
    <row r="7" spans="1:9" x14ac:dyDescent="0.25">
      <c r="A7" s="9" t="s">
        <v>37</v>
      </c>
      <c r="B7" s="14" t="s">
        <v>38</v>
      </c>
      <c r="C7" s="11">
        <f>-C6*B7</f>
        <v>-5.8220168067226892</v>
      </c>
      <c r="D7" s="14" t="s">
        <v>39</v>
      </c>
      <c r="E7" s="11">
        <f>-E6*D7</f>
        <v>-3.5251764705882351</v>
      </c>
      <c r="F7" s="14" t="s">
        <v>38</v>
      </c>
      <c r="G7" s="11">
        <f>-G6*F7</f>
        <v>-1.1329411764705883</v>
      </c>
    </row>
    <row r="8" spans="1:9" ht="30" x14ac:dyDescent="0.25">
      <c r="A8" s="12" t="s">
        <v>40</v>
      </c>
      <c r="B8" s="13"/>
      <c r="C8" s="8">
        <f>C6+C7</f>
        <v>285.2788235294118</v>
      </c>
      <c r="D8" s="13"/>
      <c r="E8" s="8">
        <f>E6+E7</f>
        <v>113.98070588235294</v>
      </c>
      <c r="F8" s="13"/>
      <c r="G8" s="8">
        <f>G6+G7</f>
        <v>55.514117647058832</v>
      </c>
    </row>
    <row r="9" spans="1:9" ht="30" x14ac:dyDescent="0.25">
      <c r="A9" s="9" t="s">
        <v>41</v>
      </c>
      <c r="B9" s="14" t="s">
        <v>42</v>
      </c>
      <c r="C9" s="11">
        <v>0</v>
      </c>
      <c r="D9" s="14" t="s">
        <v>42</v>
      </c>
      <c r="E9" s="11">
        <v>0</v>
      </c>
      <c r="F9" s="14" t="s">
        <v>42</v>
      </c>
      <c r="G9" s="11">
        <v>0</v>
      </c>
    </row>
    <row r="10" spans="1:9" ht="90" x14ac:dyDescent="0.25">
      <c r="A10" s="9" t="s">
        <v>43</v>
      </c>
      <c r="B10" s="15"/>
      <c r="C10" s="16">
        <f>C14</f>
        <v>6.4689075630252102</v>
      </c>
      <c r="D10" s="15"/>
      <c r="E10" s="16">
        <f>E14</f>
        <v>4.0058823529411764</v>
      </c>
      <c r="F10" s="17" t="s">
        <v>44</v>
      </c>
      <c r="G10" s="16">
        <f>G14</f>
        <v>1.6994117647058826</v>
      </c>
    </row>
    <row r="11" spans="1:9" ht="15.75" thickBot="1" x14ac:dyDescent="0.3">
      <c r="A11" s="18" t="s">
        <v>45</v>
      </c>
      <c r="B11" s="19"/>
      <c r="C11" s="20">
        <f>C8+C10</f>
        <v>291.74773109243699</v>
      </c>
      <c r="D11" s="19"/>
      <c r="E11" s="20">
        <f>E8+E10</f>
        <v>117.98658823529411</v>
      </c>
      <c r="F11" s="19"/>
      <c r="G11" s="20">
        <f>G8+G10</f>
        <v>57.213529411764718</v>
      </c>
    </row>
    <row r="12" spans="1:9" x14ac:dyDescent="0.25">
      <c r="A12" s="21" t="s">
        <v>46</v>
      </c>
      <c r="B12" t="s">
        <v>47</v>
      </c>
      <c r="C12" s="22"/>
      <c r="D12" s="18" t="s">
        <v>47</v>
      </c>
      <c r="E12" s="22">
        <v>0</v>
      </c>
      <c r="F12" s="18" t="s">
        <v>47</v>
      </c>
      <c r="G12" s="23"/>
    </row>
    <row r="13" spans="1:9" ht="15.75" thickBot="1" x14ac:dyDescent="0.3">
      <c r="A13" s="18"/>
      <c r="B13" s="24">
        <v>0.02</v>
      </c>
      <c r="C13" s="25">
        <f>B13*C4</f>
        <v>6.4689075630252102</v>
      </c>
      <c r="D13" s="24">
        <v>0.03</v>
      </c>
      <c r="E13" s="26">
        <f>D13*E4</f>
        <v>4.0058823529411764</v>
      </c>
      <c r="F13" s="24">
        <v>0.03</v>
      </c>
      <c r="G13" s="34">
        <f>G6*F13</f>
        <v>1.6994117647058826</v>
      </c>
    </row>
    <row r="14" spans="1:9" x14ac:dyDescent="0.25">
      <c r="A14" s="27" t="s">
        <v>48</v>
      </c>
      <c r="B14" s="42" t="s">
        <v>49</v>
      </c>
      <c r="C14" s="28">
        <f>C12+C13</f>
        <v>6.4689075630252102</v>
      </c>
      <c r="D14" s="42" t="s">
        <v>49</v>
      </c>
      <c r="E14" s="29">
        <f>E13</f>
        <v>4.0058823529411764</v>
      </c>
      <c r="F14" s="42" t="s">
        <v>50</v>
      </c>
      <c r="G14" s="35">
        <f>G13+G12</f>
        <v>1.6994117647058826</v>
      </c>
    </row>
    <row r="15" spans="1:9" x14ac:dyDescent="0.25">
      <c r="A15" s="18"/>
      <c r="B15" s="43"/>
      <c r="C15" s="25"/>
      <c r="D15" s="43"/>
      <c r="E15" s="30"/>
      <c r="F15" s="43"/>
    </row>
    <row r="16" spans="1:9" x14ac:dyDescent="0.25">
      <c r="A16" s="18"/>
      <c r="B16" s="43"/>
      <c r="C16" s="30"/>
      <c r="D16" s="43"/>
      <c r="E16" s="30"/>
      <c r="F16" s="43"/>
    </row>
    <row r="17" spans="1:7" ht="15.75" thickBot="1" x14ac:dyDescent="0.3">
      <c r="A17" s="31"/>
      <c r="B17" s="44"/>
      <c r="C17" s="32"/>
      <c r="D17" s="44"/>
      <c r="E17" s="32"/>
      <c r="F17" s="44"/>
      <c r="G17" s="33"/>
    </row>
  </sheetData>
  <mergeCells count="11">
    <mergeCell ref="B14:B17"/>
    <mergeCell ref="D14:D17"/>
    <mergeCell ref="F14:F17"/>
    <mergeCell ref="A1:G1"/>
    <mergeCell ref="A2:A3"/>
    <mergeCell ref="B2:C2"/>
    <mergeCell ref="D2:E2"/>
    <mergeCell ref="F2:G2"/>
    <mergeCell ref="B3:C3"/>
    <mergeCell ref="D3:E3"/>
    <mergeCell ref="F3:G3"/>
  </mergeCells>
  <conditionalFormatting sqref="C11 A5 E11 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C23F-3589-4F0B-807B-EC448665E823}">
  <dimension ref="A1:B11"/>
  <sheetViews>
    <sheetView workbookViewId="0">
      <selection activeCell="J14" sqref="I5:J14"/>
    </sheetView>
  </sheetViews>
  <sheetFormatPr baseColWidth="10" defaultRowHeight="15" x14ac:dyDescent="0.25"/>
  <cols>
    <col min="1" max="1" width="24.7109375" bestFit="1" customWidth="1"/>
    <col min="2" max="2" width="22.7109375" bestFit="1" customWidth="1"/>
  </cols>
  <sheetData>
    <row r="1" spans="1:2" x14ac:dyDescent="0.25">
      <c r="A1" t="s">
        <v>54</v>
      </c>
    </row>
    <row r="3" spans="1:2" x14ac:dyDescent="0.25">
      <c r="A3" t="s">
        <v>55</v>
      </c>
      <c r="B3" s="37">
        <v>4</v>
      </c>
    </row>
    <row r="4" spans="1:2" x14ac:dyDescent="0.25">
      <c r="A4" t="s">
        <v>58</v>
      </c>
      <c r="B4" s="37" t="s">
        <v>56</v>
      </c>
    </row>
    <row r="5" spans="1:2" x14ac:dyDescent="0.25">
      <c r="A5" t="s">
        <v>57</v>
      </c>
      <c r="B5" s="37" t="s">
        <v>59</v>
      </c>
    </row>
    <row r="6" spans="1:2" x14ac:dyDescent="0.25">
      <c r="A6" t="s">
        <v>60</v>
      </c>
      <c r="B6" s="37" t="s">
        <v>61</v>
      </c>
    </row>
    <row r="7" spans="1:2" x14ac:dyDescent="0.25">
      <c r="A7" t="s">
        <v>62</v>
      </c>
      <c r="B7" s="37" t="s">
        <v>63</v>
      </c>
    </row>
    <row r="8" spans="1:2" x14ac:dyDescent="0.25">
      <c r="B8" s="37"/>
    </row>
    <row r="9" spans="1:2" x14ac:dyDescent="0.25">
      <c r="B9" s="37"/>
    </row>
    <row r="10" spans="1:2" x14ac:dyDescent="0.25">
      <c r="A10" t="s">
        <v>64</v>
      </c>
    </row>
    <row r="11" spans="1:2" x14ac:dyDescent="0.25">
      <c r="A11" s="38" t="s">
        <v>65</v>
      </c>
    </row>
  </sheetData>
  <hyperlinks>
    <hyperlink ref="A11" r:id="rId1" xr:uid="{FD6B5690-44E5-42ED-87DD-D57FE445AF00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B310-A123-415D-95AC-EDB9114FCC7C}">
  <dimension ref="A1:B4"/>
  <sheetViews>
    <sheetView workbookViewId="0">
      <selection activeCell="A5" sqref="A5"/>
    </sheetView>
  </sheetViews>
  <sheetFormatPr baseColWidth="10" defaultRowHeight="15" x14ac:dyDescent="0.25"/>
  <cols>
    <col min="1" max="1" width="22" bestFit="1" customWidth="1"/>
    <col min="2" max="2" width="13.42578125" bestFit="1" customWidth="1"/>
  </cols>
  <sheetData>
    <row r="1" spans="1:2" x14ac:dyDescent="0.25">
      <c r="A1" t="s">
        <v>69</v>
      </c>
    </row>
    <row r="4" spans="1:2" x14ac:dyDescent="0.25">
      <c r="A4" t="s">
        <v>70</v>
      </c>
      <c r="B4" t="s">
        <v>71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1126-1F5F-4C01-9D5A-AACA8C70CEB8}">
  <dimension ref="A1:O24"/>
  <sheetViews>
    <sheetView zoomScaleNormal="100" workbookViewId="0">
      <selection activeCell="K9" sqref="K9"/>
    </sheetView>
  </sheetViews>
  <sheetFormatPr baseColWidth="10" defaultRowHeight="15" x14ac:dyDescent="0.25"/>
  <cols>
    <col min="1" max="1" width="16.28515625" bestFit="1" customWidth="1"/>
    <col min="10" max="10" width="10.7109375" bestFit="1" customWidth="1"/>
    <col min="11" max="11" width="19.28515625" bestFit="1" customWidth="1"/>
    <col min="12" max="12" width="15.28515625" bestFit="1" customWidth="1"/>
    <col min="13" max="13" width="20.42578125" bestFit="1" customWidth="1"/>
    <col min="15" max="15" width="22.28515625" bestFit="1" customWidth="1"/>
  </cols>
  <sheetData>
    <row r="1" spans="10:15" x14ac:dyDescent="0.25">
      <c r="J1" t="s">
        <v>0</v>
      </c>
      <c r="K1" s="6" t="s">
        <v>1</v>
      </c>
      <c r="L1" s="6" t="s">
        <v>2</v>
      </c>
      <c r="M1" s="6" t="s">
        <v>72</v>
      </c>
      <c r="O1" t="s">
        <v>53</v>
      </c>
    </row>
    <row r="2" spans="10:15" x14ac:dyDescent="0.25">
      <c r="J2" t="s">
        <v>27</v>
      </c>
      <c r="K2" s="1">
        <v>384.9</v>
      </c>
      <c r="L2" s="1">
        <v>158.9</v>
      </c>
      <c r="M2" s="1">
        <v>74.900000000000006</v>
      </c>
      <c r="O2" t="str">
        <f>M1</f>
        <v>ASUS PRIME B450 Plus</v>
      </c>
    </row>
    <row r="3" spans="10:15" x14ac:dyDescent="0.25">
      <c r="J3" t="s">
        <v>28</v>
      </c>
      <c r="K3" s="1">
        <f>K2/1.19</f>
        <v>323.44537815126051</v>
      </c>
      <c r="L3" s="1">
        <f>L2/1.19</f>
        <v>133.52941176470588</v>
      </c>
      <c r="M3" s="1">
        <f>M2/1.19</f>
        <v>62.941176470588246</v>
      </c>
    </row>
    <row r="5" spans="10:15" x14ac:dyDescent="0.25">
      <c r="J5" t="s">
        <v>66</v>
      </c>
      <c r="K5" s="39" t="str">
        <f>'CPU Kriterien'!A11</f>
        <v>AMD Ryzen 3 3200G</v>
      </c>
    </row>
    <row r="6" spans="10:15" x14ac:dyDescent="0.25">
      <c r="J6" t="s">
        <v>27</v>
      </c>
      <c r="K6" s="35">
        <v>135.44</v>
      </c>
    </row>
    <row r="7" spans="10:15" x14ac:dyDescent="0.25">
      <c r="J7" t="s">
        <v>67</v>
      </c>
      <c r="K7" s="35">
        <f>K6/1.19</f>
        <v>113.81512605042018</v>
      </c>
    </row>
    <row r="9" spans="10:15" x14ac:dyDescent="0.25">
      <c r="J9" t="s">
        <v>62</v>
      </c>
    </row>
    <row r="24" spans="1:2" x14ac:dyDescent="0.25">
      <c r="A24" t="s">
        <v>68</v>
      </c>
      <c r="B24" s="1">
        <f>M3+K7</f>
        <v>176.75630252100842</v>
      </c>
    </row>
  </sheetData>
  <conditionalFormatting sqref="K2:M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K1" r:id="rId1" xr:uid="{134D089D-2B90-4F64-9A2C-04C4383B11D5}"/>
    <hyperlink ref="L1" r:id="rId2" xr:uid="{020666F0-3B57-443C-A372-0D567E013756}"/>
    <hyperlink ref="M1" r:id="rId3" display="ASUS PRIME 450" xr:uid="{E3E187F9-112D-46D6-934C-9495839035C9}"/>
    <hyperlink ref="K5" r:id="rId4" display="https://geizhals.de/amd-ryzen-3-3200g-v23207.html" xr:uid="{E0777E4E-96AC-4067-91D8-AFD06A2642B9}"/>
  </hyperlinks>
  <pageMargins left="0.7" right="0.7" top="0.78740157499999996" bottom="0.78740157499999996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Nutzwertanalyse Mainboard</vt:lpstr>
      <vt:lpstr>QuantitativerVergleichMainboard</vt:lpstr>
      <vt:lpstr>CPU Kriterien</vt:lpstr>
      <vt:lpstr>Ram Kriterien</vt:lpstr>
      <vt:lpstr>Konzeptübersicht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Kleeberg</dc:creator>
  <cp:lastModifiedBy>Gapitsch, Thomas</cp:lastModifiedBy>
  <dcterms:created xsi:type="dcterms:W3CDTF">2021-11-30T07:57:01Z</dcterms:created>
  <dcterms:modified xsi:type="dcterms:W3CDTF">2021-12-21T07:33:09Z</dcterms:modified>
</cp:coreProperties>
</file>