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vbund-my.sharepoint.com/personal/tom_fricke_drvbund_onmicrosoft_com/Documents/Desktop/Berufsschule/LF1/"/>
    </mc:Choice>
  </mc:AlternateContent>
  <xr:revisionPtr revIDLastSave="37" documentId="8_{32CDEF4F-9C34-4B9E-8272-DD0F95690F96}" xr6:coauthVersionLast="47" xr6:coauthVersionMax="47" xr10:uidLastSave="{6263DB78-C009-4364-AEA2-D64EDBBA732A}"/>
  <bookViews>
    <workbookView xWindow="-120" yWindow="-120" windowWidth="51840" windowHeight="21240" xr2:uid="{00000000-000D-0000-FFFF-FFFF00000000}"/>
  </bookViews>
  <sheets>
    <sheet name="Kennziffer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G30" i="1"/>
  <c r="G28" i="1"/>
  <c r="G32" i="1"/>
  <c r="G34" i="1"/>
  <c r="B34" i="1"/>
  <c r="B32" i="1"/>
  <c r="B30" i="1"/>
  <c r="B28" i="1"/>
  <c r="B26" i="1"/>
  <c r="G13" i="1"/>
  <c r="I13" i="1"/>
  <c r="I23" i="1"/>
  <c r="G23" i="1" s="1"/>
  <c r="B13" i="1"/>
  <c r="D13" i="1" s="1"/>
  <c r="D3" i="1" s="1"/>
  <c r="D23" i="1"/>
  <c r="B23" i="1" s="1"/>
  <c r="B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tc={1D9E7978-247D-4536-A292-6141896353E5}</author>
    <author>tc={EC9B8959-E786-49CE-9F94-3D89FD1A56DB}</author>
    <author>tc={6DDBE97E-D59D-42FA-944A-B514FE26ACD6}</author>
    <author>tc={A38B18CD-F42D-451D-BFA4-EA1C30C858DB}</author>
    <author>tc={BBB4920F-2348-40C9-AAB4-FA24B0A191AE}</author>
  </authors>
  <commentList>
    <comment ref="K1" authorId="0" shapeId="0" xr:uid="{1D9E7978-247D-4536-A292-6141896353E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Übersetzt den Text mittels der Registerkarte "Überprüfen" zurück in Deutsch</t>
      </text>
    </comment>
    <comment ref="K2" authorId="1" shapeId="0" xr:uid="{EC9B8959-E786-49CE-9F94-3D89FD1A56D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Fügt die Übersetzung jeder einzelnen Zeile als Kommentar danebenstehend ein.</t>
      </text>
    </comment>
    <comment ref="K3" authorId="2" shapeId="0" xr:uid="{6DDBE97E-D59D-42FA-944A-B514FE26ACD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Informiert euch über die Inhalte der Arbeitsmappenstatistik.</t>
      </text>
    </comment>
    <comment ref="K4" authorId="3" shapeId="0" xr:uid="{A38B18CD-F42D-451D-BFA4-EA1C30C858D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Lasst euch eine Übersicht aller Änderungen im Überblick anzeigen.</t>
      </text>
    </comment>
    <comment ref="K5" authorId="4" shapeId="0" xr:uid="{BBB4920F-2348-40C9-AAB4-FA24B0A191A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Erstellt ein Passwort zum Schutz des Blattes vor unbefugten Änderungen.</t>
      </text>
    </comment>
  </commentList>
</comments>
</file>

<file path=xl/sharedStrings.xml><?xml version="1.0" encoding="utf-8"?>
<sst xmlns="http://schemas.openxmlformats.org/spreadsheetml/2006/main" count="74" uniqueCount="48">
  <si>
    <t>Aktiva</t>
  </si>
  <si>
    <t>Bilanz zum xx.xx.20xx (Vorjahr)</t>
  </si>
  <si>
    <t>Passiva</t>
  </si>
  <si>
    <t>Vermögen</t>
  </si>
  <si>
    <t>Eigenkapital</t>
  </si>
  <si>
    <t>I. Anlagevermögen</t>
  </si>
  <si>
    <t>Ladenausstattung</t>
  </si>
  <si>
    <t>Fuhrpark</t>
  </si>
  <si>
    <t>Werkstatteinrichtung</t>
  </si>
  <si>
    <t>Waren</t>
  </si>
  <si>
    <t>Forderungen aus LuL</t>
  </si>
  <si>
    <t>Bankguthaben</t>
  </si>
  <si>
    <t>Kassenbestand</t>
  </si>
  <si>
    <t>Fremdkapital</t>
  </si>
  <si>
    <t>Verbindlichkeiten aus LuL</t>
  </si>
  <si>
    <t>GuV Vorjahr</t>
  </si>
  <si>
    <t>Soll</t>
  </si>
  <si>
    <t>Haben</t>
  </si>
  <si>
    <t>Wareneinsatz</t>
  </si>
  <si>
    <t>Umsatzerlöse</t>
  </si>
  <si>
    <t>Gehälter</t>
  </si>
  <si>
    <t>Abschreibungen</t>
  </si>
  <si>
    <t>Zinsaufwendungen</t>
  </si>
  <si>
    <t>Gewinn</t>
  </si>
  <si>
    <t>Verbindlichkeiten gg. Kreditinstituten</t>
  </si>
  <si>
    <t>II Umlaufvermögen</t>
  </si>
  <si>
    <t>Mieten</t>
  </si>
  <si>
    <t>Eigenkapitalrentabilität Vorjahr</t>
  </si>
  <si>
    <t>Gesamtkapitalrenta-bilität Vorjahr</t>
  </si>
  <si>
    <t>Eigenkapitalrentabilität Berichtsjahr</t>
  </si>
  <si>
    <t>GuV Berichtsjahr</t>
  </si>
  <si>
    <t>Bilanz zum xx.xx.20xx (Berichtsjahr)</t>
  </si>
  <si>
    <t>Gesamtkapitalrenta-bilität Berichtsjahr</t>
  </si>
  <si>
    <t>Umsatzrentabilität Vorjahr</t>
  </si>
  <si>
    <t>Umsatzrentabilität Berichtsjahr</t>
  </si>
  <si>
    <t>Wirtschaftlichkeit Vorjahr</t>
  </si>
  <si>
    <t>Wirtschaftlichkeit Berichtsjahr</t>
  </si>
  <si>
    <t>Cashflow Vorjahr</t>
  </si>
  <si>
    <t>Sonstige Erträge aus Serviceleistungen</t>
  </si>
  <si>
    <t>Kennziffern Vorjahr</t>
  </si>
  <si>
    <t>Kennziffern Berichtsjahr</t>
  </si>
  <si>
    <t xml:space="preserve">Kurzinterpretation: </t>
  </si>
  <si>
    <t>Uma kuqhathaniswa nonyaka odlule, ukubuya kokulingana kwehla ngokushesha cishe ngo-50%. Lokhu kusho ukuthi inkampani yakho ithola ncamashi € 48.85 isithakazelo esincane ngamunye € 100 capital etshaliwe.</t>
  </si>
  <si>
    <t>Ukubuyiswa kwempahla kwehle ngaphezu kwesigamu uma kuqhathaniswa nonyaka odlule. Kodwa-ke, isikweletu esengeziwe sikhokhile, njengoba ukubuyiswa kokulingana kuphakeme kunenzuzo yonke, njengangonyaka odlule.</t>
  </si>
  <si>
    <t>Uma kuqhathaniswa nonyaka odlule, ukuthengisa kwehle nge-75% (€ 5.04) nge- € 100 yokulingana okusetshenzisiwe, kodwa namanje inzuzo encane.</t>
  </si>
  <si>
    <t>Le nkampani isebenze kwezomnotho ngenani lenzuzo ye-1.02. Ngakho-ke imali engenayo yayiphezulu kunezindleko, ngisho noma inkampani yayingaphansi kwezomnotho uma kuqhathaniswa nonyaka odlule.</t>
  </si>
  <si>
    <t>Uma kuqhathaniswa nonyaka odlule, inkampani inengxenye kuphela yezimali ezitholakalayo zokukhokha, ukusatshalaliswa kwenzuzo kanye nokutshalwa kwezimali.</t>
  </si>
  <si>
    <t>Cashflow Berichtsjahr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</si>
</sst>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64" fontId="0" fillId="0" borderId="0" xfId="0" applyNumberFormat="1"/>
    <xf numFmtId="0" fontId="2" fillId="0" borderId="4" xfId="0" applyFont="1" applyBorder="1"/>
    <xf numFmtId="164" fontId="0" fillId="0" borderId="7" xfId="0" applyNumberFormat="1" applyBorder="1"/>
    <xf numFmtId="0" fontId="2" fillId="0" borderId="6" xfId="0" applyFont="1" applyBorder="1"/>
    <xf numFmtId="0" fontId="0" fillId="0" borderId="1" xfId="0" applyBorder="1"/>
    <xf numFmtId="0" fontId="0" fillId="0" borderId="6" xfId="0" applyBorder="1" applyAlignment="1">
      <alignment horizontal="center"/>
    </xf>
    <xf numFmtId="164" fontId="3" fillId="0" borderId="3" xfId="0" applyNumberFormat="1" applyFont="1" applyBorder="1"/>
    <xf numFmtId="0" fontId="0" fillId="0" borderId="7" xfId="0" applyBorder="1" applyAlignment="1">
      <alignment horizontal="center"/>
    </xf>
    <xf numFmtId="0" fontId="2" fillId="0" borderId="5" xfId="0" applyFont="1" applyBorder="1"/>
    <xf numFmtId="0" fontId="2" fillId="0" borderId="7" xfId="0" applyFont="1" applyBorder="1"/>
    <xf numFmtId="164" fontId="2" fillId="0" borderId="7" xfId="0" applyNumberFormat="1" applyFont="1" applyBorder="1"/>
    <xf numFmtId="0" fontId="5" fillId="0" borderId="6" xfId="0" applyFont="1" applyBorder="1"/>
    <xf numFmtId="164" fontId="2" fillId="0" borderId="5" xfId="0" applyNumberFormat="1" applyFont="1" applyBorder="1"/>
    <xf numFmtId="0" fontId="2" fillId="0" borderId="7" xfId="0" applyFont="1" applyBorder="1" applyAlignment="1">
      <alignment horizontal="center"/>
    </xf>
    <xf numFmtId="164" fontId="5" fillId="0" borderId="7" xfId="0" applyNumberFormat="1" applyFont="1" applyBorder="1"/>
    <xf numFmtId="0" fontId="2" fillId="0" borderId="1" xfId="0" applyFont="1" applyBorder="1"/>
    <xf numFmtId="0" fontId="2" fillId="0" borderId="6" xfId="0" applyFont="1" applyBorder="1" applyAlignment="1">
      <alignment horizontal="left" wrapText="1"/>
    </xf>
    <xf numFmtId="164" fontId="2" fillId="0" borderId="7" xfId="0" applyNumberFormat="1" applyFont="1" applyBorder="1" applyAlignment="1">
      <alignment horizontal="center"/>
    </xf>
    <xf numFmtId="164" fontId="6" fillId="0" borderId="7" xfId="0" applyNumberFormat="1" applyFont="1" applyBorder="1"/>
    <xf numFmtId="164" fontId="7" fillId="0" borderId="7" xfId="0" applyNumberFormat="1" applyFont="1" applyBorder="1"/>
    <xf numFmtId="9" fontId="0" fillId="0" borderId="0" xfId="1" applyFont="1"/>
    <xf numFmtId="10" fontId="0" fillId="0" borderId="0" xfId="1" applyNumberFormat="1" applyFont="1"/>
    <xf numFmtId="0" fontId="8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0" fontId="2" fillId="0" borderId="0" xfId="1" applyNumberFormat="1" applyFont="1" applyBorder="1" applyAlignment="1">
      <alignment horizontal="center"/>
    </xf>
    <xf numFmtId="2" fontId="4" fillId="0" borderId="0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2" fillId="0" borderId="0" xfId="0" applyFont="1"/>
    <xf numFmtId="10" fontId="8" fillId="0" borderId="0" xfId="0" applyNumberFormat="1" applyFont="1" applyAlignment="1">
      <alignment wrapText="1"/>
    </xf>
    <xf numFmtId="0" fontId="9" fillId="0" borderId="0" xfId="0" applyFont="1" applyAlignment="1">
      <alignment horizontal="left" vertical="center" indent="1"/>
    </xf>
    <xf numFmtId="0" fontId="9" fillId="0" borderId="0" xfId="0" applyFont="1"/>
    <xf numFmtId="0" fontId="2" fillId="0" borderId="8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2" fontId="4" fillId="0" borderId="9" xfId="1" applyNumberFormat="1" applyFont="1" applyBorder="1" applyAlignment="1">
      <alignment horizontal="center"/>
    </xf>
    <xf numFmtId="0" fontId="2" fillId="0" borderId="14" xfId="0" applyFont="1" applyBorder="1" applyAlignment="1">
      <alignment horizontal="left" wrapText="1"/>
    </xf>
    <xf numFmtId="10" fontId="2" fillId="0" borderId="15" xfId="1" applyNumberFormat="1" applyFont="1" applyBorder="1" applyAlignment="1">
      <alignment horizontal="center"/>
    </xf>
    <xf numFmtId="10" fontId="2" fillId="0" borderId="9" xfId="1" applyNumberFormat="1" applyFont="1" applyBorder="1" applyAlignment="1">
      <alignment horizontal="center"/>
    </xf>
    <xf numFmtId="0" fontId="2" fillId="0" borderId="12" xfId="0" applyFont="1" applyBorder="1" applyAlignment="1">
      <alignment horizontal="left" wrapText="1"/>
    </xf>
    <xf numFmtId="10" fontId="2" fillId="0" borderId="13" xfId="1" applyNumberFormat="1" applyFont="1" applyBorder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164" fontId="2" fillId="0" borderId="11" xfId="1" applyNumberFormat="1" applyFont="1" applyBorder="1" applyAlignment="1">
      <alignment horizontal="center"/>
    </xf>
    <xf numFmtId="0" fontId="2" fillId="0" borderId="6" xfId="0" applyFont="1" applyBorder="1" applyAlignment="1">
      <alignment horizontal="left" wrapText="1"/>
    </xf>
    <xf numFmtId="164" fontId="2" fillId="0" borderId="7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24</xdr:row>
      <xdr:rowOff>9525</xdr:rowOff>
    </xdr:from>
    <xdr:to>
      <xdr:col>4</xdr:col>
      <xdr:colOff>495300</xdr:colOff>
      <xdr:row>34</xdr:row>
      <xdr:rowOff>123825</xdr:rowOff>
    </xdr:to>
    <xdr:sp macro="" textlink="">
      <xdr:nvSpPr>
        <xdr:cNvPr id="2" name="Pfeil nach link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124200" y="4714875"/>
          <a:ext cx="3152775" cy="1981200"/>
        </a:xfrm>
        <a:prstGeom prst="leftArrow">
          <a:avLst/>
        </a:prstGeom>
        <a:ln w="285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Die Zellen sind mit % formatiert, d.h.,</a:t>
          </a:r>
          <a:r>
            <a:rPr lang="de-DE" sz="1100" baseline="0"/>
            <a:t> dass </a:t>
          </a:r>
          <a:r>
            <a:rPr lang="de-DE" sz="1100" b="1" baseline="0"/>
            <a:t>nicht</a:t>
          </a:r>
          <a:r>
            <a:rPr lang="de-DE" sz="1100" baseline="0"/>
            <a:t> mit 100 multipliziert werden muss. Berechnungen fangen immer mit einem =Zeichen an. Beispielformel für die Eigenkapitalrentabilität: =B22/D3</a:t>
          </a:r>
          <a:endParaRPr lang="de-DE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om Fricke ( DRV Bund )" id="{73D21B7A-8901-447B-B1E1-AF0CFBD1C311}" userId="S::tom.fricke@drvbund.onmicrosoft.com::745ddd2b-c616-4091-b43c-3380c0c0d82f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3-02-17T08:49:50.50" personId="{73D21B7A-8901-447B-B1E1-AF0CFBD1C311}" id="{1D9E7978-247D-4536-A292-6141896353E5}">
    <text>Übersetzt den Text mittels der Registerkarte "Überprüfen" zurück in Deutsch</text>
  </threadedComment>
  <threadedComment ref="K2" dT="2023-02-17T08:51:16.35" personId="{73D21B7A-8901-447B-B1E1-AF0CFBD1C311}" id="{EC9B8959-E786-49CE-9F94-3D89FD1A56DB}">
    <text>Fügt die Übersetzung jeder einzelnen Zeile als Kommentar danebenstehend ein.</text>
  </threadedComment>
  <threadedComment ref="K3" dT="2023-02-17T08:54:18.15" personId="{73D21B7A-8901-447B-B1E1-AF0CFBD1C311}" id="{6DDBE97E-D59D-42FA-944A-B514FE26ACD6}">
    <text>Informiert euch über die Inhalte der Arbeitsmappenstatistik.</text>
  </threadedComment>
  <threadedComment ref="K4" dT="2023-02-17T08:56:48.04" personId="{73D21B7A-8901-447B-B1E1-AF0CFBD1C311}" id="{A38B18CD-F42D-451D-BFA4-EA1C30C858DB}">
    <text>Lasst euch eine Übersicht aller Änderungen im Überblick anzeigen.</text>
  </threadedComment>
  <threadedComment ref="K5" dT="2023-02-17T09:08:27.50" personId="{73D21B7A-8901-447B-B1E1-AF0CFBD1C311}" id="{BBB4920F-2348-40C9-AAB4-FA24B0A191AE}">
    <text>Erstellt ein Passwort zum Schutz des Blattes vor unbefugten Änderungen.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workbookViewId="0">
      <selection activeCell="K5" sqref="K5"/>
    </sheetView>
  </sheetViews>
  <sheetFormatPr baseColWidth="10" defaultRowHeight="15" x14ac:dyDescent="0.25"/>
  <cols>
    <col min="1" max="1" width="26.28515625" customWidth="1"/>
    <col min="2" max="2" width="19.42578125" customWidth="1"/>
    <col min="3" max="3" width="21.7109375" customWidth="1"/>
    <col min="4" max="4" width="19.28515625" customWidth="1"/>
    <col min="6" max="6" width="22.42578125" customWidth="1"/>
    <col min="7" max="7" width="18.7109375" customWidth="1"/>
    <col min="8" max="8" width="20.140625" customWidth="1"/>
    <col min="9" max="9" width="22.42578125" customWidth="1"/>
    <col min="11" max="11" width="12.7109375" bestFit="1" customWidth="1"/>
  </cols>
  <sheetData>
    <row r="1" spans="1:11" ht="15.75" thickBot="1" x14ac:dyDescent="0.3">
      <c r="A1" s="44" t="s">
        <v>1</v>
      </c>
      <c r="B1" s="45"/>
      <c r="C1" s="45"/>
      <c r="D1" s="46"/>
      <c r="F1" s="44" t="s">
        <v>31</v>
      </c>
      <c r="G1" s="45"/>
      <c r="H1" s="45"/>
      <c r="I1" s="46"/>
    </row>
    <row r="2" spans="1:11" ht="15.75" thickBot="1" x14ac:dyDescent="0.3">
      <c r="A2" s="47" t="s">
        <v>0</v>
      </c>
      <c r="B2" s="48"/>
      <c r="C2" s="47" t="s">
        <v>2</v>
      </c>
      <c r="D2" s="48"/>
      <c r="F2" s="47" t="s">
        <v>0</v>
      </c>
      <c r="G2" s="48"/>
      <c r="H2" s="47" t="s">
        <v>2</v>
      </c>
      <c r="I2" s="48"/>
    </row>
    <row r="3" spans="1:11" x14ac:dyDescent="0.25">
      <c r="A3" s="2" t="s">
        <v>3</v>
      </c>
      <c r="B3" s="9"/>
      <c r="C3" s="2" t="s">
        <v>4</v>
      </c>
      <c r="D3" s="13">
        <f>D13-D9-D7</f>
        <v>118500</v>
      </c>
      <c r="F3" s="2" t="s">
        <v>3</v>
      </c>
      <c r="G3" s="9"/>
      <c r="H3" s="2" t="s">
        <v>4</v>
      </c>
      <c r="I3" s="13">
        <v>138500</v>
      </c>
    </row>
    <row r="4" spans="1:11" x14ac:dyDescent="0.25">
      <c r="A4" s="4" t="s">
        <v>5</v>
      </c>
      <c r="B4" s="10"/>
      <c r="C4" s="4"/>
      <c r="D4" s="11"/>
      <c r="F4" s="4" t="s">
        <v>5</v>
      </c>
      <c r="G4" s="10"/>
      <c r="H4" s="4"/>
      <c r="I4" s="11"/>
      <c r="K4" s="1"/>
    </row>
    <row r="5" spans="1:11" x14ac:dyDescent="0.25">
      <c r="A5" s="4" t="s">
        <v>6</v>
      </c>
      <c r="B5" s="11">
        <v>82000</v>
      </c>
      <c r="C5" s="4" t="s">
        <v>13</v>
      </c>
      <c r="D5" s="14"/>
      <c r="F5" s="4" t="s">
        <v>6</v>
      </c>
      <c r="G5" s="11">
        <v>70000</v>
      </c>
      <c r="H5" s="4" t="s">
        <v>13</v>
      </c>
      <c r="I5" s="14"/>
    </row>
    <row r="6" spans="1:11" ht="14.45" customHeight="1" x14ac:dyDescent="0.25">
      <c r="A6" s="4" t="s">
        <v>8</v>
      </c>
      <c r="B6" s="11">
        <v>50000</v>
      </c>
      <c r="C6" s="42" t="s">
        <v>24</v>
      </c>
      <c r="D6" s="14"/>
      <c r="F6" s="4" t="s">
        <v>8</v>
      </c>
      <c r="G6" s="11">
        <v>40000</v>
      </c>
      <c r="H6" s="42" t="s">
        <v>24</v>
      </c>
      <c r="I6" s="14"/>
    </row>
    <row r="7" spans="1:11" x14ac:dyDescent="0.25">
      <c r="A7" s="4" t="s">
        <v>7</v>
      </c>
      <c r="B7" s="11">
        <v>70000</v>
      </c>
      <c r="C7" s="42"/>
      <c r="D7" s="18">
        <v>175000</v>
      </c>
      <c r="F7" s="4" t="s">
        <v>7</v>
      </c>
      <c r="G7" s="11">
        <v>60000</v>
      </c>
      <c r="H7" s="42"/>
      <c r="I7" s="18">
        <v>165000</v>
      </c>
      <c r="K7" s="1"/>
    </row>
    <row r="8" spans="1:11" ht="14.45" customHeight="1" x14ac:dyDescent="0.25">
      <c r="A8" s="4" t="s">
        <v>25</v>
      </c>
      <c r="B8" s="11"/>
      <c r="C8" s="42" t="s">
        <v>14</v>
      </c>
      <c r="D8" s="18"/>
      <c r="F8" s="4" t="s">
        <v>25</v>
      </c>
      <c r="G8" s="11"/>
      <c r="H8" s="42" t="s">
        <v>14</v>
      </c>
      <c r="I8" s="18"/>
      <c r="K8" s="1"/>
    </row>
    <row r="9" spans="1:11" x14ac:dyDescent="0.25">
      <c r="A9" s="4" t="s">
        <v>9</v>
      </c>
      <c r="B9" s="11">
        <v>150000</v>
      </c>
      <c r="C9" s="42"/>
      <c r="D9" s="19">
        <v>125000</v>
      </c>
      <c r="F9" s="4" t="s">
        <v>9</v>
      </c>
      <c r="G9" s="11">
        <v>208500</v>
      </c>
      <c r="H9" s="42"/>
      <c r="I9" s="19">
        <v>130000</v>
      </c>
      <c r="K9" s="11"/>
    </row>
    <row r="10" spans="1:11" x14ac:dyDescent="0.25">
      <c r="A10" s="4" t="s">
        <v>10</v>
      </c>
      <c r="B10" s="11">
        <v>25000</v>
      </c>
      <c r="C10" s="17"/>
      <c r="D10" s="18"/>
      <c r="F10" s="4" t="s">
        <v>10</v>
      </c>
      <c r="G10" s="11">
        <v>45000</v>
      </c>
      <c r="H10" s="17"/>
      <c r="I10" s="18"/>
    </row>
    <row r="11" spans="1:11" x14ac:dyDescent="0.25">
      <c r="A11" s="4" t="s">
        <v>11</v>
      </c>
      <c r="B11" s="11">
        <v>40000</v>
      </c>
      <c r="C11" s="42"/>
      <c r="D11" s="43"/>
      <c r="F11" s="4" t="s">
        <v>11</v>
      </c>
      <c r="G11" s="11">
        <v>8000</v>
      </c>
      <c r="H11" s="42"/>
      <c r="I11" s="43"/>
    </row>
    <row r="12" spans="1:11" ht="15.75" thickBot="1" x14ac:dyDescent="0.3">
      <c r="A12" s="4" t="s">
        <v>12</v>
      </c>
      <c r="B12" s="11">
        <v>1500</v>
      </c>
      <c r="C12" s="42"/>
      <c r="D12" s="43"/>
      <c r="F12" s="4" t="s">
        <v>12</v>
      </c>
      <c r="G12" s="11">
        <v>2000</v>
      </c>
      <c r="H12" s="42"/>
      <c r="I12" s="43"/>
      <c r="K12" s="1"/>
    </row>
    <row r="13" spans="1:11" ht="18" thickBot="1" x14ac:dyDescent="0.45">
      <c r="A13" s="16"/>
      <c r="B13" s="7">
        <f>SUM(B5:B12)</f>
        <v>418500</v>
      </c>
      <c r="C13" s="16"/>
      <c r="D13" s="7">
        <f>B13</f>
        <v>418500</v>
      </c>
      <c r="F13" s="16"/>
      <c r="G13" s="7">
        <f>SUM(G5:G12)</f>
        <v>433500</v>
      </c>
      <c r="H13" s="16"/>
      <c r="I13" s="7">
        <f>SUM(I3:I12)</f>
        <v>433500</v>
      </c>
      <c r="K13" s="1"/>
    </row>
    <row r="14" spans="1:11" ht="15.75" thickBot="1" x14ac:dyDescent="0.3"/>
    <row r="15" spans="1:11" ht="15.75" thickBot="1" x14ac:dyDescent="0.3">
      <c r="A15" s="44" t="s">
        <v>15</v>
      </c>
      <c r="B15" s="45"/>
      <c r="C15" s="45"/>
      <c r="D15" s="46"/>
      <c r="F15" s="44" t="s">
        <v>30</v>
      </c>
      <c r="G15" s="45"/>
      <c r="H15" s="45"/>
      <c r="I15" s="46"/>
    </row>
    <row r="16" spans="1:11" ht="15.75" thickBot="1" x14ac:dyDescent="0.3">
      <c r="A16" s="47" t="s">
        <v>16</v>
      </c>
      <c r="B16" s="48"/>
      <c r="C16" s="49" t="s">
        <v>17</v>
      </c>
      <c r="D16" s="48"/>
      <c r="F16" s="47" t="s">
        <v>16</v>
      </c>
      <c r="G16" s="48"/>
      <c r="H16" s="49" t="s">
        <v>17</v>
      </c>
      <c r="I16" s="48"/>
      <c r="K16" s="22"/>
    </row>
    <row r="17" spans="1:11" x14ac:dyDescent="0.25">
      <c r="A17" s="2" t="s">
        <v>18</v>
      </c>
      <c r="B17" s="13">
        <v>910000</v>
      </c>
      <c r="C17" s="2" t="s">
        <v>19</v>
      </c>
      <c r="D17" s="13">
        <v>1100000</v>
      </c>
      <c r="F17" s="2" t="s">
        <v>18</v>
      </c>
      <c r="G17" s="13">
        <v>1050000</v>
      </c>
      <c r="H17" s="2" t="s">
        <v>19</v>
      </c>
      <c r="I17" s="20">
        <v>1200000</v>
      </c>
    </row>
    <row r="18" spans="1:11" x14ac:dyDescent="0.25">
      <c r="A18" s="4" t="s">
        <v>26</v>
      </c>
      <c r="B18" s="11">
        <v>20000</v>
      </c>
      <c r="C18" s="42" t="s">
        <v>38</v>
      </c>
      <c r="D18" s="11">
        <v>25000</v>
      </c>
      <c r="F18" s="4" t="s">
        <v>26</v>
      </c>
      <c r="G18" s="11">
        <v>20000</v>
      </c>
      <c r="H18" s="42" t="s">
        <v>38</v>
      </c>
      <c r="I18" s="11">
        <v>30000</v>
      </c>
    </row>
    <row r="19" spans="1:11" x14ac:dyDescent="0.25">
      <c r="A19" s="4" t="s">
        <v>20</v>
      </c>
      <c r="B19" s="11">
        <v>65000</v>
      </c>
      <c r="C19" s="42"/>
      <c r="D19" s="14"/>
      <c r="F19" s="4" t="s">
        <v>20</v>
      </c>
      <c r="G19" s="11">
        <v>78000</v>
      </c>
      <c r="H19" s="42"/>
      <c r="I19" s="14"/>
    </row>
    <row r="20" spans="1:11" x14ac:dyDescent="0.25">
      <c r="A20" s="4" t="s">
        <v>21</v>
      </c>
      <c r="B20" s="11">
        <v>25000</v>
      </c>
      <c r="C20" s="6"/>
      <c r="D20" s="8"/>
      <c r="F20" s="4" t="s">
        <v>21</v>
      </c>
      <c r="G20" s="11">
        <v>32000</v>
      </c>
      <c r="H20" s="6"/>
      <c r="I20" s="8"/>
    </row>
    <row r="21" spans="1:11" x14ac:dyDescent="0.25">
      <c r="A21" s="4" t="s">
        <v>22</v>
      </c>
      <c r="B21" s="11">
        <v>30000</v>
      </c>
      <c r="C21" s="6"/>
      <c r="D21" s="8"/>
      <c r="F21" s="4" t="s">
        <v>22</v>
      </c>
      <c r="G21" s="11">
        <v>30000</v>
      </c>
      <c r="H21" s="6"/>
      <c r="I21" s="8"/>
    </row>
    <row r="22" spans="1:11" ht="15.75" thickBot="1" x14ac:dyDescent="0.3">
      <c r="A22" s="12" t="s">
        <v>23</v>
      </c>
      <c r="B22" s="15">
        <f>B23-B17-B18-B19-B20-B21</f>
        <v>75000</v>
      </c>
      <c r="C22" s="4"/>
      <c r="D22" s="3"/>
      <c r="F22" s="12" t="s">
        <v>23</v>
      </c>
      <c r="G22" s="15">
        <v>20000</v>
      </c>
      <c r="H22" s="4"/>
      <c r="I22" s="3"/>
      <c r="K22" s="1"/>
    </row>
    <row r="23" spans="1:11" ht="18" thickBot="1" x14ac:dyDescent="0.45">
      <c r="A23" s="5"/>
      <c r="B23" s="7">
        <f>D23</f>
        <v>1125000</v>
      </c>
      <c r="C23" s="5"/>
      <c r="D23" s="7">
        <f>SUM(D17:D22)</f>
        <v>1125000</v>
      </c>
      <c r="F23" s="5"/>
      <c r="G23" s="7">
        <f>I23</f>
        <v>1230000</v>
      </c>
      <c r="H23" s="5"/>
      <c r="I23" s="7">
        <f>SUM(I17:I22)</f>
        <v>1230000</v>
      </c>
      <c r="K23" s="1"/>
    </row>
    <row r="24" spans="1:11" ht="15.75" thickBot="1" x14ac:dyDescent="0.3">
      <c r="K24" s="1"/>
    </row>
    <row r="25" spans="1:11" ht="15.75" thickBot="1" x14ac:dyDescent="0.3">
      <c r="A25" s="44" t="s">
        <v>39</v>
      </c>
      <c r="B25" s="46"/>
      <c r="F25" s="44" t="s">
        <v>40</v>
      </c>
      <c r="G25" s="46"/>
      <c r="K25" s="1"/>
    </row>
    <row r="26" spans="1:11" ht="14.45" customHeight="1" x14ac:dyDescent="0.25">
      <c r="A26" s="38" t="s">
        <v>27</v>
      </c>
      <c r="B26" s="39">
        <f>B22/D3</f>
        <v>0.63291139240506333</v>
      </c>
      <c r="C26" s="24"/>
      <c r="D26" s="25"/>
      <c r="F26" s="35" t="s">
        <v>29</v>
      </c>
      <c r="G26" s="36">
        <f>G22/I3</f>
        <v>0.1444043321299639</v>
      </c>
      <c r="H26" s="23"/>
      <c r="I26" s="23"/>
    </row>
    <row r="27" spans="1:11" ht="15" customHeight="1" x14ac:dyDescent="0.25">
      <c r="A27" s="32"/>
      <c r="B27" s="37"/>
      <c r="C27" s="24"/>
      <c r="D27" s="25"/>
      <c r="F27" s="32"/>
      <c r="G27" s="37"/>
      <c r="H27" s="29"/>
      <c r="I27" s="23"/>
    </row>
    <row r="28" spans="1:11" ht="14.45" customHeight="1" x14ac:dyDescent="0.25">
      <c r="A28" s="32" t="s">
        <v>28</v>
      </c>
      <c r="B28" s="37">
        <f>(B22+B21)/(D3+D7+D9)</f>
        <v>0.25089605734767023</v>
      </c>
      <c r="C28" s="24"/>
      <c r="D28" s="25"/>
      <c r="F28" s="32" t="s">
        <v>32</v>
      </c>
      <c r="G28" s="37">
        <f>(G22+G21)/I13</f>
        <v>0.11534025374855825</v>
      </c>
      <c r="H28" s="29"/>
      <c r="I28" s="23"/>
    </row>
    <row r="29" spans="1:11" ht="15" customHeight="1" x14ac:dyDescent="0.25">
      <c r="A29" s="32"/>
      <c r="B29" s="37"/>
      <c r="C29" s="24"/>
      <c r="D29" s="25"/>
      <c r="F29" s="32"/>
      <c r="G29" s="37"/>
      <c r="H29" s="29"/>
      <c r="I29" s="23"/>
    </row>
    <row r="30" spans="1:11" ht="14.45" customHeight="1" x14ac:dyDescent="0.25">
      <c r="A30" s="32" t="s">
        <v>33</v>
      </c>
      <c r="B30" s="37">
        <f>B22/(D17+D18)</f>
        <v>6.6666666666666666E-2</v>
      </c>
      <c r="C30" s="24"/>
      <c r="D30" s="25"/>
      <c r="F30" s="32" t="s">
        <v>34</v>
      </c>
      <c r="G30" s="37">
        <f>G22/I23</f>
        <v>1.6260162601626018E-2</v>
      </c>
      <c r="H30" s="29"/>
      <c r="I30" s="23"/>
    </row>
    <row r="31" spans="1:11" ht="15" customHeight="1" x14ac:dyDescent="0.25">
      <c r="A31" s="32"/>
      <c r="B31" s="37"/>
      <c r="C31" s="24"/>
      <c r="D31" s="25"/>
      <c r="F31" s="32"/>
      <c r="G31" s="37"/>
      <c r="H31" s="29"/>
      <c r="I31" s="23"/>
    </row>
    <row r="32" spans="1:11" ht="14.45" customHeight="1" x14ac:dyDescent="0.25">
      <c r="A32" s="32" t="s">
        <v>35</v>
      </c>
      <c r="B32" s="50">
        <f>D23/(B23-B22)</f>
        <v>1.0714285714285714</v>
      </c>
      <c r="C32" s="24"/>
      <c r="D32" s="26"/>
      <c r="F32" s="32" t="s">
        <v>36</v>
      </c>
      <c r="G32" s="34">
        <f>I23/(G23-G22)</f>
        <v>1.0165289256198347</v>
      </c>
      <c r="H32" s="29"/>
      <c r="I32" s="23"/>
    </row>
    <row r="33" spans="1:9" ht="15" customHeight="1" x14ac:dyDescent="0.25">
      <c r="A33" s="32"/>
      <c r="B33" s="50"/>
      <c r="C33" s="24"/>
      <c r="D33" s="26"/>
      <c r="F33" s="32"/>
      <c r="G33" s="34"/>
      <c r="H33" s="29"/>
      <c r="I33" s="23"/>
    </row>
    <row r="34" spans="1:9" ht="14.45" customHeight="1" x14ac:dyDescent="0.25">
      <c r="A34" s="32" t="s">
        <v>37</v>
      </c>
      <c r="B34" s="40">
        <f>B22+B20</f>
        <v>100000</v>
      </c>
      <c r="C34" s="24"/>
      <c r="D34" s="27"/>
      <c r="F34" s="32" t="s">
        <v>47</v>
      </c>
      <c r="G34" s="40">
        <f>G22+G20</f>
        <v>52000</v>
      </c>
      <c r="H34" s="29"/>
      <c r="I34" s="23"/>
    </row>
    <row r="35" spans="1:9" ht="15" customHeight="1" thickBot="1" x14ac:dyDescent="0.3">
      <c r="A35" s="33"/>
      <c r="B35" s="41"/>
      <c r="C35" s="24"/>
      <c r="D35" s="27"/>
      <c r="F35" s="33"/>
      <c r="G35" s="41"/>
      <c r="H35" s="29"/>
      <c r="I35" s="23"/>
    </row>
    <row r="36" spans="1:9" x14ac:dyDescent="0.25">
      <c r="D36" s="21"/>
    </row>
    <row r="37" spans="1:9" x14ac:dyDescent="0.25">
      <c r="D37" s="21"/>
    </row>
    <row r="39" spans="1:9" ht="16.5" x14ac:dyDescent="0.25">
      <c r="A39" s="28" t="s">
        <v>41</v>
      </c>
      <c r="B39" s="30" t="s">
        <v>42</v>
      </c>
    </row>
    <row r="40" spans="1:9" ht="16.5" x14ac:dyDescent="0.25">
      <c r="B40" s="30" t="s">
        <v>43</v>
      </c>
    </row>
    <row r="41" spans="1:9" ht="16.5" x14ac:dyDescent="0.3">
      <c r="B41" s="31" t="s">
        <v>44</v>
      </c>
    </row>
    <row r="42" spans="1:9" ht="16.5" x14ac:dyDescent="0.25">
      <c r="B42" s="30" t="s">
        <v>45</v>
      </c>
    </row>
    <row r="43" spans="1:9" ht="16.5" x14ac:dyDescent="0.25">
      <c r="B43" s="30" t="s">
        <v>46</v>
      </c>
    </row>
    <row r="44" spans="1:9" ht="16.5" x14ac:dyDescent="0.25">
      <c r="B44" s="30"/>
    </row>
  </sheetData>
  <sheetProtection algorithmName="SHA-512" hashValue="FYKD2dJfCrwkRyotkpab/YLus8T1HqiialKEPSnlXwlqAY9FDFNsG2UCVJDno6SHClfYCYZt9G3XpbxQTiYNKQ==" saltValue="gVdXbJCLk6yprMVvVTsKEQ==" spinCount="100000" sheet="1" objects="1" scenarios="1" selectLockedCells="1" selectUnlockedCells="1"/>
  <protectedRanges>
    <protectedRange algorithmName="SHA-512" hashValue="KWmwNbhPQsjZsY/kaycSkohVWvWaXA6NSNDUEld7cWS8fOPTNG0wEEEiiZ4Ke6KW9V8P3W9gev5qE6f+VDVQHA==" saltValue="PjmefKAzGYadjyyYdT0FSw==" spinCount="100000" sqref="K1:K4" name="Kommentarspalte1"/>
  </protectedRanges>
  <mergeCells count="44">
    <mergeCell ref="H18:H19"/>
    <mergeCell ref="A30:A31"/>
    <mergeCell ref="B30:B31"/>
    <mergeCell ref="A32:A33"/>
    <mergeCell ref="B32:B33"/>
    <mergeCell ref="B28:B29"/>
    <mergeCell ref="C18:C19"/>
    <mergeCell ref="A25:B25"/>
    <mergeCell ref="F25:G25"/>
    <mergeCell ref="F28:F29"/>
    <mergeCell ref="G28:G29"/>
    <mergeCell ref="F30:F31"/>
    <mergeCell ref="G30:G31"/>
    <mergeCell ref="A15:D15"/>
    <mergeCell ref="A16:B16"/>
    <mergeCell ref="C16:D16"/>
    <mergeCell ref="C11:C12"/>
    <mergeCell ref="D11:D12"/>
    <mergeCell ref="C6:C7"/>
    <mergeCell ref="C8:C9"/>
    <mergeCell ref="F1:I1"/>
    <mergeCell ref="F2:G2"/>
    <mergeCell ref="H2:I2"/>
    <mergeCell ref="H6:H7"/>
    <mergeCell ref="H8:H9"/>
    <mergeCell ref="A1:D1"/>
    <mergeCell ref="A2:B2"/>
    <mergeCell ref="C2:D2"/>
    <mergeCell ref="H11:H12"/>
    <mergeCell ref="I11:I12"/>
    <mergeCell ref="F15:I15"/>
    <mergeCell ref="F16:G16"/>
    <mergeCell ref="H16:I16"/>
    <mergeCell ref="A34:A35"/>
    <mergeCell ref="F32:F33"/>
    <mergeCell ref="G32:G33"/>
    <mergeCell ref="F26:F27"/>
    <mergeCell ref="G26:G27"/>
    <mergeCell ref="A28:A29"/>
    <mergeCell ref="A26:A27"/>
    <mergeCell ref="B26:B27"/>
    <mergeCell ref="B34:B35"/>
    <mergeCell ref="F34:F35"/>
    <mergeCell ref="G34:G35"/>
  </mergeCells>
  <pageMargins left="0.7" right="0.7" top="0.78740157499999996" bottom="0.78740157499999996" header="0.3" footer="0.3"/>
  <pageSetup paperSize="9" orientation="portrait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778540B2080AC4699F6973A21A8B2C4" ma:contentTypeVersion="5" ma:contentTypeDescription="Ein neues Dokument erstellen." ma:contentTypeScope="" ma:versionID="a9889018e8d9234cfb6d7b8b36a6b884">
  <xsd:schema xmlns:xsd="http://www.w3.org/2001/XMLSchema" xmlns:xs="http://www.w3.org/2001/XMLSchema" xmlns:p="http://schemas.microsoft.com/office/2006/metadata/properties" xmlns:ns2="b4c98488-0836-4f03-bc77-3a992c274457" xmlns:ns3="2c7c7348-aa3c-42f1-afc7-c32df70e3738" targetNamespace="http://schemas.microsoft.com/office/2006/metadata/properties" ma:root="true" ma:fieldsID="5edded5e497d8b1bf53a02ba259df8ab" ns2:_="" ns3:_="">
    <xsd:import namespace="b4c98488-0836-4f03-bc77-3a992c274457"/>
    <xsd:import namespace="2c7c7348-aa3c-42f1-afc7-c32df70e37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98488-0836-4f03-bc77-3a992c2744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7c7348-aa3c-42f1-afc7-c32df70e373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c7c7348-aa3c-42f1-afc7-c32df70e3738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757590D-6C52-4A01-BD3F-76319B941F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3E60C6-C7B1-4583-A017-3DDD09B11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c98488-0836-4f03-bc77-3a992c274457"/>
    <ds:schemaRef ds:uri="2c7c7348-aa3c-42f1-afc7-c32df70e37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5090F2-E0F0-4354-BA6C-982AE970BE1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2c7c7348-aa3c-42f1-afc7-c32df70e3738"/>
    <ds:schemaRef ds:uri="b4c98488-0836-4f03-bc77-3a992c27445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Kennziffern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Tom Fricke ( DRV Bund )</cp:lastModifiedBy>
  <dcterms:created xsi:type="dcterms:W3CDTF">2019-05-30T09:11:09Z</dcterms:created>
  <dcterms:modified xsi:type="dcterms:W3CDTF">2023-02-17T09:08:45Z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0x0101006778540B2080AC4699F6973A21A8B2C4</vt:lpwstr>
  </property>
  <property fmtid="{D5CDD505-2E9C-101B-9397-08002B2CF9AE}" pid="3" name="ComplianceAssetId">
    <vt:lpwstr/>
  </property>
</Properties>
</file>