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fleet_age" sheetId="2" state="visible" r:id="rId3"/>
    <sheet name="nys" sheetId="3" state="visible" r:id="rId4"/>
    <sheet name="tfs" sheetId="4" state="visible" r:id="rId5"/>
    <sheet name="mileage" sheetId="5" state="visible" r:id="rId6"/>
    <sheet name="fuel" sheetId="6" state="visible" r:id="rId7"/>
    <sheet name="met" sheetId="7" state="visible" r:id="rId8"/>
  </sheets>
  <definedNames>
    <definedName function="false" hidden="true" localSheetId="1" name="_xlnm._FilterDatabase" vbProcedure="false">fleet_age!$A$1:$AA$31</definedName>
    <definedName function="false" hidden="true" localSheetId="0" name="_xlnm._FilterDatabase" vbProcedure="false">metadata!$A$1:$N$52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<sst xmlns="http://schemas.openxmlformats.org/spreadsheetml/2006/main" count="495" uniqueCount="117">
  <si>
    <t xml:space="preserve">family</t>
  </si>
  <si>
    <t xml:space="preserve">subfamily</t>
  </si>
  <si>
    <t xml:space="preserve">comp</t>
  </si>
  <si>
    <t xml:space="preserve">vehicles</t>
  </si>
  <si>
    <t xml:space="preserve">fuel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</si>
  <si>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</si>
  <si>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</si>
  <si>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</si>
  <si>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</si>
  <si>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</si>
  <si>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</si>
  <si>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</si>
  <si>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</si>
  <si>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km_trip</t>
  </si>
  <si>
    <t xml:space="preserve">PV</t>
  </si>
  <si>
    <t xml:space="preserve">PV_TAXI</t>
  </si>
  <si>
    <t xml:space="preserve">G</t>
  </si>
  <si>
    <t xml:space="preserve">Mini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</si>
  <si>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</si>
  <si>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</si>
  <si>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</si>
  <si>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</si>
  <si>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</si>
  <si>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</si>
  <si>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</si>
  <si>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</si>
  <si>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</si>
  <si>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Small</t>
  </si>
  <si>
    <t xml:space="preserve">PV_MEDIUM</t>
  </si>
  <si>
    <t xml:space="preserve">Medium</t>
  </si>
  <si>
    <t xml:space="preserve">PV_LARGE</t>
  </si>
  <si>
    <t xml:space="preserve">Large</t>
  </si>
  <si>
    <t xml:space="preserve">Bus</t>
  </si>
  <si>
    <t xml:space="preserve">BUS</t>
  </si>
  <si>
    <t xml:space="preserve">BUS_URBAN</t>
  </si>
  <si>
    <t xml:space="preserve">D HY D</t>
  </si>
  <si>
    <t xml:space="preserve">BUS_COACH</t>
  </si>
  <si>
    <t xml:space="preserve">TRUCKS</t>
  </si>
  <si>
    <t xml:space="preserve">TRUCKS_MINI</t>
  </si>
  <si>
    <t xml:space="preserve">Trucks</t>
  </si>
  <si>
    <t xml:space="preserve">TRUCKS_LIGHT</t>
  </si>
  <si>
    <t xml:space="preserve">Light</t>
  </si>
  <si>
    <t xml:space="preserve">TRUCKS_MEDIUM</t>
  </si>
  <si>
    <t xml:space="preserve">TRUCKS_HEAVY</t>
  </si>
  <si>
    <t xml:space="preserve">Heavy</t>
  </si>
  <si>
    <t xml:space="preserve">TRUCKS_LOWSPEED</t>
  </si>
  <si>
    <t xml:space="preserve">Low Speed</t>
  </si>
  <si>
    <t xml:space="preserve">MC</t>
  </si>
  <si>
    <t xml:space="preserve">MC_ORDINARY</t>
  </si>
  <si>
    <t xml:space="preserve">Motorcycles</t>
  </si>
  <si>
    <t xml:space="preserve">MC_LIGHT</t>
  </si>
  <si>
    <t xml:space="preserve">Moped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</si>
  <si>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</si>
  <si>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</si>
  <si>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</si>
  <si>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</si>
  <si>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</si>
  <si>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PV_3W_G</t>
  </si>
  <si>
    <t xml:space="preserve">PV_3W_ELEC</t>
  </si>
  <si>
    <t xml:space="preserve">PV_3W_CNG</t>
  </si>
  <si>
    <t xml:space="preserve">PV_3W_D</t>
  </si>
  <si>
    <t xml:space="preserve">PV_MINI_G</t>
  </si>
  <si>
    <t xml:space="preserve">PV_MINI_ELEC</t>
  </si>
  <si>
    <t xml:space="preserve">PV_MINI_CNG</t>
  </si>
  <si>
    <t xml:space="preserve">PV_MINI_HY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</si>
  <si>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</si>
  <si>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</si>
  <si>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</si>
  <si>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</si>
  <si>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</si>
  <si>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</si>
  <si>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</si>
  <si>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</si>
  <si>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</si>
  <si>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</si>
  <si>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</si>
  <si>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</si>
  <si>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</si>
  <si>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</si>
  <si>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</si>
  <si>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</si>
  <si>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</si>
  <si>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BUS_COACH_ELEC</t>
  </si>
  <si>
    <t xml:space="preserve">BUS_COACH_CNG</t>
  </si>
  <si>
    <t xml:space="preserve">BUS_COACH_HY</t>
  </si>
  <si>
    <t xml:space="preserve">TRUCKS_MINI_G</t>
  </si>
  <si>
    <t xml:space="preserve">TRUCKS_MINI_D</t>
  </si>
  <si>
    <t xml:space="preserve">TRUCKS_MINI_CNG</t>
  </si>
  <si>
    <t xml:space="preserve">TRUCKS_LIGHT_G</t>
  </si>
  <si>
    <t xml:space="preserve">TRUCKS_LIGHT_D</t>
  </si>
  <si>
    <t xml:space="preserve">TRUCKS_LIGHT_CNG</t>
  </si>
  <si>
    <t xml:space="preserve">TRUCKS_MEDIUM_G</t>
  </si>
  <si>
    <t xml:space="preserve">TRUCKS_MEDIUM_D</t>
  </si>
  <si>
    <t xml:space="preserve">TRUCKS_MEDIUM_CNG</t>
  </si>
  <si>
    <t xml:space="preserve">TRUCKS_HEAVY_G</t>
  </si>
  <si>
    <t xml:space="preserve">TRUCKS_HEAVY_D</t>
  </si>
  <si>
    <t xml:space="preserve">TRUCKS_HEAVY_CNG</t>
  </si>
  <si>
    <t xml:space="preserve">TRUCKS_LOWSPEED_G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</si>
  <si>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</si>
  <si>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</si>
  <si>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</si>
  <si>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</si>
  <si>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</si>
  <si>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</si>
  <si>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 Mini</t>
  </si>
  <si>
    <t xml:space="preserve">PV Small</t>
  </si>
  <si>
    <t xml:space="preserve">PV Medium</t>
  </si>
  <si>
    <t xml:space="preserve">PV Large</t>
  </si>
  <si>
    <t xml:space="preserve">Trucks Mini</t>
  </si>
  <si>
    <t xml:space="preserve">Trucks Light</t>
  </si>
  <si>
    <t xml:space="preserve">Trucks Medium</t>
  </si>
  <si>
    <t xml:space="preserve">Trucks Heavy</t>
  </si>
  <si>
    <t xml:space="preserve">Hour</t>
  </si>
  <si>
    <t xml:space="preserve">density_tm3</t>
  </si>
  <si>
    <t xml:space="preserve">consumption_lt</t>
  </si>
  <si>
    <t xml:space="preserve">Temperature</t>
  </si>
  <si>
    <t xml:space="preserve">Humidity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</si>
</sst>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1" sqref="A5:C5 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65"/>
    <col collapsed="false" customWidth="true" hidden="false" outlineLevel="0" max="2" min="2" style="0" width="21.36"/>
    <col collapsed="false" customWidth="true" hidden="false" outlineLevel="0" max="3" min="3" style="0" width="10.64"/>
    <col collapsed="false" customWidth="true" hidden="false" outlineLevel="0" max="4" min="4" style="0" width="26.92"/>
    <col collapsed="false" customWidth="true" hidden="false" outlineLevel="0" max="5" min="5" style="0" width="7.56"/>
    <col collapsed="false" customWidth="true" hidden="false" outlineLevel="0" max="6" min="6" style="0" width="13.82"/>
    <col collapsed="false" customWidth="true" hidden="false" outlineLevel="0" max="7" min="7" style="0" width="7.15"/>
    <col collapsed="false" customWidth="true" hidden="false" outlineLevel="0" max="8" min="8" style="0" width="11.72"/>
    <col collapsed="false" customWidth="true" hidden="false" outlineLevel="0" max="9" min="9" style="0" width="7.76"/>
    <col collapsed="false" customWidth="true" hidden="false" outlineLevel="0" max="10" min="10" style="0" width="14.21"/>
    <col collapsed="false" customWidth="true" hidden="false" outlineLevel="0" max="11" min="11" style="0" width="20.45"/>
    <col collapsed="false" customWidth="true" hidden="false" outlineLevel="0" max="12" min="12" style="0" width="20.56"/>
    <col collapsed="false" customWidth="true" hidden="false" outlineLevel="0" max="13" min="13" style="0" width="9.35"/>
    <col collapsed="false" customWidth="true" hidden="false" outlineLevel="0" max="14" min="14" style="0" width="11.0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3" t="n">
        <f aca="false">SUM(fleet_age!$B$2:$E$31)/SUM(fleet_age!$B$2:$AZ$31)</f>
        <v>0.00291591339497952</v>
      </c>
      <c r="D2" s="4" t="str">
        <f aca="false">_xlfn.CONCAT(B2,"_",E2)</f>
        <v>PV_TAXI_G</v>
      </c>
      <c r="E2" s="0" t="s">
        <v>16</v>
      </c>
      <c r="F2" s="0" t="n">
        <v>0.7</v>
      </c>
      <c r="G2" s="0" t="s">
        <v>14</v>
      </c>
      <c r="H2" s="0" t="s">
        <v>17</v>
      </c>
      <c r="I2" s="0" t="s">
        <v>16</v>
      </c>
      <c r="J2" s="5" t="str">
        <f aca="false">IF(G2="PV", "gompertz", "double_logistic")</f>
        <v>gompertz</v>
      </c>
      <c r="K2" s="0" t="n">
        <f aca="false">IF(J2="gompertz", 1.798, 0.1)</f>
        <v>1.798</v>
      </c>
      <c r="L2" s="0" t="n">
        <f aca="false">IF(J2="gompertz", -0.137, 17)</f>
        <v>-0.137</v>
      </c>
      <c r="M2" s="0" t="n">
        <f aca="false">IF(E2="D", 50, 10)</f>
        <v>10</v>
      </c>
    </row>
    <row r="3" customFormat="false" ht="12.8" hidden="true" customHeight="false" outlineLevel="0" collapsed="false">
      <c r="A3" s="0" t="s">
        <v>14</v>
      </c>
      <c r="B3" s="0" t="s">
        <v>15</v>
      </c>
      <c r="C3" s="3"/>
      <c r="D3" s="4" t="str">
        <f aca="false">_xlfn.CONCAT(B3,"_",E3)</f>
        <v>PV_TAXI_ELEC</v>
      </c>
      <c r="E3" s="0" t="s">
        <v>18</v>
      </c>
      <c r="F3" s="0" t="n">
        <v>0.05</v>
      </c>
      <c r="G3" s="0" t="s">
        <v>14</v>
      </c>
      <c r="H3" s="0" t="s">
        <v>17</v>
      </c>
      <c r="I3" s="0" t="s">
        <v>18</v>
      </c>
      <c r="J3" s="5" t="str">
        <f aca="false">IF(G3="PV", "gompertz", "double_logistic")</f>
        <v>gompertz</v>
      </c>
      <c r="K3" s="0" t="n">
        <f aca="false">IF(J3="gompertz", 1.798, 0.1)</f>
        <v>1.798</v>
      </c>
      <c r="L3" s="0" t="n">
        <f aca="false">IF(J3="gompertz", -0.137, 17)</f>
        <v>-0.137</v>
      </c>
      <c r="M3" s="0" t="n">
        <f aca="false">IF(E3="D", 50, 10)</f>
        <v>10</v>
      </c>
    </row>
    <row r="4" customFormat="false" ht="12.8" hidden="true" customHeight="false" outlineLevel="0" collapsed="false">
      <c r="A4" s="0" t="s">
        <v>14</v>
      </c>
      <c r="B4" s="0" t="s">
        <v>15</v>
      </c>
      <c r="C4" s="3"/>
      <c r="D4" s="4" t="str">
        <f aca="false">_xlfn.CONCAT(B4,"_",E4)</f>
        <v>PV_TAXI_CNG</v>
      </c>
      <c r="E4" s="0" t="s">
        <v>19</v>
      </c>
      <c r="F4" s="0" t="n">
        <v>0.1</v>
      </c>
      <c r="G4" s="0" t="s">
        <v>14</v>
      </c>
      <c r="H4" s="0" t="s">
        <v>17</v>
      </c>
      <c r="I4" s="0" t="s">
        <v>19</v>
      </c>
      <c r="J4" s="5" t="str">
        <f aca="false">IF(G4="PV", "gompertz", "double_logistic")</f>
        <v>gompertz</v>
      </c>
      <c r="K4" s="0" t="n">
        <f aca="false">IF(J4="gompertz", 1.798, 0.1)</f>
        <v>1.798</v>
      </c>
      <c r="L4" s="0" t="n">
        <f aca="false">IF(J4="gompertz", -0.137, 17)</f>
        <v>-0.137</v>
      </c>
      <c r="M4" s="0" t="n">
        <f aca="false">IF(E4="D", 50, 10)</f>
        <v>10</v>
      </c>
    </row>
    <row r="5" customFormat="false" ht="12.8" hidden="true" customHeight="false" outlineLevel="0" collapsed="false">
      <c r="A5" s="0" t="s">
        <v>14</v>
      </c>
      <c r="B5" s="0" t="s">
        <v>15</v>
      </c>
      <c r="C5" s="3"/>
      <c r="D5" s="4" t="str">
        <f aca="false">_xlfn.CONCAT(B5,"_",E5)</f>
        <v>PV_TAXI_HY</v>
      </c>
      <c r="E5" s="0" t="s">
        <v>20</v>
      </c>
      <c r="F5" s="0" t="n">
        <f aca="false">1-SUM(F2:F4)</f>
        <v>0.15</v>
      </c>
      <c r="G5" s="0" t="s">
        <v>14</v>
      </c>
      <c r="H5" s="0" t="s">
        <v>17</v>
      </c>
      <c r="I5" s="0" t="s">
        <v>21</v>
      </c>
      <c r="J5" s="5" t="str">
        <f aca="false">IF(G5="PV", "gompertz", "double_logistic")</f>
        <v>gompertz</v>
      </c>
      <c r="K5" s="0" t="n">
        <f aca="false">IF(J5="gompertz", 1.798, 0.1)</f>
        <v>1.798</v>
      </c>
      <c r="L5" s="0" t="n">
        <f aca="false">IF(J5="gompertz", -0.137, 17)</f>
        <v>-0.137</v>
      </c>
      <c r="M5" s="0" t="n">
        <f aca="false">IF(E5="D", 50, 10)</f>
        <v>10</v>
      </c>
    </row>
    <row r="6" customFormat="false" ht="12.8" hidden="false" customHeight="false" outlineLevel="0" collapsed="false">
      <c r="A6" s="0" t="s">
        <v>14</v>
      </c>
      <c r="B6" s="0" t="s">
        <v>22</v>
      </c>
      <c r="C6" s="3" t="n">
        <f aca="false">SUM(fleet_age!$F$2:$I$31)/SUM(fleet_age!$B$2:$AZ$31)</f>
        <v>0.00145795669748976</v>
      </c>
      <c r="D6" s="4" t="str">
        <f aca="false">_xlfn.CONCAT(B6,"_",E6)</f>
        <v>PV_3W_G</v>
      </c>
      <c r="E6" s="0" t="s">
        <v>16</v>
      </c>
      <c r="F6" s="0" t="n">
        <v>0.15</v>
      </c>
      <c r="G6" s="0" t="s">
        <v>14</v>
      </c>
      <c r="H6" s="0" t="s">
        <v>17</v>
      </c>
      <c r="I6" s="0" t="s">
        <v>16</v>
      </c>
      <c r="J6" s="5" t="str">
        <f aca="false">IF(G6="PV", "gompertz", "double_logistic")</f>
        <v>gompertz</v>
      </c>
      <c r="K6" s="0" t="n">
        <f aca="false">IF(J6="gompertz", 1.798, 0.1)</f>
        <v>1.798</v>
      </c>
      <c r="L6" s="0" t="n">
        <f aca="false">IF(J6="gompertz", -0.137, 17)</f>
        <v>-0.137</v>
      </c>
      <c r="M6" s="0" t="n">
        <f aca="false">IF(E6="D", 50, 10)</f>
        <v>10</v>
      </c>
    </row>
    <row r="7" customFormat="false" ht="12.8" hidden="true" customHeight="false" outlineLevel="0" collapsed="false">
      <c r="A7" s="0" t="s">
        <v>14</v>
      </c>
      <c r="B7" s="0" t="s">
        <v>22</v>
      </c>
      <c r="C7" s="3"/>
      <c r="D7" s="4" t="str">
        <f aca="false">_xlfn.CONCAT(B7,"_",E7)</f>
        <v>PV_3W_ELEC</v>
      </c>
      <c r="E7" s="0" t="s">
        <v>18</v>
      </c>
      <c r="F7" s="0" t="n">
        <v>0.05</v>
      </c>
      <c r="G7" s="0" t="s">
        <v>14</v>
      </c>
      <c r="H7" s="0" t="s">
        <v>17</v>
      </c>
      <c r="I7" s="0" t="s">
        <v>18</v>
      </c>
      <c r="J7" s="5" t="str">
        <f aca="false">IF(G7="PV", "gompertz", "double_logistic")</f>
        <v>gompertz</v>
      </c>
      <c r="K7" s="0" t="n">
        <f aca="false">IF(J7="gompertz", 1.798, 0.1)</f>
        <v>1.798</v>
      </c>
      <c r="L7" s="0" t="n">
        <f aca="false">IF(J7="gompertz", -0.137, 17)</f>
        <v>-0.137</v>
      </c>
      <c r="M7" s="0" t="n">
        <f aca="false">IF(E7="D", 50, 10)</f>
        <v>10</v>
      </c>
    </row>
    <row r="8" customFormat="false" ht="12.8" hidden="true" customHeight="false" outlineLevel="0" collapsed="false">
      <c r="A8" s="0" t="s">
        <v>14</v>
      </c>
      <c r="B8" s="0" t="s">
        <v>22</v>
      </c>
      <c r="C8" s="3"/>
      <c r="D8" s="4" t="str">
        <f aca="false">_xlfn.CONCAT(B8,"_",E8)</f>
        <v>PV_3W_CNG</v>
      </c>
      <c r="E8" s="0" t="s">
        <v>19</v>
      </c>
      <c r="F8" s="0" t="n">
        <v>0.1</v>
      </c>
      <c r="G8" s="0" t="s">
        <v>14</v>
      </c>
      <c r="H8" s="0" t="s">
        <v>17</v>
      </c>
      <c r="I8" s="0" t="s">
        <v>19</v>
      </c>
      <c r="J8" s="5" t="str">
        <f aca="false">IF(G8="PV", "gompertz", "double_logistic")</f>
        <v>gompertz</v>
      </c>
      <c r="K8" s="0" t="n">
        <f aca="false">IF(J8="gompertz", 1.798, 0.1)</f>
        <v>1.798</v>
      </c>
      <c r="L8" s="0" t="n">
        <f aca="false">IF(J8="gompertz", -0.137, 17)</f>
        <v>-0.137</v>
      </c>
      <c r="M8" s="0" t="n">
        <f aca="false">IF(E8="D", 50, 10)</f>
        <v>10</v>
      </c>
    </row>
    <row r="9" customFormat="false" ht="12.8" hidden="true" customHeight="false" outlineLevel="0" collapsed="false">
      <c r="A9" s="0" t="s">
        <v>14</v>
      </c>
      <c r="B9" s="0" t="s">
        <v>22</v>
      </c>
      <c r="C9" s="3"/>
      <c r="D9" s="4" t="str">
        <f aca="false">_xlfn.CONCAT(B9,"_",E9)</f>
        <v>PV_3W_D</v>
      </c>
      <c r="E9" s="0" t="s">
        <v>23</v>
      </c>
      <c r="F9" s="0" t="n">
        <f aca="false">1-SUM(F6:F8)</f>
        <v>0.7</v>
      </c>
      <c r="G9" s="0" t="s">
        <v>14</v>
      </c>
      <c r="H9" s="0" t="s">
        <v>24</v>
      </c>
      <c r="I9" s="0" t="s">
        <v>23</v>
      </c>
      <c r="J9" s="5" t="str">
        <f aca="false">IF(G9="PV", "gompertz", "double_logistic")</f>
        <v>gompertz</v>
      </c>
      <c r="K9" s="0" t="n">
        <f aca="false">IF(J9="gompertz", 1.798, 0.1)</f>
        <v>1.798</v>
      </c>
      <c r="L9" s="0" t="n">
        <f aca="false">IF(J9="gompertz", -0.137, 17)</f>
        <v>-0.137</v>
      </c>
      <c r="M9" s="0" t="n">
        <f aca="false">IF(E9="D", 50, 10)</f>
        <v>50</v>
      </c>
    </row>
    <row r="10" customFormat="false" ht="12.8" hidden="false" customHeight="false" outlineLevel="0" collapsed="false">
      <c r="A10" s="0" t="s">
        <v>14</v>
      </c>
      <c r="B10" s="0" t="s">
        <v>25</v>
      </c>
      <c r="C10" s="3" t="n">
        <f aca="false">SUM(fleet_age!$J$2:$M$31)/SUM(fleet_age!$B$2:$AZ$31)</f>
        <v>0.0291591339497952</v>
      </c>
      <c r="D10" s="4" t="str">
        <f aca="false">_xlfn.CONCAT(B10,"_",E10)</f>
        <v>PV_MINI_G</v>
      </c>
      <c r="E10" s="0" t="s">
        <v>16</v>
      </c>
      <c r="F10" s="0" t="n">
        <v>0.7</v>
      </c>
      <c r="G10" s="0" t="s">
        <v>14</v>
      </c>
      <c r="H10" s="0" t="s">
        <v>17</v>
      </c>
      <c r="I10" s="0" t="s">
        <v>16</v>
      </c>
      <c r="J10" s="5" t="str">
        <f aca="false">IF(G10="PV", "gompertz", "double_logistic")</f>
        <v>gompertz</v>
      </c>
      <c r="K10" s="0" t="n">
        <f aca="false">IF(J10="gompertz", 1.798, 0.1)</f>
        <v>1.798</v>
      </c>
      <c r="L10" s="0" t="n">
        <f aca="false">IF(J10="gompertz", -0.137, 17)</f>
        <v>-0.137</v>
      </c>
      <c r="M10" s="0" t="n">
        <f aca="false">IF(E10="D", 50, 10)</f>
        <v>10</v>
      </c>
    </row>
    <row r="11" customFormat="false" ht="12.8" hidden="true" customHeight="false" outlineLevel="0" collapsed="false">
      <c r="A11" s="0" t="s">
        <v>14</v>
      </c>
      <c r="B11" s="0" t="s">
        <v>25</v>
      </c>
      <c r="C11" s="3"/>
      <c r="D11" s="4" t="str">
        <f aca="false">_xlfn.CONCAT(B11,"_",E11)</f>
        <v>PV_MINI_ELEC</v>
      </c>
      <c r="E11" s="0" t="s">
        <v>18</v>
      </c>
      <c r="F11" s="0" t="n">
        <v>0.05</v>
      </c>
      <c r="G11" s="0" t="s">
        <v>14</v>
      </c>
      <c r="H11" s="0" t="s">
        <v>17</v>
      </c>
      <c r="I11" s="0" t="s">
        <v>18</v>
      </c>
      <c r="J11" s="5" t="str">
        <f aca="false">IF(G11="PV", "gompertz", "double_logistic")</f>
        <v>gompertz</v>
      </c>
      <c r="K11" s="0" t="n">
        <f aca="false">IF(J11="gompertz", 1.798, 0.1)</f>
        <v>1.798</v>
      </c>
      <c r="L11" s="0" t="n">
        <f aca="false">IF(J11="gompertz", -0.137, 17)</f>
        <v>-0.137</v>
      </c>
      <c r="M11" s="0" t="n">
        <f aca="false">IF(E11="D", 50, 10)</f>
        <v>10</v>
      </c>
    </row>
    <row r="12" customFormat="false" ht="12.8" hidden="true" customHeight="false" outlineLevel="0" collapsed="false">
      <c r="A12" s="0" t="s">
        <v>14</v>
      </c>
      <c r="B12" s="0" t="s">
        <v>25</v>
      </c>
      <c r="C12" s="3"/>
      <c r="D12" s="4" t="str">
        <f aca="false">_xlfn.CONCAT(B12,"_",E12)</f>
        <v>PV_MINI_CNG</v>
      </c>
      <c r="E12" s="0" t="s">
        <v>19</v>
      </c>
      <c r="F12" s="0" t="n">
        <v>0.1</v>
      </c>
      <c r="G12" s="0" t="s">
        <v>14</v>
      </c>
      <c r="H12" s="0" t="s">
        <v>17</v>
      </c>
      <c r="I12" s="0" t="s">
        <v>19</v>
      </c>
      <c r="J12" s="5" t="str">
        <f aca="false">IF(G12="PV", "gompertz", "double_logistic")</f>
        <v>gompertz</v>
      </c>
      <c r="K12" s="0" t="n">
        <f aca="false">IF(J12="gompertz", 1.798, 0.1)</f>
        <v>1.798</v>
      </c>
      <c r="L12" s="0" t="n">
        <f aca="false">IF(J12="gompertz", -0.137, 17)</f>
        <v>-0.137</v>
      </c>
      <c r="M12" s="0" t="n">
        <f aca="false">IF(E12="D", 50, 10)</f>
        <v>10</v>
      </c>
    </row>
    <row r="13" customFormat="false" ht="12.8" hidden="true" customHeight="false" outlineLevel="0" collapsed="false">
      <c r="A13" s="0" t="s">
        <v>14</v>
      </c>
      <c r="B13" s="0" t="s">
        <v>25</v>
      </c>
      <c r="C13" s="3"/>
      <c r="D13" s="4" t="str">
        <f aca="false">_xlfn.CONCAT(B13,"_",E13)</f>
        <v>PV_MINI_HY</v>
      </c>
      <c r="E13" s="0" t="s">
        <v>20</v>
      </c>
      <c r="F13" s="0" t="n">
        <f aca="false">1-SUM(F10:F12)</f>
        <v>0.15</v>
      </c>
      <c r="G13" s="0" t="s">
        <v>14</v>
      </c>
      <c r="H13" s="0" t="s">
        <v>17</v>
      </c>
      <c r="I13" s="0" t="s">
        <v>21</v>
      </c>
      <c r="J13" s="5" t="str">
        <f aca="false">IF(G13="PV", "gompertz", "double_logistic")</f>
        <v>gompertz</v>
      </c>
      <c r="K13" s="0" t="n">
        <f aca="false">IF(J13="gompertz", 1.798, 0.1)</f>
        <v>1.798</v>
      </c>
      <c r="L13" s="0" t="n">
        <f aca="false">IF(J13="gompertz", -0.137, 17)</f>
        <v>-0.137</v>
      </c>
      <c r="M13" s="0" t="n">
        <f aca="false">IF(E13="D", 50, 10)</f>
        <v>10</v>
      </c>
    </row>
    <row r="14" customFormat="false" ht="12.8" hidden="false" customHeight="false" outlineLevel="0" collapsed="false">
      <c r="A14" s="0" t="s">
        <v>14</v>
      </c>
      <c r="B14" s="0" t="s">
        <v>26</v>
      </c>
      <c r="C14" s="3" t="n">
        <f aca="false">SUM(fleet_age!$N$2:$Q$31)/SUM(fleet_age!$B$2:$AZ$31)</f>
        <v>0.783959143470265</v>
      </c>
      <c r="D14" s="4" t="str">
        <f aca="false">_xlfn.CONCAT(B14,"_",E14)</f>
        <v>PV_SMALL_G</v>
      </c>
      <c r="E14" s="0" t="s">
        <v>16</v>
      </c>
      <c r="F14" s="0" t="n">
        <v>0.7</v>
      </c>
      <c r="G14" s="0" t="s">
        <v>14</v>
      </c>
      <c r="H14" s="0" t="s">
        <v>27</v>
      </c>
      <c r="I14" s="0" t="s">
        <v>16</v>
      </c>
      <c r="J14" s="5" t="str">
        <f aca="false">IF(G14="PV", "gompertz", "double_logistic")</f>
        <v>gompertz</v>
      </c>
      <c r="K14" s="0" t="n">
        <f aca="false">IF(J14="gompertz", 1.798, 0.1)</f>
        <v>1.798</v>
      </c>
      <c r="L14" s="0" t="n">
        <f aca="false">IF(J14="gompertz", -0.137, 17)</f>
        <v>-0.137</v>
      </c>
      <c r="M14" s="0" t="n">
        <f aca="false">IF(E14="D", 50, 10)</f>
        <v>10</v>
      </c>
    </row>
    <row r="15" customFormat="false" ht="12.8" hidden="true" customHeight="false" outlineLevel="0" collapsed="false">
      <c r="A15" s="0" t="s">
        <v>14</v>
      </c>
      <c r="B15" s="0" t="s">
        <v>26</v>
      </c>
      <c r="C15" s="3"/>
      <c r="D15" s="4" t="str">
        <f aca="false">_xlfn.CONCAT(B15,"_",E15)</f>
        <v>PV_SMALL_ELEC</v>
      </c>
      <c r="E15" s="0" t="s">
        <v>18</v>
      </c>
      <c r="F15" s="0" t="n">
        <v>0.05</v>
      </c>
      <c r="G15" s="0" t="s">
        <v>14</v>
      </c>
      <c r="H15" s="0" t="s">
        <v>27</v>
      </c>
      <c r="I15" s="0" t="s">
        <v>18</v>
      </c>
      <c r="J15" s="5" t="str">
        <f aca="false">IF(G15="PV", "gompertz", "double_logistic")</f>
        <v>gompertz</v>
      </c>
      <c r="K15" s="0" t="n">
        <f aca="false">IF(J15="gompertz", 1.798, 0.1)</f>
        <v>1.798</v>
      </c>
      <c r="L15" s="0" t="n">
        <f aca="false">IF(J15="gompertz", -0.137, 17)</f>
        <v>-0.137</v>
      </c>
      <c r="M15" s="0" t="n">
        <f aca="false">IF(E15="D", 50, 10)</f>
        <v>10</v>
      </c>
    </row>
    <row r="16" customFormat="false" ht="12.8" hidden="true" customHeight="false" outlineLevel="0" collapsed="false">
      <c r="A16" s="0" t="s">
        <v>14</v>
      </c>
      <c r="B16" s="0" t="s">
        <v>26</v>
      </c>
      <c r="C16" s="3"/>
      <c r="D16" s="4" t="str">
        <f aca="false">_xlfn.CONCAT(B16,"_",E16)</f>
        <v>PV_SMALL_CNG</v>
      </c>
      <c r="E16" s="0" t="s">
        <v>19</v>
      </c>
      <c r="F16" s="0" t="n">
        <v>0.1</v>
      </c>
      <c r="G16" s="0" t="s">
        <v>14</v>
      </c>
      <c r="H16" s="0" t="s">
        <v>17</v>
      </c>
      <c r="I16" s="0" t="s">
        <v>19</v>
      </c>
      <c r="J16" s="5" t="str">
        <f aca="false">IF(G16="PV", "gompertz", "double_logistic")</f>
        <v>gompertz</v>
      </c>
      <c r="K16" s="0" t="n">
        <f aca="false">IF(J16="gompertz", 1.798, 0.1)</f>
        <v>1.798</v>
      </c>
      <c r="L16" s="0" t="n">
        <f aca="false">IF(J16="gompertz", -0.137, 17)</f>
        <v>-0.137</v>
      </c>
      <c r="M16" s="0" t="n">
        <f aca="false">IF(E16="D", 50, 10)</f>
        <v>10</v>
      </c>
    </row>
    <row r="17" customFormat="false" ht="12.8" hidden="true" customHeight="false" outlineLevel="0" collapsed="false">
      <c r="A17" s="0" t="s">
        <v>14</v>
      </c>
      <c r="B17" s="0" t="s">
        <v>26</v>
      </c>
      <c r="C17" s="3"/>
      <c r="D17" s="4" t="str">
        <f aca="false">_xlfn.CONCAT(B17,"_",E17)</f>
        <v>PV_SMALL_HY</v>
      </c>
      <c r="E17" s="0" t="s">
        <v>20</v>
      </c>
      <c r="F17" s="0" t="n">
        <f aca="false">1-SUM(F14:F16)</f>
        <v>0.15</v>
      </c>
      <c r="G17" s="0" t="s">
        <v>14</v>
      </c>
      <c r="H17" s="0" t="s">
        <v>17</v>
      </c>
      <c r="I17" s="0" t="s">
        <v>21</v>
      </c>
      <c r="J17" s="5" t="str">
        <f aca="false">IF(G17="PV", "gompertz", "double_logistic")</f>
        <v>gompertz</v>
      </c>
      <c r="K17" s="0" t="n">
        <f aca="false">IF(J17="gompertz", 1.798, 0.1)</f>
        <v>1.798</v>
      </c>
      <c r="L17" s="0" t="n">
        <f aca="false">IF(J17="gompertz", -0.137, 17)</f>
        <v>-0.137</v>
      </c>
      <c r="M17" s="0" t="n">
        <f aca="false">IF(E17="D", 50, 10)</f>
        <v>10</v>
      </c>
    </row>
    <row r="18" customFormat="false" ht="12.8" hidden="false" customHeight="false" outlineLevel="0" collapsed="false">
      <c r="A18" s="0" t="s">
        <v>14</v>
      </c>
      <c r="B18" s="0" t="s">
        <v>28</v>
      </c>
      <c r="C18" s="3" t="n">
        <f aca="false">SUM(fleet_age!$R$2:$U$31)/SUM(fleet_age!$B$2:$AZ$31)</f>
        <v>0.0270321438234108</v>
      </c>
      <c r="D18" s="4" t="str">
        <f aca="false">_xlfn.CONCAT(B18,"_",E18)</f>
        <v>PV_MEDIUM_G</v>
      </c>
      <c r="E18" s="0" t="s">
        <v>16</v>
      </c>
      <c r="F18" s="0" t="n">
        <v>0.7</v>
      </c>
      <c r="G18" s="0" t="s">
        <v>14</v>
      </c>
      <c r="H18" s="0" t="s">
        <v>29</v>
      </c>
      <c r="I18" s="0" t="s">
        <v>16</v>
      </c>
      <c r="J18" s="5" t="str">
        <f aca="false">IF(G18="PV", "gompertz", "double_logistic")</f>
        <v>gompertz</v>
      </c>
      <c r="K18" s="0" t="n">
        <f aca="false">IF(J18="gompertz", 1.798, 0.1)</f>
        <v>1.798</v>
      </c>
      <c r="L18" s="0" t="n">
        <f aca="false">IF(J18="gompertz", -0.137, 17)</f>
        <v>-0.137</v>
      </c>
      <c r="M18" s="0" t="n">
        <f aca="false">IF(E18="D", 50, 10)</f>
        <v>10</v>
      </c>
    </row>
    <row r="19" customFormat="false" ht="12.8" hidden="true" customHeight="false" outlineLevel="0" collapsed="false">
      <c r="A19" s="0" t="s">
        <v>14</v>
      </c>
      <c r="B19" s="0" t="s">
        <v>28</v>
      </c>
      <c r="C19" s="3"/>
      <c r="D19" s="4" t="str">
        <f aca="false">_xlfn.CONCAT(B19,"_",E19)</f>
        <v>PV_MEDIUM_ELEC</v>
      </c>
      <c r="E19" s="0" t="s">
        <v>18</v>
      </c>
      <c r="F19" s="0" t="n">
        <v>0.05</v>
      </c>
      <c r="G19" s="0" t="s">
        <v>14</v>
      </c>
      <c r="H19" s="0" t="s">
        <v>29</v>
      </c>
      <c r="I19" s="0" t="s">
        <v>18</v>
      </c>
      <c r="J19" s="5" t="str">
        <f aca="false">IF(G19="PV", "gompertz", "double_logistic")</f>
        <v>gompertz</v>
      </c>
      <c r="K19" s="0" t="n">
        <f aca="false">IF(J19="gompertz", 1.798, 0.1)</f>
        <v>1.798</v>
      </c>
      <c r="L19" s="0" t="n">
        <f aca="false">IF(J19="gompertz", -0.137, 17)</f>
        <v>-0.137</v>
      </c>
      <c r="M19" s="0" t="n">
        <f aca="false">IF(E19="D", 50, 10)</f>
        <v>10</v>
      </c>
    </row>
    <row r="20" customFormat="false" ht="12.8" hidden="true" customHeight="false" outlineLevel="0" collapsed="false">
      <c r="A20" s="0" t="s">
        <v>14</v>
      </c>
      <c r="B20" s="0" t="s">
        <v>28</v>
      </c>
      <c r="C20" s="3"/>
      <c r="D20" s="4" t="str">
        <f aca="false">_xlfn.CONCAT(B20,"_",E20)</f>
        <v>PV_MEDIUM_CNG</v>
      </c>
      <c r="E20" s="0" t="s">
        <v>19</v>
      </c>
      <c r="F20" s="0" t="n">
        <v>0.1</v>
      </c>
      <c r="G20" s="0" t="s">
        <v>14</v>
      </c>
      <c r="H20" s="0" t="s">
        <v>17</v>
      </c>
      <c r="I20" s="0" t="s">
        <v>19</v>
      </c>
      <c r="J20" s="5" t="str">
        <f aca="false">IF(G20="PV", "gompertz", "double_logistic")</f>
        <v>gompertz</v>
      </c>
      <c r="K20" s="0" t="n">
        <f aca="false">IF(J20="gompertz", 1.798, 0.1)</f>
        <v>1.798</v>
      </c>
      <c r="L20" s="0" t="n">
        <f aca="false">IF(J20="gompertz", -0.137, 17)</f>
        <v>-0.137</v>
      </c>
      <c r="M20" s="0" t="n">
        <f aca="false">IF(E20="D", 50, 10)</f>
        <v>10</v>
      </c>
    </row>
    <row r="21" customFormat="false" ht="12.8" hidden="true" customHeight="false" outlineLevel="0" collapsed="false">
      <c r="A21" s="0" t="s">
        <v>14</v>
      </c>
      <c r="B21" s="0" t="s">
        <v>28</v>
      </c>
      <c r="C21" s="3"/>
      <c r="D21" s="4" t="str">
        <f aca="false">_xlfn.CONCAT(B21,"_",E21)</f>
        <v>PV_MEDIUM_HY</v>
      </c>
      <c r="E21" s="0" t="s">
        <v>20</v>
      </c>
      <c r="F21" s="0" t="n">
        <f aca="false">1-SUM(F18:F20)</f>
        <v>0.15</v>
      </c>
      <c r="G21" s="0" t="s">
        <v>14</v>
      </c>
      <c r="H21" s="0" t="s">
        <v>17</v>
      </c>
      <c r="I21" s="0" t="s">
        <v>21</v>
      </c>
      <c r="J21" s="5" t="str">
        <f aca="false">IF(G21="PV", "gompertz", "double_logistic")</f>
        <v>gompertz</v>
      </c>
      <c r="K21" s="0" t="n">
        <f aca="false">IF(J21="gompertz", 1.798, 0.1)</f>
        <v>1.798</v>
      </c>
      <c r="L21" s="0" t="n">
        <f aca="false">IF(J21="gompertz", -0.137, 17)</f>
        <v>-0.137</v>
      </c>
      <c r="M21" s="0" t="n">
        <f aca="false">IF(E21="D", 50, 10)</f>
        <v>10</v>
      </c>
    </row>
    <row r="22" customFormat="false" ht="12.8" hidden="false" customHeight="false" outlineLevel="0" collapsed="false">
      <c r="A22" s="0" t="s">
        <v>14</v>
      </c>
      <c r="B22" s="0" t="s">
        <v>30</v>
      </c>
      <c r="C22" s="3" t="n">
        <f aca="false">SUM(fleet_age!$V$2:$Y$31)/SUM(fleet_age!$B$2:$AZ$31)</f>
        <v>0.0264136052817973</v>
      </c>
      <c r="D22" s="4" t="str">
        <f aca="false">_xlfn.CONCAT(B22,"_",E22)</f>
        <v>PV_LARGE_G</v>
      </c>
      <c r="E22" s="0" t="s">
        <v>16</v>
      </c>
      <c r="F22" s="0" t="n">
        <v>0.7</v>
      </c>
      <c r="G22" s="0" t="s">
        <v>14</v>
      </c>
      <c r="H22" s="0" t="s">
        <v>31</v>
      </c>
      <c r="I22" s="0" t="s">
        <v>16</v>
      </c>
      <c r="J22" s="5" t="str">
        <f aca="false">IF(G22="PV", "gompertz", "double_logistic")</f>
        <v>gompertz</v>
      </c>
      <c r="K22" s="0" t="n">
        <f aca="false">IF(J22="gompertz", 1.798, 0.1)</f>
        <v>1.798</v>
      </c>
      <c r="L22" s="0" t="n">
        <f aca="false">IF(J22="gompertz", -0.137, 17)</f>
        <v>-0.137</v>
      </c>
      <c r="M22" s="0" t="n">
        <f aca="false">IF(E22="D", 50, 10)</f>
        <v>10</v>
      </c>
    </row>
    <row r="23" customFormat="false" ht="12.8" hidden="true" customHeight="false" outlineLevel="0" collapsed="false">
      <c r="A23" s="0" t="s">
        <v>14</v>
      </c>
      <c r="B23" s="0" t="s">
        <v>30</v>
      </c>
      <c r="C23" s="3"/>
      <c r="D23" s="4" t="str">
        <f aca="false">_xlfn.CONCAT(B23,"_",E23)</f>
        <v>PV_LARGE_ELEC</v>
      </c>
      <c r="E23" s="0" t="s">
        <v>18</v>
      </c>
      <c r="F23" s="0" t="n">
        <v>0.05</v>
      </c>
      <c r="G23" s="0" t="s">
        <v>14</v>
      </c>
      <c r="H23" s="0" t="s">
        <v>31</v>
      </c>
      <c r="I23" s="0" t="s">
        <v>18</v>
      </c>
      <c r="J23" s="5" t="str">
        <f aca="false">IF(G23="PV", "gompertz", "double_logistic")</f>
        <v>gompertz</v>
      </c>
      <c r="K23" s="0" t="n">
        <f aca="false">IF(J23="gompertz", 1.798, 0.1)</f>
        <v>1.798</v>
      </c>
      <c r="L23" s="0" t="n">
        <f aca="false">IF(J23="gompertz", -0.137, 17)</f>
        <v>-0.137</v>
      </c>
      <c r="M23" s="0" t="n">
        <f aca="false">IF(E23="D", 50, 10)</f>
        <v>10</v>
      </c>
    </row>
    <row r="24" customFormat="false" ht="12.8" hidden="true" customHeight="false" outlineLevel="0" collapsed="false">
      <c r="A24" s="0" t="s">
        <v>14</v>
      </c>
      <c r="B24" s="0" t="s">
        <v>30</v>
      </c>
      <c r="C24" s="3"/>
      <c r="D24" s="4" t="str">
        <f aca="false">_xlfn.CONCAT(B24,"_",E24)</f>
        <v>PV_LARGE_CNG</v>
      </c>
      <c r="E24" s="0" t="s">
        <v>19</v>
      </c>
      <c r="F24" s="0" t="n">
        <v>0.1</v>
      </c>
      <c r="G24" s="0" t="s">
        <v>14</v>
      </c>
      <c r="H24" s="0" t="s">
        <v>32</v>
      </c>
      <c r="I24" s="0" t="s">
        <v>19</v>
      </c>
      <c r="J24" s="5" t="str">
        <f aca="false">IF(G24="PV", "gompertz", "double_logistic")</f>
        <v>gompertz</v>
      </c>
      <c r="K24" s="0" t="n">
        <f aca="false">IF(J24="gompertz", 1.798, 0.1)</f>
        <v>1.798</v>
      </c>
      <c r="L24" s="0" t="n">
        <f aca="false">IF(J24="gompertz", -0.137, 17)</f>
        <v>-0.137</v>
      </c>
      <c r="M24" s="0" t="n">
        <f aca="false">IF(E24="D", 50, 10)</f>
        <v>10</v>
      </c>
    </row>
    <row r="25" customFormat="false" ht="12.8" hidden="true" customHeight="false" outlineLevel="0" collapsed="false">
      <c r="A25" s="0" t="s">
        <v>14</v>
      </c>
      <c r="B25" s="0" t="s">
        <v>30</v>
      </c>
      <c r="C25" s="3"/>
      <c r="D25" s="4" t="str">
        <f aca="false">_xlfn.CONCAT(B25,"_",E25)</f>
        <v>PV_LARGE_HY</v>
      </c>
      <c r="E25" s="0" t="s">
        <v>20</v>
      </c>
      <c r="F25" s="0" t="n">
        <f aca="false">1-SUM(F22:F24)</f>
        <v>0.15</v>
      </c>
      <c r="G25" s="0" t="s">
        <v>14</v>
      </c>
      <c r="H25" s="0" t="s">
        <v>32</v>
      </c>
      <c r="I25" s="0" t="s">
        <v>21</v>
      </c>
      <c r="J25" s="5" t="str">
        <f aca="false">IF(G25="PV", "gompertz", "double_logistic")</f>
        <v>gompertz</v>
      </c>
      <c r="K25" s="0" t="n">
        <f aca="false">IF(J25="gompertz", 1.798, 0.1)</f>
        <v>1.798</v>
      </c>
      <c r="L25" s="0" t="n">
        <f aca="false">IF(J25="gompertz", -0.137, 17)</f>
        <v>-0.137</v>
      </c>
      <c r="M25" s="0" t="n">
        <f aca="false">IF(E25="D", 50, 10)</f>
        <v>10</v>
      </c>
    </row>
    <row r="26" customFormat="false" ht="12.8" hidden="false" customHeight="false" outlineLevel="0" collapsed="false">
      <c r="A26" s="0" t="s">
        <v>33</v>
      </c>
      <c r="B26" s="0" t="s">
        <v>34</v>
      </c>
      <c r="C26" s="3" t="n">
        <f aca="false">SUM(fleet_age!$Z$2:$AC$31)/SUM(fleet_age!$B$2:$AZ$31)</f>
        <v>0.00264136052817973</v>
      </c>
      <c r="D26" s="4" t="str">
        <f aca="false">_xlfn.CONCAT(B26,"_",E26)</f>
        <v>BUS_URBAN_D</v>
      </c>
      <c r="E26" s="0" t="s">
        <v>23</v>
      </c>
      <c r="F26" s="0" t="n">
        <v>0.7</v>
      </c>
      <c r="G26" s="0" t="s">
        <v>14</v>
      </c>
      <c r="H26" s="0" t="s">
        <v>32</v>
      </c>
      <c r="I26" s="0" t="s">
        <v>23</v>
      </c>
      <c r="J26" s="5" t="str">
        <f aca="false">IF(G26="PV", "gompertz", "double_logistic")</f>
        <v>gompertz</v>
      </c>
      <c r="K26" s="0" t="n">
        <f aca="false">IF(J26="gompertz", 1.798, 0.1)</f>
        <v>1.798</v>
      </c>
      <c r="L26" s="0" t="n">
        <f aca="false">IF(J26="gompertz", -0.137, 17)</f>
        <v>-0.137</v>
      </c>
      <c r="M26" s="0" t="n">
        <f aca="false">IF(E26="D", 50, 10)</f>
        <v>50</v>
      </c>
    </row>
    <row r="27" customFormat="false" ht="12.8" hidden="true" customHeight="false" outlineLevel="0" collapsed="false">
      <c r="A27" s="0" t="s">
        <v>33</v>
      </c>
      <c r="B27" s="0" t="s">
        <v>34</v>
      </c>
      <c r="C27" s="3"/>
      <c r="D27" s="4" t="str">
        <f aca="false">_xlfn.CONCAT(B27,"_",E27)</f>
        <v>BUS_URBAN_ELEC</v>
      </c>
      <c r="E27" s="0" t="s">
        <v>18</v>
      </c>
      <c r="F27" s="0" t="n">
        <v>0.1</v>
      </c>
      <c r="G27" s="0" t="s">
        <v>14</v>
      </c>
      <c r="H27" s="0" t="s">
        <v>32</v>
      </c>
      <c r="I27" s="0" t="s">
        <v>18</v>
      </c>
      <c r="J27" s="5" t="str">
        <f aca="false">IF(G27="PV", "gompertz", "double_logistic")</f>
        <v>gompertz</v>
      </c>
      <c r="K27" s="0" t="n">
        <f aca="false">IF(J27="gompertz", 1.798, 0.1)</f>
        <v>1.798</v>
      </c>
      <c r="L27" s="0" t="n">
        <f aca="false">IF(J27="gompertz", -0.137, 17)</f>
        <v>-0.137</v>
      </c>
      <c r="M27" s="0" t="n">
        <f aca="false">IF(E27="D", 50, 10)</f>
        <v>10</v>
      </c>
    </row>
    <row r="28" customFormat="false" ht="12.8" hidden="true" customHeight="false" outlineLevel="0" collapsed="false">
      <c r="A28" s="0" t="s">
        <v>33</v>
      </c>
      <c r="B28" s="0" t="s">
        <v>34</v>
      </c>
      <c r="C28" s="3"/>
      <c r="D28" s="4" t="str">
        <f aca="false">_xlfn.CONCAT(B28,"_",E28)</f>
        <v>BUS_URBAN_CNG</v>
      </c>
      <c r="E28" s="0" t="s">
        <v>19</v>
      </c>
      <c r="F28" s="0" t="n">
        <v>0.1</v>
      </c>
      <c r="G28" s="0" t="s">
        <v>14</v>
      </c>
      <c r="H28" s="0" t="s">
        <v>32</v>
      </c>
      <c r="I28" s="0" t="s">
        <v>19</v>
      </c>
      <c r="J28" s="5" t="str">
        <f aca="false">IF(G28="PV", "gompertz", "double_logistic")</f>
        <v>gompertz</v>
      </c>
      <c r="K28" s="0" t="n">
        <f aca="false">IF(J28="gompertz", 1.798, 0.1)</f>
        <v>1.798</v>
      </c>
      <c r="L28" s="0" t="n">
        <f aca="false">IF(J28="gompertz", -0.137, 17)</f>
        <v>-0.137</v>
      </c>
      <c r="M28" s="0" t="n">
        <f aca="false">IF(E28="D", 50, 10)</f>
        <v>10</v>
      </c>
    </row>
    <row r="29" customFormat="false" ht="12.8" hidden="true" customHeight="false" outlineLevel="0" collapsed="false">
      <c r="A29" s="0" t="s">
        <v>33</v>
      </c>
      <c r="B29" s="0" t="s">
        <v>34</v>
      </c>
      <c r="C29" s="3"/>
      <c r="D29" s="4" t="str">
        <f aca="false">_xlfn.CONCAT(B29,"_",E29)</f>
        <v>BUS_URBAN_HY</v>
      </c>
      <c r="E29" s="0" t="s">
        <v>20</v>
      </c>
      <c r="F29" s="0" t="n">
        <f aca="false">1-SUM(F26:F28)</f>
        <v>0.1</v>
      </c>
      <c r="G29" s="0" t="s">
        <v>14</v>
      </c>
      <c r="H29" s="0" t="s">
        <v>32</v>
      </c>
      <c r="I29" s="0" t="s">
        <v>35</v>
      </c>
      <c r="J29" s="5" t="str">
        <f aca="false">IF(G29="PV", "gompertz", "double_logistic")</f>
        <v>gompertz</v>
      </c>
      <c r="K29" s="0" t="n">
        <f aca="false">IF(J29="gompertz", 1.798, 0.1)</f>
        <v>1.798</v>
      </c>
      <c r="L29" s="0" t="n">
        <f aca="false">IF(J29="gompertz", -0.137, 17)</f>
        <v>-0.137</v>
      </c>
      <c r="M29" s="0" t="n">
        <f aca="false">IF(E29="D", 50, 10)</f>
        <v>10</v>
      </c>
    </row>
    <row r="30" customFormat="false" ht="12.8" hidden="false" customHeight="false" outlineLevel="0" collapsed="false">
      <c r="A30" s="0" t="s">
        <v>33</v>
      </c>
      <c r="B30" s="0" t="s">
        <v>36</v>
      </c>
      <c r="C30" s="3" t="n">
        <f aca="false">SUM(fleet_age!$AD$2:$AG$31)/SUM(fleet_age!$B$2:$AZ$31)</f>
        <v>0.00264136052817973</v>
      </c>
      <c r="D30" s="4" t="str">
        <f aca="false">_xlfn.CONCAT(B30,"_",E30)</f>
        <v>BUS_COACH_D</v>
      </c>
      <c r="E30" s="0" t="s">
        <v>23</v>
      </c>
      <c r="F30" s="0" t="n">
        <v>0.7</v>
      </c>
      <c r="G30" s="0" t="s">
        <v>14</v>
      </c>
      <c r="H30" s="0" t="s">
        <v>32</v>
      </c>
      <c r="I30" s="0" t="s">
        <v>23</v>
      </c>
      <c r="J30" s="5" t="str">
        <f aca="false">IF(G30="PV", "gompertz", "double_logistic")</f>
        <v>gompertz</v>
      </c>
      <c r="K30" s="0" t="n">
        <f aca="false">IF(J30="gompertz", 1.798, 0.1)</f>
        <v>1.798</v>
      </c>
      <c r="L30" s="0" t="n">
        <f aca="false">IF(J30="gompertz", -0.137, 17)</f>
        <v>-0.137</v>
      </c>
      <c r="M30" s="0" t="n">
        <f aca="false">IF(E30="D", 50, 10)</f>
        <v>50</v>
      </c>
    </row>
    <row r="31" customFormat="false" ht="12.8" hidden="true" customHeight="false" outlineLevel="0" collapsed="false">
      <c r="A31" s="0" t="s">
        <v>33</v>
      </c>
      <c r="B31" s="0" t="s">
        <v>36</v>
      </c>
      <c r="C31" s="3"/>
      <c r="D31" s="4" t="str">
        <f aca="false">_xlfn.CONCAT(B31,"_",E31)</f>
        <v>BUS_COACH_ELEC</v>
      </c>
      <c r="E31" s="0" t="s">
        <v>18</v>
      </c>
      <c r="F31" s="0" t="n">
        <v>0.1</v>
      </c>
      <c r="G31" s="0" t="s">
        <v>14</v>
      </c>
      <c r="H31" s="0" t="s">
        <v>32</v>
      </c>
      <c r="I31" s="0" t="s">
        <v>18</v>
      </c>
      <c r="J31" s="5" t="str">
        <f aca="false">IF(G31="PV", "gompertz", "double_logistic")</f>
        <v>gompertz</v>
      </c>
      <c r="K31" s="0" t="n">
        <f aca="false">IF(J31="gompertz", 1.798, 0.1)</f>
        <v>1.798</v>
      </c>
      <c r="L31" s="0" t="n">
        <f aca="false">IF(J31="gompertz", -0.137, 17)</f>
        <v>-0.137</v>
      </c>
      <c r="M31" s="0" t="n">
        <f aca="false">IF(E31="D", 50, 10)</f>
        <v>10</v>
      </c>
    </row>
    <row r="32" customFormat="false" ht="12.8" hidden="true" customHeight="false" outlineLevel="0" collapsed="false">
      <c r="A32" s="0" t="s">
        <v>33</v>
      </c>
      <c r="B32" s="0" t="s">
        <v>36</v>
      </c>
      <c r="C32" s="3"/>
      <c r="D32" s="4" t="str">
        <f aca="false">_xlfn.CONCAT(B32,"_",E32)</f>
        <v>BUS_COACH_CNG</v>
      </c>
      <c r="E32" s="0" t="s">
        <v>19</v>
      </c>
      <c r="F32" s="0" t="n">
        <v>0.1</v>
      </c>
      <c r="G32" s="0" t="s">
        <v>14</v>
      </c>
      <c r="H32" s="0" t="s">
        <v>32</v>
      </c>
      <c r="I32" s="0" t="s">
        <v>19</v>
      </c>
      <c r="J32" s="5" t="str">
        <f aca="false">IF(G32="PV", "gompertz", "double_logistic")</f>
        <v>gompertz</v>
      </c>
      <c r="K32" s="0" t="n">
        <f aca="false">IF(J32="gompertz", 1.798, 0.1)</f>
        <v>1.798</v>
      </c>
      <c r="L32" s="0" t="n">
        <f aca="false">IF(J32="gompertz", -0.137, 17)</f>
        <v>-0.137</v>
      </c>
      <c r="M32" s="0" t="n">
        <f aca="false">IF(E32="D", 50, 10)</f>
        <v>10</v>
      </c>
    </row>
    <row r="33" customFormat="false" ht="12.8" hidden="true" customHeight="false" outlineLevel="0" collapsed="false">
      <c r="A33" s="0" t="s">
        <v>33</v>
      </c>
      <c r="B33" s="0" t="s">
        <v>36</v>
      </c>
      <c r="C33" s="3"/>
      <c r="D33" s="4" t="str">
        <f aca="false">_xlfn.CONCAT(B33,"_",E33)</f>
        <v>BUS_COACH_HY</v>
      </c>
      <c r="E33" s="0" t="s">
        <v>20</v>
      </c>
      <c r="F33" s="0" t="n">
        <f aca="false">1-SUM(F30:F32)</f>
        <v>0.1</v>
      </c>
      <c r="G33" s="0" t="s">
        <v>14</v>
      </c>
      <c r="H33" s="0" t="s">
        <v>32</v>
      </c>
      <c r="I33" s="0" t="s">
        <v>21</v>
      </c>
      <c r="J33" s="5" t="str">
        <f aca="false">IF(G33="PV", "gompertz", "double_logistic")</f>
        <v>gompertz</v>
      </c>
      <c r="K33" s="0" t="n">
        <f aca="false">IF(J33="gompertz", 1.798, 0.1)</f>
        <v>1.798</v>
      </c>
      <c r="L33" s="0" t="n">
        <f aca="false">IF(J33="gompertz", -0.137, 17)</f>
        <v>-0.137</v>
      </c>
      <c r="M33" s="0" t="n">
        <f aca="false">IF(E33="D", 50, 10)</f>
        <v>10</v>
      </c>
    </row>
    <row r="34" customFormat="false" ht="12.8" hidden="false" customHeight="false" outlineLevel="0" collapsed="false">
      <c r="A34" s="0" t="s">
        <v>37</v>
      </c>
      <c r="B34" s="0" t="s">
        <v>38</v>
      </c>
      <c r="C34" s="3" t="n">
        <f aca="false">SUM(fleet_age!$AH$2:$AJ$31)/SUM(fleet_age!$B$2:$AZ$31)</f>
        <v>0.00169354352731236</v>
      </c>
      <c r="D34" s="4" t="str">
        <f aca="false">_xlfn.CONCAT(B34,"_",E34)</f>
        <v>TRUCKS_MINI_G</v>
      </c>
      <c r="E34" s="0" t="s">
        <v>16</v>
      </c>
      <c r="F34" s="0" t="n">
        <v>0.1</v>
      </c>
      <c r="G34" s="0" t="s">
        <v>39</v>
      </c>
      <c r="H34" s="0" t="s">
        <v>17</v>
      </c>
      <c r="I34" s="0" t="s">
        <v>16</v>
      </c>
      <c r="J34" s="5" t="str">
        <f aca="false">IF(G34="PV", "gompertz", "double_logistic")</f>
        <v>double_logistic</v>
      </c>
      <c r="K34" s="0" t="n">
        <f aca="false">IF(J34="gompertz", 1.798, 0.1)</f>
        <v>0.1</v>
      </c>
      <c r="L34" s="0" t="n">
        <f aca="false">IF(J34="gompertz", -0.137, 17)</f>
        <v>17</v>
      </c>
      <c r="M34" s="0" t="n">
        <f aca="false">IF(E34="D", 50, 10)</f>
        <v>10</v>
      </c>
    </row>
    <row r="35" customFormat="false" ht="12.8" hidden="true" customHeight="false" outlineLevel="0" collapsed="false">
      <c r="A35" s="0" t="s">
        <v>37</v>
      </c>
      <c r="B35" s="0" t="s">
        <v>38</v>
      </c>
      <c r="C35" s="3"/>
      <c r="D35" s="4" t="str">
        <f aca="false">_xlfn.CONCAT(B35,"_",E35)</f>
        <v>TRUCKS_MINI_D</v>
      </c>
      <c r="E35" s="0" t="s">
        <v>23</v>
      </c>
      <c r="F35" s="0" t="n">
        <v>0.8</v>
      </c>
      <c r="G35" s="0" t="s">
        <v>39</v>
      </c>
      <c r="H35" s="0" t="s">
        <v>17</v>
      </c>
      <c r="I35" s="0" t="s">
        <v>23</v>
      </c>
      <c r="J35" s="5" t="str">
        <f aca="false">IF(G35="PV", "gompertz", "double_logistic")</f>
        <v>double_logistic</v>
      </c>
      <c r="K35" s="0" t="n">
        <f aca="false">IF(J35="gompertz", 1.798, 0.1)</f>
        <v>0.1</v>
      </c>
      <c r="L35" s="0" t="n">
        <f aca="false">IF(J35="gompertz", -0.137, 17)</f>
        <v>17</v>
      </c>
      <c r="M35" s="0" t="n">
        <f aca="false">IF(E35="D", 50, 10)</f>
        <v>50</v>
      </c>
    </row>
    <row r="36" customFormat="false" ht="12.8" hidden="true" customHeight="false" outlineLevel="0" collapsed="false">
      <c r="A36" s="0" t="s">
        <v>37</v>
      </c>
      <c r="B36" s="0" t="s">
        <v>38</v>
      </c>
      <c r="C36" s="3"/>
      <c r="D36" s="4" t="str">
        <f aca="false">_xlfn.CONCAT(B36,"_",E36)</f>
        <v>TRUCKS_MINI_CNG</v>
      </c>
      <c r="E36" s="0" t="s">
        <v>19</v>
      </c>
      <c r="F36" s="0" t="n">
        <f aca="false">1-SUM(F34:F35)</f>
        <v>0.1</v>
      </c>
      <c r="G36" s="0" t="s">
        <v>14</v>
      </c>
      <c r="H36" s="0" t="s">
        <v>32</v>
      </c>
      <c r="I36" s="0" t="s">
        <v>19</v>
      </c>
      <c r="J36" s="5" t="str">
        <f aca="false">IF(G36="PV", "gompertz", "double_logistic")</f>
        <v>gompertz</v>
      </c>
      <c r="K36" s="0" t="n">
        <f aca="false">IF(J36="gompertz", 1.798, 0.1)</f>
        <v>1.798</v>
      </c>
      <c r="L36" s="0" t="n">
        <f aca="false">IF(J36="gompertz", -0.137, 17)</f>
        <v>-0.137</v>
      </c>
      <c r="M36" s="0" t="n">
        <f aca="false">IF(E36="D", 50, 10)</f>
        <v>10</v>
      </c>
    </row>
    <row r="37" customFormat="false" ht="12.8" hidden="false" customHeight="false" outlineLevel="0" collapsed="false">
      <c r="A37" s="0" t="s">
        <v>37</v>
      </c>
      <c r="B37" s="0" t="s">
        <v>40</v>
      </c>
      <c r="C37" s="3" t="n">
        <f aca="false">SUM(fleet_age!$AK$2:$AM$31)/SUM(fleet_age!$B$2:$AZ$31)</f>
        <v>0.0649531927658041</v>
      </c>
      <c r="D37" s="4" t="str">
        <f aca="false">_xlfn.CONCAT(B37,"_",E37)</f>
        <v>TRUCKS_LIGHT_G</v>
      </c>
      <c r="E37" s="0" t="s">
        <v>16</v>
      </c>
      <c r="F37" s="0" t="n">
        <v>0.1</v>
      </c>
      <c r="G37" s="0" t="s">
        <v>39</v>
      </c>
      <c r="H37" s="0" t="s">
        <v>41</v>
      </c>
      <c r="I37" s="0" t="s">
        <v>16</v>
      </c>
      <c r="J37" s="5" t="str">
        <f aca="false">IF(G37="PV", "gompertz", "double_logistic")</f>
        <v>double_logistic</v>
      </c>
      <c r="K37" s="0" t="n">
        <f aca="false">IF(J37="gompertz", 1.798, 0.1)</f>
        <v>0.1</v>
      </c>
      <c r="L37" s="0" t="n">
        <f aca="false">IF(J37="gompertz", -0.137, 17)</f>
        <v>17</v>
      </c>
      <c r="M37" s="0" t="n">
        <f aca="false">IF(E37="D", 50, 10)</f>
        <v>10</v>
      </c>
    </row>
    <row r="38" customFormat="false" ht="12.8" hidden="true" customHeight="false" outlineLevel="0" collapsed="false">
      <c r="A38" s="0" t="s">
        <v>37</v>
      </c>
      <c r="B38" s="0" t="s">
        <v>40</v>
      </c>
      <c r="C38" s="3"/>
      <c r="D38" s="4" t="str">
        <f aca="false">_xlfn.CONCAT(B38,"_",E38)</f>
        <v>TRUCKS_LIGHT_D</v>
      </c>
      <c r="E38" s="0" t="s">
        <v>23</v>
      </c>
      <c r="F38" s="0" t="n">
        <v>0.8</v>
      </c>
      <c r="G38" s="0" t="s">
        <v>39</v>
      </c>
      <c r="H38" s="0" t="s">
        <v>41</v>
      </c>
      <c r="I38" s="0" t="s">
        <v>23</v>
      </c>
      <c r="J38" s="5" t="str">
        <f aca="false">IF(G38="PV", "gompertz", "double_logistic")</f>
        <v>double_logistic</v>
      </c>
      <c r="K38" s="0" t="n">
        <f aca="false">IF(J38="gompertz", 1.798, 0.1)</f>
        <v>0.1</v>
      </c>
      <c r="L38" s="0" t="n">
        <f aca="false">IF(J38="gompertz", -0.137, 17)</f>
        <v>17</v>
      </c>
      <c r="M38" s="0" t="n">
        <f aca="false">IF(E38="D", 50, 10)</f>
        <v>50</v>
      </c>
    </row>
    <row r="39" customFormat="false" ht="12.8" hidden="true" customHeight="false" outlineLevel="0" collapsed="false">
      <c r="A39" s="0" t="s">
        <v>37</v>
      </c>
      <c r="B39" s="0" t="s">
        <v>40</v>
      </c>
      <c r="C39" s="3"/>
      <c r="D39" s="4" t="str">
        <f aca="false">_xlfn.CONCAT(B39,"_",E39)</f>
        <v>TRUCKS_LIGHT_CNG</v>
      </c>
      <c r="E39" s="0" t="s">
        <v>19</v>
      </c>
      <c r="F39" s="0" t="n">
        <f aca="false">1-SUM(F37:F38)</f>
        <v>0.1</v>
      </c>
      <c r="G39" s="0" t="s">
        <v>14</v>
      </c>
      <c r="H39" s="0" t="s">
        <v>32</v>
      </c>
      <c r="I39" s="0" t="s">
        <v>19</v>
      </c>
      <c r="J39" s="5" t="str">
        <f aca="false">IF(G39="PV", "gompertz", "double_logistic")</f>
        <v>gompertz</v>
      </c>
      <c r="K39" s="0" t="n">
        <f aca="false">IF(J39="gompertz", 1.798, 0.1)</f>
        <v>1.798</v>
      </c>
      <c r="L39" s="0" t="n">
        <f aca="false">IF(J39="gompertz", -0.137, 17)</f>
        <v>-0.137</v>
      </c>
      <c r="M39" s="0" t="n">
        <f aca="false">IF(E39="D", 50, 10)</f>
        <v>10</v>
      </c>
    </row>
    <row r="40" customFormat="false" ht="12.8" hidden="false" customHeight="false" outlineLevel="0" collapsed="false">
      <c r="A40" s="0" t="s">
        <v>37</v>
      </c>
      <c r="B40" s="0" t="s">
        <v>42</v>
      </c>
      <c r="C40" s="3" t="n">
        <f aca="false">SUM(fleet_age!$AN$2:$AP$31)/SUM(fleet_age!$B$2:$AZ$31)</f>
        <v>0.0195176175275492</v>
      </c>
      <c r="D40" s="4" t="str">
        <f aca="false">_xlfn.CONCAT(B40,"_",E40)</f>
        <v>TRUCKS_MEDIUM_G</v>
      </c>
      <c r="E40" s="0" t="s">
        <v>16</v>
      </c>
      <c r="F40" s="0" t="n">
        <v>0.1</v>
      </c>
      <c r="G40" s="0" t="s">
        <v>14</v>
      </c>
      <c r="H40" s="0" t="s">
        <v>32</v>
      </c>
      <c r="I40" s="0" t="s">
        <v>21</v>
      </c>
      <c r="J40" s="5" t="str">
        <f aca="false">IF(G40="PV", "gompertz", "double_logistic")</f>
        <v>gompertz</v>
      </c>
      <c r="K40" s="0" t="n">
        <f aca="false">IF(J40="gompertz", 1.798, 0.1)</f>
        <v>1.798</v>
      </c>
      <c r="L40" s="0" t="n">
        <f aca="false">IF(J40="gompertz", -0.137, 17)</f>
        <v>-0.137</v>
      </c>
      <c r="M40" s="0" t="n">
        <f aca="false">IF(E40="D", 50, 10)</f>
        <v>10</v>
      </c>
    </row>
    <row r="41" customFormat="false" ht="12.8" hidden="true" customHeight="false" outlineLevel="0" collapsed="false">
      <c r="A41" s="0" t="s">
        <v>37</v>
      </c>
      <c r="B41" s="0" t="s">
        <v>42</v>
      </c>
      <c r="C41" s="3"/>
      <c r="D41" s="4" t="str">
        <f aca="false">_xlfn.CONCAT(B41,"_",E41)</f>
        <v>TRUCKS_MEDIUM_D</v>
      </c>
      <c r="E41" s="0" t="s">
        <v>23</v>
      </c>
      <c r="F41" s="0" t="n">
        <v>0.8</v>
      </c>
      <c r="G41" s="0" t="s">
        <v>39</v>
      </c>
      <c r="H41" s="0" t="s">
        <v>29</v>
      </c>
      <c r="I41" s="0" t="s">
        <v>16</v>
      </c>
      <c r="J41" s="5" t="str">
        <f aca="false">IF(G41="PV", "gompertz", "double_logistic")</f>
        <v>double_logistic</v>
      </c>
      <c r="K41" s="0" t="n">
        <f aca="false">IF(J41="gompertz", 1.798, 0.1)</f>
        <v>0.1</v>
      </c>
      <c r="L41" s="0" t="n">
        <f aca="false">IF(J41="gompertz", -0.137, 17)</f>
        <v>17</v>
      </c>
      <c r="M41" s="0" t="n">
        <f aca="false">IF(E41="D", 50, 10)</f>
        <v>50</v>
      </c>
    </row>
    <row r="42" customFormat="false" ht="12.8" hidden="true" customHeight="false" outlineLevel="0" collapsed="false">
      <c r="A42" s="0" t="s">
        <v>37</v>
      </c>
      <c r="B42" s="0" t="s">
        <v>42</v>
      </c>
      <c r="C42" s="3"/>
      <c r="D42" s="4" t="str">
        <f aca="false">_xlfn.CONCAT(B42,"_",E42)</f>
        <v>TRUCKS_MEDIUM_CNG</v>
      </c>
      <c r="E42" s="0" t="s">
        <v>19</v>
      </c>
      <c r="F42" s="0" t="n">
        <f aca="false">1-SUM(F40:F41)</f>
        <v>0.1</v>
      </c>
      <c r="G42" s="0" t="s">
        <v>39</v>
      </c>
      <c r="H42" s="0" t="s">
        <v>29</v>
      </c>
      <c r="I42" s="0" t="s">
        <v>23</v>
      </c>
      <c r="J42" s="5" t="str">
        <f aca="false">IF(G42="PV", "gompertz", "double_logistic")</f>
        <v>double_logistic</v>
      </c>
      <c r="K42" s="0" t="n">
        <f aca="false">IF(J42="gompertz", 1.798, 0.1)</f>
        <v>0.1</v>
      </c>
      <c r="L42" s="0" t="n">
        <f aca="false">IF(J42="gompertz", -0.137, 17)</f>
        <v>17</v>
      </c>
      <c r="M42" s="0" t="n">
        <f aca="false">IF(E42="D", 50, 10)</f>
        <v>10</v>
      </c>
    </row>
    <row r="43" customFormat="false" ht="12.8" hidden="false" customHeight="false" outlineLevel="0" collapsed="false">
      <c r="A43" s="0" t="s">
        <v>37</v>
      </c>
      <c r="B43" s="0" t="s">
        <v>43</v>
      </c>
      <c r="C43" s="3" t="n">
        <f aca="false">SUM(fleet_age!$AQ$2:$AS$31)/SUM(fleet_age!$B$2:$AZ$31)</f>
        <v>0.0315446501002347</v>
      </c>
      <c r="D43" s="4" t="str">
        <f aca="false">_xlfn.CONCAT(B43,"_",E43)</f>
        <v>TRUCKS_HEAVY_G</v>
      </c>
      <c r="E43" s="0" t="s">
        <v>16</v>
      </c>
      <c r="F43" s="0" t="n">
        <v>0.1</v>
      </c>
      <c r="G43" s="0" t="s">
        <v>14</v>
      </c>
      <c r="H43" s="0" t="s">
        <v>32</v>
      </c>
      <c r="I43" s="0" t="s">
        <v>19</v>
      </c>
      <c r="J43" s="5" t="str">
        <f aca="false">IF(G43="PV", "gompertz", "double_logistic")</f>
        <v>gompertz</v>
      </c>
      <c r="K43" s="0" t="n">
        <f aca="false">IF(J43="gompertz", 1.798, 0.1)</f>
        <v>1.798</v>
      </c>
      <c r="L43" s="0" t="n">
        <f aca="false">IF(J43="gompertz", -0.137, 17)</f>
        <v>-0.137</v>
      </c>
      <c r="M43" s="0" t="n">
        <f aca="false">IF(E43="D", 50, 10)</f>
        <v>10</v>
      </c>
    </row>
    <row r="44" customFormat="false" ht="12.8" hidden="true" customHeight="false" outlineLevel="0" collapsed="false">
      <c r="A44" s="0" t="s">
        <v>37</v>
      </c>
      <c r="B44" s="0" t="s">
        <v>43</v>
      </c>
      <c r="C44" s="3"/>
      <c r="D44" s="4" t="str">
        <f aca="false">_xlfn.CONCAT(B44,"_",E44)</f>
        <v>TRUCKS_HEAVY_D</v>
      </c>
      <c r="E44" s="0" t="s">
        <v>23</v>
      </c>
      <c r="F44" s="0" t="n">
        <v>0.8</v>
      </c>
      <c r="G44" s="0" t="s">
        <v>14</v>
      </c>
      <c r="H44" s="0" t="s">
        <v>32</v>
      </c>
      <c r="I44" s="0" t="s">
        <v>21</v>
      </c>
      <c r="J44" s="5" t="str">
        <f aca="false">IF(G44="PV", "gompertz", "double_logistic")</f>
        <v>gompertz</v>
      </c>
      <c r="K44" s="0" t="n">
        <f aca="false">IF(J44="gompertz", 1.798, 0.1)</f>
        <v>1.798</v>
      </c>
      <c r="L44" s="0" t="n">
        <f aca="false">IF(J44="gompertz", -0.137, 17)</f>
        <v>-0.137</v>
      </c>
      <c r="M44" s="0" t="n">
        <f aca="false">IF(E44="D", 50, 10)</f>
        <v>50</v>
      </c>
    </row>
    <row r="45" customFormat="false" ht="12.8" hidden="true" customHeight="false" outlineLevel="0" collapsed="false">
      <c r="A45" s="0" t="s">
        <v>37</v>
      </c>
      <c r="B45" s="0" t="s">
        <v>43</v>
      </c>
      <c r="C45" s="3"/>
      <c r="D45" s="4" t="str">
        <f aca="false">_xlfn.CONCAT(B45,"_",E45)</f>
        <v>TRUCKS_HEAVY_CNG</v>
      </c>
      <c r="E45" s="0" t="s">
        <v>19</v>
      </c>
      <c r="F45" s="0" t="n">
        <f aca="false">1-SUM(F43:F44)</f>
        <v>0.1</v>
      </c>
      <c r="G45" s="0" t="s">
        <v>39</v>
      </c>
      <c r="H45" s="0" t="s">
        <v>44</v>
      </c>
      <c r="I45" s="0" t="s">
        <v>16</v>
      </c>
      <c r="J45" s="5" t="str">
        <f aca="false">IF(G45="PV", "gompertz", "double_logistic")</f>
        <v>double_logistic</v>
      </c>
      <c r="K45" s="0" t="n">
        <f aca="false">IF(J45="gompertz", 1.798, 0.1)</f>
        <v>0.1</v>
      </c>
      <c r="L45" s="0" t="n">
        <f aca="false">IF(J45="gompertz", -0.137, 17)</f>
        <v>17</v>
      </c>
      <c r="M45" s="0" t="n">
        <f aca="false">IF(E45="D", 50, 10)</f>
        <v>10</v>
      </c>
    </row>
    <row r="46" customFormat="false" ht="12.8" hidden="false" customHeight="false" outlineLevel="0" collapsed="false">
      <c r="A46" s="0" t="s">
        <v>37</v>
      </c>
      <c r="B46" s="0" t="s">
        <v>45</v>
      </c>
      <c r="C46" s="3" t="n">
        <f aca="false">SUM(fleet_age!$AT$2:$AV$31)/SUM(fleet_age!$B$2:$AZ$31)</f>
        <v>0.00315446501002347</v>
      </c>
      <c r="D46" s="4" t="str">
        <f aca="false">_xlfn.CONCAT(B46,"_",E46)</f>
        <v>TRUCKS_LOWSPEED_G</v>
      </c>
      <c r="E46" s="0" t="s">
        <v>16</v>
      </c>
      <c r="F46" s="0" t="n">
        <v>0.1</v>
      </c>
      <c r="G46" s="0" t="s">
        <v>39</v>
      </c>
      <c r="H46" s="0" t="s">
        <v>44</v>
      </c>
      <c r="I46" s="0" t="s">
        <v>23</v>
      </c>
      <c r="J46" s="5" t="str">
        <f aca="false">IF(G46="PV", "gompertz", "double_logistic")</f>
        <v>double_logistic</v>
      </c>
      <c r="K46" s="0" t="n">
        <f aca="false">IF(J46="gompertz", 1.798, 0.1)</f>
        <v>0.1</v>
      </c>
      <c r="L46" s="0" t="n">
        <f aca="false">IF(J46="gompertz", -0.137, 17)</f>
        <v>17</v>
      </c>
      <c r="M46" s="0" t="n">
        <f aca="false">IF(E46="D", 50, 10)</f>
        <v>10</v>
      </c>
    </row>
    <row r="47" customFormat="false" ht="12.8" hidden="true" customHeight="false" outlineLevel="0" collapsed="false">
      <c r="A47" s="0" t="s">
        <v>37</v>
      </c>
      <c r="B47" s="0" t="s">
        <v>45</v>
      </c>
      <c r="C47" s="3"/>
      <c r="D47" s="4" t="str">
        <f aca="false">_xlfn.CONCAT(B47,"_",E47)</f>
        <v>TRUCKS_LOWSPEED_D</v>
      </c>
      <c r="E47" s="0" t="s">
        <v>23</v>
      </c>
      <c r="F47" s="0" t="n">
        <v>0.8</v>
      </c>
      <c r="G47" s="0" t="s">
        <v>14</v>
      </c>
      <c r="H47" s="0" t="s">
        <v>46</v>
      </c>
      <c r="I47" s="0" t="s">
        <v>19</v>
      </c>
      <c r="J47" s="5" t="str">
        <f aca="false">IF(G47="PV", "gompertz", "double_logistic")</f>
        <v>gompertz</v>
      </c>
      <c r="K47" s="0" t="n">
        <f aca="false">IF(J47="gompertz", 1.798, 0.1)</f>
        <v>1.798</v>
      </c>
      <c r="L47" s="0" t="n">
        <f aca="false">IF(J47="gompertz", -0.137, 17)</f>
        <v>-0.137</v>
      </c>
      <c r="M47" s="0" t="n">
        <f aca="false">IF(E47="D", 50, 10)</f>
        <v>50</v>
      </c>
    </row>
    <row r="48" customFormat="false" ht="12.8" hidden="true" customHeight="false" outlineLevel="0" collapsed="false">
      <c r="A48" s="0" t="s">
        <v>37</v>
      </c>
      <c r="B48" s="0" t="s">
        <v>45</v>
      </c>
      <c r="C48" s="3"/>
      <c r="D48" s="4" t="str">
        <f aca="false">_xlfn.CONCAT(B48,"_",E48)</f>
        <v>TRUCKS_LOWSPEED_CNG</v>
      </c>
      <c r="E48" s="0" t="s">
        <v>19</v>
      </c>
      <c r="F48" s="0" t="n">
        <f aca="false">1-SUM(F46:F47)</f>
        <v>0.1</v>
      </c>
      <c r="G48" s="0" t="s">
        <v>14</v>
      </c>
      <c r="H48" s="0" t="s">
        <v>32</v>
      </c>
      <c r="I48" s="0" t="s">
        <v>21</v>
      </c>
      <c r="J48" s="5" t="str">
        <f aca="false">IF(G48="PV", "gompertz", "double_logistic")</f>
        <v>gompertz</v>
      </c>
      <c r="K48" s="0" t="n">
        <f aca="false">IF(J48="gompertz", 1.798, 0.1)</f>
        <v>1.798</v>
      </c>
      <c r="L48" s="0" t="n">
        <f aca="false">IF(J48="gompertz", -0.137, 17)</f>
        <v>-0.137</v>
      </c>
      <c r="M48" s="0" t="n">
        <f aca="false">IF(E48="D", 50, 10)</f>
        <v>10</v>
      </c>
    </row>
    <row r="49" customFormat="false" ht="12.8" hidden="false" customHeight="false" outlineLevel="0" collapsed="false">
      <c r="A49" s="0" t="s">
        <v>47</v>
      </c>
      <c r="B49" s="0" t="s">
        <v>48</v>
      </c>
      <c r="C49" s="3" t="n">
        <f aca="false">SUM(fleet_age!$AW$2:$AX$31)/SUM(fleet_age!$B$2:$AZ$31)</f>
        <v>0.00174954803698771</v>
      </c>
      <c r="D49" s="4" t="str">
        <f aca="false">_xlfn.CONCAT(B49,"_",E49)</f>
        <v>MC_ORDINARY_G</v>
      </c>
      <c r="E49" s="0" t="s">
        <v>16</v>
      </c>
      <c r="F49" s="0" t="n">
        <v>0.2</v>
      </c>
      <c r="G49" s="0" t="s">
        <v>14</v>
      </c>
      <c r="H49" s="0" t="s">
        <v>49</v>
      </c>
      <c r="I49" s="0" t="s">
        <v>16</v>
      </c>
      <c r="J49" s="5" t="str">
        <f aca="false">IF(G49="PV", "gompertz", "double_logistic")</f>
        <v>gompertz</v>
      </c>
      <c r="K49" s="0" t="n">
        <f aca="false">IF(J49="gompertz", 1.798, 0.1)</f>
        <v>1.798</v>
      </c>
      <c r="L49" s="0" t="n">
        <f aca="false">IF(J49="gompertz", -0.137, 17)</f>
        <v>-0.137</v>
      </c>
      <c r="M49" s="0" t="n">
        <f aca="false">IF(E49="D", 50, 10)</f>
        <v>10</v>
      </c>
    </row>
    <row r="50" customFormat="false" ht="12.8" hidden="true" customHeight="false" outlineLevel="0" collapsed="false">
      <c r="A50" s="0" t="s">
        <v>47</v>
      </c>
      <c r="B50" s="0" t="s">
        <v>48</v>
      </c>
      <c r="C50" s="3"/>
      <c r="D50" s="4" t="str">
        <f aca="false">_xlfn.CONCAT(B50,"_",E50)</f>
        <v>MC_ORDINARY_ELEC</v>
      </c>
      <c r="E50" s="0" t="s">
        <v>18</v>
      </c>
      <c r="F50" s="0" t="n">
        <v>0.8</v>
      </c>
      <c r="G50" s="0" t="s">
        <v>14</v>
      </c>
      <c r="H50" s="0" t="s">
        <v>49</v>
      </c>
      <c r="I50" s="0" t="s">
        <v>18</v>
      </c>
      <c r="J50" s="5" t="str">
        <f aca="false">IF(G50="PV", "gompertz", "double_logistic")</f>
        <v>gompertz</v>
      </c>
      <c r="K50" s="0" t="n">
        <f aca="false">IF(J50="gompertz", 1.798, 0.1)</f>
        <v>1.798</v>
      </c>
      <c r="L50" s="0" t="n">
        <f aca="false">IF(J50="gompertz", -0.137, 17)</f>
        <v>-0.137</v>
      </c>
      <c r="M50" s="0" t="n">
        <f aca="false">IF(E50="D", 50, 10)</f>
        <v>10</v>
      </c>
    </row>
    <row r="51" customFormat="false" ht="12.8" hidden="false" customHeight="false" outlineLevel="0" collapsed="false">
      <c r="A51" s="0" t="s">
        <v>47</v>
      </c>
      <c r="B51" s="0" t="s">
        <v>50</v>
      </c>
      <c r="C51" s="3" t="n">
        <f aca="false">SUM(fleet_age!$AY$2:$AZ$31)/SUM(fleet_age!$B$2:$AZ$31)</f>
        <v>0.00116636535799181</v>
      </c>
      <c r="D51" s="4" t="str">
        <f aca="false">_xlfn.CONCAT(B51,"_",E51)</f>
        <v>MC_LIGHT_G</v>
      </c>
      <c r="E51" s="0" t="s">
        <v>16</v>
      </c>
      <c r="F51" s="0" t="n">
        <v>0.2</v>
      </c>
      <c r="G51" s="0" t="s">
        <v>14</v>
      </c>
      <c r="H51" s="0" t="s">
        <v>51</v>
      </c>
      <c r="I51" s="0" t="s">
        <v>16</v>
      </c>
      <c r="J51" s="5" t="str">
        <f aca="false">IF(G51="PV", "gompertz", "double_logistic")</f>
        <v>gompertz</v>
      </c>
      <c r="K51" s="0" t="n">
        <f aca="false">IF(J51="gompertz", 1.798, 0.1)</f>
        <v>1.798</v>
      </c>
      <c r="L51" s="0" t="n">
        <f aca="false">IF(J51="gompertz", -0.137, 17)</f>
        <v>-0.137</v>
      </c>
      <c r="M51" s="0" t="n">
        <f aca="false">IF(E51="D", 50, 10)</f>
        <v>10</v>
      </c>
    </row>
    <row r="52" customFormat="false" ht="12.8" hidden="true" customHeight="false" outlineLevel="0" collapsed="false">
      <c r="A52" s="0" t="s">
        <v>47</v>
      </c>
      <c r="B52" s="0" t="s">
        <v>50</v>
      </c>
      <c r="D52" s="4" t="str">
        <f aca="false">_xlfn.CONCAT(B52,"_",E52)</f>
        <v>MC_LIGHT_ELEC</v>
      </c>
      <c r="E52" s="0" t="s">
        <v>18</v>
      </c>
      <c r="F52" s="0" t="n">
        <v>0.8</v>
      </c>
      <c r="G52" s="0" t="s">
        <v>14</v>
      </c>
      <c r="H52" s="0" t="s">
        <v>51</v>
      </c>
      <c r="I52" s="0" t="s">
        <v>18</v>
      </c>
      <c r="J52" s="5" t="str">
        <f aca="false">IF(G52="PV", "gompertz", "double_logistic")</f>
        <v>gompertz</v>
      </c>
      <c r="K52" s="0" t="n">
        <f aca="false">IF(J52="gompertz", 1.798, 0.1)</f>
        <v>1.798</v>
      </c>
      <c r="L52" s="0" t="n">
        <f aca="false">IF(J52="gompertz", -0.137, 17)</f>
        <v>-0.137</v>
      </c>
      <c r="M52" s="0" t="n">
        <f aca="false">IF(E52="D", 50, 10)</f>
        <v>10</v>
      </c>
    </row>
  </sheetData>
  <autoFilter ref="A1:N52">
    <filterColumn colId="2">
      <filters>
        <filter val="0.0011664"/>
        <filter val="0.0014580"/>
        <filter val="0.0016935"/>
        <filter val="0.0017495"/>
        <filter val="0.0026414"/>
        <filter val="0.0029159"/>
        <filter val="0.0031545"/>
        <filter val="0.0195176"/>
        <filter val="0.0264136"/>
        <filter val="0.0270321"/>
        <filter val="0.0291591"/>
        <filter val="0.0315447"/>
        <filter val="0.0649532"/>
        <filter val="0.783959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AT2" activePane="bottomRight" state="frozen"/>
      <selection pane="topLeft" activeCell="A1" activeCellId="0" sqref="A1"/>
      <selection pane="topRight" activeCell="AT1" activeCellId="0" sqref="AT1"/>
      <selection pane="bottomLeft" activeCell="A2" activeCellId="0" sqref="A2"/>
      <selection pane="bottomRight" activeCell="AY2" activeCellId="1" sqref="A5:C5 AY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16.71"/>
    <col collapsed="false" customWidth="true" hidden="false" outlineLevel="0" max="3" min="3" style="0" width="17.55"/>
    <col collapsed="false" customWidth="true" hidden="false" outlineLevel="0" max="10" min="4" style="0" width="16.71"/>
    <col collapsed="false" customWidth="true" hidden="false" outlineLevel="0" max="11" min="11" style="0" width="17.4"/>
    <col collapsed="false" customWidth="true" hidden="false" outlineLevel="0" max="14" min="12" style="0" width="16.71"/>
    <col collapsed="false" customWidth="true" hidden="false" outlineLevel="0" max="15" min="15" style="0" width="19.49"/>
    <col collapsed="false" customWidth="true" hidden="false" outlineLevel="0" max="16" min="16" style="0" width="17.4"/>
    <col collapsed="false" customWidth="true" hidden="false" outlineLevel="0" max="17" min="17" style="0" width="17.27"/>
    <col collapsed="false" customWidth="true" hidden="false" outlineLevel="0" max="18" min="18" style="0" width="17.55"/>
    <col collapsed="false" customWidth="true" hidden="false" outlineLevel="0" max="19" min="19" style="0" width="20.88"/>
    <col collapsed="false" customWidth="true" hidden="false" outlineLevel="0" max="20" min="20" style="0" width="18.8"/>
    <col collapsed="false" customWidth="true" hidden="false" outlineLevel="0" max="21" min="21" style="0" width="18.66"/>
    <col collapsed="false" customWidth="true" hidden="false" outlineLevel="0" max="22" min="22" style="0" width="16.71"/>
    <col collapsed="false" customWidth="true" hidden="false" outlineLevel="0" max="23" min="23" style="0" width="19.63"/>
    <col collapsed="false" customWidth="true" hidden="false" outlineLevel="0" max="24" min="24" style="0" width="17.55"/>
    <col collapsed="false" customWidth="true" hidden="false" outlineLevel="0" max="25" min="25" style="0" width="17.4"/>
    <col collapsed="false" customWidth="true" hidden="false" outlineLevel="0" max="26" min="26" style="0" width="17.55"/>
    <col collapsed="false" customWidth="true" hidden="false" outlineLevel="0" max="27" min="27" style="0" width="21.02"/>
    <col collapsed="false" customWidth="true" hidden="false" outlineLevel="0" max="30" min="28" style="0" width="16.71"/>
    <col collapsed="false" customWidth="true" hidden="false" outlineLevel="0" max="31" min="31" style="0" width="18.38"/>
    <col collapsed="false" customWidth="true" hidden="false" outlineLevel="0" max="33" min="32" style="0" width="16.71"/>
    <col collapsed="false" customWidth="true" hidden="false" outlineLevel="0" max="37" min="34" style="0" width="17.55"/>
    <col collapsed="false" customWidth="true" hidden="false" outlineLevel="0" max="38" min="38" style="0" width="17.4"/>
    <col collapsed="false" customWidth="true" hidden="false" outlineLevel="0" max="39" min="39" style="0" width="18.8"/>
    <col collapsed="false" customWidth="true" hidden="false" outlineLevel="0" max="40" min="40" style="0" width="19.63"/>
    <col collapsed="false" customWidth="true" hidden="false" outlineLevel="0" max="41" min="41" style="0" width="19.49"/>
    <col collapsed="false" customWidth="true" hidden="false" outlineLevel="0" max="42" min="42" style="0" width="20.88"/>
    <col collapsed="false" customWidth="true" hidden="false" outlineLevel="0" max="43" min="43" style="0" width="18.38"/>
    <col collapsed="false" customWidth="true" hidden="false" outlineLevel="0" max="44" min="44" style="0" width="18.24"/>
    <col collapsed="false" customWidth="true" hidden="false" outlineLevel="0" max="45" min="45" style="0" width="19.63"/>
    <col collapsed="false" customWidth="true" hidden="false" outlineLevel="0" max="46" min="46" style="0" width="22.55"/>
    <col collapsed="false" customWidth="true" hidden="false" outlineLevel="0" max="47" min="47" style="0" width="22.41"/>
    <col collapsed="false" customWidth="true" hidden="false" outlineLevel="0" max="48" min="48" style="0" width="23.8"/>
    <col collapsed="false" customWidth="true" hidden="false" outlineLevel="0" max="49" min="49" style="0" width="17.13"/>
    <col collapsed="false" customWidth="true" hidden="false" outlineLevel="0" max="50" min="50" style="0" width="20.45"/>
    <col collapsed="false" customWidth="true" hidden="false" outlineLevel="0" max="51" min="51" style="0" width="12.96"/>
    <col collapsed="false" customWidth="true" hidden="false" outlineLevel="0" max="52" min="52" style="0" width="16.3"/>
  </cols>
  <sheetData>
    <row r="1" customFormat="false" ht="12.8" hidden="false" customHeight="false" outlineLevel="0" collapsed="false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</row>
    <row r="2" customFormat="false" ht="12.8" hidden="false" customHeight="false" outlineLevel="0" collapsed="false">
      <c r="A2" s="0" t="n">
        <v>2016</v>
      </c>
      <c r="B2" s="6" t="n">
        <f aca="false">0.1*metadata!$F$2*nys!$B2</f>
        <v>4578</v>
      </c>
      <c r="C2" s="6" t="n">
        <f aca="false">0.1*metadata!$F$3*nys!$B2</f>
        <v>327</v>
      </c>
      <c r="D2" s="6" t="n">
        <f aca="false">0.1*metadata!$F$4*nys!$B2</f>
        <v>654</v>
      </c>
      <c r="E2" s="6" t="n">
        <f aca="false">0.1*metadata!$F$5*nys!$B2</f>
        <v>981</v>
      </c>
      <c r="F2" s="6" t="n">
        <f aca="false">0.05*metadata!$F$6*nys!$B2</f>
        <v>490.5</v>
      </c>
      <c r="G2" s="6" t="n">
        <f aca="false">0.05*metadata!$F$7*nys!$B2</f>
        <v>163.5</v>
      </c>
      <c r="H2" s="6" t="n">
        <f aca="false">0.05*metadata!$F$8*nys!$B2</f>
        <v>327</v>
      </c>
      <c r="I2" s="6" t="n">
        <f aca="false">0.05*metadata!$F$9*nys!$B2</f>
        <v>2289</v>
      </c>
      <c r="J2" s="6" t="n">
        <f aca="false">metadata!$F$10*nys!$B2</f>
        <v>45780</v>
      </c>
      <c r="K2" s="6" t="n">
        <f aca="false">metadata!$F$11*nys!$B2</f>
        <v>3270</v>
      </c>
      <c r="L2" s="6" t="n">
        <f aca="false">metadata!$F$12*nys!$B2</f>
        <v>6540</v>
      </c>
      <c r="M2" s="6" t="n">
        <f aca="false">metadata!$F$13*nys!$B2</f>
        <v>9810</v>
      </c>
      <c r="N2" s="6" t="n">
        <f aca="false">metadata!$F$14*nys!$C2</f>
        <v>3845590</v>
      </c>
      <c r="O2" s="6" t="n">
        <f aca="false">metadata!$F$15*nys!$C2</f>
        <v>274685</v>
      </c>
      <c r="P2" s="6" t="n">
        <f aca="false">metadata!$F$16*nys!$C2</f>
        <v>549370</v>
      </c>
      <c r="Q2" s="6" t="n">
        <f aca="false">metadata!$F$17*nys!$C2</f>
        <v>824055</v>
      </c>
      <c r="R2" s="6" t="n">
        <f aca="false">metadata!$F$18*nys!$D2</f>
        <v>36960</v>
      </c>
      <c r="S2" s="6" t="n">
        <f aca="false">metadata!$F$19*nys!$D2</f>
        <v>2640</v>
      </c>
      <c r="T2" s="6" t="n">
        <f aca="false">metadata!$F$20*nys!$D2</f>
        <v>5280</v>
      </c>
      <c r="U2" s="6" t="n">
        <f aca="false">metadata!$F$21*nys!$D2</f>
        <v>7920</v>
      </c>
      <c r="V2" s="6" t="n">
        <f aca="false">metadata!$F$22*nys!$E2</f>
        <v>50960</v>
      </c>
      <c r="W2" s="6" t="n">
        <f aca="false">metadata!$F$23*nys!$E2</f>
        <v>3640</v>
      </c>
      <c r="X2" s="6" t="n">
        <f aca="false">metadata!$F$24*nys!$E2</f>
        <v>7280</v>
      </c>
      <c r="Y2" s="6" t="n">
        <f aca="false">metadata!$F$25*nys!$E2</f>
        <v>10920</v>
      </c>
      <c r="Z2" s="6" t="n">
        <f aca="false">0.1*metadata!$F$26*nys!$E2</f>
        <v>5096</v>
      </c>
      <c r="AA2" s="6" t="n">
        <f aca="false">0.1*metadata!$F$27*nys!$E2</f>
        <v>728</v>
      </c>
      <c r="AB2" s="6" t="n">
        <f aca="false">0.1*metadata!$F$28*nys!$E2</f>
        <v>728</v>
      </c>
      <c r="AC2" s="6" t="n">
        <f aca="false">0.1*metadata!$F$29*nys!$E2</f>
        <v>728.000000000001</v>
      </c>
      <c r="AD2" s="6" t="n">
        <f aca="false">0.1*metadata!$F$30*nys!$E2</f>
        <v>5096</v>
      </c>
      <c r="AE2" s="6" t="n">
        <f aca="false">0.1*metadata!$F$31*nys!$E2</f>
        <v>728</v>
      </c>
      <c r="AF2" s="6" t="n">
        <f aca="false">0.1*metadata!$F$32*nys!$E2</f>
        <v>728</v>
      </c>
      <c r="AG2" s="6" t="n">
        <f aca="false">0.1*metadata!$F$33*nys!$E2</f>
        <v>728.000000000001</v>
      </c>
      <c r="AH2" s="6" t="n">
        <f aca="false">metadata!$F$34*nys!$F2</f>
        <v>90</v>
      </c>
      <c r="AI2" s="6" t="n">
        <f aca="false">metadata!$F$35*nys!$F2</f>
        <v>720</v>
      </c>
      <c r="AJ2" s="6" t="n">
        <f aca="false">metadata!$F$36*nys!$F2</f>
        <v>90</v>
      </c>
      <c r="AK2" s="6" t="n">
        <f aca="false">metadata!$F$37*nys!$G2</f>
        <v>26170</v>
      </c>
      <c r="AL2" s="6" t="n">
        <f aca="false">metadata!$F$38*nys!$G2</f>
        <v>209360</v>
      </c>
      <c r="AM2" s="6" t="n">
        <f aca="false">metadata!$F$39*nys!$G2</f>
        <v>26170</v>
      </c>
      <c r="AN2" s="6" t="n">
        <f aca="false">metadata!$F$40*nys!$H2</f>
        <v>2640</v>
      </c>
      <c r="AO2" s="6" t="n">
        <f aca="false">metadata!$F$41*nys!$H2</f>
        <v>21120</v>
      </c>
      <c r="AP2" s="6" t="n">
        <f aca="false">metadata!$F$42*nys!$H2</f>
        <v>2640</v>
      </c>
      <c r="AQ2" s="6" t="n">
        <f aca="false">metadata!$F$43*nys!$I2</f>
        <v>13020</v>
      </c>
      <c r="AR2" s="6" t="n">
        <f aca="false">metadata!$F$44*nys!$I2</f>
        <v>104160</v>
      </c>
      <c r="AS2" s="6" t="n">
        <f aca="false">metadata!$F$45*nys!$I2</f>
        <v>13020</v>
      </c>
      <c r="AT2" s="6" t="n">
        <f aca="false">0.1*metadata!$F$46*nys!$I2</f>
        <v>1302</v>
      </c>
      <c r="AU2" s="6" t="n">
        <f aca="false">0.1*metadata!$F$47*nys!$I2</f>
        <v>10416</v>
      </c>
      <c r="AV2" s="6" t="n">
        <f aca="false">0.1*metadata!$F$48*nys!$I2</f>
        <v>1302</v>
      </c>
      <c r="AW2" s="6" t="n">
        <f aca="false">0.6*metadata!$F$49*nys!$J2</f>
        <v>784.8</v>
      </c>
      <c r="AX2" s="6" t="n">
        <f aca="false">0.6*metadata!$F$50*nys!$J2</f>
        <v>3139.2</v>
      </c>
      <c r="AY2" s="6" t="n">
        <f aca="false">0.4*metadata!$F$51*nys!$J2</f>
        <v>523.2</v>
      </c>
      <c r="AZ2" s="6" t="n">
        <f aca="false">0.4*metadata!$F$52*nys!$J2</f>
        <v>2092.8</v>
      </c>
    </row>
    <row r="3" customFormat="false" ht="12.8" hidden="false" customHeight="false" outlineLevel="0" collapsed="false">
      <c r="A3" s="0" t="n">
        <f aca="false">A2-1</f>
        <v>2015</v>
      </c>
      <c r="B3" s="6" t="n">
        <f aca="false">0.1*metadata!$F$2*nys!$B3</f>
        <v>5537</v>
      </c>
      <c r="C3" s="6" t="n">
        <f aca="false">0.1*metadata!$F$3*nys!$B3</f>
        <v>395.5</v>
      </c>
      <c r="D3" s="6" t="n">
        <f aca="false">0.1*metadata!$F$4*nys!$B3</f>
        <v>791</v>
      </c>
      <c r="E3" s="6" t="n">
        <f aca="false">0.1*metadata!$F$5*nys!$B3</f>
        <v>1186.5</v>
      </c>
      <c r="F3" s="6" t="n">
        <f aca="false">0.05*metadata!$F$6*nys!$B3</f>
        <v>593.25</v>
      </c>
      <c r="G3" s="6" t="n">
        <f aca="false">0.05*metadata!$F$7*nys!$B3</f>
        <v>197.75</v>
      </c>
      <c r="H3" s="6" t="n">
        <f aca="false">0.05*metadata!$F$8*nys!$B3</f>
        <v>395.5</v>
      </c>
      <c r="I3" s="6" t="n">
        <f aca="false">0.05*metadata!$F$9*nys!$B3</f>
        <v>2768.5</v>
      </c>
      <c r="J3" s="6" t="n">
        <f aca="false">metadata!$F$10*nys!$B3</f>
        <v>55370</v>
      </c>
      <c r="K3" s="6" t="n">
        <f aca="false">metadata!$F$11*nys!$B3</f>
        <v>3955</v>
      </c>
      <c r="L3" s="6" t="n">
        <f aca="false">metadata!$F$12*nys!$B3</f>
        <v>7910</v>
      </c>
      <c r="M3" s="6" t="n">
        <f aca="false">metadata!$F$13*nys!$B3</f>
        <v>11865</v>
      </c>
      <c r="N3" s="6" t="n">
        <f aca="false">metadata!$F$14*nys!$C3</f>
        <v>3331510</v>
      </c>
      <c r="O3" s="6" t="n">
        <f aca="false">metadata!$F$15*nys!$C3</f>
        <v>237965</v>
      </c>
      <c r="P3" s="6" t="n">
        <f aca="false">metadata!$F$16*nys!$C3</f>
        <v>475930</v>
      </c>
      <c r="Q3" s="6" t="n">
        <f aca="false">metadata!$F$17*nys!$C3</f>
        <v>713895</v>
      </c>
      <c r="R3" s="6" t="n">
        <f aca="false">metadata!$F$18*nys!$D3</f>
        <v>37660</v>
      </c>
      <c r="S3" s="6" t="n">
        <f aca="false">metadata!$F$19*nys!$D3</f>
        <v>2690</v>
      </c>
      <c r="T3" s="6" t="n">
        <f aca="false">metadata!$F$20*nys!$D3</f>
        <v>5380</v>
      </c>
      <c r="U3" s="6" t="n">
        <f aca="false">metadata!$F$21*nys!$D3</f>
        <v>8070</v>
      </c>
      <c r="V3" s="6" t="n">
        <f aca="false">metadata!$F$22*nys!$E3</f>
        <v>48090</v>
      </c>
      <c r="W3" s="6" t="n">
        <f aca="false">metadata!$F$23*nys!$E3</f>
        <v>3435</v>
      </c>
      <c r="X3" s="6" t="n">
        <f aca="false">metadata!$F$24*nys!$E3</f>
        <v>6870</v>
      </c>
      <c r="Y3" s="6" t="n">
        <f aca="false">metadata!$F$25*nys!$E3</f>
        <v>10305</v>
      </c>
      <c r="Z3" s="6" t="n">
        <f aca="false">0.1*metadata!$F$26*nys!$E3</f>
        <v>4809</v>
      </c>
      <c r="AA3" s="6" t="n">
        <f aca="false">0.1*metadata!$F$27*nys!$E3</f>
        <v>687</v>
      </c>
      <c r="AB3" s="6" t="n">
        <f aca="false">0.1*metadata!$F$28*nys!$E3</f>
        <v>687</v>
      </c>
      <c r="AC3" s="6" t="n">
        <f aca="false">0.1*metadata!$F$29*nys!$E3</f>
        <v>687.000000000001</v>
      </c>
      <c r="AD3" s="6" t="n">
        <f aca="false">0.1*metadata!$F$30*nys!$E3</f>
        <v>4809</v>
      </c>
      <c r="AE3" s="6" t="n">
        <f aca="false">0.1*metadata!$F$31*nys!$E3</f>
        <v>687</v>
      </c>
      <c r="AF3" s="6" t="n">
        <f aca="false">0.1*metadata!$F$32*nys!$E3</f>
        <v>687</v>
      </c>
      <c r="AG3" s="6" t="n">
        <f aca="false">0.1*metadata!$F$33*nys!$E3</f>
        <v>687.000000000001</v>
      </c>
      <c r="AH3" s="6" t="n">
        <f aca="false">metadata!$F$34*nys!$F3</f>
        <v>150</v>
      </c>
      <c r="AI3" s="6" t="n">
        <f aca="false">metadata!$F$35*nys!$F3</f>
        <v>1200</v>
      </c>
      <c r="AJ3" s="6" t="n">
        <f aca="false">metadata!$F$36*nys!$F3</f>
        <v>150</v>
      </c>
      <c r="AK3" s="6" t="n">
        <f aca="false">metadata!$F$37*nys!$G3</f>
        <v>25600</v>
      </c>
      <c r="AL3" s="6" t="n">
        <f aca="false">metadata!$F$38*nys!$G3</f>
        <v>204800</v>
      </c>
      <c r="AM3" s="6" t="n">
        <f aca="false">metadata!$F$39*nys!$G3</f>
        <v>25600</v>
      </c>
      <c r="AN3" s="6" t="n">
        <f aca="false">metadata!$F$40*nys!$H3</f>
        <v>2810</v>
      </c>
      <c r="AO3" s="6" t="n">
        <f aca="false">metadata!$F$41*nys!$H3</f>
        <v>22480</v>
      </c>
      <c r="AP3" s="6" t="n">
        <f aca="false">metadata!$F$42*nys!$H3</f>
        <v>2810</v>
      </c>
      <c r="AQ3" s="6" t="n">
        <f aca="false">metadata!$F$43*nys!$I3</f>
        <v>12430</v>
      </c>
      <c r="AR3" s="6" t="n">
        <f aca="false">metadata!$F$44*nys!$I3</f>
        <v>99440</v>
      </c>
      <c r="AS3" s="6" t="n">
        <f aca="false">metadata!$F$45*nys!$I3</f>
        <v>12430</v>
      </c>
      <c r="AT3" s="6" t="n">
        <f aca="false">0.1*metadata!$F$46*nys!$I3</f>
        <v>1243</v>
      </c>
      <c r="AU3" s="6" t="n">
        <f aca="false">0.1*metadata!$F$47*nys!$I3</f>
        <v>9944</v>
      </c>
      <c r="AV3" s="6" t="n">
        <f aca="false">0.1*metadata!$F$48*nys!$I3</f>
        <v>1243</v>
      </c>
      <c r="AW3" s="6" t="n">
        <f aca="false">0.6*metadata!$F$49*nys!$J3</f>
        <v>949.2</v>
      </c>
      <c r="AX3" s="6" t="n">
        <f aca="false">0.6*metadata!$F$50*nys!$J3</f>
        <v>3796.8</v>
      </c>
      <c r="AY3" s="6" t="n">
        <f aca="false">0.4*metadata!$F$51*nys!$J3</f>
        <v>632.8</v>
      </c>
      <c r="AZ3" s="6" t="n">
        <f aca="false">0.4*metadata!$F$52*nys!$J3</f>
        <v>2531.2</v>
      </c>
    </row>
    <row r="4" customFormat="false" ht="12.8" hidden="false" customHeight="false" outlineLevel="0" collapsed="false">
      <c r="A4" s="0" t="n">
        <f aca="false">A3-1</f>
        <v>2014</v>
      </c>
      <c r="B4" s="6" t="n">
        <f aca="false">0.1*metadata!$F$2*nys!$B4</f>
        <v>5649</v>
      </c>
      <c r="C4" s="6" t="n">
        <f aca="false">0.1*metadata!$F$3*nys!$B4</f>
        <v>403.5</v>
      </c>
      <c r="D4" s="6" t="n">
        <f aca="false">0.1*metadata!$F$4*nys!$B4</f>
        <v>807</v>
      </c>
      <c r="E4" s="6" t="n">
        <f aca="false">0.1*metadata!$F$5*nys!$B4</f>
        <v>1210.5</v>
      </c>
      <c r="F4" s="6" t="n">
        <f aca="false">0.05*metadata!$F$6*nys!$B4</f>
        <v>605.25</v>
      </c>
      <c r="G4" s="6" t="n">
        <f aca="false">0.05*metadata!$F$7*nys!$B4</f>
        <v>201.75</v>
      </c>
      <c r="H4" s="6" t="n">
        <f aca="false">0.05*metadata!$F$8*nys!$B4</f>
        <v>403.5</v>
      </c>
      <c r="I4" s="6" t="n">
        <f aca="false">0.05*metadata!$F$9*nys!$B4</f>
        <v>2824.5</v>
      </c>
      <c r="J4" s="6" t="n">
        <f aca="false">metadata!$F$10*nys!$B4</f>
        <v>56490</v>
      </c>
      <c r="K4" s="6" t="n">
        <f aca="false">metadata!$F$11*nys!$B4</f>
        <v>4035</v>
      </c>
      <c r="L4" s="6" t="n">
        <f aca="false">metadata!$F$12*nys!$B4</f>
        <v>8070</v>
      </c>
      <c r="M4" s="6" t="n">
        <f aca="false">metadata!$F$13*nys!$B4</f>
        <v>12105</v>
      </c>
      <c r="N4" s="6" t="n">
        <f aca="false">metadata!$F$14*nys!$C4</f>
        <v>2917180</v>
      </c>
      <c r="O4" s="6" t="n">
        <f aca="false">metadata!$F$15*nys!$C4</f>
        <v>208370</v>
      </c>
      <c r="P4" s="6" t="n">
        <f aca="false">metadata!$F$16*nys!$C4</f>
        <v>416740</v>
      </c>
      <c r="Q4" s="6" t="n">
        <f aca="false">metadata!$F$17*nys!$C4</f>
        <v>625110</v>
      </c>
      <c r="R4" s="6" t="n">
        <f aca="false">metadata!$F$18*nys!$D4</f>
        <v>37030</v>
      </c>
      <c r="S4" s="6" t="n">
        <f aca="false">metadata!$F$19*nys!$D4</f>
        <v>2645</v>
      </c>
      <c r="T4" s="6" t="n">
        <f aca="false">metadata!$F$20*nys!$D4</f>
        <v>5290</v>
      </c>
      <c r="U4" s="6" t="n">
        <f aca="false">metadata!$F$21*nys!$D4</f>
        <v>7935</v>
      </c>
      <c r="V4" s="6" t="n">
        <f aca="false">metadata!$F$22*nys!$E4</f>
        <v>44940</v>
      </c>
      <c r="W4" s="6" t="n">
        <f aca="false">metadata!$F$23*nys!$E4</f>
        <v>3210</v>
      </c>
      <c r="X4" s="6" t="n">
        <f aca="false">metadata!$F$24*nys!$E4</f>
        <v>6420</v>
      </c>
      <c r="Y4" s="6" t="n">
        <f aca="false">metadata!$F$25*nys!$E4</f>
        <v>9630</v>
      </c>
      <c r="Z4" s="6" t="n">
        <f aca="false">0.1*metadata!$F$26*nys!$E4</f>
        <v>4494</v>
      </c>
      <c r="AA4" s="6" t="n">
        <f aca="false">0.1*metadata!$F$27*nys!$E4</f>
        <v>642</v>
      </c>
      <c r="AB4" s="6" t="n">
        <f aca="false">0.1*metadata!$F$28*nys!$E4</f>
        <v>642</v>
      </c>
      <c r="AC4" s="6" t="n">
        <f aca="false">0.1*metadata!$F$29*nys!$E4</f>
        <v>642.000000000001</v>
      </c>
      <c r="AD4" s="6" t="n">
        <f aca="false">0.1*metadata!$F$30*nys!$E4</f>
        <v>4494</v>
      </c>
      <c r="AE4" s="6" t="n">
        <f aca="false">0.1*metadata!$F$31*nys!$E4</f>
        <v>642</v>
      </c>
      <c r="AF4" s="6" t="n">
        <f aca="false">0.1*metadata!$F$32*nys!$E4</f>
        <v>642</v>
      </c>
      <c r="AG4" s="6" t="n">
        <f aca="false">0.1*metadata!$F$33*nys!$E4</f>
        <v>642.000000000001</v>
      </c>
      <c r="AH4" s="6" t="n">
        <f aca="false">metadata!$F$34*nys!$F4</f>
        <v>160</v>
      </c>
      <c r="AI4" s="6" t="n">
        <f aca="false">metadata!$F$35*nys!$F4</f>
        <v>1280</v>
      </c>
      <c r="AJ4" s="6" t="n">
        <f aca="false">metadata!$F$36*nys!$F4</f>
        <v>160</v>
      </c>
      <c r="AK4" s="6" t="n">
        <f aca="false">metadata!$F$37*nys!$G4</f>
        <v>26810</v>
      </c>
      <c r="AL4" s="6" t="n">
        <f aca="false">metadata!$F$38*nys!$G4</f>
        <v>214480</v>
      </c>
      <c r="AM4" s="6" t="n">
        <f aca="false">metadata!$F$39*nys!$G4</f>
        <v>26810</v>
      </c>
      <c r="AN4" s="6" t="n">
        <f aca="false">metadata!$F$40*nys!$H4</f>
        <v>3070</v>
      </c>
      <c r="AO4" s="6" t="n">
        <f aca="false">metadata!$F$41*nys!$H4</f>
        <v>24560</v>
      </c>
      <c r="AP4" s="6" t="n">
        <f aca="false">metadata!$F$42*nys!$H4</f>
        <v>3070</v>
      </c>
      <c r="AQ4" s="6" t="n">
        <f aca="false">metadata!$F$43*nys!$I4</f>
        <v>12190</v>
      </c>
      <c r="AR4" s="6" t="n">
        <f aca="false">metadata!$F$44*nys!$I4</f>
        <v>97520</v>
      </c>
      <c r="AS4" s="6" t="n">
        <f aca="false">metadata!$F$45*nys!$I4</f>
        <v>12190</v>
      </c>
      <c r="AT4" s="6" t="n">
        <f aca="false">0.1*metadata!$F$46*nys!$I4</f>
        <v>1219</v>
      </c>
      <c r="AU4" s="6" t="n">
        <f aca="false">0.1*metadata!$F$47*nys!$I4</f>
        <v>9752</v>
      </c>
      <c r="AV4" s="6" t="n">
        <f aca="false">0.1*metadata!$F$48*nys!$I4</f>
        <v>1219</v>
      </c>
      <c r="AW4" s="6" t="n">
        <f aca="false">0.6*metadata!$F$49*nys!$J4</f>
        <v>968.4</v>
      </c>
      <c r="AX4" s="6" t="n">
        <f aca="false">0.6*metadata!$F$50*nys!$J4</f>
        <v>3873.6</v>
      </c>
      <c r="AY4" s="6" t="n">
        <f aca="false">0.4*metadata!$F$51*nys!$J4</f>
        <v>645.6</v>
      </c>
      <c r="AZ4" s="6" t="n">
        <f aca="false">0.4*metadata!$F$52*nys!$J4</f>
        <v>2582.4</v>
      </c>
    </row>
    <row r="5" customFormat="false" ht="12.8" hidden="false" customHeight="false" outlineLevel="0" collapsed="false">
      <c r="A5" s="0" t="n">
        <f aca="false">A4-1</f>
        <v>2013</v>
      </c>
      <c r="B5" s="6" t="n">
        <f aca="false">0.1*metadata!$F$2*nys!$B5</f>
        <v>5971</v>
      </c>
      <c r="C5" s="6" t="n">
        <f aca="false">0.1*metadata!$F$3*nys!$B5</f>
        <v>426.5</v>
      </c>
      <c r="D5" s="6" t="n">
        <f aca="false">0.1*metadata!$F$4*nys!$B5</f>
        <v>853</v>
      </c>
      <c r="E5" s="6" t="n">
        <f aca="false">0.1*metadata!$F$5*nys!$B5</f>
        <v>1279.5</v>
      </c>
      <c r="F5" s="6" t="n">
        <f aca="false">0.05*metadata!$F$6*nys!$B5</f>
        <v>639.75</v>
      </c>
      <c r="G5" s="6" t="n">
        <f aca="false">0.05*metadata!$F$7*nys!$B5</f>
        <v>213.25</v>
      </c>
      <c r="H5" s="6" t="n">
        <f aca="false">0.05*metadata!$F$8*nys!$B5</f>
        <v>426.5</v>
      </c>
      <c r="I5" s="6" t="n">
        <f aca="false">0.05*metadata!$F$9*nys!$B5</f>
        <v>2985.5</v>
      </c>
      <c r="J5" s="6" t="n">
        <f aca="false">metadata!$F$10*nys!$B5</f>
        <v>59710</v>
      </c>
      <c r="K5" s="6" t="n">
        <f aca="false">metadata!$F$11*nys!$B5</f>
        <v>4265</v>
      </c>
      <c r="L5" s="6" t="n">
        <f aca="false">metadata!$F$12*nys!$B5</f>
        <v>8530</v>
      </c>
      <c r="M5" s="6" t="n">
        <f aca="false">metadata!$F$13*nys!$B5</f>
        <v>12795</v>
      </c>
      <c r="N5" s="6" t="n">
        <f aca="false">metadata!$F$14*nys!$C5</f>
        <v>2517200</v>
      </c>
      <c r="O5" s="6" t="n">
        <f aca="false">metadata!$F$15*nys!$C5</f>
        <v>179800</v>
      </c>
      <c r="P5" s="6" t="n">
        <f aca="false">metadata!$F$16*nys!$C5</f>
        <v>359600</v>
      </c>
      <c r="Q5" s="6" t="n">
        <f aca="false">metadata!$F$17*nys!$C5</f>
        <v>539400</v>
      </c>
      <c r="R5" s="6" t="n">
        <f aca="false">metadata!$F$18*nys!$D5</f>
        <v>39200</v>
      </c>
      <c r="S5" s="6" t="n">
        <f aca="false">metadata!$F$19*nys!$D5</f>
        <v>2800</v>
      </c>
      <c r="T5" s="6" t="n">
        <f aca="false">metadata!$F$20*nys!$D5</f>
        <v>5600</v>
      </c>
      <c r="U5" s="6" t="n">
        <f aca="false">metadata!$F$21*nys!$D5</f>
        <v>8400</v>
      </c>
      <c r="V5" s="6" t="n">
        <f aca="false">metadata!$F$22*nys!$E5</f>
        <v>43330</v>
      </c>
      <c r="W5" s="6" t="n">
        <f aca="false">metadata!$F$23*nys!$E5</f>
        <v>3095</v>
      </c>
      <c r="X5" s="6" t="n">
        <f aca="false">metadata!$F$24*nys!$E5</f>
        <v>6190</v>
      </c>
      <c r="Y5" s="6" t="n">
        <f aca="false">metadata!$F$25*nys!$E5</f>
        <v>9285</v>
      </c>
      <c r="Z5" s="6" t="n">
        <f aca="false">0.1*metadata!$F$26*nys!$E5</f>
        <v>4333</v>
      </c>
      <c r="AA5" s="6" t="n">
        <f aca="false">0.1*metadata!$F$27*nys!$E5</f>
        <v>619</v>
      </c>
      <c r="AB5" s="6" t="n">
        <f aca="false">0.1*metadata!$F$28*nys!$E5</f>
        <v>619</v>
      </c>
      <c r="AC5" s="6" t="n">
        <f aca="false">0.1*metadata!$F$29*nys!$E5</f>
        <v>619.000000000001</v>
      </c>
      <c r="AD5" s="6" t="n">
        <f aca="false">0.1*metadata!$F$30*nys!$E5</f>
        <v>4333</v>
      </c>
      <c r="AE5" s="6" t="n">
        <f aca="false">0.1*metadata!$F$31*nys!$E5</f>
        <v>619</v>
      </c>
      <c r="AF5" s="6" t="n">
        <f aca="false">0.1*metadata!$F$32*nys!$E5</f>
        <v>619</v>
      </c>
      <c r="AG5" s="6" t="n">
        <f aca="false">0.1*metadata!$F$33*nys!$E5</f>
        <v>619.000000000001</v>
      </c>
      <c r="AH5" s="6" t="n">
        <f aca="false">metadata!$F$34*nys!$F5</f>
        <v>290</v>
      </c>
      <c r="AI5" s="6" t="n">
        <f aca="false">metadata!$F$35*nys!$F5</f>
        <v>2320</v>
      </c>
      <c r="AJ5" s="6" t="n">
        <f aca="false">metadata!$F$36*nys!$F5</f>
        <v>290</v>
      </c>
      <c r="AK5" s="6" t="n">
        <f aca="false">metadata!$F$37*nys!$G5</f>
        <v>25030</v>
      </c>
      <c r="AL5" s="6" t="n">
        <f aca="false">metadata!$F$38*nys!$G5</f>
        <v>200240</v>
      </c>
      <c r="AM5" s="6" t="n">
        <f aca="false">metadata!$F$39*nys!$G5</f>
        <v>25030</v>
      </c>
      <c r="AN5" s="6" t="n">
        <f aca="false">metadata!$F$40*nys!$H5</f>
        <v>3380</v>
      </c>
      <c r="AO5" s="6" t="n">
        <f aca="false">metadata!$F$41*nys!$H5</f>
        <v>27040</v>
      </c>
      <c r="AP5" s="6" t="n">
        <f aca="false">metadata!$F$42*nys!$H5</f>
        <v>3380</v>
      </c>
      <c r="AQ5" s="6" t="n">
        <f aca="false">metadata!$F$43*nys!$I5</f>
        <v>11530</v>
      </c>
      <c r="AR5" s="6" t="n">
        <f aca="false">metadata!$F$44*nys!$I5</f>
        <v>92240</v>
      </c>
      <c r="AS5" s="6" t="n">
        <f aca="false">metadata!$F$45*nys!$I5</f>
        <v>11530</v>
      </c>
      <c r="AT5" s="6" t="n">
        <f aca="false">0.1*metadata!$F$46*nys!$I5</f>
        <v>1153</v>
      </c>
      <c r="AU5" s="6" t="n">
        <f aca="false">0.1*metadata!$F$47*nys!$I5</f>
        <v>9224</v>
      </c>
      <c r="AV5" s="6" t="n">
        <f aca="false">0.1*metadata!$F$48*nys!$I5</f>
        <v>1153</v>
      </c>
      <c r="AW5" s="6" t="n">
        <f aca="false">0.6*metadata!$F$49*nys!$J5</f>
        <v>1023.6</v>
      </c>
      <c r="AX5" s="6" t="n">
        <f aca="false">0.6*metadata!$F$50*nys!$J5</f>
        <v>4094.4</v>
      </c>
      <c r="AY5" s="6" t="n">
        <f aca="false">0.4*metadata!$F$51*nys!$J5</f>
        <v>682.4</v>
      </c>
      <c r="AZ5" s="6" t="n">
        <f aca="false">0.4*metadata!$F$52*nys!$J5</f>
        <v>2729.6</v>
      </c>
    </row>
    <row r="6" customFormat="false" ht="12.8" hidden="false" customHeight="false" outlineLevel="0" collapsed="false">
      <c r="A6" s="0" t="n">
        <f aca="false">A5-1</f>
        <v>2012</v>
      </c>
      <c r="B6" s="6" t="n">
        <f aca="false">0.1*metadata!$F$2*nys!$B6</f>
        <v>6069</v>
      </c>
      <c r="C6" s="6" t="n">
        <f aca="false">0.1*metadata!$F$3*nys!$B6</f>
        <v>433.5</v>
      </c>
      <c r="D6" s="6" t="n">
        <f aca="false">0.1*metadata!$F$4*nys!$B6</f>
        <v>867</v>
      </c>
      <c r="E6" s="6" t="n">
        <f aca="false">0.1*metadata!$F$5*nys!$B6</f>
        <v>1300.5</v>
      </c>
      <c r="F6" s="6" t="n">
        <f aca="false">0.05*metadata!$F$6*nys!$B6</f>
        <v>650.25</v>
      </c>
      <c r="G6" s="6" t="n">
        <f aca="false">0.05*metadata!$F$7*nys!$B6</f>
        <v>216.75</v>
      </c>
      <c r="H6" s="6" t="n">
        <f aca="false">0.05*metadata!$F$8*nys!$B6</f>
        <v>433.5</v>
      </c>
      <c r="I6" s="6" t="n">
        <f aca="false">0.05*metadata!$F$9*nys!$B6</f>
        <v>3034.5</v>
      </c>
      <c r="J6" s="6" t="n">
        <f aca="false">metadata!$F$10*nys!$B6</f>
        <v>60690</v>
      </c>
      <c r="K6" s="6" t="n">
        <f aca="false">metadata!$F$11*nys!$B6</f>
        <v>4335</v>
      </c>
      <c r="L6" s="6" t="n">
        <f aca="false">metadata!$F$12*nys!$B6</f>
        <v>8670</v>
      </c>
      <c r="M6" s="6" t="n">
        <f aca="false">metadata!$F$13*nys!$B6</f>
        <v>13005</v>
      </c>
      <c r="N6" s="6" t="n">
        <f aca="false">metadata!$F$14*nys!$C6</f>
        <v>2125760</v>
      </c>
      <c r="O6" s="6" t="n">
        <f aca="false">metadata!$F$15*nys!$C6</f>
        <v>151840</v>
      </c>
      <c r="P6" s="6" t="n">
        <f aca="false">metadata!$F$16*nys!$C6</f>
        <v>303680</v>
      </c>
      <c r="Q6" s="6" t="n">
        <f aca="false">metadata!$F$17*nys!$C6</f>
        <v>455520</v>
      </c>
      <c r="R6" s="6" t="n">
        <f aca="false">metadata!$F$18*nys!$D6</f>
        <v>67270</v>
      </c>
      <c r="S6" s="6" t="n">
        <f aca="false">metadata!$F$19*nys!$D6</f>
        <v>4805</v>
      </c>
      <c r="T6" s="6" t="n">
        <f aca="false">metadata!$F$20*nys!$D6</f>
        <v>9610</v>
      </c>
      <c r="U6" s="6" t="n">
        <f aca="false">metadata!$F$21*nys!$D6</f>
        <v>14415</v>
      </c>
      <c r="V6" s="6" t="n">
        <f aca="false">metadata!$F$22*nys!$E6</f>
        <v>46690</v>
      </c>
      <c r="W6" s="6" t="n">
        <f aca="false">metadata!$F$23*nys!$E6</f>
        <v>3335</v>
      </c>
      <c r="X6" s="6" t="n">
        <f aca="false">metadata!$F$24*nys!$E6</f>
        <v>6670</v>
      </c>
      <c r="Y6" s="6" t="n">
        <f aca="false">metadata!$F$25*nys!$E6</f>
        <v>10005</v>
      </c>
      <c r="Z6" s="6" t="n">
        <f aca="false">0.1*metadata!$F$26*nys!$E6</f>
        <v>4669</v>
      </c>
      <c r="AA6" s="6" t="n">
        <f aca="false">0.1*metadata!$F$27*nys!$E6</f>
        <v>667</v>
      </c>
      <c r="AB6" s="6" t="n">
        <f aca="false">0.1*metadata!$F$28*nys!$E6</f>
        <v>667</v>
      </c>
      <c r="AC6" s="6" t="n">
        <f aca="false">0.1*metadata!$F$29*nys!$E6</f>
        <v>667.000000000001</v>
      </c>
      <c r="AD6" s="6" t="n">
        <f aca="false">0.1*metadata!$F$30*nys!$E6</f>
        <v>4669</v>
      </c>
      <c r="AE6" s="6" t="n">
        <f aca="false">0.1*metadata!$F$31*nys!$E6</f>
        <v>667</v>
      </c>
      <c r="AF6" s="6" t="n">
        <f aca="false">0.1*metadata!$F$32*nys!$E6</f>
        <v>667</v>
      </c>
      <c r="AG6" s="6" t="n">
        <f aca="false">0.1*metadata!$F$33*nys!$E6</f>
        <v>667.000000000001</v>
      </c>
      <c r="AH6" s="6" t="n">
        <f aca="false">metadata!$F$34*nys!$F6</f>
        <v>200</v>
      </c>
      <c r="AI6" s="6" t="n">
        <f aca="false">metadata!$F$35*nys!$F6</f>
        <v>1600</v>
      </c>
      <c r="AJ6" s="6" t="n">
        <f aca="false">metadata!$F$36*nys!$F6</f>
        <v>200</v>
      </c>
      <c r="AK6" s="6" t="n">
        <f aca="false">metadata!$F$37*nys!$G6</f>
        <v>22550</v>
      </c>
      <c r="AL6" s="6" t="n">
        <f aca="false">metadata!$F$38*nys!$G6</f>
        <v>180400</v>
      </c>
      <c r="AM6" s="6" t="n">
        <f aca="false">metadata!$F$39*nys!$G6</f>
        <v>22550</v>
      </c>
      <c r="AN6" s="6" t="n">
        <f aca="false">metadata!$F$40*nys!$H6</f>
        <v>3680</v>
      </c>
      <c r="AO6" s="6" t="n">
        <f aca="false">metadata!$F$41*nys!$H6</f>
        <v>29440</v>
      </c>
      <c r="AP6" s="6" t="n">
        <f aca="false">metadata!$F$42*nys!$H6</f>
        <v>3680</v>
      </c>
      <c r="AQ6" s="6" t="n">
        <f aca="false">metadata!$F$43*nys!$I6</f>
        <v>10570</v>
      </c>
      <c r="AR6" s="6" t="n">
        <f aca="false">metadata!$F$44*nys!$I6</f>
        <v>84560</v>
      </c>
      <c r="AS6" s="6" t="n">
        <f aca="false">metadata!$F$45*nys!$I6</f>
        <v>10570</v>
      </c>
      <c r="AT6" s="6" t="n">
        <f aca="false">0.1*metadata!$F$46*nys!$I6</f>
        <v>1057</v>
      </c>
      <c r="AU6" s="6" t="n">
        <f aca="false">0.1*metadata!$F$47*nys!$I6</f>
        <v>8456</v>
      </c>
      <c r="AV6" s="6" t="n">
        <f aca="false">0.1*metadata!$F$48*nys!$I6</f>
        <v>1057</v>
      </c>
      <c r="AW6" s="6" t="n">
        <f aca="false">0.6*metadata!$F$49*nys!$J6</f>
        <v>1040.4</v>
      </c>
      <c r="AX6" s="6" t="n">
        <f aca="false">0.6*metadata!$F$50*nys!$J6</f>
        <v>4161.6</v>
      </c>
      <c r="AY6" s="6" t="n">
        <f aca="false">0.4*metadata!$F$51*nys!$J6</f>
        <v>693.6</v>
      </c>
      <c r="AZ6" s="6" t="n">
        <f aca="false">0.4*metadata!$F$52*nys!$J6</f>
        <v>2774.4</v>
      </c>
    </row>
    <row r="7" customFormat="false" ht="12.8" hidden="false" customHeight="false" outlineLevel="0" collapsed="false">
      <c r="A7" s="0" t="n">
        <f aca="false">A6-1</f>
        <v>2011</v>
      </c>
      <c r="B7" s="6" t="n">
        <f aca="false">0.1*metadata!$F$2*nys!$B7</f>
        <v>5740</v>
      </c>
      <c r="C7" s="6" t="n">
        <f aca="false">0.1*metadata!$F$3*nys!$B7</f>
        <v>410</v>
      </c>
      <c r="D7" s="6" t="n">
        <f aca="false">0.1*metadata!$F$4*nys!$B7</f>
        <v>820</v>
      </c>
      <c r="E7" s="6" t="n">
        <f aca="false">0.1*metadata!$F$5*nys!$B7</f>
        <v>1230</v>
      </c>
      <c r="F7" s="6" t="n">
        <f aca="false">0.05*metadata!$F$6*nys!$B7</f>
        <v>615</v>
      </c>
      <c r="G7" s="6" t="n">
        <f aca="false">0.05*metadata!$F$7*nys!$B7</f>
        <v>205</v>
      </c>
      <c r="H7" s="6" t="n">
        <f aca="false">0.05*metadata!$F$8*nys!$B7</f>
        <v>410</v>
      </c>
      <c r="I7" s="6" t="n">
        <f aca="false">0.05*metadata!$F$9*nys!$B7</f>
        <v>2870</v>
      </c>
      <c r="J7" s="6" t="n">
        <f aca="false">metadata!$F$10*nys!$B7</f>
        <v>57400</v>
      </c>
      <c r="K7" s="6" t="n">
        <f aca="false">metadata!$F$11*nys!$B7</f>
        <v>4100</v>
      </c>
      <c r="L7" s="6" t="n">
        <f aca="false">metadata!$F$12*nys!$B7</f>
        <v>8200</v>
      </c>
      <c r="M7" s="6" t="n">
        <f aca="false">metadata!$F$13*nys!$B7</f>
        <v>12300</v>
      </c>
      <c r="N7" s="6" t="n">
        <f aca="false">metadata!$F$14*nys!$C7</f>
        <v>1761900</v>
      </c>
      <c r="O7" s="6" t="n">
        <f aca="false">metadata!$F$15*nys!$C7</f>
        <v>125850</v>
      </c>
      <c r="P7" s="6" t="n">
        <f aca="false">metadata!$F$16*nys!$C7</f>
        <v>251700</v>
      </c>
      <c r="Q7" s="6" t="n">
        <f aca="false">metadata!$F$17*nys!$C7</f>
        <v>377550</v>
      </c>
      <c r="R7" s="6" t="n">
        <f aca="false">metadata!$F$18*nys!$D7</f>
        <v>70000</v>
      </c>
      <c r="S7" s="6" t="n">
        <f aca="false">metadata!$F$19*nys!$D7</f>
        <v>5000</v>
      </c>
      <c r="T7" s="6" t="n">
        <f aca="false">metadata!$F$20*nys!$D7</f>
        <v>10000</v>
      </c>
      <c r="U7" s="6" t="n">
        <f aca="false">metadata!$F$21*nys!$D7</f>
        <v>15000</v>
      </c>
      <c r="V7" s="6" t="n">
        <f aca="false">metadata!$F$22*nys!$E7</f>
        <v>43820</v>
      </c>
      <c r="W7" s="6" t="n">
        <f aca="false">metadata!$F$23*nys!$E7</f>
        <v>3130</v>
      </c>
      <c r="X7" s="6" t="n">
        <f aca="false">metadata!$F$24*nys!$E7</f>
        <v>6260</v>
      </c>
      <c r="Y7" s="6" t="n">
        <f aca="false">metadata!$F$25*nys!$E7</f>
        <v>9390</v>
      </c>
      <c r="Z7" s="6" t="n">
        <f aca="false">0.1*metadata!$F$26*nys!$E7</f>
        <v>4382</v>
      </c>
      <c r="AA7" s="6" t="n">
        <f aca="false">0.1*metadata!$F$27*nys!$E7</f>
        <v>626</v>
      </c>
      <c r="AB7" s="6" t="n">
        <f aca="false">0.1*metadata!$F$28*nys!$E7</f>
        <v>626</v>
      </c>
      <c r="AC7" s="6" t="n">
        <f aca="false">0.1*metadata!$F$29*nys!$E7</f>
        <v>626.000000000001</v>
      </c>
      <c r="AD7" s="6" t="n">
        <f aca="false">0.1*metadata!$F$30*nys!$E7</f>
        <v>4382</v>
      </c>
      <c r="AE7" s="6" t="n">
        <f aca="false">0.1*metadata!$F$31*nys!$E7</f>
        <v>626</v>
      </c>
      <c r="AF7" s="6" t="n">
        <f aca="false">0.1*metadata!$F$32*nys!$E7</f>
        <v>626</v>
      </c>
      <c r="AG7" s="6" t="n">
        <f aca="false">0.1*metadata!$F$33*nys!$E7</f>
        <v>626.000000000001</v>
      </c>
      <c r="AH7" s="6" t="n">
        <f aca="false">metadata!$F$34*nys!$F7</f>
        <v>280</v>
      </c>
      <c r="AI7" s="6" t="n">
        <f aca="false">metadata!$F$35*nys!$F7</f>
        <v>2240</v>
      </c>
      <c r="AJ7" s="6" t="n">
        <f aca="false">metadata!$F$36*nys!$F7</f>
        <v>280</v>
      </c>
      <c r="AK7" s="6" t="n">
        <f aca="false">metadata!$F$37*nys!$G7</f>
        <v>20170</v>
      </c>
      <c r="AL7" s="6" t="n">
        <f aca="false">metadata!$F$38*nys!$G7</f>
        <v>161360</v>
      </c>
      <c r="AM7" s="6" t="n">
        <f aca="false">metadata!$F$39*nys!$G7</f>
        <v>20170</v>
      </c>
      <c r="AN7" s="6" t="n">
        <f aca="false">metadata!$F$40*nys!$H7</f>
        <v>5310</v>
      </c>
      <c r="AO7" s="6" t="n">
        <f aca="false">metadata!$F$41*nys!$H7</f>
        <v>42480</v>
      </c>
      <c r="AP7" s="6" t="n">
        <f aca="false">metadata!$F$42*nys!$H7</f>
        <v>5310</v>
      </c>
      <c r="AQ7" s="6" t="n">
        <f aca="false">metadata!$F$43*nys!$I7</f>
        <v>11220</v>
      </c>
      <c r="AR7" s="6" t="n">
        <f aca="false">metadata!$F$44*nys!$I7</f>
        <v>89760</v>
      </c>
      <c r="AS7" s="6" t="n">
        <f aca="false">metadata!$F$45*nys!$I7</f>
        <v>11220</v>
      </c>
      <c r="AT7" s="6" t="n">
        <f aca="false">0.1*metadata!$F$46*nys!$I7</f>
        <v>1122</v>
      </c>
      <c r="AU7" s="6" t="n">
        <f aca="false">0.1*metadata!$F$47*nys!$I7</f>
        <v>8976</v>
      </c>
      <c r="AV7" s="6" t="n">
        <f aca="false">0.1*metadata!$F$48*nys!$I7</f>
        <v>1122</v>
      </c>
      <c r="AW7" s="6" t="n">
        <f aca="false">0.6*metadata!$F$49*nys!$J7</f>
        <v>984</v>
      </c>
      <c r="AX7" s="6" t="n">
        <f aca="false">0.6*metadata!$F$50*nys!$J7</f>
        <v>3936</v>
      </c>
      <c r="AY7" s="6" t="n">
        <f aca="false">0.4*metadata!$F$51*nys!$J7</f>
        <v>656</v>
      </c>
      <c r="AZ7" s="6" t="n">
        <f aca="false">0.4*metadata!$F$52*nys!$J7</f>
        <v>2624</v>
      </c>
    </row>
    <row r="8" customFormat="false" ht="12.8" hidden="false" customHeight="false" outlineLevel="0" collapsed="false">
      <c r="A8" s="0" t="n">
        <f aca="false">A7-1</f>
        <v>2010</v>
      </c>
      <c r="B8" s="6" t="n">
        <f aca="false">0.1*metadata!$F$2*nys!$B8</f>
        <v>5215</v>
      </c>
      <c r="C8" s="6" t="n">
        <f aca="false">0.1*metadata!$F$3*nys!$B8</f>
        <v>372.5</v>
      </c>
      <c r="D8" s="6" t="n">
        <f aca="false">0.1*metadata!$F$4*nys!$B8</f>
        <v>745</v>
      </c>
      <c r="E8" s="6" t="n">
        <f aca="false">0.1*metadata!$F$5*nys!$B8</f>
        <v>1117.5</v>
      </c>
      <c r="F8" s="6" t="n">
        <f aca="false">0.05*metadata!$F$6*nys!$B8</f>
        <v>558.75</v>
      </c>
      <c r="G8" s="6" t="n">
        <f aca="false">0.05*metadata!$F$7*nys!$B8</f>
        <v>186.25</v>
      </c>
      <c r="H8" s="6" t="n">
        <f aca="false">0.05*metadata!$F$8*nys!$B8</f>
        <v>372.5</v>
      </c>
      <c r="I8" s="6" t="n">
        <f aca="false">0.05*metadata!$F$9*nys!$B8</f>
        <v>2607.5</v>
      </c>
      <c r="J8" s="6" t="n">
        <f aca="false">metadata!$F$10*nys!$B8</f>
        <v>52150</v>
      </c>
      <c r="K8" s="6" t="n">
        <f aca="false">metadata!$F$11*nys!$B8</f>
        <v>3725</v>
      </c>
      <c r="L8" s="6" t="n">
        <f aca="false">metadata!$F$12*nys!$B8</f>
        <v>7450</v>
      </c>
      <c r="M8" s="6" t="n">
        <f aca="false">metadata!$F$13*nys!$B8</f>
        <v>11175</v>
      </c>
      <c r="N8" s="6" t="n">
        <f aca="false">metadata!$F$14*nys!$C8</f>
        <v>1418970</v>
      </c>
      <c r="O8" s="6" t="n">
        <f aca="false">metadata!$F$15*nys!$C8</f>
        <v>101355</v>
      </c>
      <c r="P8" s="6" t="n">
        <f aca="false">metadata!$F$16*nys!$C8</f>
        <v>202710</v>
      </c>
      <c r="Q8" s="6" t="n">
        <f aca="false">metadata!$F$17*nys!$C8</f>
        <v>304065</v>
      </c>
      <c r="R8" s="6" t="n">
        <f aca="false">metadata!$F$18*nys!$D8</f>
        <v>68670</v>
      </c>
      <c r="S8" s="6" t="n">
        <f aca="false">metadata!$F$19*nys!$D8</f>
        <v>4905</v>
      </c>
      <c r="T8" s="6" t="n">
        <f aca="false">metadata!$F$20*nys!$D8</f>
        <v>9810</v>
      </c>
      <c r="U8" s="6" t="n">
        <f aca="false">metadata!$F$21*nys!$D8</f>
        <v>14715</v>
      </c>
      <c r="V8" s="6" t="n">
        <f aca="false">metadata!$F$22*nys!$E8</f>
        <v>39900</v>
      </c>
      <c r="W8" s="6" t="n">
        <f aca="false">metadata!$F$23*nys!$E8</f>
        <v>2850</v>
      </c>
      <c r="X8" s="6" t="n">
        <f aca="false">metadata!$F$24*nys!$E8</f>
        <v>5700</v>
      </c>
      <c r="Y8" s="6" t="n">
        <f aca="false">metadata!$F$25*nys!$E8</f>
        <v>8550</v>
      </c>
      <c r="Z8" s="6" t="n">
        <f aca="false">0.1*metadata!$F$26*nys!$E8</f>
        <v>3990</v>
      </c>
      <c r="AA8" s="6" t="n">
        <f aca="false">0.1*metadata!$F$27*nys!$E8</f>
        <v>570</v>
      </c>
      <c r="AB8" s="6" t="n">
        <f aca="false">0.1*metadata!$F$28*nys!$E8</f>
        <v>570</v>
      </c>
      <c r="AC8" s="6" t="n">
        <f aca="false">0.1*metadata!$F$29*nys!$E8</f>
        <v>570</v>
      </c>
      <c r="AD8" s="6" t="n">
        <f aca="false">0.1*metadata!$F$30*nys!$E8</f>
        <v>3990</v>
      </c>
      <c r="AE8" s="6" t="n">
        <f aca="false">0.1*metadata!$F$31*nys!$E8</f>
        <v>570</v>
      </c>
      <c r="AF8" s="6" t="n">
        <f aca="false">0.1*metadata!$F$32*nys!$E8</f>
        <v>570</v>
      </c>
      <c r="AG8" s="6" t="n">
        <f aca="false">0.1*metadata!$F$33*nys!$E8</f>
        <v>570</v>
      </c>
      <c r="AH8" s="6" t="n">
        <f aca="false">metadata!$F$34*nys!$F8</f>
        <v>350</v>
      </c>
      <c r="AI8" s="6" t="n">
        <f aca="false">metadata!$F$35*nys!$F8</f>
        <v>2800</v>
      </c>
      <c r="AJ8" s="6" t="n">
        <f aca="false">metadata!$F$36*nys!$F8</f>
        <v>350</v>
      </c>
      <c r="AK8" s="6" t="n">
        <f aca="false">metadata!$F$37*nys!$G8</f>
        <v>17590</v>
      </c>
      <c r="AL8" s="6" t="n">
        <f aca="false">metadata!$F$38*nys!$G8</f>
        <v>140720</v>
      </c>
      <c r="AM8" s="6" t="n">
        <f aca="false">metadata!$F$39*nys!$G8</f>
        <v>17590</v>
      </c>
      <c r="AN8" s="6" t="n">
        <f aca="false">metadata!$F$40*nys!$H8</f>
        <v>5240</v>
      </c>
      <c r="AO8" s="6" t="n">
        <f aca="false">metadata!$F$41*nys!$H8</f>
        <v>41920</v>
      </c>
      <c r="AP8" s="6" t="n">
        <f aca="false">metadata!$F$42*nys!$H8</f>
        <v>5240</v>
      </c>
      <c r="AQ8" s="6" t="n">
        <f aca="false">metadata!$F$43*nys!$I8</f>
        <v>9680</v>
      </c>
      <c r="AR8" s="6" t="n">
        <f aca="false">metadata!$F$44*nys!$I8</f>
        <v>77440</v>
      </c>
      <c r="AS8" s="6" t="n">
        <f aca="false">metadata!$F$45*nys!$I8</f>
        <v>9680</v>
      </c>
      <c r="AT8" s="6" t="n">
        <f aca="false">0.1*metadata!$F$46*nys!$I8</f>
        <v>968</v>
      </c>
      <c r="AU8" s="6" t="n">
        <f aca="false">0.1*metadata!$F$47*nys!$I8</f>
        <v>7744</v>
      </c>
      <c r="AV8" s="6" t="n">
        <f aca="false">0.1*metadata!$F$48*nys!$I8</f>
        <v>968</v>
      </c>
      <c r="AW8" s="6" t="n">
        <f aca="false">0.6*metadata!$F$49*nys!$J8</f>
        <v>894</v>
      </c>
      <c r="AX8" s="6" t="n">
        <f aca="false">0.6*metadata!$F$50*nys!$J8</f>
        <v>3576</v>
      </c>
      <c r="AY8" s="6" t="n">
        <f aca="false">0.4*metadata!$F$51*nys!$J8</f>
        <v>596</v>
      </c>
      <c r="AZ8" s="6" t="n">
        <f aca="false">0.4*metadata!$F$52*nys!$J8</f>
        <v>2384</v>
      </c>
    </row>
    <row r="9" customFormat="false" ht="12.8" hidden="false" customHeight="false" outlineLevel="0" collapsed="false">
      <c r="A9" s="0" t="n">
        <f aca="false">A8-1</f>
        <v>2009</v>
      </c>
      <c r="B9" s="6" t="n">
        <f aca="false">0.1*metadata!$F$2*nys!$B9</f>
        <v>4739</v>
      </c>
      <c r="C9" s="6" t="n">
        <f aca="false">0.1*metadata!$F$3*nys!$B9</f>
        <v>338.5</v>
      </c>
      <c r="D9" s="6" t="n">
        <f aca="false">0.1*metadata!$F$4*nys!$B9</f>
        <v>677</v>
      </c>
      <c r="E9" s="6" t="n">
        <f aca="false">0.1*metadata!$F$5*nys!$B9</f>
        <v>1015.5</v>
      </c>
      <c r="F9" s="6" t="n">
        <f aca="false">0.05*metadata!$F$6*nys!$B9</f>
        <v>507.75</v>
      </c>
      <c r="G9" s="6" t="n">
        <f aca="false">0.05*metadata!$F$7*nys!$B9</f>
        <v>169.25</v>
      </c>
      <c r="H9" s="6" t="n">
        <f aca="false">0.05*metadata!$F$8*nys!$B9</f>
        <v>338.5</v>
      </c>
      <c r="I9" s="6" t="n">
        <f aca="false">0.05*metadata!$F$9*nys!$B9</f>
        <v>2369.5</v>
      </c>
      <c r="J9" s="6" t="n">
        <f aca="false">metadata!$F$10*nys!$B9</f>
        <v>47390</v>
      </c>
      <c r="K9" s="6" t="n">
        <f aca="false">metadata!$F$11*nys!$B9</f>
        <v>3385</v>
      </c>
      <c r="L9" s="6" t="n">
        <f aca="false">metadata!$F$12*nys!$B9</f>
        <v>6770</v>
      </c>
      <c r="M9" s="6" t="n">
        <f aca="false">metadata!$F$13*nys!$B9</f>
        <v>10155</v>
      </c>
      <c r="N9" s="6" t="n">
        <f aca="false">metadata!$F$14*nys!$C9</f>
        <v>1126510</v>
      </c>
      <c r="O9" s="6" t="n">
        <f aca="false">metadata!$F$15*nys!$C9</f>
        <v>80465</v>
      </c>
      <c r="P9" s="6" t="n">
        <f aca="false">metadata!$F$16*nys!$C9</f>
        <v>160930</v>
      </c>
      <c r="Q9" s="6" t="n">
        <f aca="false">metadata!$F$17*nys!$C9</f>
        <v>241395</v>
      </c>
      <c r="R9" s="6" t="n">
        <f aca="false">metadata!$F$18*nys!$D9</f>
        <v>66570</v>
      </c>
      <c r="S9" s="6" t="n">
        <f aca="false">metadata!$F$19*nys!$D9</f>
        <v>4755</v>
      </c>
      <c r="T9" s="6" t="n">
        <f aca="false">metadata!$F$20*nys!$D9</f>
        <v>9510</v>
      </c>
      <c r="U9" s="6" t="n">
        <f aca="false">metadata!$F$21*nys!$D9</f>
        <v>14265</v>
      </c>
      <c r="V9" s="6" t="n">
        <f aca="false">metadata!$F$22*nys!$E9</f>
        <v>36330</v>
      </c>
      <c r="W9" s="6" t="n">
        <f aca="false">metadata!$F$23*nys!$E9</f>
        <v>2595</v>
      </c>
      <c r="X9" s="6" t="n">
        <f aca="false">metadata!$F$24*nys!$E9</f>
        <v>5190</v>
      </c>
      <c r="Y9" s="6" t="n">
        <f aca="false">metadata!$F$25*nys!$E9</f>
        <v>7785</v>
      </c>
      <c r="Z9" s="6" t="n">
        <f aca="false">0.1*metadata!$F$26*nys!$E9</f>
        <v>3633</v>
      </c>
      <c r="AA9" s="6" t="n">
        <f aca="false">0.1*metadata!$F$27*nys!$E9</f>
        <v>519</v>
      </c>
      <c r="AB9" s="6" t="n">
        <f aca="false">0.1*metadata!$F$28*nys!$E9</f>
        <v>519</v>
      </c>
      <c r="AC9" s="6" t="n">
        <f aca="false">0.1*metadata!$F$29*nys!$E9</f>
        <v>519.000000000001</v>
      </c>
      <c r="AD9" s="6" t="n">
        <f aca="false">0.1*metadata!$F$30*nys!$E9</f>
        <v>3633</v>
      </c>
      <c r="AE9" s="6" t="n">
        <f aca="false">0.1*metadata!$F$31*nys!$E9</f>
        <v>519</v>
      </c>
      <c r="AF9" s="6" t="n">
        <f aca="false">0.1*metadata!$F$32*nys!$E9</f>
        <v>519</v>
      </c>
      <c r="AG9" s="6" t="n">
        <f aca="false">0.1*metadata!$F$33*nys!$E9</f>
        <v>519.000000000001</v>
      </c>
      <c r="AH9" s="6" t="n">
        <f aca="false">metadata!$F$34*nys!$F9</f>
        <v>450</v>
      </c>
      <c r="AI9" s="6" t="n">
        <f aca="false">metadata!$F$35*nys!$F9</f>
        <v>3600</v>
      </c>
      <c r="AJ9" s="6" t="n">
        <f aca="false">metadata!$F$36*nys!$F9</f>
        <v>450</v>
      </c>
      <c r="AK9" s="6" t="n">
        <f aca="false">metadata!$F$37*nys!$G9</f>
        <v>14760</v>
      </c>
      <c r="AL9" s="6" t="n">
        <f aca="false">metadata!$F$38*nys!$G9</f>
        <v>118080</v>
      </c>
      <c r="AM9" s="6" t="n">
        <f aca="false">metadata!$F$39*nys!$G9</f>
        <v>14760</v>
      </c>
      <c r="AN9" s="6" t="n">
        <f aca="false">metadata!$F$40*nys!$H9</f>
        <v>4900</v>
      </c>
      <c r="AO9" s="6" t="n">
        <f aca="false">metadata!$F$41*nys!$H9</f>
        <v>39200</v>
      </c>
      <c r="AP9" s="6" t="n">
        <f aca="false">metadata!$F$42*nys!$H9</f>
        <v>4900</v>
      </c>
      <c r="AQ9" s="6" t="n">
        <f aca="false">metadata!$F$43*nys!$I9</f>
        <v>7620</v>
      </c>
      <c r="AR9" s="6" t="n">
        <f aca="false">metadata!$F$44*nys!$I9</f>
        <v>60960</v>
      </c>
      <c r="AS9" s="6" t="n">
        <f aca="false">metadata!$F$45*nys!$I9</f>
        <v>7620</v>
      </c>
      <c r="AT9" s="6" t="n">
        <f aca="false">0.1*metadata!$F$46*nys!$I9</f>
        <v>762</v>
      </c>
      <c r="AU9" s="6" t="n">
        <f aca="false">0.1*metadata!$F$47*nys!$I9</f>
        <v>6096</v>
      </c>
      <c r="AV9" s="6" t="n">
        <f aca="false">0.1*metadata!$F$48*nys!$I9</f>
        <v>762</v>
      </c>
      <c r="AW9" s="6" t="n">
        <f aca="false">0.6*metadata!$F$49*nys!$J9</f>
        <v>812.4</v>
      </c>
      <c r="AX9" s="6" t="n">
        <f aca="false">0.6*metadata!$F$50*nys!$J9</f>
        <v>3249.6</v>
      </c>
      <c r="AY9" s="6" t="n">
        <f aca="false">0.4*metadata!$F$51*nys!$J9</f>
        <v>541.6</v>
      </c>
      <c r="AZ9" s="6" t="n">
        <f aca="false">0.4*metadata!$F$52*nys!$J9</f>
        <v>2166.4</v>
      </c>
    </row>
    <row r="10" customFormat="false" ht="12.8" hidden="false" customHeight="false" outlineLevel="0" collapsed="false">
      <c r="A10" s="0" t="n">
        <f aca="false">A9-1</f>
        <v>2008</v>
      </c>
      <c r="B10" s="6" t="n">
        <f aca="false">0.1*metadata!$F$2*nys!$B10</f>
        <v>4242</v>
      </c>
      <c r="C10" s="6" t="n">
        <f aca="false">0.1*metadata!$F$3*nys!$B10</f>
        <v>303</v>
      </c>
      <c r="D10" s="6" t="n">
        <f aca="false">0.1*metadata!$F$4*nys!$B10</f>
        <v>606</v>
      </c>
      <c r="E10" s="6" t="n">
        <f aca="false">0.1*metadata!$F$5*nys!$B10</f>
        <v>909</v>
      </c>
      <c r="F10" s="6" t="n">
        <f aca="false">0.05*metadata!$F$6*nys!$B10</f>
        <v>454.5</v>
      </c>
      <c r="G10" s="6" t="n">
        <f aca="false">0.05*metadata!$F$7*nys!$B10</f>
        <v>151.5</v>
      </c>
      <c r="H10" s="6" t="n">
        <f aca="false">0.05*metadata!$F$8*nys!$B10</f>
        <v>303</v>
      </c>
      <c r="I10" s="6" t="n">
        <f aca="false">0.05*metadata!$F$9*nys!$B10</f>
        <v>2121</v>
      </c>
      <c r="J10" s="6" t="n">
        <f aca="false">metadata!$F$10*nys!$B10</f>
        <v>42420</v>
      </c>
      <c r="K10" s="6" t="n">
        <f aca="false">metadata!$F$11*nys!$B10</f>
        <v>3030</v>
      </c>
      <c r="L10" s="6" t="n">
        <f aca="false">metadata!$F$12*nys!$B10</f>
        <v>6060</v>
      </c>
      <c r="M10" s="6" t="n">
        <f aca="false">metadata!$F$13*nys!$B10</f>
        <v>9090</v>
      </c>
      <c r="N10" s="6" t="n">
        <f aca="false">metadata!$F$14*nys!$C10</f>
        <v>874580</v>
      </c>
      <c r="O10" s="6" t="n">
        <f aca="false">metadata!$F$15*nys!$C10</f>
        <v>62470</v>
      </c>
      <c r="P10" s="6" t="n">
        <f aca="false">metadata!$F$16*nys!$C10</f>
        <v>124940</v>
      </c>
      <c r="Q10" s="6" t="n">
        <f aca="false">metadata!$F$17*nys!$C10</f>
        <v>187410</v>
      </c>
      <c r="R10" s="6" t="n">
        <f aca="false">metadata!$F$18*nys!$D10</f>
        <v>63980</v>
      </c>
      <c r="S10" s="6" t="n">
        <f aca="false">metadata!$F$19*nys!$D10</f>
        <v>4570</v>
      </c>
      <c r="T10" s="6" t="n">
        <f aca="false">metadata!$F$20*nys!$D10</f>
        <v>9140</v>
      </c>
      <c r="U10" s="6" t="n">
        <f aca="false">metadata!$F$21*nys!$D10</f>
        <v>13710</v>
      </c>
      <c r="V10" s="6" t="n">
        <f aca="false">metadata!$F$22*nys!$E10</f>
        <v>33180</v>
      </c>
      <c r="W10" s="6" t="n">
        <f aca="false">metadata!$F$23*nys!$E10</f>
        <v>2370</v>
      </c>
      <c r="X10" s="6" t="n">
        <f aca="false">metadata!$F$24*nys!$E10</f>
        <v>4740</v>
      </c>
      <c r="Y10" s="6" t="n">
        <f aca="false">metadata!$F$25*nys!$E10</f>
        <v>7110</v>
      </c>
      <c r="Z10" s="6" t="n">
        <f aca="false">0.1*metadata!$F$26*nys!$E10</f>
        <v>3318</v>
      </c>
      <c r="AA10" s="6" t="n">
        <f aca="false">0.1*metadata!$F$27*nys!$E10</f>
        <v>474</v>
      </c>
      <c r="AB10" s="6" t="n">
        <f aca="false">0.1*metadata!$F$28*nys!$E10</f>
        <v>474</v>
      </c>
      <c r="AC10" s="6" t="n">
        <f aca="false">0.1*metadata!$F$29*nys!$E10</f>
        <v>474</v>
      </c>
      <c r="AD10" s="6" t="n">
        <f aca="false">0.1*metadata!$F$30*nys!$E10</f>
        <v>3318</v>
      </c>
      <c r="AE10" s="6" t="n">
        <f aca="false">0.1*metadata!$F$31*nys!$E10</f>
        <v>474</v>
      </c>
      <c r="AF10" s="6" t="n">
        <f aca="false">0.1*metadata!$F$32*nys!$E10</f>
        <v>474</v>
      </c>
      <c r="AG10" s="6" t="n">
        <f aca="false">0.1*metadata!$F$33*nys!$E10</f>
        <v>474</v>
      </c>
      <c r="AH10" s="6" t="n">
        <f aca="false">metadata!$F$34*nys!$F10</f>
        <v>560</v>
      </c>
      <c r="AI10" s="6" t="n">
        <f aca="false">metadata!$F$35*nys!$F10</f>
        <v>4480</v>
      </c>
      <c r="AJ10" s="6" t="n">
        <f aca="false">metadata!$F$36*nys!$F10</f>
        <v>560</v>
      </c>
      <c r="AK10" s="6" t="n">
        <f aca="false">metadata!$F$37*nys!$G10</f>
        <v>12400</v>
      </c>
      <c r="AL10" s="6" t="n">
        <f aca="false">metadata!$F$38*nys!$G10</f>
        <v>99200</v>
      </c>
      <c r="AM10" s="6" t="n">
        <f aca="false">metadata!$F$39*nys!$G10</f>
        <v>12400</v>
      </c>
      <c r="AN10" s="6" t="n">
        <f aca="false">metadata!$F$40*nys!$H10</f>
        <v>4320</v>
      </c>
      <c r="AO10" s="6" t="n">
        <f aca="false">metadata!$F$41*nys!$H10</f>
        <v>34560</v>
      </c>
      <c r="AP10" s="6" t="n">
        <f aca="false">metadata!$F$42*nys!$H10</f>
        <v>4320</v>
      </c>
      <c r="AQ10" s="6" t="n">
        <f aca="false">metadata!$F$43*nys!$I10</f>
        <v>5010</v>
      </c>
      <c r="AR10" s="6" t="n">
        <f aca="false">metadata!$F$44*nys!$I10</f>
        <v>40080</v>
      </c>
      <c r="AS10" s="6" t="n">
        <f aca="false">metadata!$F$45*nys!$I10</f>
        <v>5010</v>
      </c>
      <c r="AT10" s="6" t="n">
        <f aca="false">0.1*metadata!$F$46*nys!$I10</f>
        <v>501</v>
      </c>
      <c r="AU10" s="6" t="n">
        <f aca="false">0.1*metadata!$F$47*nys!$I10</f>
        <v>4008</v>
      </c>
      <c r="AV10" s="6" t="n">
        <f aca="false">0.1*metadata!$F$48*nys!$I10</f>
        <v>501</v>
      </c>
      <c r="AW10" s="6" t="n">
        <f aca="false">0.6*metadata!$F$49*nys!$J10</f>
        <v>727.2</v>
      </c>
      <c r="AX10" s="6" t="n">
        <f aca="false">0.6*metadata!$F$50*nys!$J10</f>
        <v>2908.8</v>
      </c>
      <c r="AY10" s="6" t="n">
        <f aca="false">0.4*metadata!$F$51*nys!$J10</f>
        <v>484.8</v>
      </c>
      <c r="AZ10" s="6" t="n">
        <f aca="false">0.4*metadata!$F$52*nys!$J10</f>
        <v>1939.2</v>
      </c>
    </row>
    <row r="11" customFormat="false" ht="12.8" hidden="false" customHeight="false" outlineLevel="0" collapsed="false">
      <c r="A11" s="0" t="n">
        <f aca="false">A10-1</f>
        <v>2007</v>
      </c>
      <c r="B11" s="6" t="n">
        <f aca="false">0.1*metadata!$F$2*nys!$B11</f>
        <v>4375</v>
      </c>
      <c r="C11" s="6" t="n">
        <f aca="false">0.1*metadata!$F$3*nys!$B11</f>
        <v>312.5</v>
      </c>
      <c r="D11" s="6" t="n">
        <f aca="false">0.1*metadata!$F$4*nys!$B11</f>
        <v>625</v>
      </c>
      <c r="E11" s="6" t="n">
        <f aca="false">0.1*metadata!$F$5*nys!$B11</f>
        <v>937.5</v>
      </c>
      <c r="F11" s="6" t="n">
        <f aca="false">0.05*metadata!$F$6*nys!$B11</f>
        <v>468.75</v>
      </c>
      <c r="G11" s="6" t="n">
        <f aca="false">0.05*metadata!$F$7*nys!$B11</f>
        <v>156.25</v>
      </c>
      <c r="H11" s="6" t="n">
        <f aca="false">0.05*metadata!$F$8*nys!$B11</f>
        <v>312.5</v>
      </c>
      <c r="I11" s="6" t="n">
        <f aca="false">0.05*metadata!$F$9*nys!$B11</f>
        <v>2187.5</v>
      </c>
      <c r="J11" s="6" t="n">
        <f aca="false">metadata!$F$10*nys!$B11</f>
        <v>43750</v>
      </c>
      <c r="K11" s="6" t="n">
        <f aca="false">metadata!$F$11*nys!$B11</f>
        <v>3125</v>
      </c>
      <c r="L11" s="6" t="n">
        <f aca="false">metadata!$F$12*nys!$B11</f>
        <v>6250</v>
      </c>
      <c r="M11" s="6" t="n">
        <f aca="false">metadata!$F$13*nys!$B11</f>
        <v>9375</v>
      </c>
      <c r="N11" s="6" t="n">
        <f aca="false">metadata!$F$14*nys!$C11</f>
        <v>730450</v>
      </c>
      <c r="O11" s="6" t="n">
        <f aca="false">metadata!$F$15*nys!$C11</f>
        <v>52175</v>
      </c>
      <c r="P11" s="6" t="n">
        <f aca="false">metadata!$F$16*nys!$C11</f>
        <v>104350</v>
      </c>
      <c r="Q11" s="6" t="n">
        <f aca="false">metadata!$F$17*nys!$C11</f>
        <v>156525</v>
      </c>
      <c r="R11" s="6" t="n">
        <f aca="false">metadata!$F$18*nys!$D11</f>
        <v>63490</v>
      </c>
      <c r="S11" s="6" t="n">
        <f aca="false">metadata!$F$19*nys!$D11</f>
        <v>4535</v>
      </c>
      <c r="T11" s="6" t="n">
        <f aca="false">metadata!$F$20*nys!$D11</f>
        <v>9070</v>
      </c>
      <c r="U11" s="6" t="n">
        <f aca="false">metadata!$F$21*nys!$D11</f>
        <v>13605</v>
      </c>
      <c r="V11" s="6" t="n">
        <f aca="false">metadata!$F$22*nys!$E11</f>
        <v>31150</v>
      </c>
      <c r="W11" s="6" t="n">
        <f aca="false">metadata!$F$23*nys!$E11</f>
        <v>2225</v>
      </c>
      <c r="X11" s="6" t="n">
        <f aca="false">metadata!$F$24*nys!$E11</f>
        <v>4450</v>
      </c>
      <c r="Y11" s="6" t="n">
        <f aca="false">metadata!$F$25*nys!$E11</f>
        <v>6675</v>
      </c>
      <c r="Z11" s="6" t="n">
        <f aca="false">0.1*metadata!$F$26*nys!$E11</f>
        <v>3115</v>
      </c>
      <c r="AA11" s="6" t="n">
        <f aca="false">0.1*metadata!$F$27*nys!$E11</f>
        <v>445</v>
      </c>
      <c r="AB11" s="6" t="n">
        <f aca="false">0.1*metadata!$F$28*nys!$E11</f>
        <v>445</v>
      </c>
      <c r="AC11" s="6" t="n">
        <f aca="false">0.1*metadata!$F$29*nys!$E11</f>
        <v>445</v>
      </c>
      <c r="AD11" s="6" t="n">
        <f aca="false">0.1*metadata!$F$30*nys!$E11</f>
        <v>3115</v>
      </c>
      <c r="AE11" s="6" t="n">
        <f aca="false">0.1*metadata!$F$31*nys!$E11</f>
        <v>445</v>
      </c>
      <c r="AF11" s="6" t="n">
        <f aca="false">0.1*metadata!$F$32*nys!$E11</f>
        <v>445</v>
      </c>
      <c r="AG11" s="6" t="n">
        <f aca="false">0.1*metadata!$F$33*nys!$E11</f>
        <v>445</v>
      </c>
      <c r="AH11" s="6" t="n">
        <f aca="false">metadata!$F$34*nys!$F11</f>
        <v>550</v>
      </c>
      <c r="AI11" s="6" t="n">
        <f aca="false">metadata!$F$35*nys!$F11</f>
        <v>4400</v>
      </c>
      <c r="AJ11" s="6" t="n">
        <f aca="false">metadata!$F$36*nys!$F11</f>
        <v>550</v>
      </c>
      <c r="AK11" s="6" t="n">
        <f aca="false">metadata!$F$37*nys!$G11</f>
        <v>11380</v>
      </c>
      <c r="AL11" s="6" t="n">
        <f aca="false">metadata!$F$38*nys!$G11</f>
        <v>91040</v>
      </c>
      <c r="AM11" s="6" t="n">
        <f aca="false">metadata!$F$39*nys!$G11</f>
        <v>11380</v>
      </c>
      <c r="AN11" s="6" t="n">
        <f aca="false">metadata!$F$40*nys!$H11</f>
        <v>4180</v>
      </c>
      <c r="AO11" s="6" t="n">
        <f aca="false">metadata!$F$41*nys!$H11</f>
        <v>33440</v>
      </c>
      <c r="AP11" s="6" t="n">
        <f aca="false">metadata!$F$42*nys!$H11</f>
        <v>4180</v>
      </c>
      <c r="AQ11" s="6" t="n">
        <f aca="false">metadata!$F$43*nys!$I11</f>
        <v>4700</v>
      </c>
      <c r="AR11" s="6" t="n">
        <f aca="false">metadata!$F$44*nys!$I11</f>
        <v>37600</v>
      </c>
      <c r="AS11" s="6" t="n">
        <f aca="false">metadata!$F$45*nys!$I11</f>
        <v>4700</v>
      </c>
      <c r="AT11" s="6" t="n">
        <f aca="false">0.1*metadata!$F$46*nys!$I11</f>
        <v>470</v>
      </c>
      <c r="AU11" s="6" t="n">
        <f aca="false">0.1*metadata!$F$47*nys!$I11</f>
        <v>3760</v>
      </c>
      <c r="AV11" s="6" t="n">
        <f aca="false">0.1*metadata!$F$48*nys!$I11</f>
        <v>470</v>
      </c>
      <c r="AW11" s="6" t="n">
        <f aca="false">0.6*metadata!$F$49*nys!$J11</f>
        <v>750</v>
      </c>
      <c r="AX11" s="6" t="n">
        <f aca="false">0.6*metadata!$F$50*nys!$J11</f>
        <v>3000</v>
      </c>
      <c r="AY11" s="6" t="n">
        <f aca="false">0.4*metadata!$F$51*nys!$J11</f>
        <v>500</v>
      </c>
      <c r="AZ11" s="6" t="n">
        <f aca="false">0.4*metadata!$F$52*nys!$J11</f>
        <v>2000</v>
      </c>
    </row>
    <row r="12" customFormat="false" ht="12.8" hidden="false" customHeight="false" outlineLevel="0" collapsed="false">
      <c r="A12" s="0" t="n">
        <f aca="false">A11-1</f>
        <v>2006</v>
      </c>
      <c r="B12" s="6" t="n">
        <f aca="false">0.1*metadata!$F$2*nys!$B12</f>
        <v>5929</v>
      </c>
      <c r="C12" s="6" t="n">
        <f aca="false">0.1*metadata!$F$3*nys!$B12</f>
        <v>423.5</v>
      </c>
      <c r="D12" s="6" t="n">
        <f aca="false">0.1*metadata!$F$4*nys!$B12</f>
        <v>847</v>
      </c>
      <c r="E12" s="6" t="n">
        <f aca="false">0.1*metadata!$F$5*nys!$B12</f>
        <v>1270.5</v>
      </c>
      <c r="F12" s="6" t="n">
        <f aca="false">0.05*metadata!$F$6*nys!$B12</f>
        <v>635.25</v>
      </c>
      <c r="G12" s="6" t="n">
        <f aca="false">0.05*metadata!$F$7*nys!$B12</f>
        <v>211.75</v>
      </c>
      <c r="H12" s="6" t="n">
        <f aca="false">0.05*metadata!$F$8*nys!$B12</f>
        <v>423.5</v>
      </c>
      <c r="I12" s="6" t="n">
        <f aca="false">0.05*metadata!$F$9*nys!$B12</f>
        <v>2964.5</v>
      </c>
      <c r="J12" s="6" t="n">
        <f aca="false">metadata!$F$10*nys!$B12</f>
        <v>59290</v>
      </c>
      <c r="K12" s="6" t="n">
        <f aca="false">metadata!$F$11*nys!$B12</f>
        <v>4235</v>
      </c>
      <c r="L12" s="6" t="n">
        <f aca="false">metadata!$F$12*nys!$B12</f>
        <v>8470</v>
      </c>
      <c r="M12" s="6" t="n">
        <f aca="false">metadata!$F$13*nys!$B12</f>
        <v>12705</v>
      </c>
      <c r="N12" s="6" t="n">
        <f aca="false">metadata!$F$14*nys!$C12</f>
        <v>595840</v>
      </c>
      <c r="O12" s="6" t="n">
        <f aca="false">metadata!$F$15*nys!$C12</f>
        <v>42560</v>
      </c>
      <c r="P12" s="6" t="n">
        <f aca="false">metadata!$F$16*nys!$C12</f>
        <v>85120</v>
      </c>
      <c r="Q12" s="6" t="n">
        <f aca="false">metadata!$F$17*nys!$C12</f>
        <v>127680</v>
      </c>
      <c r="R12" s="6" t="n">
        <f aca="false">metadata!$F$18*nys!$D12</f>
        <v>67060</v>
      </c>
      <c r="S12" s="6" t="n">
        <f aca="false">metadata!$F$19*nys!$D12</f>
        <v>4790</v>
      </c>
      <c r="T12" s="6" t="n">
        <f aca="false">metadata!$F$20*nys!$D12</f>
        <v>9580</v>
      </c>
      <c r="U12" s="6" t="n">
        <f aca="false">metadata!$F$21*nys!$D12</f>
        <v>14370</v>
      </c>
      <c r="V12" s="6" t="n">
        <f aca="false">metadata!$F$22*nys!$E12</f>
        <v>29190</v>
      </c>
      <c r="W12" s="6" t="n">
        <f aca="false">metadata!$F$23*nys!$E12</f>
        <v>2085</v>
      </c>
      <c r="X12" s="6" t="n">
        <f aca="false">metadata!$F$24*nys!$E12</f>
        <v>4170</v>
      </c>
      <c r="Y12" s="6" t="n">
        <f aca="false">metadata!$F$25*nys!$E12</f>
        <v>6255</v>
      </c>
      <c r="Z12" s="6" t="n">
        <f aca="false">0.1*metadata!$F$26*nys!$E12</f>
        <v>2919</v>
      </c>
      <c r="AA12" s="6" t="n">
        <f aca="false">0.1*metadata!$F$27*nys!$E12</f>
        <v>417</v>
      </c>
      <c r="AB12" s="6" t="n">
        <f aca="false">0.1*metadata!$F$28*nys!$E12</f>
        <v>417</v>
      </c>
      <c r="AC12" s="6" t="n">
        <f aca="false">0.1*metadata!$F$29*nys!$E12</f>
        <v>417</v>
      </c>
      <c r="AD12" s="6" t="n">
        <f aca="false">0.1*metadata!$F$30*nys!$E12</f>
        <v>2919</v>
      </c>
      <c r="AE12" s="6" t="n">
        <f aca="false">0.1*metadata!$F$31*nys!$E12</f>
        <v>417</v>
      </c>
      <c r="AF12" s="6" t="n">
        <f aca="false">0.1*metadata!$F$32*nys!$E12</f>
        <v>417</v>
      </c>
      <c r="AG12" s="6" t="n">
        <f aca="false">0.1*metadata!$F$33*nys!$E12</f>
        <v>417</v>
      </c>
      <c r="AH12" s="6" t="n">
        <f aca="false">metadata!$F$34*nys!$F12</f>
        <v>510</v>
      </c>
      <c r="AI12" s="6" t="n">
        <f aca="false">metadata!$F$35*nys!$F12</f>
        <v>4080</v>
      </c>
      <c r="AJ12" s="6" t="n">
        <f aca="false">metadata!$F$36*nys!$F12</f>
        <v>510</v>
      </c>
      <c r="AK12" s="6" t="n">
        <f aca="false">metadata!$F$37*nys!$G12</f>
        <v>9170</v>
      </c>
      <c r="AL12" s="6" t="n">
        <f aca="false">metadata!$F$38*nys!$G12</f>
        <v>73360</v>
      </c>
      <c r="AM12" s="6" t="n">
        <f aca="false">metadata!$F$39*nys!$G12</f>
        <v>9170</v>
      </c>
      <c r="AN12" s="6" t="n">
        <f aca="false">metadata!$F$40*nys!$H12</f>
        <v>3610</v>
      </c>
      <c r="AO12" s="6" t="n">
        <f aca="false">metadata!$F$41*nys!$H12</f>
        <v>28880</v>
      </c>
      <c r="AP12" s="6" t="n">
        <f aca="false">metadata!$F$42*nys!$H12</f>
        <v>3610</v>
      </c>
      <c r="AQ12" s="6" t="n">
        <f aca="false">metadata!$F$43*nys!$I12</f>
        <v>4330</v>
      </c>
      <c r="AR12" s="6" t="n">
        <f aca="false">metadata!$F$44*nys!$I12</f>
        <v>34640</v>
      </c>
      <c r="AS12" s="6" t="n">
        <f aca="false">metadata!$F$45*nys!$I12</f>
        <v>4330</v>
      </c>
      <c r="AT12" s="6" t="n">
        <f aca="false">0.1*metadata!$F$46*nys!$I12</f>
        <v>433</v>
      </c>
      <c r="AU12" s="6" t="n">
        <f aca="false">0.1*metadata!$F$47*nys!$I12</f>
        <v>3464</v>
      </c>
      <c r="AV12" s="6" t="n">
        <f aca="false">0.1*metadata!$F$48*nys!$I12</f>
        <v>433</v>
      </c>
      <c r="AW12" s="6" t="n">
        <f aca="false">0.6*metadata!$F$49*nys!$J12</f>
        <v>1016.4</v>
      </c>
      <c r="AX12" s="6" t="n">
        <f aca="false">0.6*metadata!$F$50*nys!$J12</f>
        <v>4065.6</v>
      </c>
      <c r="AY12" s="6" t="n">
        <f aca="false">0.4*metadata!$F$51*nys!$J12</f>
        <v>677.6</v>
      </c>
      <c r="AZ12" s="6" t="n">
        <f aca="false">0.4*metadata!$F$52*nys!$J12</f>
        <v>2710.4</v>
      </c>
    </row>
    <row r="13" customFormat="false" ht="12.8" hidden="false" customHeight="false" outlineLevel="0" collapsed="false">
      <c r="A13" s="0" t="n">
        <f aca="false">A12-1</f>
        <v>2005</v>
      </c>
      <c r="B13" s="6" t="n">
        <f aca="false">0.1*metadata!$F$2*nys!$B13</f>
        <v>4382</v>
      </c>
      <c r="C13" s="6" t="n">
        <f aca="false">0.1*metadata!$F$3*nys!$B13</f>
        <v>313</v>
      </c>
      <c r="D13" s="6" t="n">
        <f aca="false">0.1*metadata!$F$4*nys!$B13</f>
        <v>626</v>
      </c>
      <c r="E13" s="6" t="n">
        <f aca="false">0.1*metadata!$F$5*nys!$B13</f>
        <v>939</v>
      </c>
      <c r="F13" s="6" t="n">
        <f aca="false">0.05*metadata!$F$6*nys!$B13</f>
        <v>469.5</v>
      </c>
      <c r="G13" s="6" t="n">
        <f aca="false">0.05*metadata!$F$7*nys!$B13</f>
        <v>156.5</v>
      </c>
      <c r="H13" s="6" t="n">
        <f aca="false">0.05*metadata!$F$8*nys!$B13</f>
        <v>313</v>
      </c>
      <c r="I13" s="6" t="n">
        <f aca="false">0.05*metadata!$F$9*nys!$B13</f>
        <v>2191</v>
      </c>
      <c r="J13" s="6" t="n">
        <f aca="false">metadata!$F$10*nys!$B13</f>
        <v>43820</v>
      </c>
      <c r="K13" s="6" t="n">
        <f aca="false">metadata!$F$11*nys!$B13</f>
        <v>3130</v>
      </c>
      <c r="L13" s="6" t="n">
        <f aca="false">metadata!$F$12*nys!$B13</f>
        <v>6260</v>
      </c>
      <c r="M13" s="6" t="n">
        <f aca="false">metadata!$F$13*nys!$B13</f>
        <v>9390</v>
      </c>
      <c r="N13" s="6" t="n">
        <f aca="false">metadata!$F$14*nys!$C13</f>
        <v>494340</v>
      </c>
      <c r="O13" s="6" t="n">
        <f aca="false">metadata!$F$15*nys!$C13</f>
        <v>35310</v>
      </c>
      <c r="P13" s="6" t="n">
        <f aca="false">metadata!$F$16*nys!$C13</f>
        <v>70620</v>
      </c>
      <c r="Q13" s="6" t="n">
        <f aca="false">metadata!$F$17*nys!$C13</f>
        <v>105930</v>
      </c>
      <c r="R13" s="6" t="n">
        <f aca="false">metadata!$F$18*nys!$D13</f>
        <v>59780</v>
      </c>
      <c r="S13" s="6" t="n">
        <f aca="false">metadata!$F$19*nys!$D13</f>
        <v>4270</v>
      </c>
      <c r="T13" s="6" t="n">
        <f aca="false">metadata!$F$20*nys!$D13</f>
        <v>8540</v>
      </c>
      <c r="U13" s="6" t="n">
        <f aca="false">metadata!$F$21*nys!$D13</f>
        <v>12810</v>
      </c>
      <c r="V13" s="6" t="n">
        <f aca="false">metadata!$F$22*nys!$E13</f>
        <v>29400</v>
      </c>
      <c r="W13" s="6" t="n">
        <f aca="false">metadata!$F$23*nys!$E13</f>
        <v>2100</v>
      </c>
      <c r="X13" s="6" t="n">
        <f aca="false">metadata!$F$24*nys!$E13</f>
        <v>4200</v>
      </c>
      <c r="Y13" s="6" t="n">
        <f aca="false">metadata!$F$25*nys!$E13</f>
        <v>6300</v>
      </c>
      <c r="Z13" s="6" t="n">
        <f aca="false">0.1*metadata!$F$26*nys!$E13</f>
        <v>2940</v>
      </c>
      <c r="AA13" s="6" t="n">
        <f aca="false">0.1*metadata!$F$27*nys!$E13</f>
        <v>420</v>
      </c>
      <c r="AB13" s="6" t="n">
        <f aca="false">0.1*metadata!$F$28*nys!$E13</f>
        <v>420</v>
      </c>
      <c r="AC13" s="6" t="n">
        <f aca="false">0.1*metadata!$F$29*nys!$E13</f>
        <v>420</v>
      </c>
      <c r="AD13" s="6" t="n">
        <f aca="false">0.1*metadata!$F$30*nys!$E13</f>
        <v>2940</v>
      </c>
      <c r="AE13" s="6" t="n">
        <f aca="false">0.1*metadata!$F$31*nys!$E13</f>
        <v>420</v>
      </c>
      <c r="AF13" s="6" t="n">
        <f aca="false">0.1*metadata!$F$32*nys!$E13</f>
        <v>420</v>
      </c>
      <c r="AG13" s="6" t="n">
        <f aca="false">0.1*metadata!$F$33*nys!$E13</f>
        <v>420</v>
      </c>
      <c r="AH13" s="6" t="n">
        <f aca="false">metadata!$F$34*nys!$F13</f>
        <v>510</v>
      </c>
      <c r="AI13" s="6" t="n">
        <f aca="false">metadata!$F$35*nys!$F13</f>
        <v>4080</v>
      </c>
      <c r="AJ13" s="6" t="n">
        <f aca="false">metadata!$F$36*nys!$F13</f>
        <v>510</v>
      </c>
      <c r="AK13" s="6" t="n">
        <f aca="false">metadata!$F$37*nys!$G13</f>
        <v>9260</v>
      </c>
      <c r="AL13" s="6" t="n">
        <f aca="false">metadata!$F$38*nys!$G13</f>
        <v>74080</v>
      </c>
      <c r="AM13" s="6" t="n">
        <f aca="false">metadata!$F$39*nys!$G13</f>
        <v>9260</v>
      </c>
      <c r="AN13" s="6" t="n">
        <f aca="false">metadata!$F$40*nys!$H13</f>
        <v>3820</v>
      </c>
      <c r="AO13" s="6" t="n">
        <f aca="false">metadata!$F$41*nys!$H13</f>
        <v>30560</v>
      </c>
      <c r="AP13" s="6" t="n">
        <f aca="false">metadata!$F$42*nys!$H13</f>
        <v>3820</v>
      </c>
      <c r="AQ13" s="6" t="n">
        <f aca="false">metadata!$F$43*nys!$I13</f>
        <v>4320</v>
      </c>
      <c r="AR13" s="6" t="n">
        <f aca="false">metadata!$F$44*nys!$I13</f>
        <v>34560</v>
      </c>
      <c r="AS13" s="6" t="n">
        <f aca="false">metadata!$F$45*nys!$I13</f>
        <v>4320</v>
      </c>
      <c r="AT13" s="6" t="n">
        <f aca="false">0.1*metadata!$F$46*nys!$I13</f>
        <v>432</v>
      </c>
      <c r="AU13" s="6" t="n">
        <f aca="false">0.1*metadata!$F$47*nys!$I13</f>
        <v>3456</v>
      </c>
      <c r="AV13" s="6" t="n">
        <f aca="false">0.1*metadata!$F$48*nys!$I13</f>
        <v>432</v>
      </c>
      <c r="AW13" s="6" t="n">
        <f aca="false">0.6*metadata!$F$49*nys!$J13</f>
        <v>751.2</v>
      </c>
      <c r="AX13" s="6" t="n">
        <f aca="false">0.6*metadata!$F$50*nys!$J13</f>
        <v>3004.8</v>
      </c>
      <c r="AY13" s="6" t="n">
        <f aca="false">0.4*metadata!$F$51*nys!$J13</f>
        <v>500.8</v>
      </c>
      <c r="AZ13" s="6" t="n">
        <f aca="false">0.4*metadata!$F$52*nys!$J13</f>
        <v>2003.2</v>
      </c>
    </row>
    <row r="14" customFormat="false" ht="12.8" hidden="false" customHeight="false" outlineLevel="0" collapsed="false">
      <c r="A14" s="0" t="n">
        <f aca="false">A13-1</f>
        <v>2004</v>
      </c>
      <c r="B14" s="6" t="n">
        <f aca="false">0.1*metadata!$F$2*nys!$B14</f>
        <v>3353</v>
      </c>
      <c r="C14" s="6" t="n">
        <f aca="false">0.1*metadata!$F$3*nys!$B14</f>
        <v>239.5</v>
      </c>
      <c r="D14" s="6" t="n">
        <f aca="false">0.1*metadata!$F$4*nys!$B14</f>
        <v>479</v>
      </c>
      <c r="E14" s="6" t="n">
        <f aca="false">0.1*metadata!$F$5*nys!$B14</f>
        <v>718.5</v>
      </c>
      <c r="F14" s="6" t="n">
        <f aca="false">0.05*metadata!$F$6*nys!$B14</f>
        <v>359.25</v>
      </c>
      <c r="G14" s="6" t="n">
        <f aca="false">0.05*metadata!$F$7*nys!$B14</f>
        <v>119.75</v>
      </c>
      <c r="H14" s="6" t="n">
        <f aca="false">0.05*metadata!$F$8*nys!$B14</f>
        <v>239.5</v>
      </c>
      <c r="I14" s="6" t="n">
        <f aca="false">0.05*metadata!$F$9*nys!$B14</f>
        <v>1676.5</v>
      </c>
      <c r="J14" s="6" t="n">
        <f aca="false">metadata!$F$10*nys!$B14</f>
        <v>33530</v>
      </c>
      <c r="K14" s="6" t="n">
        <f aca="false">metadata!$F$11*nys!$B14</f>
        <v>2395</v>
      </c>
      <c r="L14" s="6" t="n">
        <f aca="false">metadata!$F$12*nys!$B14</f>
        <v>4790</v>
      </c>
      <c r="M14" s="6" t="n">
        <f aca="false">metadata!$F$13*nys!$B14</f>
        <v>7185</v>
      </c>
      <c r="N14" s="6" t="n">
        <f aca="false">metadata!$F$14*nys!$C14</f>
        <v>401240</v>
      </c>
      <c r="O14" s="6" t="n">
        <f aca="false">metadata!$F$15*nys!$C14</f>
        <v>28660</v>
      </c>
      <c r="P14" s="6" t="n">
        <f aca="false">metadata!$F$16*nys!$C14</f>
        <v>57320</v>
      </c>
      <c r="Q14" s="6" t="n">
        <f aca="false">metadata!$F$17*nys!$C14</f>
        <v>85980</v>
      </c>
      <c r="R14" s="6" t="n">
        <f aca="false">metadata!$F$18*nys!$D14</f>
        <v>43820</v>
      </c>
      <c r="S14" s="6" t="n">
        <f aca="false">metadata!$F$19*nys!$D14</f>
        <v>3130</v>
      </c>
      <c r="T14" s="6" t="n">
        <f aca="false">metadata!$F$20*nys!$D14</f>
        <v>6260</v>
      </c>
      <c r="U14" s="6" t="n">
        <f aca="false">metadata!$F$21*nys!$D14</f>
        <v>9390</v>
      </c>
      <c r="V14" s="6" t="n">
        <f aca="false">metadata!$F$22*nys!$E14</f>
        <v>35910</v>
      </c>
      <c r="W14" s="6" t="n">
        <f aca="false">metadata!$F$23*nys!$E14</f>
        <v>2565</v>
      </c>
      <c r="X14" s="6" t="n">
        <f aca="false">metadata!$F$24*nys!$E14</f>
        <v>5130</v>
      </c>
      <c r="Y14" s="6" t="n">
        <f aca="false">metadata!$F$25*nys!$E14</f>
        <v>7695</v>
      </c>
      <c r="Z14" s="6" t="n">
        <f aca="false">0.1*metadata!$F$26*nys!$E14</f>
        <v>3591</v>
      </c>
      <c r="AA14" s="6" t="n">
        <f aca="false">0.1*metadata!$F$27*nys!$E14</f>
        <v>513</v>
      </c>
      <c r="AB14" s="6" t="n">
        <f aca="false">0.1*metadata!$F$28*nys!$E14</f>
        <v>513</v>
      </c>
      <c r="AC14" s="6" t="n">
        <f aca="false">0.1*metadata!$F$29*nys!$E14</f>
        <v>513</v>
      </c>
      <c r="AD14" s="6" t="n">
        <f aca="false">0.1*metadata!$F$30*nys!$E14</f>
        <v>3591</v>
      </c>
      <c r="AE14" s="6" t="n">
        <f aca="false">0.1*metadata!$F$31*nys!$E14</f>
        <v>513</v>
      </c>
      <c r="AF14" s="6" t="n">
        <f aca="false">0.1*metadata!$F$32*nys!$E14</f>
        <v>513</v>
      </c>
      <c r="AG14" s="6" t="n">
        <f aca="false">0.1*metadata!$F$33*nys!$E14</f>
        <v>513</v>
      </c>
      <c r="AH14" s="6" t="n">
        <f aca="false">metadata!$F$34*nys!$F14</f>
        <v>450</v>
      </c>
      <c r="AI14" s="6" t="n">
        <f aca="false">metadata!$F$35*nys!$F14</f>
        <v>3600</v>
      </c>
      <c r="AJ14" s="6" t="n">
        <f aca="false">metadata!$F$36*nys!$F14</f>
        <v>450</v>
      </c>
      <c r="AK14" s="6" t="n">
        <f aca="false">metadata!$F$37*nys!$G14</f>
        <v>8590</v>
      </c>
      <c r="AL14" s="6" t="n">
        <f aca="false">metadata!$F$38*nys!$G14</f>
        <v>68720</v>
      </c>
      <c r="AM14" s="6" t="n">
        <f aca="false">metadata!$F$39*nys!$G14</f>
        <v>8590</v>
      </c>
      <c r="AN14" s="6" t="n">
        <f aca="false">metadata!$F$40*nys!$H14</f>
        <v>4230</v>
      </c>
      <c r="AO14" s="6" t="n">
        <f aca="false">metadata!$F$41*nys!$H14</f>
        <v>33840</v>
      </c>
      <c r="AP14" s="6" t="n">
        <f aca="false">metadata!$F$42*nys!$H14</f>
        <v>4230</v>
      </c>
      <c r="AQ14" s="6" t="n">
        <f aca="false">metadata!$F$43*nys!$I14</f>
        <v>3940</v>
      </c>
      <c r="AR14" s="6" t="n">
        <f aca="false">metadata!$F$44*nys!$I14</f>
        <v>31520</v>
      </c>
      <c r="AS14" s="6" t="n">
        <f aca="false">metadata!$F$45*nys!$I14</f>
        <v>3940</v>
      </c>
      <c r="AT14" s="6" t="n">
        <f aca="false">0.1*metadata!$F$46*nys!$I14</f>
        <v>394</v>
      </c>
      <c r="AU14" s="6" t="n">
        <f aca="false">0.1*metadata!$F$47*nys!$I14</f>
        <v>3152</v>
      </c>
      <c r="AV14" s="6" t="n">
        <f aca="false">0.1*metadata!$F$48*nys!$I14</f>
        <v>394</v>
      </c>
      <c r="AW14" s="6" t="n">
        <f aca="false">0.6*metadata!$F$49*nys!$J14</f>
        <v>574.8</v>
      </c>
      <c r="AX14" s="6" t="n">
        <f aca="false">0.6*metadata!$F$50*nys!$J14</f>
        <v>2299.2</v>
      </c>
      <c r="AY14" s="6" t="n">
        <f aca="false">0.4*metadata!$F$51*nys!$J14</f>
        <v>383.2</v>
      </c>
      <c r="AZ14" s="6" t="n">
        <f aca="false">0.4*metadata!$F$52*nys!$J14</f>
        <v>1532.8</v>
      </c>
    </row>
    <row r="15" customFormat="false" ht="12.8" hidden="false" customHeight="false" outlineLevel="0" collapsed="false">
      <c r="A15" s="0" t="n">
        <f aca="false">A14-1</f>
        <v>2003</v>
      </c>
      <c r="B15" s="6" t="n">
        <f aca="false">0.1*metadata!$F$2*nys!$B15</f>
        <v>4473</v>
      </c>
      <c r="C15" s="6" t="n">
        <f aca="false">0.1*metadata!$F$3*nys!$B15</f>
        <v>319.5</v>
      </c>
      <c r="D15" s="6" t="n">
        <f aca="false">0.1*metadata!$F$4*nys!$B15</f>
        <v>639</v>
      </c>
      <c r="E15" s="6" t="n">
        <f aca="false">0.1*metadata!$F$5*nys!$B15</f>
        <v>958.5</v>
      </c>
      <c r="F15" s="6" t="n">
        <f aca="false">0.05*metadata!$F$6*nys!$B15</f>
        <v>479.25</v>
      </c>
      <c r="G15" s="6" t="n">
        <f aca="false">0.05*metadata!$F$7*nys!$B15</f>
        <v>159.75</v>
      </c>
      <c r="H15" s="6" t="n">
        <f aca="false">0.05*metadata!$F$8*nys!$B15</f>
        <v>319.5</v>
      </c>
      <c r="I15" s="6" t="n">
        <f aca="false">0.05*metadata!$F$9*nys!$B15</f>
        <v>2236.5</v>
      </c>
      <c r="J15" s="6" t="n">
        <f aca="false">metadata!$F$10*nys!$B15</f>
        <v>44730</v>
      </c>
      <c r="K15" s="6" t="n">
        <f aca="false">metadata!$F$11*nys!$B15</f>
        <v>3195</v>
      </c>
      <c r="L15" s="6" t="n">
        <f aca="false">metadata!$F$12*nys!$B15</f>
        <v>6390</v>
      </c>
      <c r="M15" s="6" t="n">
        <f aca="false">metadata!$F$13*nys!$B15</f>
        <v>9585</v>
      </c>
      <c r="N15" s="6" t="n">
        <f aca="false">metadata!$F$14*nys!$C15</f>
        <v>336560</v>
      </c>
      <c r="O15" s="6" t="n">
        <f aca="false">metadata!$F$15*nys!$C15</f>
        <v>24040</v>
      </c>
      <c r="P15" s="6" t="n">
        <f aca="false">metadata!$F$16*nys!$C15</f>
        <v>48080</v>
      </c>
      <c r="Q15" s="6" t="n">
        <f aca="false">metadata!$F$17*nys!$C15</f>
        <v>72120</v>
      </c>
      <c r="R15" s="6" t="n">
        <f aca="false">metadata!$F$18*nys!$D15</f>
        <v>34370</v>
      </c>
      <c r="S15" s="6" t="n">
        <f aca="false">metadata!$F$19*nys!$D15</f>
        <v>2455</v>
      </c>
      <c r="T15" s="6" t="n">
        <f aca="false">metadata!$F$20*nys!$D15</f>
        <v>4910</v>
      </c>
      <c r="U15" s="6" t="n">
        <f aca="false">metadata!$F$21*nys!$D15</f>
        <v>7365</v>
      </c>
      <c r="V15" s="6" t="n">
        <f aca="false">metadata!$F$22*nys!$E15</f>
        <v>36400</v>
      </c>
      <c r="W15" s="6" t="n">
        <f aca="false">metadata!$F$23*nys!$E15</f>
        <v>2600</v>
      </c>
      <c r="X15" s="6" t="n">
        <f aca="false">metadata!$F$24*nys!$E15</f>
        <v>5200</v>
      </c>
      <c r="Y15" s="6" t="n">
        <f aca="false">metadata!$F$25*nys!$E15</f>
        <v>7800</v>
      </c>
      <c r="Z15" s="6" t="n">
        <f aca="false">0.1*metadata!$F$26*nys!$E15</f>
        <v>3640</v>
      </c>
      <c r="AA15" s="6" t="n">
        <f aca="false">0.1*metadata!$F$27*nys!$E15</f>
        <v>520</v>
      </c>
      <c r="AB15" s="6" t="n">
        <f aca="false">0.1*metadata!$F$28*nys!$E15</f>
        <v>520</v>
      </c>
      <c r="AC15" s="6" t="n">
        <f aca="false">0.1*metadata!$F$29*nys!$E15</f>
        <v>520</v>
      </c>
      <c r="AD15" s="6" t="n">
        <f aca="false">0.1*metadata!$F$30*nys!$E15</f>
        <v>3640</v>
      </c>
      <c r="AE15" s="6" t="n">
        <f aca="false">0.1*metadata!$F$31*nys!$E15</f>
        <v>520</v>
      </c>
      <c r="AF15" s="6" t="n">
        <f aca="false">0.1*metadata!$F$32*nys!$E15</f>
        <v>520</v>
      </c>
      <c r="AG15" s="6" t="n">
        <f aca="false">0.1*metadata!$F$33*nys!$E15</f>
        <v>520</v>
      </c>
      <c r="AH15" s="6" t="n">
        <f aca="false">metadata!$F$34*nys!$F15</f>
        <v>390</v>
      </c>
      <c r="AI15" s="6" t="n">
        <f aca="false">metadata!$F$35*nys!$F15</f>
        <v>3120</v>
      </c>
      <c r="AJ15" s="6" t="n">
        <f aca="false">metadata!$F$36*nys!$F15</f>
        <v>390</v>
      </c>
      <c r="AK15" s="6" t="n">
        <f aca="false">metadata!$F$37*nys!$G15</f>
        <v>8690</v>
      </c>
      <c r="AL15" s="6" t="n">
        <f aca="false">metadata!$F$38*nys!$G15</f>
        <v>69520</v>
      </c>
      <c r="AM15" s="6" t="n">
        <f aca="false">metadata!$F$39*nys!$G15</f>
        <v>8690</v>
      </c>
      <c r="AN15" s="6" t="n">
        <f aca="false">metadata!$F$40*nys!$H15</f>
        <v>4760</v>
      </c>
      <c r="AO15" s="6" t="n">
        <f aca="false">metadata!$F$41*nys!$H15</f>
        <v>38080</v>
      </c>
      <c r="AP15" s="6" t="n">
        <f aca="false">metadata!$F$42*nys!$H15</f>
        <v>4760</v>
      </c>
      <c r="AQ15" s="6" t="n">
        <f aca="false">metadata!$F$43*nys!$I15</f>
        <v>3790</v>
      </c>
      <c r="AR15" s="6" t="n">
        <f aca="false">metadata!$F$44*nys!$I15</f>
        <v>30320</v>
      </c>
      <c r="AS15" s="6" t="n">
        <f aca="false">metadata!$F$45*nys!$I15</f>
        <v>3790</v>
      </c>
      <c r="AT15" s="6" t="n">
        <f aca="false">0.1*metadata!$F$46*nys!$I15</f>
        <v>379</v>
      </c>
      <c r="AU15" s="6" t="n">
        <f aca="false">0.1*metadata!$F$47*nys!$I15</f>
        <v>3032</v>
      </c>
      <c r="AV15" s="6" t="n">
        <f aca="false">0.1*metadata!$F$48*nys!$I15</f>
        <v>379</v>
      </c>
      <c r="AW15" s="6" t="n">
        <f aca="false">0.6*metadata!$F$49*nys!$J15</f>
        <v>766.8</v>
      </c>
      <c r="AX15" s="6" t="n">
        <f aca="false">0.6*metadata!$F$50*nys!$J15</f>
        <v>3067.2</v>
      </c>
      <c r="AY15" s="6" t="n">
        <f aca="false">0.4*metadata!$F$51*nys!$J15</f>
        <v>511.2</v>
      </c>
      <c r="AZ15" s="6" t="n">
        <f aca="false">0.4*metadata!$F$52*nys!$J15</f>
        <v>2044.8</v>
      </c>
    </row>
    <row r="16" customFormat="false" ht="12.8" hidden="false" customHeight="false" outlineLevel="0" collapsed="false">
      <c r="A16" s="0" t="n">
        <f aca="false">A15-1</f>
        <v>2002</v>
      </c>
      <c r="B16" s="6" t="n">
        <f aca="false">0.1*metadata!$F$2*nys!$B16</f>
        <v>2926</v>
      </c>
      <c r="C16" s="6" t="n">
        <f aca="false">0.1*metadata!$F$3*nys!$B16</f>
        <v>209</v>
      </c>
      <c r="D16" s="6" t="n">
        <f aca="false">0.1*metadata!$F$4*nys!$B16</f>
        <v>418</v>
      </c>
      <c r="E16" s="6" t="n">
        <f aca="false">0.1*metadata!$F$5*nys!$B16</f>
        <v>627</v>
      </c>
      <c r="F16" s="6" t="n">
        <f aca="false">0.05*metadata!$F$6*nys!$B16</f>
        <v>313.5</v>
      </c>
      <c r="G16" s="6" t="n">
        <f aca="false">0.05*metadata!$F$7*nys!$B16</f>
        <v>104.5</v>
      </c>
      <c r="H16" s="6" t="n">
        <f aca="false">0.05*metadata!$F$8*nys!$B16</f>
        <v>209</v>
      </c>
      <c r="I16" s="6" t="n">
        <f aca="false">0.05*metadata!$F$9*nys!$B16</f>
        <v>1463</v>
      </c>
      <c r="J16" s="6" t="n">
        <f aca="false">metadata!$F$10*nys!$B16</f>
        <v>29260</v>
      </c>
      <c r="K16" s="6" t="n">
        <f aca="false">metadata!$F$11*nys!$B16</f>
        <v>2090</v>
      </c>
      <c r="L16" s="6" t="n">
        <f aca="false">metadata!$F$12*nys!$B16</f>
        <v>4180</v>
      </c>
      <c r="M16" s="6" t="n">
        <f aca="false">metadata!$F$13*nys!$B16</f>
        <v>6270</v>
      </c>
      <c r="N16" s="6" t="n">
        <f aca="false">metadata!$F$14*nys!$C16</f>
        <v>283959.392703651</v>
      </c>
      <c r="O16" s="6" t="n">
        <f aca="false">metadata!$F$15*nys!$C16</f>
        <v>20282.8137645465</v>
      </c>
      <c r="P16" s="6" t="n">
        <f aca="false">metadata!$F$16*nys!$C16</f>
        <v>40565.627529093</v>
      </c>
      <c r="Q16" s="6" t="n">
        <f aca="false">metadata!$F$17*nys!$C16</f>
        <v>60848.4412936395</v>
      </c>
      <c r="R16" s="6" t="n">
        <f aca="false">metadata!$F$18*nys!$D16</f>
        <v>19880</v>
      </c>
      <c r="S16" s="6" t="n">
        <f aca="false">metadata!$F$19*nys!$D16</f>
        <v>1420</v>
      </c>
      <c r="T16" s="6" t="n">
        <f aca="false">metadata!$F$20*nys!$D16</f>
        <v>2840</v>
      </c>
      <c r="U16" s="6" t="n">
        <f aca="false">metadata!$F$21*nys!$D16</f>
        <v>4260</v>
      </c>
      <c r="V16" s="6" t="n">
        <f aca="false">metadata!$F$22*nys!$E16</f>
        <v>22680</v>
      </c>
      <c r="W16" s="6" t="n">
        <f aca="false">metadata!$F$23*nys!$E16</f>
        <v>1620</v>
      </c>
      <c r="X16" s="6" t="n">
        <f aca="false">metadata!$F$24*nys!$E16</f>
        <v>3240</v>
      </c>
      <c r="Y16" s="6" t="n">
        <f aca="false">metadata!$F$25*nys!$E16</f>
        <v>4860</v>
      </c>
      <c r="Z16" s="6" t="n">
        <f aca="false">0.1*metadata!$F$26*nys!$E16</f>
        <v>2268</v>
      </c>
      <c r="AA16" s="6" t="n">
        <f aca="false">0.1*metadata!$F$27*nys!$E16</f>
        <v>324</v>
      </c>
      <c r="AB16" s="6" t="n">
        <f aca="false">0.1*metadata!$F$28*nys!$E16</f>
        <v>324</v>
      </c>
      <c r="AC16" s="6" t="n">
        <f aca="false">0.1*metadata!$F$29*nys!$E16</f>
        <v>324</v>
      </c>
      <c r="AD16" s="6" t="n">
        <f aca="false">0.1*metadata!$F$30*nys!$E16</f>
        <v>2268</v>
      </c>
      <c r="AE16" s="6" t="n">
        <f aca="false">0.1*metadata!$F$31*nys!$E16</f>
        <v>324</v>
      </c>
      <c r="AF16" s="6" t="n">
        <f aca="false">0.1*metadata!$F$32*nys!$E16</f>
        <v>324</v>
      </c>
      <c r="AG16" s="6" t="n">
        <f aca="false">0.1*metadata!$F$33*nys!$E16</f>
        <v>324</v>
      </c>
      <c r="AH16" s="6" t="n">
        <f aca="false">metadata!$F$34*nys!$F16</f>
        <v>600</v>
      </c>
      <c r="AI16" s="6" t="n">
        <f aca="false">metadata!$F$35*nys!$F16</f>
        <v>4800</v>
      </c>
      <c r="AJ16" s="6" t="n">
        <f aca="false">metadata!$F$36*nys!$F16</f>
        <v>600</v>
      </c>
      <c r="AK16" s="6" t="n">
        <f aca="false">metadata!$F$37*nys!$G16</f>
        <v>6570</v>
      </c>
      <c r="AL16" s="6" t="n">
        <f aca="false">metadata!$F$38*nys!$G16</f>
        <v>52560</v>
      </c>
      <c r="AM16" s="6" t="n">
        <f aca="false">metadata!$F$39*nys!$G16</f>
        <v>6570</v>
      </c>
      <c r="AN16" s="6" t="n">
        <f aca="false">metadata!$F$40*nys!$H16</f>
        <v>6950</v>
      </c>
      <c r="AO16" s="6" t="n">
        <f aca="false">metadata!$F$41*nys!$H16</f>
        <v>55600</v>
      </c>
      <c r="AP16" s="6" t="n">
        <f aca="false">metadata!$F$42*nys!$H16</f>
        <v>6950</v>
      </c>
      <c r="AQ16" s="6" t="n">
        <f aca="false">metadata!$F$43*nys!$I16</f>
        <v>3600</v>
      </c>
      <c r="AR16" s="6" t="n">
        <f aca="false">metadata!$F$44*nys!$I16</f>
        <v>28800</v>
      </c>
      <c r="AS16" s="6" t="n">
        <f aca="false">metadata!$F$45*nys!$I16</f>
        <v>3600</v>
      </c>
      <c r="AT16" s="6" t="n">
        <f aca="false">0.1*metadata!$F$46*nys!$I16</f>
        <v>360</v>
      </c>
      <c r="AU16" s="6" t="n">
        <f aca="false">0.1*metadata!$F$47*nys!$I16</f>
        <v>2880</v>
      </c>
      <c r="AV16" s="6" t="n">
        <f aca="false">0.1*metadata!$F$48*nys!$I16</f>
        <v>360</v>
      </c>
      <c r="AW16" s="6" t="n">
        <f aca="false">0.6*metadata!$F$49*nys!$J16</f>
        <v>501.6</v>
      </c>
      <c r="AX16" s="6" t="n">
        <f aca="false">0.6*metadata!$F$50*nys!$J16</f>
        <v>2006.4</v>
      </c>
      <c r="AY16" s="6" t="n">
        <f aca="false">0.4*metadata!$F$51*nys!$J16</f>
        <v>334.4</v>
      </c>
      <c r="AZ16" s="6" t="n">
        <f aca="false">0.4*metadata!$F$52*nys!$J16</f>
        <v>1337.6</v>
      </c>
    </row>
    <row r="17" customFormat="false" ht="12.8" hidden="false" customHeight="false" outlineLevel="0" collapsed="false">
      <c r="A17" s="0" t="n">
        <f aca="false">A16-1</f>
        <v>2001</v>
      </c>
      <c r="B17" s="6" t="n">
        <f aca="false">0.1*metadata!$F$2*nys!$B17</f>
        <v>1914.03442879499</v>
      </c>
      <c r="C17" s="6" t="n">
        <f aca="false">0.1*metadata!$F$3*nys!$B17</f>
        <v>136.716744913928</v>
      </c>
      <c r="D17" s="6" t="n">
        <f aca="false">0.1*metadata!$F$4*nys!$B17</f>
        <v>273.433489827856</v>
      </c>
      <c r="E17" s="6" t="n">
        <f aca="false">0.1*metadata!$F$5*nys!$B17</f>
        <v>410.150234741784</v>
      </c>
      <c r="F17" s="6" t="n">
        <f aca="false">0.05*metadata!$F$6*nys!$B17</f>
        <v>205.075117370892</v>
      </c>
      <c r="G17" s="6" t="n">
        <f aca="false">0.05*metadata!$F$7*nys!$B17</f>
        <v>68.358372456964</v>
      </c>
      <c r="H17" s="6" t="n">
        <f aca="false">0.05*metadata!$F$8*nys!$B17</f>
        <v>136.716744913928</v>
      </c>
      <c r="I17" s="6" t="n">
        <f aca="false">0.05*metadata!$F$9*nys!$B17</f>
        <v>957.017214397496</v>
      </c>
      <c r="J17" s="6" t="n">
        <f aca="false">metadata!$F$10*nys!$B17</f>
        <v>19140.3442879499</v>
      </c>
      <c r="K17" s="6" t="n">
        <f aca="false">metadata!$F$11*nys!$B17</f>
        <v>1367.16744913928</v>
      </c>
      <c r="L17" s="6" t="n">
        <f aca="false">metadata!$F$12*nys!$B17</f>
        <v>2734.33489827856</v>
      </c>
      <c r="M17" s="6" t="n">
        <f aca="false">metadata!$F$13*nys!$B17</f>
        <v>4101.50234741784</v>
      </c>
      <c r="N17" s="6" t="n">
        <f aca="false">metadata!$F$14*nys!$C17</f>
        <v>233978.97116431</v>
      </c>
      <c r="O17" s="6" t="n">
        <f aca="false">metadata!$F$15*nys!$C17</f>
        <v>16712.7836545936</v>
      </c>
      <c r="P17" s="6" t="n">
        <f aca="false">metadata!$F$16*nys!$C17</f>
        <v>33425.5673091872</v>
      </c>
      <c r="Q17" s="6" t="n">
        <f aca="false">metadata!$F$17*nys!$C17</f>
        <v>50138.3509637808</v>
      </c>
      <c r="R17" s="6" t="n">
        <f aca="false">metadata!$F$18*nys!$D17</f>
        <v>15092.7431625883</v>
      </c>
      <c r="S17" s="6" t="n">
        <f aca="false">metadata!$F$19*nys!$D17</f>
        <v>1078.05308304202</v>
      </c>
      <c r="T17" s="6" t="n">
        <f aca="false">metadata!$F$20*nys!$D17</f>
        <v>2156.10616608404</v>
      </c>
      <c r="U17" s="6" t="n">
        <f aca="false">metadata!$F$21*nys!$D17</f>
        <v>3234.15924912606</v>
      </c>
      <c r="V17" s="6" t="n">
        <f aca="false">metadata!$F$22*nys!$E17</f>
        <v>26271.7835062514</v>
      </c>
      <c r="W17" s="6" t="n">
        <f aca="false">metadata!$F$23*nys!$E17</f>
        <v>1876.55596473224</v>
      </c>
      <c r="X17" s="6" t="n">
        <f aca="false">metadata!$F$24*nys!$E17</f>
        <v>3753.11192946448</v>
      </c>
      <c r="Y17" s="6" t="n">
        <f aca="false">metadata!$F$25*nys!$E17</f>
        <v>5629.66789419672</v>
      </c>
      <c r="Z17" s="6" t="n">
        <f aca="false">0.1*metadata!$F$26*nys!$E17</f>
        <v>2627.17835062514</v>
      </c>
      <c r="AA17" s="6" t="n">
        <f aca="false">0.1*metadata!$F$27*nys!$E17</f>
        <v>375.311192946448</v>
      </c>
      <c r="AB17" s="6" t="n">
        <f aca="false">0.1*metadata!$F$28*nys!$E17</f>
        <v>375.311192946448</v>
      </c>
      <c r="AC17" s="6" t="n">
        <f aca="false">0.1*metadata!$F$29*nys!$E17</f>
        <v>375.311192946448</v>
      </c>
      <c r="AD17" s="6" t="n">
        <f aca="false">0.1*metadata!$F$30*nys!$E17</f>
        <v>2627.17835062514</v>
      </c>
      <c r="AE17" s="6" t="n">
        <f aca="false">0.1*metadata!$F$31*nys!$E17</f>
        <v>375.311192946448</v>
      </c>
      <c r="AF17" s="6" t="n">
        <f aca="false">0.1*metadata!$F$32*nys!$E17</f>
        <v>375.311192946448</v>
      </c>
      <c r="AG17" s="6" t="n">
        <f aca="false">0.1*metadata!$F$33*nys!$E17</f>
        <v>375.311192946448</v>
      </c>
      <c r="AH17" s="6" t="n">
        <f aca="false">metadata!$F$34*nys!$F17</f>
        <v>299.281352610186</v>
      </c>
      <c r="AI17" s="6" t="n">
        <f aca="false">metadata!$F$35*nys!$F17</f>
        <v>2394.25082088149</v>
      </c>
      <c r="AJ17" s="6" t="n">
        <f aca="false">metadata!$F$36*nys!$F17</f>
        <v>299.281352610186</v>
      </c>
      <c r="AK17" s="6" t="n">
        <f aca="false">metadata!$F$37*nys!$G17</f>
        <v>5885.73439573659</v>
      </c>
      <c r="AL17" s="6" t="n">
        <f aca="false">metadata!$F$38*nys!$G17</f>
        <v>47085.8751658927</v>
      </c>
      <c r="AM17" s="6" t="n">
        <f aca="false">metadata!$F$39*nys!$G17</f>
        <v>5885.73439573659</v>
      </c>
      <c r="AN17" s="6" t="n">
        <f aca="false">metadata!$F$40*nys!$H17</f>
        <v>2764.835000591</v>
      </c>
      <c r="AO17" s="6" t="n">
        <f aca="false">metadata!$F$41*nys!$H17</f>
        <v>22118.680004728</v>
      </c>
      <c r="AP17" s="6" t="n">
        <f aca="false">metadata!$F$42*nys!$H17</f>
        <v>2764.835000591</v>
      </c>
      <c r="AQ17" s="6" t="n">
        <f aca="false">metadata!$F$43*nys!$I17</f>
        <v>2904.62313138799</v>
      </c>
      <c r="AR17" s="6" t="n">
        <f aca="false">metadata!$F$44*nys!$I17</f>
        <v>23236.9850511039</v>
      </c>
      <c r="AS17" s="6" t="n">
        <f aca="false">metadata!$F$45*nys!$I17</f>
        <v>2904.62313138799</v>
      </c>
      <c r="AT17" s="6" t="n">
        <f aca="false">0.1*metadata!$F$46*nys!$I17</f>
        <v>290.462313138799</v>
      </c>
      <c r="AU17" s="6" t="n">
        <f aca="false">0.1*metadata!$F$47*nys!$I17</f>
        <v>2323.69850511039</v>
      </c>
      <c r="AV17" s="6" t="n">
        <f aca="false">0.1*metadata!$F$48*nys!$I17</f>
        <v>290.462313138799</v>
      </c>
      <c r="AW17" s="6" t="n">
        <f aca="false">0.6*metadata!$F$49*nys!$J17</f>
        <v>328.120187793427</v>
      </c>
      <c r="AX17" s="6" t="n">
        <f aca="false">0.6*metadata!$F$50*nys!$J17</f>
        <v>1312.48075117371</v>
      </c>
      <c r="AY17" s="6" t="n">
        <f aca="false">0.4*metadata!$F$51*nys!$J17</f>
        <v>218.746791862285</v>
      </c>
      <c r="AZ17" s="6" t="n">
        <f aca="false">0.4*metadata!$F$52*nys!$J17</f>
        <v>874.98716744914</v>
      </c>
    </row>
    <row r="18" customFormat="false" ht="12.8" hidden="false" customHeight="false" outlineLevel="0" collapsed="false">
      <c r="A18" s="0" t="n">
        <f aca="false">A17-1</f>
        <v>2000</v>
      </c>
      <c r="B18" s="6" t="n">
        <f aca="false">0.1*metadata!$F$2*nys!$B18</f>
        <v>2397.0366</v>
      </c>
      <c r="C18" s="6" t="n">
        <f aca="false">0.1*metadata!$F$3*nys!$B18</f>
        <v>171.2169</v>
      </c>
      <c r="D18" s="6" t="n">
        <f aca="false">0.1*metadata!$F$4*nys!$B18</f>
        <v>342.4338</v>
      </c>
      <c r="E18" s="6" t="n">
        <f aca="false">0.1*metadata!$F$5*nys!$B18</f>
        <v>513.6507</v>
      </c>
      <c r="F18" s="6" t="n">
        <f aca="false">0.05*metadata!$F$6*nys!$B18</f>
        <v>256.82535</v>
      </c>
      <c r="G18" s="6" t="n">
        <f aca="false">0.05*metadata!$F$7*nys!$B18</f>
        <v>85.60845</v>
      </c>
      <c r="H18" s="6" t="n">
        <f aca="false">0.05*metadata!$F$8*nys!$B18</f>
        <v>171.2169</v>
      </c>
      <c r="I18" s="6" t="n">
        <f aca="false">0.05*metadata!$F$9*nys!$B18</f>
        <v>1198.5183</v>
      </c>
      <c r="J18" s="6" t="n">
        <f aca="false">metadata!$F$10*nys!$B18</f>
        <v>23970.366</v>
      </c>
      <c r="K18" s="6" t="n">
        <f aca="false">metadata!$F$11*nys!$B18</f>
        <v>1712.169</v>
      </c>
      <c r="L18" s="6" t="n">
        <f aca="false">metadata!$F$12*nys!$B18</f>
        <v>3424.338</v>
      </c>
      <c r="M18" s="6" t="n">
        <f aca="false">metadata!$F$13*nys!$B18</f>
        <v>5136.507</v>
      </c>
      <c r="N18" s="6" t="n">
        <f aca="false">metadata!$F$14*nys!$C18</f>
        <v>192795.731903272</v>
      </c>
      <c r="O18" s="6" t="n">
        <f aca="false">metadata!$F$15*nys!$C18</f>
        <v>13771.1237073766</v>
      </c>
      <c r="P18" s="6" t="n">
        <f aca="false">metadata!$F$16*nys!$C18</f>
        <v>27542.2474147532</v>
      </c>
      <c r="Q18" s="6" t="n">
        <f aca="false">metadata!$F$17*nys!$C18</f>
        <v>41313.3711221298</v>
      </c>
      <c r="R18" s="6" t="n">
        <f aca="false">metadata!$F$18*nys!$D18</f>
        <v>10587.9233291694</v>
      </c>
      <c r="S18" s="6" t="n">
        <f aca="false">metadata!$F$19*nys!$D18</f>
        <v>756.280237797815</v>
      </c>
      <c r="T18" s="6" t="n">
        <f aca="false">metadata!$F$20*nys!$D18</f>
        <v>1512.56047559563</v>
      </c>
      <c r="U18" s="6" t="n">
        <f aca="false">metadata!$F$21*nys!$D18</f>
        <v>2268.84071339345</v>
      </c>
      <c r="V18" s="6" t="n">
        <f aca="false">metadata!$F$22*nys!$E18</f>
        <v>25145.9158764729</v>
      </c>
      <c r="W18" s="6" t="n">
        <f aca="false">metadata!$F$23*nys!$E18</f>
        <v>1796.13684831949</v>
      </c>
      <c r="X18" s="6" t="n">
        <f aca="false">metadata!$F$24*nys!$E18</f>
        <v>3592.27369663898</v>
      </c>
      <c r="Y18" s="6" t="n">
        <f aca="false">metadata!$F$25*nys!$E18</f>
        <v>5388.41054495847</v>
      </c>
      <c r="Z18" s="6" t="n">
        <f aca="false">0.1*metadata!$F$26*nys!$E18</f>
        <v>2514.59158764729</v>
      </c>
      <c r="AA18" s="6" t="n">
        <f aca="false">0.1*metadata!$F$27*nys!$E18</f>
        <v>359.227369663898</v>
      </c>
      <c r="AB18" s="6" t="n">
        <f aca="false">0.1*metadata!$F$28*nys!$E18</f>
        <v>359.227369663898</v>
      </c>
      <c r="AC18" s="6" t="n">
        <f aca="false">0.1*metadata!$F$29*nys!$E18</f>
        <v>359.227369663898</v>
      </c>
      <c r="AD18" s="6" t="n">
        <f aca="false">0.1*metadata!$F$30*nys!$E18</f>
        <v>2514.59158764729</v>
      </c>
      <c r="AE18" s="6" t="n">
        <f aca="false">0.1*metadata!$F$31*nys!$E18</f>
        <v>359.227369663898</v>
      </c>
      <c r="AF18" s="6" t="n">
        <f aca="false">0.1*metadata!$F$32*nys!$E18</f>
        <v>359.227369663898</v>
      </c>
      <c r="AG18" s="6" t="n">
        <f aca="false">0.1*metadata!$F$33*nys!$E18</f>
        <v>359.227369663898</v>
      </c>
      <c r="AH18" s="6" t="n">
        <f aca="false">metadata!$F$34*nys!$F18</f>
        <v>261.722323972863</v>
      </c>
      <c r="AI18" s="6" t="n">
        <f aca="false">metadata!$F$35*nys!$F18</f>
        <v>2093.7785917829</v>
      </c>
      <c r="AJ18" s="6" t="n">
        <f aca="false">metadata!$F$36*nys!$F18</f>
        <v>261.722323972863</v>
      </c>
      <c r="AK18" s="6" t="n">
        <f aca="false">metadata!$F$37*nys!$G18</f>
        <v>5230.62892422919</v>
      </c>
      <c r="AL18" s="6" t="n">
        <f aca="false">metadata!$F$38*nys!$G18</f>
        <v>41845.0313938335</v>
      </c>
      <c r="AM18" s="6" t="n">
        <f aca="false">metadata!$F$39*nys!$G18</f>
        <v>5230.62892422919</v>
      </c>
      <c r="AN18" s="6" t="n">
        <f aca="false">metadata!$F$40*nys!$H18</f>
        <v>2584.10949411145</v>
      </c>
      <c r="AO18" s="6" t="n">
        <f aca="false">metadata!$F$41*nys!$H18</f>
        <v>20672.8759528916</v>
      </c>
      <c r="AP18" s="6" t="n">
        <f aca="false">metadata!$F$42*nys!$H18</f>
        <v>2584.10949411145</v>
      </c>
      <c r="AQ18" s="6" t="n">
        <f aca="false">metadata!$F$43*nys!$I18</f>
        <v>2602.32077033512</v>
      </c>
      <c r="AR18" s="6" t="n">
        <f aca="false">metadata!$F$44*nys!$I18</f>
        <v>20818.566162681</v>
      </c>
      <c r="AS18" s="6" t="n">
        <f aca="false">metadata!$F$45*nys!$I18</f>
        <v>2602.32077033512</v>
      </c>
      <c r="AT18" s="6" t="n">
        <f aca="false">0.1*metadata!$F$46*nys!$I18</f>
        <v>260.232077033512</v>
      </c>
      <c r="AU18" s="6" t="n">
        <f aca="false">0.1*metadata!$F$47*nys!$I18</f>
        <v>2081.8566162681</v>
      </c>
      <c r="AV18" s="6" t="n">
        <f aca="false">0.1*metadata!$F$48*nys!$I18</f>
        <v>260.232077033512</v>
      </c>
      <c r="AW18" s="6" t="n">
        <f aca="false">0.6*metadata!$F$49*nys!$J18</f>
        <v>410.92056</v>
      </c>
      <c r="AX18" s="6" t="n">
        <f aca="false">0.6*metadata!$F$50*nys!$J18</f>
        <v>1643.68224</v>
      </c>
      <c r="AY18" s="6" t="n">
        <f aca="false">0.4*metadata!$F$51*nys!$J18</f>
        <v>273.94704</v>
      </c>
      <c r="AZ18" s="6" t="n">
        <f aca="false">0.4*metadata!$F$52*nys!$J18</f>
        <v>1095.78816</v>
      </c>
    </row>
    <row r="19" customFormat="false" ht="12.8" hidden="false" customHeight="false" outlineLevel="0" collapsed="false">
      <c r="A19" s="0" t="n">
        <f aca="false">A18-1</f>
        <v>1999</v>
      </c>
      <c r="B19" s="6" t="n">
        <f aca="false">0.1*metadata!$F$2*nys!$B19</f>
        <v>2169.6591</v>
      </c>
      <c r="C19" s="6" t="n">
        <f aca="false">0.1*metadata!$F$3*nys!$B19</f>
        <v>154.97565</v>
      </c>
      <c r="D19" s="6" t="n">
        <f aca="false">0.1*metadata!$F$4*nys!$B19</f>
        <v>309.9513</v>
      </c>
      <c r="E19" s="6" t="n">
        <f aca="false">0.1*metadata!$F$5*nys!$B19</f>
        <v>464.92695</v>
      </c>
      <c r="F19" s="6" t="n">
        <f aca="false">0.05*metadata!$F$6*nys!$B19</f>
        <v>232.463475</v>
      </c>
      <c r="G19" s="6" t="n">
        <f aca="false">0.05*metadata!$F$7*nys!$B19</f>
        <v>77.487825</v>
      </c>
      <c r="H19" s="6" t="n">
        <f aca="false">0.05*metadata!$F$8*nys!$B19</f>
        <v>154.97565</v>
      </c>
      <c r="I19" s="6" t="n">
        <f aca="false">0.05*metadata!$F$9*nys!$B19</f>
        <v>1084.82955</v>
      </c>
      <c r="J19" s="6" t="n">
        <f aca="false">metadata!$F$10*nys!$B19</f>
        <v>21696.591</v>
      </c>
      <c r="K19" s="6" t="n">
        <f aca="false">metadata!$F$11*nys!$B19</f>
        <v>1549.7565</v>
      </c>
      <c r="L19" s="6" t="n">
        <f aca="false">metadata!$F$12*nys!$B19</f>
        <v>3099.513</v>
      </c>
      <c r="M19" s="6" t="n">
        <f aca="false">metadata!$F$13*nys!$B19</f>
        <v>4649.2695</v>
      </c>
      <c r="N19" s="6" t="n">
        <f aca="false">metadata!$F$14*nys!$C19</f>
        <v>158861.260288285</v>
      </c>
      <c r="O19" s="6" t="n">
        <f aca="false">metadata!$F$15*nys!$C19</f>
        <v>11347.2328777347</v>
      </c>
      <c r="P19" s="6" t="n">
        <f aca="false">metadata!$F$16*nys!$C19</f>
        <v>22694.4657554693</v>
      </c>
      <c r="Q19" s="6" t="n">
        <f aca="false">metadata!$F$17*nys!$C19</f>
        <v>34041.698633204</v>
      </c>
      <c r="R19" s="6" t="n">
        <f aca="false">metadata!$F$18*nys!$D19</f>
        <v>7427.68357062165</v>
      </c>
      <c r="S19" s="6" t="n">
        <f aca="false">metadata!$F$19*nys!$D19</f>
        <v>530.548826472975</v>
      </c>
      <c r="T19" s="6" t="n">
        <f aca="false">metadata!$F$20*nys!$D19</f>
        <v>1061.09765294595</v>
      </c>
      <c r="U19" s="6" t="n">
        <f aca="false">metadata!$F$21*nys!$D19</f>
        <v>1591.64647941893</v>
      </c>
      <c r="V19" s="6" t="n">
        <f aca="false">metadata!$F$22*nys!$E19</f>
        <v>24068.2968903192</v>
      </c>
      <c r="W19" s="6" t="n">
        <f aca="false">metadata!$F$23*nys!$E19</f>
        <v>1719.16406359423</v>
      </c>
      <c r="X19" s="6" t="n">
        <f aca="false">metadata!$F$24*nys!$E19</f>
        <v>3438.32812718846</v>
      </c>
      <c r="Y19" s="6" t="n">
        <f aca="false">metadata!$F$25*nys!$E19</f>
        <v>5157.49219078269</v>
      </c>
      <c r="Z19" s="6" t="n">
        <f aca="false">0.1*metadata!$F$26*nys!$E19</f>
        <v>2406.82968903192</v>
      </c>
      <c r="AA19" s="6" t="n">
        <f aca="false">0.1*metadata!$F$27*nys!$E19</f>
        <v>343.832812718846</v>
      </c>
      <c r="AB19" s="6" t="n">
        <f aca="false">0.1*metadata!$F$28*nys!$E19</f>
        <v>343.832812718846</v>
      </c>
      <c r="AC19" s="6" t="n">
        <f aca="false">0.1*metadata!$F$29*nys!$E19</f>
        <v>343.832812718846</v>
      </c>
      <c r="AD19" s="6" t="n">
        <f aca="false">0.1*metadata!$F$30*nys!$E19</f>
        <v>2406.82968903192</v>
      </c>
      <c r="AE19" s="6" t="n">
        <f aca="false">0.1*metadata!$F$31*nys!$E19</f>
        <v>343.832812718846</v>
      </c>
      <c r="AF19" s="6" t="n">
        <f aca="false">0.1*metadata!$F$32*nys!$E19</f>
        <v>343.832812718846</v>
      </c>
      <c r="AG19" s="6" t="n">
        <f aca="false">0.1*metadata!$F$33*nys!$E19</f>
        <v>343.832812718846</v>
      </c>
      <c r="AH19" s="6" t="n">
        <f aca="false">metadata!$F$34*nys!$F19</f>
        <v>228.876855401599</v>
      </c>
      <c r="AI19" s="6" t="n">
        <f aca="false">metadata!$F$35*nys!$F19</f>
        <v>1831.01484321279</v>
      </c>
      <c r="AJ19" s="6" t="n">
        <f aca="false">metadata!$F$36*nys!$F19</f>
        <v>228.876855401599</v>
      </c>
      <c r="AK19" s="6" t="n">
        <f aca="false">metadata!$F$37*nys!$G19</f>
        <v>4648.43927765432</v>
      </c>
      <c r="AL19" s="6" t="n">
        <f aca="false">metadata!$F$38*nys!$G19</f>
        <v>37187.5142212346</v>
      </c>
      <c r="AM19" s="6" t="n">
        <f aca="false">metadata!$F$39*nys!$G19</f>
        <v>4648.43927765432</v>
      </c>
      <c r="AN19" s="6" t="n">
        <f aca="false">metadata!$F$40*nys!$H19</f>
        <v>2415.1972454521</v>
      </c>
      <c r="AO19" s="6" t="n">
        <f aca="false">metadata!$F$41*nys!$H19</f>
        <v>19321.5779636168</v>
      </c>
      <c r="AP19" s="6" t="n">
        <f aca="false">metadata!$F$42*nys!$H19</f>
        <v>2415.1972454521</v>
      </c>
      <c r="AQ19" s="6" t="n">
        <f aca="false">metadata!$F$43*nys!$I19</f>
        <v>2331.48091349169</v>
      </c>
      <c r="AR19" s="6" t="n">
        <f aca="false">metadata!$F$44*nys!$I19</f>
        <v>18651.8473079335</v>
      </c>
      <c r="AS19" s="6" t="n">
        <f aca="false">metadata!$F$45*nys!$I19</f>
        <v>2331.48091349169</v>
      </c>
      <c r="AT19" s="6" t="n">
        <f aca="false">0.1*metadata!$F$46*nys!$I19</f>
        <v>233.148091349169</v>
      </c>
      <c r="AU19" s="6" t="n">
        <f aca="false">0.1*metadata!$F$47*nys!$I19</f>
        <v>1865.18473079335</v>
      </c>
      <c r="AV19" s="6" t="n">
        <f aca="false">0.1*metadata!$F$48*nys!$I19</f>
        <v>233.148091349169</v>
      </c>
      <c r="AW19" s="6" t="n">
        <f aca="false">0.6*metadata!$F$49*nys!$J19</f>
        <v>371.94156</v>
      </c>
      <c r="AX19" s="6" t="n">
        <f aca="false">0.6*metadata!$F$50*nys!$J19</f>
        <v>1487.76624</v>
      </c>
      <c r="AY19" s="6" t="n">
        <f aca="false">0.4*metadata!$F$51*nys!$J19</f>
        <v>247.96104</v>
      </c>
      <c r="AZ19" s="6" t="n">
        <f aca="false">0.4*metadata!$F$52*nys!$J19</f>
        <v>991.84416</v>
      </c>
    </row>
    <row r="20" customFormat="false" ht="12.8" hidden="false" customHeight="false" outlineLevel="0" collapsed="false">
      <c r="A20" s="0" t="n">
        <f aca="false">A19-1</f>
        <v>1998</v>
      </c>
      <c r="B20" s="6" t="n">
        <f aca="false">0.1*metadata!$F$2*nys!$B20</f>
        <v>1942.2816</v>
      </c>
      <c r="C20" s="6" t="n">
        <f aca="false">0.1*metadata!$F$3*nys!$B20</f>
        <v>138.7344</v>
      </c>
      <c r="D20" s="6" t="n">
        <f aca="false">0.1*metadata!$F$4*nys!$B20</f>
        <v>277.4688</v>
      </c>
      <c r="E20" s="6" t="n">
        <f aca="false">0.1*metadata!$F$5*nys!$B20</f>
        <v>416.2032</v>
      </c>
      <c r="F20" s="6" t="n">
        <f aca="false">0.05*metadata!$F$6*nys!$B20</f>
        <v>208.1016</v>
      </c>
      <c r="G20" s="6" t="n">
        <f aca="false">0.05*metadata!$F$7*nys!$B20</f>
        <v>69.3672</v>
      </c>
      <c r="H20" s="6" t="n">
        <f aca="false">0.05*metadata!$F$8*nys!$B20</f>
        <v>138.7344</v>
      </c>
      <c r="I20" s="6" t="n">
        <f aca="false">0.05*metadata!$F$9*nys!$B20</f>
        <v>971.1408</v>
      </c>
      <c r="J20" s="6" t="n">
        <f aca="false">metadata!$F$10*nys!$B20</f>
        <v>19422.816</v>
      </c>
      <c r="K20" s="6" t="n">
        <f aca="false">metadata!$F$11*nys!$B20</f>
        <v>1387.344</v>
      </c>
      <c r="L20" s="6" t="n">
        <f aca="false">metadata!$F$12*nys!$B20</f>
        <v>2774.688</v>
      </c>
      <c r="M20" s="6" t="n">
        <f aca="false">metadata!$F$13*nys!$B20</f>
        <v>4162.032</v>
      </c>
      <c r="N20" s="6" t="n">
        <f aca="false">metadata!$F$14*nys!$C20</f>
        <v>130899.682120783</v>
      </c>
      <c r="O20" s="6" t="n">
        <f aca="false">metadata!$F$15*nys!$C20</f>
        <v>9349.97729434165</v>
      </c>
      <c r="P20" s="6" t="n">
        <f aca="false">metadata!$F$16*nys!$C20</f>
        <v>18699.9545886833</v>
      </c>
      <c r="Q20" s="6" t="n">
        <f aca="false">metadata!$F$17*nys!$C20</f>
        <v>28049.931883025</v>
      </c>
      <c r="R20" s="6" t="n">
        <f aca="false">metadata!$F$18*nys!$D20</f>
        <v>5210.699162629</v>
      </c>
      <c r="S20" s="6" t="n">
        <f aca="false">metadata!$F$19*nys!$D20</f>
        <v>372.192797330643</v>
      </c>
      <c r="T20" s="6" t="n">
        <f aca="false">metadata!$F$20*nys!$D20</f>
        <v>744.385594661286</v>
      </c>
      <c r="U20" s="6" t="n">
        <f aca="false">metadata!$F$21*nys!$D20</f>
        <v>1116.57839199193</v>
      </c>
      <c r="V20" s="6" t="n">
        <f aca="false">metadata!$F$22*nys!$E20</f>
        <v>23036.8588698947</v>
      </c>
      <c r="W20" s="6" t="n">
        <f aca="false">metadata!$F$23*nys!$E20</f>
        <v>1645.4899192782</v>
      </c>
      <c r="X20" s="6" t="n">
        <f aca="false">metadata!$F$24*nys!$E20</f>
        <v>3290.97983855639</v>
      </c>
      <c r="Y20" s="6" t="n">
        <f aca="false">metadata!$F$25*nys!$E20</f>
        <v>4936.46975783459</v>
      </c>
      <c r="Z20" s="6" t="n">
        <f aca="false">0.1*metadata!$F$26*nys!$E20</f>
        <v>2303.68588698947</v>
      </c>
      <c r="AA20" s="6" t="n">
        <f aca="false">0.1*metadata!$F$27*nys!$E20</f>
        <v>329.097983855639</v>
      </c>
      <c r="AB20" s="6" t="n">
        <f aca="false">0.1*metadata!$F$28*nys!$E20</f>
        <v>329.097983855639</v>
      </c>
      <c r="AC20" s="6" t="n">
        <f aca="false">0.1*metadata!$F$29*nys!$E20</f>
        <v>329.097983855639</v>
      </c>
      <c r="AD20" s="6" t="n">
        <f aca="false">0.1*metadata!$F$30*nys!$E20</f>
        <v>2303.68588698947</v>
      </c>
      <c r="AE20" s="6" t="n">
        <f aca="false">0.1*metadata!$F$31*nys!$E20</f>
        <v>329.097983855639</v>
      </c>
      <c r="AF20" s="6" t="n">
        <f aca="false">0.1*metadata!$F$32*nys!$E20</f>
        <v>329.097983855639</v>
      </c>
      <c r="AG20" s="6" t="n">
        <f aca="false">0.1*metadata!$F$33*nys!$E20</f>
        <v>329.097983855639</v>
      </c>
      <c r="AH20" s="6" t="n">
        <f aca="false">metadata!$F$34*nys!$F20</f>
        <v>200.153407410351</v>
      </c>
      <c r="AI20" s="6" t="n">
        <f aca="false">metadata!$F$35*nys!$F20</f>
        <v>1601.22725928281</v>
      </c>
      <c r="AJ20" s="6" t="n">
        <f aca="false">metadata!$F$36*nys!$F20</f>
        <v>200.153407410351</v>
      </c>
      <c r="AK20" s="6" t="n">
        <f aca="false">metadata!$F$37*nys!$G20</f>
        <v>4131.04963687014</v>
      </c>
      <c r="AL20" s="6" t="n">
        <f aca="false">metadata!$F$38*nys!$G20</f>
        <v>33048.3970949611</v>
      </c>
      <c r="AM20" s="6" t="n">
        <f aca="false">metadata!$F$39*nys!$G20</f>
        <v>4131.04963687014</v>
      </c>
      <c r="AN20" s="6" t="n">
        <f aca="false">metadata!$F$40*nys!$H20</f>
        <v>2257.32607218532</v>
      </c>
      <c r="AO20" s="6" t="n">
        <f aca="false">metadata!$F$41*nys!$H20</f>
        <v>18058.6085774826</v>
      </c>
      <c r="AP20" s="6" t="n">
        <f aca="false">metadata!$F$42*nys!$H20</f>
        <v>2257.32607218532</v>
      </c>
      <c r="AQ20" s="6" t="n">
        <f aca="false">metadata!$F$43*nys!$I20</f>
        <v>2088.82906056045</v>
      </c>
      <c r="AR20" s="6" t="n">
        <f aca="false">metadata!$F$44*nys!$I20</f>
        <v>16710.6324844836</v>
      </c>
      <c r="AS20" s="6" t="n">
        <f aca="false">metadata!$F$45*nys!$I20</f>
        <v>2088.82906056045</v>
      </c>
      <c r="AT20" s="6" t="n">
        <f aca="false">0.1*metadata!$F$46*nys!$I20</f>
        <v>208.882906056045</v>
      </c>
      <c r="AU20" s="6" t="n">
        <f aca="false">0.1*metadata!$F$47*nys!$I20</f>
        <v>1671.06324844836</v>
      </c>
      <c r="AV20" s="6" t="n">
        <f aca="false">0.1*metadata!$F$48*nys!$I20</f>
        <v>208.882906056045</v>
      </c>
      <c r="AW20" s="6" t="n">
        <f aca="false">0.6*metadata!$F$49*nys!$J20</f>
        <v>332.96256</v>
      </c>
      <c r="AX20" s="6" t="n">
        <f aca="false">0.6*metadata!$F$50*nys!$J20</f>
        <v>1331.85024</v>
      </c>
      <c r="AY20" s="6" t="n">
        <f aca="false">0.4*metadata!$F$51*nys!$J20</f>
        <v>221.97504</v>
      </c>
      <c r="AZ20" s="6" t="n">
        <f aca="false">0.4*metadata!$F$52*nys!$J20</f>
        <v>887.90016</v>
      </c>
    </row>
    <row r="21" customFormat="false" ht="12.8" hidden="false" customHeight="false" outlineLevel="0" collapsed="false">
      <c r="A21" s="0" t="n">
        <f aca="false">A20-1</f>
        <v>1997</v>
      </c>
      <c r="B21" s="6" t="n">
        <f aca="false">0.1*metadata!$F$2*nys!$B21</f>
        <v>1714.9041</v>
      </c>
      <c r="C21" s="6" t="n">
        <f aca="false">0.1*metadata!$F$3*nys!$B21</f>
        <v>122.49315</v>
      </c>
      <c r="D21" s="6" t="n">
        <f aca="false">0.1*metadata!$F$4*nys!$B21</f>
        <v>244.9863</v>
      </c>
      <c r="E21" s="6" t="n">
        <f aca="false">0.1*metadata!$F$5*nys!$B21</f>
        <v>367.47945</v>
      </c>
      <c r="F21" s="6" t="n">
        <f aca="false">0.05*metadata!$F$6*nys!$B21</f>
        <v>183.739725</v>
      </c>
      <c r="G21" s="6" t="n">
        <f aca="false">0.05*metadata!$F$7*nys!$B21</f>
        <v>61.246575</v>
      </c>
      <c r="H21" s="6" t="n">
        <f aca="false">0.05*metadata!$F$8*nys!$B21</f>
        <v>122.49315</v>
      </c>
      <c r="I21" s="6" t="n">
        <f aca="false">0.05*metadata!$F$9*nys!$B21</f>
        <v>857.45205</v>
      </c>
      <c r="J21" s="6" t="n">
        <f aca="false">metadata!$F$10*nys!$B21</f>
        <v>17149.041</v>
      </c>
      <c r="K21" s="6" t="n">
        <f aca="false">metadata!$F$11*nys!$B21</f>
        <v>1224.9315</v>
      </c>
      <c r="L21" s="6" t="n">
        <f aca="false">metadata!$F$12*nys!$B21</f>
        <v>2449.863</v>
      </c>
      <c r="M21" s="6" t="n">
        <f aca="false">metadata!$F$13*nys!$B21</f>
        <v>3674.7945</v>
      </c>
      <c r="N21" s="6" t="n">
        <f aca="false">metadata!$F$14*nys!$C21</f>
        <v>107859.69309464</v>
      </c>
      <c r="O21" s="6" t="n">
        <f aca="false">metadata!$F$15*nys!$C21</f>
        <v>7704.2637924743</v>
      </c>
      <c r="P21" s="6" t="n">
        <f aca="false">metadata!$F$16*nys!$C21</f>
        <v>15408.5275849486</v>
      </c>
      <c r="Q21" s="6" t="n">
        <f aca="false">metadata!$F$17*nys!$C21</f>
        <v>23112.7913774229</v>
      </c>
      <c r="R21" s="6" t="n">
        <f aca="false">metadata!$F$18*nys!$D21</f>
        <v>3655.43113209791</v>
      </c>
      <c r="S21" s="6" t="n">
        <f aca="false">metadata!$F$19*nys!$D21</f>
        <v>261.102223721279</v>
      </c>
      <c r="T21" s="6" t="n">
        <f aca="false">metadata!$F$20*nys!$D21</f>
        <v>522.204447442558</v>
      </c>
      <c r="U21" s="6" t="n">
        <f aca="false">metadata!$F$21*nys!$D21</f>
        <v>783.306671163837</v>
      </c>
      <c r="V21" s="6" t="n">
        <f aca="false">metadata!$F$22*nys!$E21</f>
        <v>22049.6227468801</v>
      </c>
      <c r="W21" s="6" t="n">
        <f aca="false">metadata!$F$23*nys!$E21</f>
        <v>1574.97305334858</v>
      </c>
      <c r="X21" s="6" t="n">
        <f aca="false">metadata!$F$24*nys!$E21</f>
        <v>3149.94610669716</v>
      </c>
      <c r="Y21" s="6" t="n">
        <f aca="false">metadata!$F$25*nys!$E21</f>
        <v>4724.91916004574</v>
      </c>
      <c r="Z21" s="6" t="n">
        <f aca="false">0.1*metadata!$F$26*nys!$E21</f>
        <v>2204.96227468801</v>
      </c>
      <c r="AA21" s="6" t="n">
        <f aca="false">0.1*metadata!$F$27*nys!$E21</f>
        <v>314.994610669716</v>
      </c>
      <c r="AB21" s="6" t="n">
        <f aca="false">0.1*metadata!$F$28*nys!$E21</f>
        <v>314.994610669716</v>
      </c>
      <c r="AC21" s="6" t="n">
        <f aca="false">0.1*metadata!$F$29*nys!$E21</f>
        <v>314.994610669716</v>
      </c>
      <c r="AD21" s="6" t="n">
        <f aca="false">0.1*metadata!$F$30*nys!$E21</f>
        <v>2204.96227468801</v>
      </c>
      <c r="AE21" s="6" t="n">
        <f aca="false">0.1*metadata!$F$31*nys!$E21</f>
        <v>314.994610669716</v>
      </c>
      <c r="AF21" s="6" t="n">
        <f aca="false">0.1*metadata!$F$32*nys!$E21</f>
        <v>314.994610669716</v>
      </c>
      <c r="AG21" s="6" t="n">
        <f aca="false">0.1*metadata!$F$33*nys!$E21</f>
        <v>314.994610669716</v>
      </c>
      <c r="AH21" s="6" t="n">
        <f aca="false">metadata!$F$34*nys!$F21</f>
        <v>175.034677174676</v>
      </c>
      <c r="AI21" s="6" t="n">
        <f aca="false">metadata!$F$35*nys!$F21</f>
        <v>1400.27741739741</v>
      </c>
      <c r="AJ21" s="6" t="n">
        <f aca="false">metadata!$F$36*nys!$F21</f>
        <v>175.034677174676</v>
      </c>
      <c r="AK21" s="6" t="n">
        <f aca="false">metadata!$F$37*nys!$G21</f>
        <v>3671.24750544154</v>
      </c>
      <c r="AL21" s="6" t="n">
        <f aca="false">metadata!$F$38*nys!$G21</f>
        <v>29369.9800435323</v>
      </c>
      <c r="AM21" s="6" t="n">
        <f aca="false">metadata!$F$39*nys!$G21</f>
        <v>3671.24750544154</v>
      </c>
      <c r="AN21" s="6" t="n">
        <f aca="false">metadata!$F$40*nys!$H21</f>
        <v>2109.77426616508</v>
      </c>
      <c r="AO21" s="6" t="n">
        <f aca="false">metadata!$F$41*nys!$H21</f>
        <v>16878.1941293206</v>
      </c>
      <c r="AP21" s="6" t="n">
        <f aca="false">metadata!$F$42*nys!$H21</f>
        <v>2109.77426616508</v>
      </c>
      <c r="AQ21" s="6" t="n">
        <f aca="false">metadata!$F$43*nys!$I21</f>
        <v>1871.43150904349</v>
      </c>
      <c r="AR21" s="6" t="n">
        <f aca="false">metadata!$F$44*nys!$I21</f>
        <v>14971.4520723479</v>
      </c>
      <c r="AS21" s="6" t="n">
        <f aca="false">metadata!$F$45*nys!$I21</f>
        <v>1871.43150904349</v>
      </c>
      <c r="AT21" s="6" t="n">
        <f aca="false">0.1*metadata!$F$46*nys!$I21</f>
        <v>187.143150904349</v>
      </c>
      <c r="AU21" s="6" t="n">
        <f aca="false">0.1*metadata!$F$47*nys!$I21</f>
        <v>1497.14520723479</v>
      </c>
      <c r="AV21" s="6" t="n">
        <f aca="false">0.1*metadata!$F$48*nys!$I21</f>
        <v>187.143150904349</v>
      </c>
      <c r="AW21" s="6" t="n">
        <f aca="false">0.6*metadata!$F$49*nys!$J21</f>
        <v>293.98356</v>
      </c>
      <c r="AX21" s="6" t="n">
        <f aca="false">0.6*metadata!$F$50*nys!$J21</f>
        <v>1175.93424</v>
      </c>
      <c r="AY21" s="6" t="n">
        <f aca="false">0.4*metadata!$F$51*nys!$J21</f>
        <v>195.98904</v>
      </c>
      <c r="AZ21" s="6" t="n">
        <f aca="false">0.4*metadata!$F$52*nys!$J21</f>
        <v>783.95616</v>
      </c>
    </row>
    <row r="22" customFormat="false" ht="12.8" hidden="false" customHeight="false" outlineLevel="0" collapsed="false">
      <c r="A22" s="0" t="n">
        <f aca="false">A21-1</f>
        <v>1996</v>
      </c>
      <c r="B22" s="6" t="n">
        <f aca="false">0.1*metadata!$F$2*nys!$B22</f>
        <v>1487.5266</v>
      </c>
      <c r="C22" s="6" t="n">
        <f aca="false">0.1*metadata!$F$3*nys!$B22</f>
        <v>106.2519</v>
      </c>
      <c r="D22" s="6" t="n">
        <f aca="false">0.1*metadata!$F$4*nys!$B22</f>
        <v>212.5038</v>
      </c>
      <c r="E22" s="6" t="n">
        <f aca="false">0.1*metadata!$F$5*nys!$B22</f>
        <v>318.7557</v>
      </c>
      <c r="F22" s="6" t="n">
        <f aca="false">0.05*metadata!$F$6*nys!$B22</f>
        <v>159.37785</v>
      </c>
      <c r="G22" s="6" t="n">
        <f aca="false">0.05*metadata!$F$7*nys!$B22</f>
        <v>53.12595</v>
      </c>
      <c r="H22" s="6" t="n">
        <f aca="false">0.05*metadata!$F$8*nys!$B22</f>
        <v>106.2519</v>
      </c>
      <c r="I22" s="6" t="n">
        <f aca="false">0.05*metadata!$F$9*nys!$B22</f>
        <v>743.7633</v>
      </c>
      <c r="J22" s="6" t="n">
        <f aca="false">metadata!$F$10*nys!$B22</f>
        <v>14875.266</v>
      </c>
      <c r="K22" s="6" t="n">
        <f aca="false">metadata!$F$11*nys!$B22</f>
        <v>1062.519</v>
      </c>
      <c r="L22" s="6" t="n">
        <f aca="false">metadata!$F$12*nys!$B22</f>
        <v>2125.038</v>
      </c>
      <c r="M22" s="6" t="n">
        <f aca="false">metadata!$F$13*nys!$B22</f>
        <v>3187.557</v>
      </c>
      <c r="N22" s="6" t="n">
        <f aca="false">metadata!$F$14*nys!$C22</f>
        <v>88875.0316729975</v>
      </c>
      <c r="O22" s="6" t="n">
        <f aca="false">metadata!$F$15*nys!$C22</f>
        <v>6348.21654807125</v>
      </c>
      <c r="P22" s="6" t="n">
        <f aca="false">metadata!$F$16*nys!$C22</f>
        <v>12696.4330961425</v>
      </c>
      <c r="Q22" s="6" t="n">
        <f aca="false">metadata!$F$17*nys!$C22</f>
        <v>19044.6496442138</v>
      </c>
      <c r="R22" s="6" t="n">
        <f aca="false">metadata!$F$18*nys!$D22</f>
        <v>2564.37309936136</v>
      </c>
      <c r="S22" s="6" t="n">
        <f aca="false">metadata!$F$19*nys!$D22</f>
        <v>183.16950709724</v>
      </c>
      <c r="T22" s="6" t="n">
        <f aca="false">metadata!$F$20*nys!$D22</f>
        <v>366.33901419448</v>
      </c>
      <c r="U22" s="6" t="n">
        <f aca="false">metadata!$F$21*nys!$D22</f>
        <v>549.50852129172</v>
      </c>
      <c r="V22" s="6" t="n">
        <f aca="false">metadata!$F$22*nys!$E22</f>
        <v>21104.694265202</v>
      </c>
      <c r="W22" s="6" t="n">
        <f aca="false">metadata!$F$23*nys!$E22</f>
        <v>1507.47816180014</v>
      </c>
      <c r="X22" s="6" t="n">
        <f aca="false">metadata!$F$24*nys!$E22</f>
        <v>3014.95632360028</v>
      </c>
      <c r="Y22" s="6" t="n">
        <f aca="false">metadata!$F$25*nys!$E22</f>
        <v>4522.43448540042</v>
      </c>
      <c r="Z22" s="6" t="n">
        <f aca="false">0.1*metadata!$F$26*nys!$E22</f>
        <v>2110.4694265202</v>
      </c>
      <c r="AA22" s="6" t="n">
        <f aca="false">0.1*metadata!$F$27*nys!$E22</f>
        <v>301.495632360028</v>
      </c>
      <c r="AB22" s="6" t="n">
        <f aca="false">0.1*metadata!$F$28*nys!$E22</f>
        <v>301.495632360028</v>
      </c>
      <c r="AC22" s="6" t="n">
        <f aca="false">0.1*metadata!$F$29*nys!$E22</f>
        <v>301.495632360028</v>
      </c>
      <c r="AD22" s="6" t="n">
        <f aca="false">0.1*metadata!$F$30*nys!$E22</f>
        <v>2110.4694265202</v>
      </c>
      <c r="AE22" s="6" t="n">
        <f aca="false">0.1*metadata!$F$31*nys!$E22</f>
        <v>301.495632360028</v>
      </c>
      <c r="AF22" s="6" t="n">
        <f aca="false">0.1*metadata!$F$32*nys!$E22</f>
        <v>301.495632360028</v>
      </c>
      <c r="AG22" s="6" t="n">
        <f aca="false">0.1*metadata!$F$33*nys!$E22</f>
        <v>301.495632360028</v>
      </c>
      <c r="AH22" s="6" t="n">
        <f aca="false">metadata!$F$34*nys!$F22</f>
        <v>153.068282024454</v>
      </c>
      <c r="AI22" s="6" t="n">
        <f aca="false">metadata!$F$35*nys!$F22</f>
        <v>1224.54625619563</v>
      </c>
      <c r="AJ22" s="6" t="n">
        <f aca="false">metadata!$F$36*nys!$F22</f>
        <v>153.068282024454</v>
      </c>
      <c r="AK22" s="6" t="n">
        <f aca="false">metadata!$F$37*nys!$G22</f>
        <v>3262.62316625716</v>
      </c>
      <c r="AL22" s="6" t="n">
        <f aca="false">metadata!$F$38*nys!$G22</f>
        <v>26100.9853300573</v>
      </c>
      <c r="AM22" s="6" t="n">
        <f aca="false">metadata!$F$39*nys!$G22</f>
        <v>3262.62316625716</v>
      </c>
      <c r="AN22" s="6" t="n">
        <f aca="false">metadata!$F$40*nys!$H22</f>
        <v>1971.86729423775</v>
      </c>
      <c r="AO22" s="6" t="n">
        <f aca="false">metadata!$F$41*nys!$H22</f>
        <v>15774.938353902</v>
      </c>
      <c r="AP22" s="6" t="n">
        <f aca="false">metadata!$F$42*nys!$H22</f>
        <v>1971.86729423775</v>
      </c>
      <c r="AQ22" s="6" t="n">
        <f aca="false">metadata!$F$43*nys!$I22</f>
        <v>1676.65988527616</v>
      </c>
      <c r="AR22" s="6" t="n">
        <f aca="false">metadata!$F$44*nys!$I22</f>
        <v>13413.2790822093</v>
      </c>
      <c r="AS22" s="6" t="n">
        <f aca="false">metadata!$F$45*nys!$I22</f>
        <v>1676.65988527616</v>
      </c>
      <c r="AT22" s="6" t="n">
        <f aca="false">0.1*metadata!$F$46*nys!$I22</f>
        <v>167.665988527616</v>
      </c>
      <c r="AU22" s="6" t="n">
        <f aca="false">0.1*metadata!$F$47*nys!$I22</f>
        <v>1341.32790822093</v>
      </c>
      <c r="AV22" s="6" t="n">
        <f aca="false">0.1*metadata!$F$48*nys!$I22</f>
        <v>167.665988527616</v>
      </c>
      <c r="AW22" s="6" t="n">
        <f aca="false">0.6*metadata!$F$49*nys!$J22</f>
        <v>255.00456</v>
      </c>
      <c r="AX22" s="6" t="n">
        <f aca="false">0.6*metadata!$F$50*nys!$J22</f>
        <v>1020.01824</v>
      </c>
      <c r="AY22" s="6" t="n">
        <f aca="false">0.4*metadata!$F$51*nys!$J22</f>
        <v>170.00304</v>
      </c>
      <c r="AZ22" s="6" t="n">
        <f aca="false">0.4*metadata!$F$52*nys!$J22</f>
        <v>680.01216</v>
      </c>
    </row>
    <row r="23" customFormat="false" ht="12.8" hidden="false" customHeight="false" outlineLevel="0" collapsed="false">
      <c r="A23" s="0" t="n">
        <f aca="false">A22-1</f>
        <v>1995</v>
      </c>
      <c r="B23" s="6" t="n">
        <f aca="false">0.1*metadata!$F$2*nys!$B23</f>
        <v>1260.1491</v>
      </c>
      <c r="C23" s="6" t="n">
        <f aca="false">0.1*metadata!$F$3*nys!$B23</f>
        <v>90.01065</v>
      </c>
      <c r="D23" s="6" t="n">
        <f aca="false">0.1*metadata!$F$4*nys!$B23</f>
        <v>180.0213</v>
      </c>
      <c r="E23" s="6" t="n">
        <f aca="false">0.1*metadata!$F$5*nys!$B23</f>
        <v>270.03195</v>
      </c>
      <c r="F23" s="6" t="n">
        <f aca="false">0.05*metadata!$F$6*nys!$B23</f>
        <v>135.015975</v>
      </c>
      <c r="G23" s="6" t="n">
        <f aca="false">0.05*metadata!$F$7*nys!$B23</f>
        <v>45.005325</v>
      </c>
      <c r="H23" s="6" t="n">
        <f aca="false">0.05*metadata!$F$8*nys!$B23</f>
        <v>90.01065</v>
      </c>
      <c r="I23" s="6" t="n">
        <f aca="false">0.05*metadata!$F$9*nys!$B23</f>
        <v>630.07455</v>
      </c>
      <c r="J23" s="6" t="n">
        <f aca="false">metadata!$F$10*nys!$B23</f>
        <v>12601.491</v>
      </c>
      <c r="K23" s="6" t="n">
        <f aca="false">metadata!$F$11*nys!$B23</f>
        <v>900.1065</v>
      </c>
      <c r="L23" s="6" t="n">
        <f aca="false">metadata!$F$12*nys!$B23</f>
        <v>1800.213</v>
      </c>
      <c r="M23" s="6" t="n">
        <f aca="false">metadata!$F$13*nys!$B23</f>
        <v>2700.3195</v>
      </c>
      <c r="N23" s="6" t="n">
        <f aca="false">metadata!$F$14*nys!$C23</f>
        <v>73231.9092355074</v>
      </c>
      <c r="O23" s="6" t="n">
        <f aca="false">metadata!$F$15*nys!$C23</f>
        <v>5230.8506596791</v>
      </c>
      <c r="P23" s="6" t="n">
        <f aca="false">metadata!$F$16*nys!$C23</f>
        <v>10461.7013193582</v>
      </c>
      <c r="Q23" s="6" t="n">
        <f aca="false">metadata!$F$17*nys!$C23</f>
        <v>15692.5519790373</v>
      </c>
      <c r="R23" s="6" t="n">
        <f aca="false">metadata!$F$18*nys!$D23</f>
        <v>1798.96957570477</v>
      </c>
      <c r="S23" s="6" t="n">
        <f aca="false">metadata!$F$19*nys!$D23</f>
        <v>128.497826836055</v>
      </c>
      <c r="T23" s="6" t="n">
        <f aca="false">metadata!$F$20*nys!$D23</f>
        <v>256.99565367211</v>
      </c>
      <c r="U23" s="6" t="n">
        <f aca="false">metadata!$F$21*nys!$D23</f>
        <v>385.493480508165</v>
      </c>
      <c r="V23" s="6" t="n">
        <f aca="false">metadata!$F$22*nys!$E23</f>
        <v>20200.2603464347</v>
      </c>
      <c r="W23" s="6" t="n">
        <f aca="false">metadata!$F$23*nys!$E23</f>
        <v>1442.87573903105</v>
      </c>
      <c r="X23" s="6" t="n">
        <f aca="false">metadata!$F$24*nys!$E23</f>
        <v>2885.7514780621</v>
      </c>
      <c r="Y23" s="6" t="n">
        <f aca="false">metadata!$F$25*nys!$E23</f>
        <v>4328.62721709315</v>
      </c>
      <c r="Z23" s="6" t="n">
        <f aca="false">0.1*metadata!$F$26*nys!$E23</f>
        <v>2020.02603464347</v>
      </c>
      <c r="AA23" s="6" t="n">
        <f aca="false">0.1*metadata!$F$27*nys!$E23</f>
        <v>288.57514780621</v>
      </c>
      <c r="AB23" s="6" t="n">
        <f aca="false">0.1*metadata!$F$28*nys!$E23</f>
        <v>288.57514780621</v>
      </c>
      <c r="AC23" s="6" t="n">
        <f aca="false">0.1*metadata!$F$29*nys!$E23</f>
        <v>288.57514780621</v>
      </c>
      <c r="AD23" s="6" t="n">
        <f aca="false">0.1*metadata!$F$30*nys!$E23</f>
        <v>2020.02603464347</v>
      </c>
      <c r="AE23" s="6" t="n">
        <f aca="false">0.1*metadata!$F$31*nys!$E23</f>
        <v>288.57514780621</v>
      </c>
      <c r="AF23" s="6" t="n">
        <f aca="false">0.1*metadata!$F$32*nys!$E23</f>
        <v>288.57514780621</v>
      </c>
      <c r="AG23" s="6" t="n">
        <f aca="false">0.1*metadata!$F$33*nys!$E23</f>
        <v>288.57514780621</v>
      </c>
      <c r="AH23" s="6" t="n">
        <f aca="false">metadata!$F$34*nys!$F23</f>
        <v>133.85861213396</v>
      </c>
      <c r="AI23" s="6" t="n">
        <f aca="false">metadata!$F$35*nys!$F23</f>
        <v>1070.86889707168</v>
      </c>
      <c r="AJ23" s="6" t="n">
        <f aca="false">metadata!$F$36*nys!$F23</f>
        <v>133.85861213396</v>
      </c>
      <c r="AK23" s="6" t="n">
        <f aca="false">metadata!$F$37*nys!$G23</f>
        <v>2899.48032902174</v>
      </c>
      <c r="AL23" s="6" t="n">
        <f aca="false">metadata!$F$38*nys!$G23</f>
        <v>23195.8426321739</v>
      </c>
      <c r="AM23" s="6" t="n">
        <f aca="false">metadata!$F$39*nys!$G23</f>
        <v>2899.48032902174</v>
      </c>
      <c r="AN23" s="6" t="n">
        <f aca="false">metadata!$F$40*nys!$H23</f>
        <v>1842.9747146135</v>
      </c>
      <c r="AO23" s="6" t="n">
        <f aca="false">metadata!$F$41*nys!$H23</f>
        <v>14743.797716908</v>
      </c>
      <c r="AP23" s="6" t="n">
        <f aca="false">metadata!$F$42*nys!$H23</f>
        <v>1842.9747146135</v>
      </c>
      <c r="AQ23" s="6" t="n">
        <f aca="false">metadata!$F$43*nys!$I23</f>
        <v>1502.15936693889</v>
      </c>
      <c r="AR23" s="6" t="n">
        <f aca="false">metadata!$F$44*nys!$I23</f>
        <v>12017.2749355111</v>
      </c>
      <c r="AS23" s="6" t="n">
        <f aca="false">metadata!$F$45*nys!$I23</f>
        <v>1502.15936693889</v>
      </c>
      <c r="AT23" s="6" t="n">
        <f aca="false">0.1*metadata!$F$46*nys!$I23</f>
        <v>150.215936693889</v>
      </c>
      <c r="AU23" s="6" t="n">
        <f aca="false">0.1*metadata!$F$47*nys!$I23</f>
        <v>1201.72749355111</v>
      </c>
      <c r="AV23" s="6" t="n">
        <f aca="false">0.1*metadata!$F$48*nys!$I23</f>
        <v>150.215936693889</v>
      </c>
      <c r="AW23" s="6" t="n">
        <f aca="false">0.6*metadata!$F$49*nys!$J23</f>
        <v>216.02556</v>
      </c>
      <c r="AX23" s="6" t="n">
        <f aca="false">0.6*metadata!$F$50*nys!$J23</f>
        <v>864.10224</v>
      </c>
      <c r="AY23" s="6" t="n">
        <f aca="false">0.4*metadata!$F$51*nys!$J23</f>
        <v>144.01704</v>
      </c>
      <c r="AZ23" s="6" t="n">
        <f aca="false">0.4*metadata!$F$52*nys!$J23</f>
        <v>576.06816</v>
      </c>
    </row>
    <row r="24" customFormat="false" ht="12.8" hidden="false" customHeight="false" outlineLevel="0" collapsed="false">
      <c r="A24" s="0" t="n">
        <f aca="false">A23-1</f>
        <v>1994</v>
      </c>
      <c r="B24" s="6" t="n">
        <f aca="false">0.1*metadata!$F$2*nys!$B24</f>
        <v>1032.7716</v>
      </c>
      <c r="C24" s="6" t="n">
        <f aca="false">0.1*metadata!$F$3*nys!$B24</f>
        <v>73.7694</v>
      </c>
      <c r="D24" s="6" t="n">
        <f aca="false">0.1*metadata!$F$4*nys!$B24</f>
        <v>147.5388</v>
      </c>
      <c r="E24" s="6" t="n">
        <f aca="false">0.1*metadata!$F$5*nys!$B24</f>
        <v>221.3082</v>
      </c>
      <c r="F24" s="6" t="n">
        <f aca="false">0.05*metadata!$F$6*nys!$B24</f>
        <v>110.6541</v>
      </c>
      <c r="G24" s="6" t="n">
        <f aca="false">0.05*metadata!$F$7*nys!$B24</f>
        <v>36.8847</v>
      </c>
      <c r="H24" s="6" t="n">
        <f aca="false">0.05*metadata!$F$8*nys!$B24</f>
        <v>73.7694</v>
      </c>
      <c r="I24" s="6" t="n">
        <f aca="false">0.05*metadata!$F$9*nys!$B24</f>
        <v>516.3858</v>
      </c>
      <c r="J24" s="6" t="n">
        <f aca="false">metadata!$F$10*nys!$B24</f>
        <v>10327.716</v>
      </c>
      <c r="K24" s="6" t="n">
        <f aca="false">metadata!$F$11*nys!$B24</f>
        <v>737.694</v>
      </c>
      <c r="L24" s="6" t="n">
        <f aca="false">metadata!$F$12*nys!$B24</f>
        <v>1475.388</v>
      </c>
      <c r="M24" s="6" t="n">
        <f aca="false">metadata!$F$13*nys!$B24</f>
        <v>2213.082</v>
      </c>
      <c r="N24" s="6" t="n">
        <f aca="false">metadata!$F$14*nys!$C24</f>
        <v>60342.1729289459</v>
      </c>
      <c r="O24" s="6" t="n">
        <f aca="false">metadata!$F$15*nys!$C24</f>
        <v>4310.15520921042</v>
      </c>
      <c r="P24" s="6" t="n">
        <f aca="false">metadata!$F$16*nys!$C24</f>
        <v>8620.31041842084</v>
      </c>
      <c r="Q24" s="6" t="n">
        <f aca="false">metadata!$F$17*nys!$C24</f>
        <v>12930.4656276313</v>
      </c>
      <c r="R24" s="6" t="n">
        <f aca="false">metadata!$F$18*nys!$D24</f>
        <v>1262.02054417018</v>
      </c>
      <c r="S24" s="6" t="n">
        <f aca="false">metadata!$F$19*nys!$D24</f>
        <v>90.1443245835845</v>
      </c>
      <c r="T24" s="6" t="n">
        <f aca="false">metadata!$F$20*nys!$D24</f>
        <v>180.288649167169</v>
      </c>
      <c r="U24" s="6" t="n">
        <f aca="false">metadata!$F$21*nys!$D24</f>
        <v>270.432973750754</v>
      </c>
      <c r="V24" s="6" t="n">
        <f aca="false">metadata!$F$22*nys!$E24</f>
        <v>19334.5856109628</v>
      </c>
      <c r="W24" s="6" t="n">
        <f aca="false">metadata!$F$23*nys!$E24</f>
        <v>1381.04182935449</v>
      </c>
      <c r="X24" s="6" t="n">
        <f aca="false">metadata!$F$24*nys!$E24</f>
        <v>2762.08365870897</v>
      </c>
      <c r="Y24" s="6" t="n">
        <f aca="false">metadata!$F$25*nys!$E24</f>
        <v>4143.12548806346</v>
      </c>
      <c r="Z24" s="6" t="n">
        <f aca="false">0.1*metadata!$F$26*nys!$E24</f>
        <v>1933.45856109628</v>
      </c>
      <c r="AA24" s="6" t="n">
        <f aca="false">0.1*metadata!$F$27*nys!$E24</f>
        <v>276.208365870897</v>
      </c>
      <c r="AB24" s="6" t="n">
        <f aca="false">0.1*metadata!$F$28*nys!$E24</f>
        <v>276.208365870897</v>
      </c>
      <c r="AC24" s="6" t="n">
        <f aca="false">0.1*metadata!$F$29*nys!$E24</f>
        <v>276.208365870897</v>
      </c>
      <c r="AD24" s="6" t="n">
        <f aca="false">0.1*metadata!$F$30*nys!$E24</f>
        <v>1933.45856109628</v>
      </c>
      <c r="AE24" s="6" t="n">
        <f aca="false">0.1*metadata!$F$31*nys!$E24</f>
        <v>276.208365870897</v>
      </c>
      <c r="AF24" s="6" t="n">
        <f aca="false">0.1*metadata!$F$32*nys!$E24</f>
        <v>276.208365870897</v>
      </c>
      <c r="AG24" s="6" t="n">
        <f aca="false">0.1*metadata!$F$33*nys!$E24</f>
        <v>276.208365870897</v>
      </c>
      <c r="AH24" s="6" t="n">
        <f aca="false">metadata!$F$34*nys!$F24</f>
        <v>117.059705678067</v>
      </c>
      <c r="AI24" s="6" t="n">
        <f aca="false">metadata!$F$35*nys!$F24</f>
        <v>936.477645424536</v>
      </c>
      <c r="AJ24" s="6" t="n">
        <f aca="false">metadata!$F$36*nys!$F24</f>
        <v>117.059705678067</v>
      </c>
      <c r="AK24" s="6" t="n">
        <f aca="false">metadata!$F$37*nys!$G24</f>
        <v>2576.75672303535</v>
      </c>
      <c r="AL24" s="6" t="n">
        <f aca="false">metadata!$F$38*nys!$G24</f>
        <v>20614.0537842828</v>
      </c>
      <c r="AM24" s="6" t="n">
        <f aca="false">metadata!$F$39*nys!$G24</f>
        <v>2576.75672303535</v>
      </c>
      <c r="AN24" s="6" t="n">
        <f aca="false">metadata!$F$40*nys!$H24</f>
        <v>1722.50729480135</v>
      </c>
      <c r="AO24" s="6" t="n">
        <f aca="false">metadata!$F$41*nys!$H24</f>
        <v>13780.0583584108</v>
      </c>
      <c r="AP24" s="6" t="n">
        <f aca="false">metadata!$F$42*nys!$H24</f>
        <v>1722.50729480135</v>
      </c>
      <c r="AQ24" s="6" t="n">
        <f aca="false">metadata!$F$43*nys!$I24</f>
        <v>1345.82021285169</v>
      </c>
      <c r="AR24" s="6" t="n">
        <f aca="false">metadata!$F$44*nys!$I24</f>
        <v>10766.5617028135</v>
      </c>
      <c r="AS24" s="6" t="n">
        <f aca="false">metadata!$F$45*nys!$I24</f>
        <v>1345.82021285169</v>
      </c>
      <c r="AT24" s="6" t="n">
        <f aca="false">0.1*metadata!$F$46*nys!$I24</f>
        <v>134.582021285169</v>
      </c>
      <c r="AU24" s="6" t="n">
        <f aca="false">0.1*metadata!$F$47*nys!$I24</f>
        <v>1076.65617028135</v>
      </c>
      <c r="AV24" s="6" t="n">
        <f aca="false">0.1*metadata!$F$48*nys!$I24</f>
        <v>134.582021285169</v>
      </c>
      <c r="AW24" s="6" t="n">
        <f aca="false">0.6*metadata!$F$49*nys!$J24</f>
        <v>177.04656</v>
      </c>
      <c r="AX24" s="6" t="n">
        <f aca="false">0.6*metadata!$F$50*nys!$J24</f>
        <v>708.18624</v>
      </c>
      <c r="AY24" s="6" t="n">
        <f aca="false">0.4*metadata!$F$51*nys!$J24</f>
        <v>118.03104</v>
      </c>
      <c r="AZ24" s="6" t="n">
        <f aca="false">0.4*metadata!$F$52*nys!$J24</f>
        <v>472.12416</v>
      </c>
    </row>
    <row r="25" customFormat="false" ht="12.8" hidden="false" customHeight="false" outlineLevel="0" collapsed="false">
      <c r="A25" s="0" t="n">
        <f aca="false">A24-1</f>
        <v>1993</v>
      </c>
      <c r="B25" s="6" t="n">
        <f aca="false">0.1*metadata!$F$2*nys!$B25</f>
        <v>805.3941</v>
      </c>
      <c r="C25" s="6" t="n">
        <f aca="false">0.1*metadata!$F$3*nys!$B25</f>
        <v>57.52815</v>
      </c>
      <c r="D25" s="6" t="n">
        <f aca="false">0.1*metadata!$F$4*nys!$B25</f>
        <v>115.0563</v>
      </c>
      <c r="E25" s="6" t="n">
        <f aca="false">0.1*metadata!$F$5*nys!$B25</f>
        <v>172.58445</v>
      </c>
      <c r="F25" s="6" t="n">
        <f aca="false">0.05*metadata!$F$6*nys!$B25</f>
        <v>86.292225</v>
      </c>
      <c r="G25" s="6" t="n">
        <f aca="false">0.05*metadata!$F$7*nys!$B25</f>
        <v>28.764075</v>
      </c>
      <c r="H25" s="6" t="n">
        <f aca="false">0.05*metadata!$F$8*nys!$B25</f>
        <v>57.52815</v>
      </c>
      <c r="I25" s="6" t="n">
        <f aca="false">0.05*metadata!$F$9*nys!$B25</f>
        <v>402.69705</v>
      </c>
      <c r="J25" s="6" t="n">
        <f aca="false">metadata!$F$10*nys!$B25</f>
        <v>8053.941</v>
      </c>
      <c r="K25" s="6" t="n">
        <f aca="false">metadata!$F$11*nys!$B25</f>
        <v>575.2815</v>
      </c>
      <c r="L25" s="6" t="n">
        <f aca="false">metadata!$F$12*nys!$B25</f>
        <v>1150.563</v>
      </c>
      <c r="M25" s="6" t="n">
        <f aca="false">metadata!$F$13*nys!$B25</f>
        <v>1725.8445</v>
      </c>
      <c r="N25" s="6" t="n">
        <f aca="false">metadata!$F$14*nys!$C25</f>
        <v>49721.1921933799</v>
      </c>
      <c r="O25" s="6" t="n">
        <f aca="false">metadata!$F$15*nys!$C25</f>
        <v>3551.51372809856</v>
      </c>
      <c r="P25" s="6" t="n">
        <f aca="false">metadata!$F$16*nys!$C25</f>
        <v>7103.02745619713</v>
      </c>
      <c r="Q25" s="6" t="n">
        <f aca="false">metadata!$F$17*nys!$C25</f>
        <v>10654.5411842957</v>
      </c>
      <c r="R25" s="6" t="n">
        <f aca="false">metadata!$F$18*nys!$D25</f>
        <v>885.337848631292</v>
      </c>
      <c r="S25" s="6" t="n">
        <f aca="false">metadata!$F$19*nys!$D25</f>
        <v>63.238417759378</v>
      </c>
      <c r="T25" s="6" t="n">
        <f aca="false">metadata!$F$20*nys!$D25</f>
        <v>126.476835518756</v>
      </c>
      <c r="U25" s="6" t="n">
        <f aca="false">metadata!$F$21*nys!$D25</f>
        <v>189.715253278134</v>
      </c>
      <c r="V25" s="6" t="n">
        <f aca="false">metadata!$F$22*nys!$E25</f>
        <v>18506.0090482264</v>
      </c>
      <c r="W25" s="6" t="n">
        <f aca="false">metadata!$F$23*nys!$E25</f>
        <v>1321.85778915903</v>
      </c>
      <c r="X25" s="6" t="n">
        <f aca="false">metadata!$F$24*nys!$E25</f>
        <v>2643.71557831806</v>
      </c>
      <c r="Y25" s="6" t="n">
        <f aca="false">metadata!$F$25*nys!$E25</f>
        <v>3965.57336747709</v>
      </c>
      <c r="Z25" s="6" t="n">
        <f aca="false">0.1*metadata!$F$26*nys!$E25</f>
        <v>1850.60090482264</v>
      </c>
      <c r="AA25" s="6" t="n">
        <f aca="false">0.1*metadata!$F$27*nys!$E25</f>
        <v>264.371557831806</v>
      </c>
      <c r="AB25" s="6" t="n">
        <f aca="false">0.1*metadata!$F$28*nys!$E25</f>
        <v>264.371557831806</v>
      </c>
      <c r="AC25" s="6" t="n">
        <f aca="false">0.1*metadata!$F$29*nys!$E25</f>
        <v>264.371557831806</v>
      </c>
      <c r="AD25" s="6" t="n">
        <f aca="false">0.1*metadata!$F$30*nys!$E25</f>
        <v>1850.60090482264</v>
      </c>
      <c r="AE25" s="6" t="n">
        <f aca="false">0.1*metadata!$F$31*nys!$E25</f>
        <v>264.371557831806</v>
      </c>
      <c r="AF25" s="6" t="n">
        <f aca="false">0.1*metadata!$F$32*nys!$E25</f>
        <v>264.371557831806</v>
      </c>
      <c r="AG25" s="6" t="n">
        <f aca="false">0.1*metadata!$F$33*nys!$E25</f>
        <v>264.371557831806</v>
      </c>
      <c r="AH25" s="6" t="n">
        <f aca="false">metadata!$F$34*nys!$F25</f>
        <v>102.369018137752</v>
      </c>
      <c r="AI25" s="6" t="n">
        <f aca="false">metadata!$F$35*nys!$F25</f>
        <v>818.952145102016</v>
      </c>
      <c r="AJ25" s="6" t="n">
        <f aca="false">metadata!$F$36*nys!$F25</f>
        <v>102.369018137752</v>
      </c>
      <c r="AK25" s="6" t="n">
        <f aca="false">metadata!$F$37*nys!$G25</f>
        <v>2289.9535283097</v>
      </c>
      <c r="AL25" s="6" t="n">
        <f aca="false">metadata!$F$38*nys!$G25</f>
        <v>18319.6282264776</v>
      </c>
      <c r="AM25" s="6" t="n">
        <f aca="false">metadata!$F$39*nys!$G25</f>
        <v>2289.9535283097</v>
      </c>
      <c r="AN25" s="6" t="n">
        <f aca="false">metadata!$F$40*nys!$H25</f>
        <v>1609.91431793251</v>
      </c>
      <c r="AO25" s="6" t="n">
        <f aca="false">metadata!$F$41*nys!$H25</f>
        <v>12879.3145434601</v>
      </c>
      <c r="AP25" s="6" t="n">
        <f aca="false">metadata!$F$42*nys!$H25</f>
        <v>1609.91431793251</v>
      </c>
      <c r="AQ25" s="6" t="n">
        <f aca="false">metadata!$F$43*nys!$I25</f>
        <v>1205.75225584161</v>
      </c>
      <c r="AR25" s="6" t="n">
        <f aca="false">metadata!$F$44*nys!$I25</f>
        <v>9646.01804673288</v>
      </c>
      <c r="AS25" s="6" t="n">
        <f aca="false">metadata!$F$45*nys!$I25</f>
        <v>1205.75225584161</v>
      </c>
      <c r="AT25" s="6" t="n">
        <f aca="false">0.1*metadata!$F$46*nys!$I25</f>
        <v>120.575225584161</v>
      </c>
      <c r="AU25" s="6" t="n">
        <f aca="false">0.1*metadata!$F$47*nys!$I25</f>
        <v>964.601804673288</v>
      </c>
      <c r="AV25" s="6" t="n">
        <f aca="false">0.1*metadata!$F$48*nys!$I25</f>
        <v>120.575225584161</v>
      </c>
      <c r="AW25" s="6" t="n">
        <f aca="false">0.6*metadata!$F$49*nys!$J25</f>
        <v>138.06756</v>
      </c>
      <c r="AX25" s="6" t="n">
        <f aca="false">0.6*metadata!$F$50*nys!$J25</f>
        <v>552.27024</v>
      </c>
      <c r="AY25" s="6" t="n">
        <f aca="false">0.4*metadata!$F$51*nys!$J25</f>
        <v>92.04504</v>
      </c>
      <c r="AZ25" s="6" t="n">
        <f aca="false">0.4*metadata!$F$52*nys!$J25</f>
        <v>368.18016</v>
      </c>
    </row>
    <row r="26" customFormat="false" ht="12.8" hidden="false" customHeight="false" outlineLevel="0" collapsed="false">
      <c r="A26" s="0" t="n">
        <f aca="false">A25-1</f>
        <v>1992</v>
      </c>
      <c r="B26" s="6" t="n">
        <f aca="false">0.1*metadata!$F$2*nys!$B26</f>
        <v>578.016600000001</v>
      </c>
      <c r="C26" s="6" t="n">
        <f aca="false">0.1*metadata!$F$3*nys!$B26</f>
        <v>41.2869000000001</v>
      </c>
      <c r="D26" s="6" t="n">
        <f aca="false">0.1*metadata!$F$4*nys!$B26</f>
        <v>82.5738000000001</v>
      </c>
      <c r="E26" s="6" t="n">
        <f aca="false">0.1*metadata!$F$5*nys!$B26</f>
        <v>123.8607</v>
      </c>
      <c r="F26" s="6" t="n">
        <f aca="false">0.05*metadata!$F$6*nys!$B26</f>
        <v>61.9303500000001</v>
      </c>
      <c r="G26" s="6" t="n">
        <f aca="false">0.05*metadata!$F$7*nys!$B26</f>
        <v>20.64345</v>
      </c>
      <c r="H26" s="6" t="n">
        <f aca="false">0.05*metadata!$F$8*nys!$B26</f>
        <v>41.2869000000001</v>
      </c>
      <c r="I26" s="6" t="n">
        <f aca="false">0.05*metadata!$F$9*nys!$B26</f>
        <v>289.0083</v>
      </c>
      <c r="J26" s="6" t="n">
        <f aca="false">metadata!$F$10*nys!$B26</f>
        <v>5780.16600000001</v>
      </c>
      <c r="K26" s="6" t="n">
        <f aca="false">metadata!$F$11*nys!$B26</f>
        <v>412.869000000001</v>
      </c>
      <c r="L26" s="6" t="n">
        <f aca="false">metadata!$F$12*nys!$B26</f>
        <v>825.738000000001</v>
      </c>
      <c r="M26" s="6" t="n">
        <f aca="false">metadata!$F$13*nys!$B26</f>
        <v>1238.607</v>
      </c>
      <c r="N26" s="6" t="n">
        <f aca="false">metadata!$F$14*nys!$C26</f>
        <v>40969.6375376154</v>
      </c>
      <c r="O26" s="6" t="n">
        <f aca="false">metadata!$F$15*nys!$C26</f>
        <v>2926.40268125825</v>
      </c>
      <c r="P26" s="6" t="n">
        <f aca="false">metadata!$F$16*nys!$C26</f>
        <v>5852.80536251649</v>
      </c>
      <c r="Q26" s="6" t="n">
        <f aca="false">metadata!$F$17*nys!$C26</f>
        <v>8779.20804377474</v>
      </c>
      <c r="R26" s="6" t="n">
        <f aca="false">metadata!$F$18*nys!$D26</f>
        <v>621.085853031395</v>
      </c>
      <c r="S26" s="6" t="n">
        <f aca="false">metadata!$F$19*nys!$D26</f>
        <v>44.3632752165282</v>
      </c>
      <c r="T26" s="6" t="n">
        <f aca="false">metadata!$F$20*nys!$D26</f>
        <v>88.7265504330564</v>
      </c>
      <c r="U26" s="6" t="n">
        <f aca="false">metadata!$F$21*nys!$D26</f>
        <v>133.089825649585</v>
      </c>
      <c r="V26" s="6" t="n">
        <f aca="false">metadata!$F$22*nys!$E26</f>
        <v>17712.940829663</v>
      </c>
      <c r="W26" s="6" t="n">
        <f aca="false">metadata!$F$23*nys!$E26</f>
        <v>1265.21005926165</v>
      </c>
      <c r="X26" s="6" t="n">
        <f aca="false">metadata!$F$24*nys!$E26</f>
        <v>2530.42011852329</v>
      </c>
      <c r="Y26" s="6" t="n">
        <f aca="false">metadata!$F$25*nys!$E26</f>
        <v>3795.63017778494</v>
      </c>
      <c r="Z26" s="6" t="n">
        <f aca="false">0.1*metadata!$F$26*nys!$E26</f>
        <v>1771.2940829663</v>
      </c>
      <c r="AA26" s="6" t="n">
        <f aca="false">0.1*metadata!$F$27*nys!$E26</f>
        <v>253.042011852329</v>
      </c>
      <c r="AB26" s="6" t="n">
        <f aca="false">0.1*metadata!$F$28*nys!$E26</f>
        <v>253.042011852329</v>
      </c>
      <c r="AC26" s="6" t="n">
        <f aca="false">0.1*metadata!$F$29*nys!$E26</f>
        <v>253.042011852329</v>
      </c>
      <c r="AD26" s="6" t="n">
        <f aca="false">0.1*metadata!$F$30*nys!$E26</f>
        <v>1771.2940829663</v>
      </c>
      <c r="AE26" s="6" t="n">
        <f aca="false">0.1*metadata!$F$31*nys!$E26</f>
        <v>253.042011852329</v>
      </c>
      <c r="AF26" s="6" t="n">
        <f aca="false">0.1*metadata!$F$32*nys!$E26</f>
        <v>253.042011852329</v>
      </c>
      <c r="AG26" s="6" t="n">
        <f aca="false">0.1*metadata!$F$33*nys!$E26</f>
        <v>253.042011852329</v>
      </c>
      <c r="AH26" s="6" t="n">
        <f aca="false">metadata!$F$34*nys!$F26</f>
        <v>89.5219735414974</v>
      </c>
      <c r="AI26" s="6" t="n">
        <f aca="false">metadata!$F$35*nys!$F26</f>
        <v>716.175788331979</v>
      </c>
      <c r="AJ26" s="6" t="n">
        <f aca="false">metadata!$F$36*nys!$F26</f>
        <v>89.5219735414974</v>
      </c>
      <c r="AK26" s="6" t="n">
        <f aca="false">metadata!$F$37*nys!$G26</f>
        <v>2035.07266127974</v>
      </c>
      <c r="AL26" s="6" t="n">
        <f aca="false">metadata!$F$38*nys!$G26</f>
        <v>16280.5812902379</v>
      </c>
      <c r="AM26" s="6" t="n">
        <f aca="false">metadata!$F$39*nys!$G26</f>
        <v>2035.07266127974</v>
      </c>
      <c r="AN26" s="6" t="n">
        <f aca="false">metadata!$F$40*nys!$H26</f>
        <v>1504.68106515799</v>
      </c>
      <c r="AO26" s="6" t="n">
        <f aca="false">metadata!$F$41*nys!$H26</f>
        <v>12037.4485212639</v>
      </c>
      <c r="AP26" s="6" t="n">
        <f aca="false">metadata!$F$42*nys!$H26</f>
        <v>1504.68106515799</v>
      </c>
      <c r="AQ26" s="6" t="n">
        <f aca="false">metadata!$F$43*nys!$I26</f>
        <v>1080.2620502976</v>
      </c>
      <c r="AR26" s="6" t="n">
        <f aca="false">metadata!$F$44*nys!$I26</f>
        <v>8642.0964023808</v>
      </c>
      <c r="AS26" s="6" t="n">
        <f aca="false">metadata!$F$45*nys!$I26</f>
        <v>1080.2620502976</v>
      </c>
      <c r="AT26" s="6" t="n">
        <f aca="false">0.1*metadata!$F$46*nys!$I26</f>
        <v>108.02620502976</v>
      </c>
      <c r="AU26" s="6" t="n">
        <f aca="false">0.1*metadata!$F$47*nys!$I26</f>
        <v>864.20964023808</v>
      </c>
      <c r="AV26" s="6" t="n">
        <f aca="false">0.1*metadata!$F$48*nys!$I26</f>
        <v>108.02620502976</v>
      </c>
      <c r="AW26" s="6" t="n">
        <f aca="false">0.6*metadata!$F$49*nys!$J26</f>
        <v>99.0885600000001</v>
      </c>
      <c r="AX26" s="6" t="n">
        <f aca="false">0.6*metadata!$F$50*nys!$J26</f>
        <v>396.35424</v>
      </c>
      <c r="AY26" s="6" t="n">
        <f aca="false">0.4*metadata!$F$51*nys!$J26</f>
        <v>66.0590400000001</v>
      </c>
      <c r="AZ26" s="6" t="n">
        <f aca="false">0.4*metadata!$F$52*nys!$J26</f>
        <v>264.23616</v>
      </c>
    </row>
    <row r="27" customFormat="false" ht="12.8" hidden="false" customHeight="false" outlineLevel="0" collapsed="false">
      <c r="A27" s="0" t="n">
        <f aca="false">A26-1</f>
        <v>1991</v>
      </c>
      <c r="B27" s="6" t="n">
        <f aca="false">0.1*metadata!$F$2*nys!$B27</f>
        <v>289.0083</v>
      </c>
      <c r="C27" s="6" t="n">
        <f aca="false">0.1*metadata!$F$3*nys!$B27</f>
        <v>20.64345</v>
      </c>
      <c r="D27" s="6" t="n">
        <f aca="false">0.1*metadata!$F$4*nys!$B27</f>
        <v>41.2869000000001</v>
      </c>
      <c r="E27" s="6" t="n">
        <f aca="false">0.1*metadata!$F$5*nys!$B27</f>
        <v>61.9303500000001</v>
      </c>
      <c r="F27" s="6" t="n">
        <f aca="false">0.05*metadata!$F$6*nys!$B27</f>
        <v>30.965175</v>
      </c>
      <c r="G27" s="6" t="n">
        <f aca="false">0.05*metadata!$F$7*nys!$B27</f>
        <v>10.321725</v>
      </c>
      <c r="H27" s="6" t="n">
        <f aca="false">0.05*metadata!$F$8*nys!$B27</f>
        <v>20.64345</v>
      </c>
      <c r="I27" s="6" t="n">
        <f aca="false">0.05*metadata!$F$9*nys!$B27</f>
        <v>144.50415</v>
      </c>
      <c r="J27" s="6" t="n">
        <f aca="false">metadata!$F$10*nys!$B27</f>
        <v>2890.083</v>
      </c>
      <c r="K27" s="6" t="n">
        <f aca="false">metadata!$F$11*nys!$B27</f>
        <v>206.4345</v>
      </c>
      <c r="L27" s="6" t="n">
        <f aca="false">metadata!$F$12*nys!$B27</f>
        <v>412.869000000001</v>
      </c>
      <c r="M27" s="6" t="n">
        <f aca="false">metadata!$F$13*nys!$B27</f>
        <v>619.303500000001</v>
      </c>
      <c r="N27" s="6" t="n">
        <f aca="false">metadata!$F$14*nys!$C27</f>
        <v>20484.8187688077</v>
      </c>
      <c r="O27" s="6" t="n">
        <f aca="false">metadata!$F$15*nys!$C27</f>
        <v>1463.20134062912</v>
      </c>
      <c r="P27" s="6" t="n">
        <f aca="false">metadata!$F$16*nys!$C27</f>
        <v>2926.40268125825</v>
      </c>
      <c r="Q27" s="6" t="n">
        <f aca="false">metadata!$F$17*nys!$C27</f>
        <v>4389.60402188737</v>
      </c>
      <c r="R27" s="6" t="n">
        <f aca="false">metadata!$F$18*nys!$D27</f>
        <v>310.542926515697</v>
      </c>
      <c r="S27" s="6" t="n">
        <f aca="false">metadata!$F$19*nys!$D27</f>
        <v>22.1816376082641</v>
      </c>
      <c r="T27" s="6" t="n">
        <f aca="false">metadata!$F$20*nys!$D27</f>
        <v>44.3632752165282</v>
      </c>
      <c r="U27" s="6" t="n">
        <f aca="false">metadata!$F$21*nys!$D27</f>
        <v>66.5449128247923</v>
      </c>
      <c r="V27" s="6" t="n">
        <f aca="false">metadata!$F$22*nys!$E27</f>
        <v>8856.47041483152</v>
      </c>
      <c r="W27" s="6" t="n">
        <f aca="false">metadata!$F$23*nys!$E27</f>
        <v>632.605029630823</v>
      </c>
      <c r="X27" s="6" t="n">
        <f aca="false">metadata!$F$24*nys!$E27</f>
        <v>1265.21005926165</v>
      </c>
      <c r="Y27" s="6" t="n">
        <f aca="false">metadata!$F$25*nys!$E27</f>
        <v>1897.81508889247</v>
      </c>
      <c r="Z27" s="6" t="n">
        <f aca="false">0.1*metadata!$F$26*nys!$E27</f>
        <v>885.647041483152</v>
      </c>
      <c r="AA27" s="6" t="n">
        <f aca="false">0.1*metadata!$F$27*nys!$E27</f>
        <v>126.521005926165</v>
      </c>
      <c r="AB27" s="6" t="n">
        <f aca="false">0.1*metadata!$F$28*nys!$E27</f>
        <v>126.521005926165</v>
      </c>
      <c r="AC27" s="6" t="n">
        <f aca="false">0.1*metadata!$F$29*nys!$E27</f>
        <v>126.521005926165</v>
      </c>
      <c r="AD27" s="6" t="n">
        <f aca="false">0.1*metadata!$F$30*nys!$E27</f>
        <v>885.647041483152</v>
      </c>
      <c r="AE27" s="6" t="n">
        <f aca="false">0.1*metadata!$F$31*nys!$E27</f>
        <v>126.521005926165</v>
      </c>
      <c r="AF27" s="6" t="n">
        <f aca="false">0.1*metadata!$F$32*nys!$E27</f>
        <v>126.521005926165</v>
      </c>
      <c r="AG27" s="6" t="n">
        <f aca="false">0.1*metadata!$F$33*nys!$E27</f>
        <v>126.521005926165</v>
      </c>
      <c r="AH27" s="6" t="n">
        <f aca="false">metadata!$F$34*nys!$F27</f>
        <v>44.7609867707487</v>
      </c>
      <c r="AI27" s="6" t="n">
        <f aca="false">metadata!$F$35*nys!$F27</f>
        <v>358.08789416599</v>
      </c>
      <c r="AJ27" s="6" t="n">
        <f aca="false">metadata!$F$36*nys!$F27</f>
        <v>44.7609867707487</v>
      </c>
      <c r="AK27" s="6" t="n">
        <f aca="false">metadata!$F$37*nys!$G27</f>
        <v>1017.53633063987</v>
      </c>
      <c r="AL27" s="6" t="n">
        <f aca="false">metadata!$F$38*nys!$G27</f>
        <v>8140.29064511896</v>
      </c>
      <c r="AM27" s="6" t="n">
        <f aca="false">metadata!$F$39*nys!$G27</f>
        <v>1017.53633063987</v>
      </c>
      <c r="AN27" s="6" t="n">
        <f aca="false">metadata!$F$40*nys!$H27</f>
        <v>752.340532578995</v>
      </c>
      <c r="AO27" s="6" t="n">
        <f aca="false">metadata!$F$41*nys!$H27</f>
        <v>6018.72426063196</v>
      </c>
      <c r="AP27" s="6" t="n">
        <f aca="false">metadata!$F$42*nys!$H27</f>
        <v>752.340532578995</v>
      </c>
      <c r="AQ27" s="6" t="n">
        <f aca="false">metadata!$F$43*nys!$I27</f>
        <v>540.1310251488</v>
      </c>
      <c r="AR27" s="6" t="n">
        <f aca="false">metadata!$F$44*nys!$I27</f>
        <v>4321.0482011904</v>
      </c>
      <c r="AS27" s="6" t="n">
        <f aca="false">metadata!$F$45*nys!$I27</f>
        <v>540.1310251488</v>
      </c>
      <c r="AT27" s="6" t="n">
        <f aca="false">0.1*metadata!$F$46*nys!$I27</f>
        <v>54.01310251488</v>
      </c>
      <c r="AU27" s="6" t="n">
        <f aca="false">0.1*metadata!$F$47*nys!$I27</f>
        <v>432.10482011904</v>
      </c>
      <c r="AV27" s="6" t="n">
        <f aca="false">0.1*metadata!$F$48*nys!$I27</f>
        <v>54.01310251488</v>
      </c>
      <c r="AW27" s="6" t="n">
        <f aca="false">0.6*metadata!$F$49*nys!$J27</f>
        <v>49.5442800000001</v>
      </c>
      <c r="AX27" s="6" t="n">
        <f aca="false">0.6*metadata!$F$50*nys!$J27</f>
        <v>198.17712</v>
      </c>
      <c r="AY27" s="6" t="n">
        <f aca="false">0.4*metadata!$F$51*nys!$J27</f>
        <v>33.02952</v>
      </c>
      <c r="AZ27" s="6" t="n">
        <f aca="false">0.4*metadata!$F$52*nys!$J27</f>
        <v>132.11808</v>
      </c>
    </row>
    <row r="28" customFormat="false" ht="12.8" hidden="false" customHeight="false" outlineLevel="0" collapsed="false">
      <c r="A28" s="0" t="n">
        <f aca="false">A27-1</f>
        <v>1990</v>
      </c>
      <c r="B28" s="6" t="n">
        <f aca="false">0.1*metadata!$F$2*nys!$B28</f>
        <v>144.50415</v>
      </c>
      <c r="C28" s="6" t="n">
        <f aca="false">0.1*metadata!$F$3*nys!$B28</f>
        <v>10.321725</v>
      </c>
      <c r="D28" s="6" t="n">
        <f aca="false">0.1*metadata!$F$4*nys!$B28</f>
        <v>20.64345</v>
      </c>
      <c r="E28" s="6" t="n">
        <f aca="false">0.1*metadata!$F$5*nys!$B28</f>
        <v>30.965175</v>
      </c>
      <c r="F28" s="6" t="n">
        <f aca="false">0.05*metadata!$F$6*nys!$B28</f>
        <v>15.4825875</v>
      </c>
      <c r="G28" s="6" t="n">
        <f aca="false">0.05*metadata!$F$7*nys!$B28</f>
        <v>5.16086250000001</v>
      </c>
      <c r="H28" s="6" t="n">
        <f aca="false">0.05*metadata!$F$8*nys!$B28</f>
        <v>10.321725</v>
      </c>
      <c r="I28" s="6" t="n">
        <f aca="false">0.05*metadata!$F$9*nys!$B28</f>
        <v>72.2520750000001</v>
      </c>
      <c r="J28" s="6" t="n">
        <f aca="false">metadata!$F$10*nys!$B28</f>
        <v>1445.0415</v>
      </c>
      <c r="K28" s="6" t="n">
        <f aca="false">metadata!$F$11*nys!$B28</f>
        <v>103.21725</v>
      </c>
      <c r="L28" s="6" t="n">
        <f aca="false">metadata!$F$12*nys!$B28</f>
        <v>206.4345</v>
      </c>
      <c r="M28" s="6" t="n">
        <f aca="false">metadata!$F$13*nys!$B28</f>
        <v>309.65175</v>
      </c>
      <c r="N28" s="6" t="n">
        <f aca="false">metadata!$F$14*nys!$C28</f>
        <v>10242.4093844039</v>
      </c>
      <c r="O28" s="6" t="n">
        <f aca="false">metadata!$F$15*nys!$C28</f>
        <v>731.600670314561</v>
      </c>
      <c r="P28" s="6" t="n">
        <f aca="false">metadata!$F$16*nys!$C28</f>
        <v>1463.20134062912</v>
      </c>
      <c r="Q28" s="6" t="n">
        <f aca="false">metadata!$F$17*nys!$C28</f>
        <v>2194.80201094368</v>
      </c>
      <c r="R28" s="6" t="n">
        <f aca="false">metadata!$F$18*nys!$D28</f>
        <v>155.271463257849</v>
      </c>
      <c r="S28" s="6" t="n">
        <f aca="false">metadata!$F$19*nys!$D28</f>
        <v>11.0908188041321</v>
      </c>
      <c r="T28" s="6" t="n">
        <f aca="false">metadata!$F$20*nys!$D28</f>
        <v>22.1816376082641</v>
      </c>
      <c r="U28" s="6" t="n">
        <f aca="false">metadata!$F$21*nys!$D28</f>
        <v>33.2724564123962</v>
      </c>
      <c r="V28" s="6" t="n">
        <f aca="false">metadata!$F$22*nys!$E28</f>
        <v>4428.23520741576</v>
      </c>
      <c r="W28" s="6" t="n">
        <f aca="false">metadata!$F$23*nys!$E28</f>
        <v>316.302514815411</v>
      </c>
      <c r="X28" s="6" t="n">
        <f aca="false">metadata!$F$24*nys!$E28</f>
        <v>632.605029630823</v>
      </c>
      <c r="Y28" s="6" t="n">
        <f aca="false">metadata!$F$25*nys!$E28</f>
        <v>948.907544446234</v>
      </c>
      <c r="Z28" s="6" t="n">
        <f aca="false">0.1*metadata!$F$26*nys!$E28</f>
        <v>442.823520741576</v>
      </c>
      <c r="AA28" s="6" t="n">
        <f aca="false">0.1*metadata!$F$27*nys!$E28</f>
        <v>63.2605029630823</v>
      </c>
      <c r="AB28" s="6" t="n">
        <f aca="false">0.1*metadata!$F$28*nys!$E28</f>
        <v>63.2605029630823</v>
      </c>
      <c r="AC28" s="6" t="n">
        <f aca="false">0.1*metadata!$F$29*nys!$E28</f>
        <v>63.2605029630823</v>
      </c>
      <c r="AD28" s="6" t="n">
        <f aca="false">0.1*metadata!$F$30*nys!$E28</f>
        <v>442.823520741576</v>
      </c>
      <c r="AE28" s="6" t="n">
        <f aca="false">0.1*metadata!$F$31*nys!$E28</f>
        <v>63.2605029630823</v>
      </c>
      <c r="AF28" s="6" t="n">
        <f aca="false">0.1*metadata!$F$32*nys!$E28</f>
        <v>63.2605029630823</v>
      </c>
      <c r="AG28" s="6" t="n">
        <f aca="false">0.1*metadata!$F$33*nys!$E28</f>
        <v>63.2605029630823</v>
      </c>
      <c r="AH28" s="6" t="n">
        <f aca="false">metadata!$F$34*nys!$F28</f>
        <v>22.3804933853744</v>
      </c>
      <c r="AI28" s="6" t="n">
        <f aca="false">metadata!$F$35*nys!$F28</f>
        <v>179.043947082995</v>
      </c>
      <c r="AJ28" s="6" t="n">
        <f aca="false">metadata!$F$36*nys!$F28</f>
        <v>22.3804933853743</v>
      </c>
      <c r="AK28" s="6" t="n">
        <f aca="false">metadata!$F$37*nys!$G28</f>
        <v>508.768165319935</v>
      </c>
      <c r="AL28" s="6" t="n">
        <f aca="false">metadata!$F$38*nys!$G28</f>
        <v>4070.14532255948</v>
      </c>
      <c r="AM28" s="6" t="n">
        <f aca="false">metadata!$F$39*nys!$G28</f>
        <v>508.768165319935</v>
      </c>
      <c r="AN28" s="6" t="n">
        <f aca="false">metadata!$F$40*nys!$H28</f>
        <v>376.170266289498</v>
      </c>
      <c r="AO28" s="6" t="n">
        <f aca="false">metadata!$F$41*nys!$H28</f>
        <v>3009.36213031598</v>
      </c>
      <c r="AP28" s="6" t="n">
        <f aca="false">metadata!$F$42*nys!$H28</f>
        <v>376.170266289497</v>
      </c>
      <c r="AQ28" s="6" t="n">
        <f aca="false">metadata!$F$43*nys!$I28</f>
        <v>270.0655125744</v>
      </c>
      <c r="AR28" s="6" t="n">
        <f aca="false">metadata!$F$44*nys!$I28</f>
        <v>2160.5241005952</v>
      </c>
      <c r="AS28" s="6" t="n">
        <f aca="false">metadata!$F$45*nys!$I28</f>
        <v>270.0655125744</v>
      </c>
      <c r="AT28" s="6" t="n">
        <f aca="false">0.1*metadata!$F$46*nys!$I28</f>
        <v>27.00655125744</v>
      </c>
      <c r="AU28" s="6" t="n">
        <f aca="false">0.1*metadata!$F$47*nys!$I28</f>
        <v>216.05241005952</v>
      </c>
      <c r="AV28" s="6" t="n">
        <f aca="false">0.1*metadata!$F$48*nys!$I28</f>
        <v>27.00655125744</v>
      </c>
      <c r="AW28" s="6" t="n">
        <f aca="false">0.6*metadata!$F$49*nys!$J28</f>
        <v>24.77214</v>
      </c>
      <c r="AX28" s="6" t="n">
        <f aca="false">0.6*metadata!$F$50*nys!$J28</f>
        <v>99.0885600000001</v>
      </c>
      <c r="AY28" s="6" t="n">
        <f aca="false">0.4*metadata!$F$51*nys!$J28</f>
        <v>16.51476</v>
      </c>
      <c r="AZ28" s="6" t="n">
        <f aca="false">0.4*metadata!$F$52*nys!$J28</f>
        <v>66.0590400000001</v>
      </c>
    </row>
    <row r="29" customFormat="false" ht="12.8" hidden="false" customHeight="false" outlineLevel="0" collapsed="false">
      <c r="A29" s="0" t="n">
        <f aca="false">A28-1</f>
        <v>1989</v>
      </c>
      <c r="B29" s="6" t="n">
        <f aca="false">0.1*metadata!$F$2*nys!$B29</f>
        <v>72.2520750000001</v>
      </c>
      <c r="C29" s="6" t="n">
        <f aca="false">0.1*metadata!$F$3*nys!$B29</f>
        <v>5.16086250000001</v>
      </c>
      <c r="D29" s="6" t="n">
        <f aca="false">0.1*metadata!$F$4*nys!$B29</f>
        <v>10.321725</v>
      </c>
      <c r="E29" s="6" t="n">
        <f aca="false">0.1*metadata!$F$5*nys!$B29</f>
        <v>15.4825875</v>
      </c>
      <c r="F29" s="6" t="n">
        <f aca="false">0.05*metadata!$F$6*nys!$B29</f>
        <v>7.74129375000001</v>
      </c>
      <c r="G29" s="6" t="n">
        <f aca="false">0.05*metadata!$F$7*nys!$B29</f>
        <v>2.58043125</v>
      </c>
      <c r="H29" s="6" t="n">
        <f aca="false">0.05*metadata!$F$8*nys!$B29</f>
        <v>5.16086250000001</v>
      </c>
      <c r="I29" s="6" t="n">
        <f aca="false">0.05*metadata!$F$9*nys!$B29</f>
        <v>36.1260375</v>
      </c>
      <c r="J29" s="6" t="n">
        <f aca="false">metadata!$F$10*nys!$B29</f>
        <v>722.520750000001</v>
      </c>
      <c r="K29" s="6" t="n">
        <f aca="false">metadata!$F$11*nys!$B29</f>
        <v>51.6086250000001</v>
      </c>
      <c r="L29" s="6" t="n">
        <f aca="false">metadata!$F$12*nys!$B29</f>
        <v>103.21725</v>
      </c>
      <c r="M29" s="6" t="n">
        <f aca="false">metadata!$F$13*nys!$B29</f>
        <v>154.825875</v>
      </c>
      <c r="N29" s="6" t="n">
        <f aca="false">metadata!$F$14*nys!$C29</f>
        <v>5121.20469220193</v>
      </c>
      <c r="O29" s="6" t="n">
        <f aca="false">metadata!$F$15*nys!$C29</f>
        <v>365.800335157281</v>
      </c>
      <c r="P29" s="6" t="n">
        <f aca="false">metadata!$F$16*nys!$C29</f>
        <v>731.600670314561</v>
      </c>
      <c r="Q29" s="6" t="n">
        <f aca="false">metadata!$F$17*nys!$C29</f>
        <v>1097.40100547184</v>
      </c>
      <c r="R29" s="6" t="n">
        <f aca="false">metadata!$F$18*nys!$D29</f>
        <v>77.6357316289244</v>
      </c>
      <c r="S29" s="6" t="n">
        <f aca="false">metadata!$F$19*nys!$D29</f>
        <v>5.54540940206603</v>
      </c>
      <c r="T29" s="6" t="n">
        <f aca="false">metadata!$F$20*nys!$D29</f>
        <v>11.0908188041321</v>
      </c>
      <c r="U29" s="6" t="n">
        <f aca="false">metadata!$F$21*nys!$D29</f>
        <v>16.6362282061981</v>
      </c>
      <c r="V29" s="6" t="n">
        <f aca="false">metadata!$F$22*nys!$E29</f>
        <v>2214.11760370788</v>
      </c>
      <c r="W29" s="6" t="n">
        <f aca="false">metadata!$F$23*nys!$E29</f>
        <v>158.151257407706</v>
      </c>
      <c r="X29" s="6" t="n">
        <f aca="false">metadata!$F$24*nys!$E29</f>
        <v>316.302514815411</v>
      </c>
      <c r="Y29" s="6" t="n">
        <f aca="false">metadata!$F$25*nys!$E29</f>
        <v>474.453772223117</v>
      </c>
      <c r="Z29" s="6" t="n">
        <f aca="false">0.1*metadata!$F$26*nys!$E29</f>
        <v>221.411760370788</v>
      </c>
      <c r="AA29" s="6" t="n">
        <f aca="false">0.1*metadata!$F$27*nys!$E29</f>
        <v>31.6302514815411</v>
      </c>
      <c r="AB29" s="6" t="n">
        <f aca="false">0.1*metadata!$F$28*nys!$E29</f>
        <v>31.6302514815411</v>
      </c>
      <c r="AC29" s="6" t="n">
        <f aca="false">0.1*metadata!$F$29*nys!$E29</f>
        <v>31.6302514815412</v>
      </c>
      <c r="AD29" s="6" t="n">
        <f aca="false">0.1*metadata!$F$30*nys!$E29</f>
        <v>221.411760370788</v>
      </c>
      <c r="AE29" s="6" t="n">
        <f aca="false">0.1*metadata!$F$31*nys!$E29</f>
        <v>31.6302514815411</v>
      </c>
      <c r="AF29" s="6" t="n">
        <f aca="false">0.1*metadata!$F$32*nys!$E29</f>
        <v>31.6302514815411</v>
      </c>
      <c r="AG29" s="6" t="n">
        <f aca="false">0.1*metadata!$F$33*nys!$E29</f>
        <v>31.6302514815412</v>
      </c>
      <c r="AH29" s="6" t="n">
        <f aca="false">metadata!$F$34*nys!$F29</f>
        <v>11.1902466926872</v>
      </c>
      <c r="AI29" s="6" t="n">
        <f aca="false">metadata!$F$35*nys!$F29</f>
        <v>89.5219735414974</v>
      </c>
      <c r="AJ29" s="6" t="n">
        <f aca="false">metadata!$F$36*nys!$F29</f>
        <v>11.1902466926872</v>
      </c>
      <c r="AK29" s="6" t="n">
        <f aca="false">metadata!$F$37*nys!$G29</f>
        <v>254.384082659968</v>
      </c>
      <c r="AL29" s="6" t="n">
        <f aca="false">metadata!$F$38*nys!$G29</f>
        <v>2035.07266127974</v>
      </c>
      <c r="AM29" s="6" t="n">
        <f aca="false">metadata!$F$39*nys!$G29</f>
        <v>254.384082659967</v>
      </c>
      <c r="AN29" s="6" t="n">
        <f aca="false">metadata!$F$40*nys!$H29</f>
        <v>188.085133144749</v>
      </c>
      <c r="AO29" s="6" t="n">
        <f aca="false">metadata!$F$41*nys!$H29</f>
        <v>1504.68106515799</v>
      </c>
      <c r="AP29" s="6" t="n">
        <f aca="false">metadata!$F$42*nys!$H29</f>
        <v>188.085133144749</v>
      </c>
      <c r="AQ29" s="6" t="n">
        <f aca="false">metadata!$F$43*nys!$I29</f>
        <v>135.0327562872</v>
      </c>
      <c r="AR29" s="6" t="n">
        <f aca="false">metadata!$F$44*nys!$I29</f>
        <v>1080.2620502976</v>
      </c>
      <c r="AS29" s="6" t="n">
        <f aca="false">metadata!$F$45*nys!$I29</f>
        <v>135.0327562872</v>
      </c>
      <c r="AT29" s="6" t="n">
        <f aca="false">0.1*metadata!$F$46*nys!$I29</f>
        <v>13.50327562872</v>
      </c>
      <c r="AU29" s="6" t="n">
        <f aca="false">0.1*metadata!$F$47*nys!$I29</f>
        <v>108.02620502976</v>
      </c>
      <c r="AV29" s="6" t="n">
        <f aca="false">0.1*metadata!$F$48*nys!$I29</f>
        <v>13.50327562872</v>
      </c>
      <c r="AW29" s="6" t="n">
        <f aca="false">0.6*metadata!$F$49*nys!$J29</f>
        <v>12.38607</v>
      </c>
      <c r="AX29" s="6" t="n">
        <f aca="false">0.6*metadata!$F$50*nys!$J29</f>
        <v>49.5442800000001</v>
      </c>
      <c r="AY29" s="6" t="n">
        <f aca="false">0.4*metadata!$F$51*nys!$J29</f>
        <v>8.25738000000001</v>
      </c>
      <c r="AZ29" s="6" t="n">
        <f aca="false">0.4*metadata!$F$52*nys!$J29</f>
        <v>33.02952</v>
      </c>
    </row>
    <row r="30" customFormat="false" ht="12.8" hidden="false" customHeight="false" outlineLevel="0" collapsed="false">
      <c r="A30" s="0" t="n">
        <f aca="false">A29-1</f>
        <v>1988</v>
      </c>
      <c r="B30" s="6" t="n">
        <f aca="false">0.1*metadata!$F$2*nys!$B30</f>
        <v>36.1260375</v>
      </c>
      <c r="C30" s="6" t="n">
        <f aca="false">0.1*metadata!$F$3*nys!$B30</f>
        <v>2.58043125</v>
      </c>
      <c r="D30" s="6" t="n">
        <f aca="false">0.1*metadata!$F$4*nys!$B30</f>
        <v>5.16086250000001</v>
      </c>
      <c r="E30" s="6" t="n">
        <f aca="false">0.1*metadata!$F$5*nys!$B30</f>
        <v>7.74129375000001</v>
      </c>
      <c r="F30" s="6" t="n">
        <f aca="false">0.05*metadata!$F$6*nys!$B30</f>
        <v>3.870646875</v>
      </c>
      <c r="G30" s="6" t="n">
        <f aca="false">0.05*metadata!$F$7*nys!$B30</f>
        <v>1.290215625</v>
      </c>
      <c r="H30" s="6" t="n">
        <f aca="false">0.05*metadata!$F$8*nys!$B30</f>
        <v>2.58043125</v>
      </c>
      <c r="I30" s="6" t="n">
        <f aca="false">0.05*metadata!$F$9*nys!$B30</f>
        <v>18.06301875</v>
      </c>
      <c r="J30" s="6" t="n">
        <f aca="false">metadata!$F$10*nys!$B30</f>
        <v>361.260375</v>
      </c>
      <c r="K30" s="6" t="n">
        <f aca="false">metadata!$F$11*nys!$B30</f>
        <v>25.8043125</v>
      </c>
      <c r="L30" s="6" t="n">
        <f aca="false">metadata!$F$12*nys!$B30</f>
        <v>51.6086250000001</v>
      </c>
      <c r="M30" s="6" t="n">
        <f aca="false">metadata!$F$13*nys!$B30</f>
        <v>77.4129375000001</v>
      </c>
      <c r="N30" s="6" t="n">
        <f aca="false">metadata!$F$14*nys!$C30</f>
        <v>2560.60234610096</v>
      </c>
      <c r="O30" s="6" t="n">
        <f aca="false">metadata!$F$15*nys!$C30</f>
        <v>182.90016757864</v>
      </c>
      <c r="P30" s="6" t="n">
        <f aca="false">metadata!$F$16*nys!$C30</f>
        <v>365.800335157281</v>
      </c>
      <c r="Q30" s="6" t="n">
        <f aca="false">metadata!$F$17*nys!$C30</f>
        <v>548.700502735921</v>
      </c>
      <c r="R30" s="6" t="n">
        <f aca="false">metadata!$F$18*nys!$D30</f>
        <v>38.8178658144622</v>
      </c>
      <c r="S30" s="6" t="n">
        <f aca="false">metadata!$F$19*nys!$D30</f>
        <v>2.77270470103301</v>
      </c>
      <c r="T30" s="6" t="n">
        <f aca="false">metadata!$F$20*nys!$D30</f>
        <v>5.54540940206603</v>
      </c>
      <c r="U30" s="6" t="n">
        <f aca="false">metadata!$F$21*nys!$D30</f>
        <v>8.31811410309904</v>
      </c>
      <c r="V30" s="6" t="n">
        <f aca="false">metadata!$F$22*nys!$E30</f>
        <v>1107.05880185394</v>
      </c>
      <c r="W30" s="6" t="n">
        <f aca="false">metadata!$F$23*nys!$E30</f>
        <v>79.0756287038528</v>
      </c>
      <c r="X30" s="6" t="n">
        <f aca="false">metadata!$F$24*nys!$E30</f>
        <v>158.151257407706</v>
      </c>
      <c r="Y30" s="6" t="n">
        <f aca="false">metadata!$F$25*nys!$E30</f>
        <v>237.226886111558</v>
      </c>
      <c r="Z30" s="6" t="n">
        <f aca="false">0.1*metadata!$F$26*nys!$E30</f>
        <v>110.705880185394</v>
      </c>
      <c r="AA30" s="6" t="n">
        <f aca="false">0.1*metadata!$F$27*nys!$E30</f>
        <v>15.8151257407706</v>
      </c>
      <c r="AB30" s="6" t="n">
        <f aca="false">0.1*metadata!$F$28*nys!$E30</f>
        <v>15.8151257407706</v>
      </c>
      <c r="AC30" s="6" t="n">
        <f aca="false">0.1*metadata!$F$29*nys!$E30</f>
        <v>15.8151257407706</v>
      </c>
      <c r="AD30" s="6" t="n">
        <f aca="false">0.1*metadata!$F$30*nys!$E30</f>
        <v>110.705880185394</v>
      </c>
      <c r="AE30" s="6" t="n">
        <f aca="false">0.1*metadata!$F$31*nys!$E30</f>
        <v>15.8151257407706</v>
      </c>
      <c r="AF30" s="6" t="n">
        <f aca="false">0.1*metadata!$F$32*nys!$E30</f>
        <v>15.8151257407706</v>
      </c>
      <c r="AG30" s="6" t="n">
        <f aca="false">0.1*metadata!$F$33*nys!$E30</f>
        <v>15.8151257407706</v>
      </c>
      <c r="AH30" s="6" t="n">
        <f aca="false">metadata!$F$34*nys!$F30</f>
        <v>5.59512334634359</v>
      </c>
      <c r="AI30" s="6" t="n">
        <f aca="false">metadata!$F$35*nys!$F30</f>
        <v>44.7609867707487</v>
      </c>
      <c r="AJ30" s="6" t="n">
        <f aca="false">metadata!$F$36*nys!$F30</f>
        <v>5.59512334634359</v>
      </c>
      <c r="AK30" s="6" t="n">
        <f aca="false">metadata!$F$37*nys!$G30</f>
        <v>127.192041329984</v>
      </c>
      <c r="AL30" s="6" t="n">
        <f aca="false">metadata!$F$38*nys!$G30</f>
        <v>1017.53633063987</v>
      </c>
      <c r="AM30" s="6" t="n">
        <f aca="false">metadata!$F$39*nys!$G30</f>
        <v>127.192041329984</v>
      </c>
      <c r="AN30" s="6" t="n">
        <f aca="false">metadata!$F$40*nys!$H30</f>
        <v>94.0425665723744</v>
      </c>
      <c r="AO30" s="6" t="n">
        <f aca="false">metadata!$F$41*nys!$H30</f>
        <v>752.340532578995</v>
      </c>
      <c r="AP30" s="6" t="n">
        <f aca="false">metadata!$F$42*nys!$H30</f>
        <v>94.0425665723744</v>
      </c>
      <c r="AQ30" s="6" t="n">
        <f aca="false">metadata!$F$43*nys!$I30</f>
        <v>67.5163781436</v>
      </c>
      <c r="AR30" s="6" t="n">
        <f aca="false">metadata!$F$44*nys!$I30</f>
        <v>540.1310251488</v>
      </c>
      <c r="AS30" s="6" t="n">
        <f aca="false">metadata!$F$45*nys!$I30</f>
        <v>67.5163781436</v>
      </c>
      <c r="AT30" s="6" t="n">
        <f aca="false">0.1*metadata!$F$46*nys!$I30</f>
        <v>6.75163781436</v>
      </c>
      <c r="AU30" s="6" t="n">
        <f aca="false">0.1*metadata!$F$47*nys!$I30</f>
        <v>54.01310251488</v>
      </c>
      <c r="AV30" s="6" t="n">
        <f aca="false">0.1*metadata!$F$48*nys!$I30</f>
        <v>6.75163781436</v>
      </c>
      <c r="AW30" s="6" t="n">
        <f aca="false">0.6*metadata!$F$49*nys!$J30</f>
        <v>6.19303500000001</v>
      </c>
      <c r="AX30" s="6" t="n">
        <f aca="false">0.6*metadata!$F$50*nys!$J30</f>
        <v>24.77214</v>
      </c>
      <c r="AY30" s="6" t="n">
        <f aca="false">0.4*metadata!$F$51*nys!$J30</f>
        <v>4.12869000000001</v>
      </c>
      <c r="AZ30" s="6" t="n">
        <f aca="false">0.4*metadata!$F$52*nys!$J30</f>
        <v>16.51476</v>
      </c>
    </row>
    <row r="31" customFormat="false" ht="12.8" hidden="false" customHeight="false" outlineLevel="0" collapsed="false">
      <c r="A31" s="0" t="n">
        <f aca="false">A30-1</f>
        <v>1987</v>
      </c>
      <c r="B31" s="6" t="n">
        <f aca="false">0.1*metadata!$F$2*nys!$B31</f>
        <v>18.06301875</v>
      </c>
      <c r="C31" s="6" t="n">
        <f aca="false">0.1*metadata!$F$3*nys!$B31</f>
        <v>1.290215625</v>
      </c>
      <c r="D31" s="6" t="n">
        <f aca="false">0.1*metadata!$F$4*nys!$B31</f>
        <v>2.58043125</v>
      </c>
      <c r="E31" s="6" t="n">
        <f aca="false">0.1*metadata!$F$5*nys!$B31</f>
        <v>3.87064687500001</v>
      </c>
      <c r="F31" s="6" t="n">
        <f aca="false">0.05*metadata!$F$6*nys!$B31</f>
        <v>1.9353234375</v>
      </c>
      <c r="G31" s="6" t="n">
        <f aca="false">0.05*metadata!$F$7*nys!$B31</f>
        <v>0.645107812500001</v>
      </c>
      <c r="H31" s="6" t="n">
        <f aca="false">0.05*metadata!$F$8*nys!$B31</f>
        <v>1.290215625</v>
      </c>
      <c r="I31" s="6" t="n">
        <f aca="false">0.05*metadata!$F$9*nys!$B31</f>
        <v>9.03150937500001</v>
      </c>
      <c r="J31" s="6" t="n">
        <f aca="false">metadata!$F$10*nys!$B31</f>
        <v>180.6301875</v>
      </c>
      <c r="K31" s="6" t="n">
        <f aca="false">metadata!$F$11*nys!$B31</f>
        <v>12.90215625</v>
      </c>
      <c r="L31" s="6" t="n">
        <f aca="false">metadata!$F$12*nys!$B31</f>
        <v>25.8043125</v>
      </c>
      <c r="M31" s="6" t="n">
        <f aca="false">metadata!$F$13*nys!$B31</f>
        <v>38.7064687500001</v>
      </c>
      <c r="N31" s="6" t="n">
        <f aca="false">metadata!$F$14*nys!$C31</f>
        <v>1280.30117305048</v>
      </c>
      <c r="O31" s="6" t="n">
        <f aca="false">metadata!$F$15*nys!$C31</f>
        <v>91.4500837893202</v>
      </c>
      <c r="P31" s="6" t="n">
        <f aca="false">metadata!$F$16*nys!$C31</f>
        <v>182.90016757864</v>
      </c>
      <c r="Q31" s="6" t="n">
        <f aca="false">metadata!$F$17*nys!$C31</f>
        <v>274.350251367961</v>
      </c>
      <c r="R31" s="6" t="n">
        <f aca="false">metadata!$F$18*nys!$D31</f>
        <v>19.4089329072311</v>
      </c>
      <c r="S31" s="6" t="n">
        <f aca="false">metadata!$F$19*nys!$D31</f>
        <v>1.38635235051651</v>
      </c>
      <c r="T31" s="6" t="n">
        <f aca="false">metadata!$F$20*nys!$D31</f>
        <v>2.77270470103301</v>
      </c>
      <c r="U31" s="6" t="n">
        <f aca="false">metadata!$F$21*nys!$D31</f>
        <v>4.15905705154952</v>
      </c>
      <c r="V31" s="6" t="n">
        <f aca="false">metadata!$F$22*nys!$E31</f>
        <v>553.52940092697</v>
      </c>
      <c r="W31" s="6" t="n">
        <f aca="false">metadata!$F$23*nys!$E31</f>
        <v>39.5378143519264</v>
      </c>
      <c r="X31" s="6" t="n">
        <f aca="false">metadata!$F$24*nys!$E31</f>
        <v>79.0756287038528</v>
      </c>
      <c r="Y31" s="6" t="n">
        <f aca="false">metadata!$F$25*nys!$E31</f>
        <v>118.613443055779</v>
      </c>
      <c r="Z31" s="6" t="n">
        <f aca="false">0.1*metadata!$F$26*nys!$E31</f>
        <v>55.352940092697</v>
      </c>
      <c r="AA31" s="6" t="n">
        <f aca="false">0.1*metadata!$F$27*nys!$E31</f>
        <v>7.90756287038528</v>
      </c>
      <c r="AB31" s="6" t="n">
        <f aca="false">0.1*metadata!$F$28*nys!$E31</f>
        <v>7.90756287038528</v>
      </c>
      <c r="AC31" s="6" t="n">
        <f aca="false">0.1*metadata!$F$29*nys!$E31</f>
        <v>7.90756287038529</v>
      </c>
      <c r="AD31" s="6" t="n">
        <f aca="false">0.1*metadata!$F$30*nys!$E31</f>
        <v>55.352940092697</v>
      </c>
      <c r="AE31" s="6" t="n">
        <f aca="false">0.1*metadata!$F$31*nys!$E31</f>
        <v>7.90756287038528</v>
      </c>
      <c r="AF31" s="6" t="n">
        <f aca="false">0.1*metadata!$F$32*nys!$E31</f>
        <v>7.90756287038528</v>
      </c>
      <c r="AG31" s="6" t="n">
        <f aca="false">0.1*metadata!$F$33*nys!$E31</f>
        <v>7.90756287038529</v>
      </c>
      <c r="AH31" s="6" t="n">
        <f aca="false">metadata!$F$34*nys!$F31</f>
        <v>2.79756167317179</v>
      </c>
      <c r="AI31" s="6" t="n">
        <f aca="false">metadata!$F$35*nys!$F31</f>
        <v>22.3804933853744</v>
      </c>
      <c r="AJ31" s="6" t="n">
        <f aca="false">metadata!$F$36*nys!$F31</f>
        <v>2.79756167317179</v>
      </c>
      <c r="AK31" s="6" t="n">
        <f aca="false">metadata!$F$37*nys!$G31</f>
        <v>63.5960206649919</v>
      </c>
      <c r="AL31" s="6" t="n">
        <f aca="false">metadata!$F$38*nys!$G31</f>
        <v>508.768165319935</v>
      </c>
      <c r="AM31" s="6" t="n">
        <f aca="false">metadata!$F$39*nys!$G31</f>
        <v>63.5960206649919</v>
      </c>
      <c r="AN31" s="6" t="n">
        <f aca="false">metadata!$F$40*nys!$H31</f>
        <v>47.0212832861872</v>
      </c>
      <c r="AO31" s="6" t="n">
        <f aca="false">metadata!$F$41*nys!$H31</f>
        <v>376.170266289498</v>
      </c>
      <c r="AP31" s="6" t="n">
        <f aca="false">metadata!$F$42*nys!$H31</f>
        <v>47.0212832861872</v>
      </c>
      <c r="AQ31" s="6" t="n">
        <f aca="false">metadata!$F$43*nys!$I31</f>
        <v>33.7581890718</v>
      </c>
      <c r="AR31" s="6" t="n">
        <f aca="false">metadata!$F$44*nys!$I31</f>
        <v>270.0655125744</v>
      </c>
      <c r="AS31" s="6" t="n">
        <f aca="false">metadata!$F$45*nys!$I31</f>
        <v>33.7581890718</v>
      </c>
      <c r="AT31" s="6" t="n">
        <f aca="false">0.1*metadata!$F$46*nys!$I31</f>
        <v>3.37581890718</v>
      </c>
      <c r="AU31" s="6" t="n">
        <f aca="false">0.1*metadata!$F$47*nys!$I31</f>
        <v>27.00655125744</v>
      </c>
      <c r="AV31" s="6" t="n">
        <f aca="false">0.1*metadata!$F$48*nys!$I31</f>
        <v>3.37581890718</v>
      </c>
      <c r="AW31" s="6" t="n">
        <f aca="false">0.6*metadata!$F$49*nys!$J31</f>
        <v>3.0965175</v>
      </c>
      <c r="AX31" s="6" t="n">
        <f aca="false">0.6*metadata!$F$50*nys!$J31</f>
        <v>12.38607</v>
      </c>
      <c r="AY31" s="6" t="n">
        <f aca="false">0.4*metadata!$F$51*nys!$J31</f>
        <v>2.064345</v>
      </c>
      <c r="AZ31" s="6" t="n">
        <f aca="false">0.4*metadata!$F$52*nys!$J31</f>
        <v>8.25738000000001</v>
      </c>
    </row>
  </sheetData>
  <autoFilter ref="A1:AA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A5:C5 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7.68"/>
    <col collapsed="false" customWidth="true" hidden="false" outlineLevel="0" max="3" min="3" style="0" width="8.87"/>
    <col collapsed="false" customWidth="true" hidden="false" outlineLevel="0" max="4" min="4" style="0" width="10.92"/>
    <col collapsed="false" customWidth="true" hidden="false" outlineLevel="0" max="5" min="5" style="0" width="9.07"/>
    <col collapsed="false" customWidth="true" hidden="false" outlineLevel="0" max="6" min="6" style="0" width="5.46"/>
    <col collapsed="false" customWidth="true" hidden="false" outlineLevel="0" max="7" min="7" style="0" width="10.73"/>
    <col collapsed="false" customWidth="true" hidden="false" outlineLevel="0" max="8" min="8" style="0" width="11.38"/>
    <col collapsed="false" customWidth="true" hidden="false" outlineLevel="0" max="9" min="9" style="0" width="13.97"/>
    <col collapsed="false" customWidth="true" hidden="false" outlineLevel="0" max="10" min="10" style="0" width="12.59"/>
  </cols>
  <sheetData>
    <row r="1" customFormat="false" ht="12.8" hidden="false" customHeight="false" outlineLevel="0" collapsed="false">
      <c r="A1" s="1" t="s">
        <v>52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47</v>
      </c>
    </row>
    <row r="2" customFormat="false" ht="12.8" hidden="false" customHeight="false" outlineLevel="0" collapsed="false">
      <c r="A2" s="0" t="n">
        <v>2016</v>
      </c>
      <c r="B2" s="6" t="n">
        <v>65400</v>
      </c>
      <c r="C2" s="6" t="n">
        <v>5493700</v>
      </c>
      <c r="D2" s="6" t="n">
        <v>52800</v>
      </c>
      <c r="E2" s="6" t="n">
        <v>72800</v>
      </c>
      <c r="F2" s="6" t="n">
        <v>900</v>
      </c>
      <c r="G2" s="6" t="n">
        <v>261700</v>
      </c>
      <c r="H2" s="6" t="n">
        <v>26400</v>
      </c>
      <c r="I2" s="6" t="n">
        <v>130200</v>
      </c>
      <c r="J2" s="6" t="n">
        <v>6540</v>
      </c>
    </row>
    <row r="3" customFormat="false" ht="12.8" hidden="false" customHeight="false" outlineLevel="0" collapsed="false">
      <c r="A3" s="0" t="n">
        <v>2015</v>
      </c>
      <c r="B3" s="6" t="n">
        <v>79100</v>
      </c>
      <c r="C3" s="6" t="n">
        <v>4759300</v>
      </c>
      <c r="D3" s="6" t="n">
        <v>53800</v>
      </c>
      <c r="E3" s="6" t="n">
        <v>68700</v>
      </c>
      <c r="F3" s="6" t="n">
        <v>1500</v>
      </c>
      <c r="G3" s="6" t="n">
        <v>256000</v>
      </c>
      <c r="H3" s="6" t="n">
        <v>28100</v>
      </c>
      <c r="I3" s="6" t="n">
        <v>124300</v>
      </c>
      <c r="J3" s="6" t="n">
        <v>7910</v>
      </c>
    </row>
    <row r="4" customFormat="false" ht="12.8" hidden="false" customHeight="false" outlineLevel="0" collapsed="false">
      <c r="A4" s="0" t="n">
        <v>2014</v>
      </c>
      <c r="B4" s="6" t="n">
        <v>80700</v>
      </c>
      <c r="C4" s="6" t="n">
        <v>4167400</v>
      </c>
      <c r="D4" s="6" t="n">
        <v>52900</v>
      </c>
      <c r="E4" s="6" t="n">
        <v>64200</v>
      </c>
      <c r="F4" s="6" t="n">
        <v>1600</v>
      </c>
      <c r="G4" s="6" t="n">
        <v>268100</v>
      </c>
      <c r="H4" s="6" t="n">
        <v>30700</v>
      </c>
      <c r="I4" s="6" t="n">
        <v>121900</v>
      </c>
      <c r="J4" s="6" t="n">
        <v>8070</v>
      </c>
    </row>
    <row r="5" customFormat="false" ht="12.8" hidden="false" customHeight="false" outlineLevel="0" collapsed="false">
      <c r="A5" s="0" t="n">
        <v>2013</v>
      </c>
      <c r="B5" s="6" t="n">
        <v>85300</v>
      </c>
      <c r="C5" s="6" t="n">
        <v>3596000</v>
      </c>
      <c r="D5" s="6" t="n">
        <v>56000</v>
      </c>
      <c r="E5" s="6" t="n">
        <v>61900</v>
      </c>
      <c r="F5" s="6" t="n">
        <v>2900</v>
      </c>
      <c r="G5" s="6" t="n">
        <v>250300</v>
      </c>
      <c r="H5" s="6" t="n">
        <v>33800</v>
      </c>
      <c r="I5" s="6" t="n">
        <v>115300</v>
      </c>
      <c r="J5" s="6" t="n">
        <v>8530</v>
      </c>
    </row>
    <row r="6" customFormat="false" ht="12.8" hidden="false" customHeight="false" outlineLevel="0" collapsed="false">
      <c r="A6" s="0" t="n">
        <v>2012</v>
      </c>
      <c r="B6" s="6" t="n">
        <v>86700</v>
      </c>
      <c r="C6" s="6" t="n">
        <v>3036800</v>
      </c>
      <c r="D6" s="6" t="n">
        <v>96100</v>
      </c>
      <c r="E6" s="6" t="n">
        <v>66700</v>
      </c>
      <c r="F6" s="6" t="n">
        <v>2000</v>
      </c>
      <c r="G6" s="6" t="n">
        <v>225500</v>
      </c>
      <c r="H6" s="6" t="n">
        <v>36800</v>
      </c>
      <c r="I6" s="6" t="n">
        <v>105700</v>
      </c>
      <c r="J6" s="6" t="n">
        <v>8670</v>
      </c>
    </row>
    <row r="7" customFormat="false" ht="12.8" hidden="false" customHeight="false" outlineLevel="0" collapsed="false">
      <c r="A7" s="0" t="n">
        <v>2011</v>
      </c>
      <c r="B7" s="6" t="n">
        <v>82000</v>
      </c>
      <c r="C7" s="6" t="n">
        <v>2517000</v>
      </c>
      <c r="D7" s="6" t="n">
        <v>100000</v>
      </c>
      <c r="E7" s="6" t="n">
        <v>62600</v>
      </c>
      <c r="F7" s="6" t="n">
        <v>2800</v>
      </c>
      <c r="G7" s="6" t="n">
        <v>201700</v>
      </c>
      <c r="H7" s="6" t="n">
        <v>53100</v>
      </c>
      <c r="I7" s="6" t="n">
        <v>112200</v>
      </c>
      <c r="J7" s="6" t="n">
        <v>8200</v>
      </c>
    </row>
    <row r="8" customFormat="false" ht="12.8" hidden="false" customHeight="false" outlineLevel="0" collapsed="false">
      <c r="A8" s="0" t="n">
        <v>2010</v>
      </c>
      <c r="B8" s="6" t="n">
        <v>74500</v>
      </c>
      <c r="C8" s="6" t="n">
        <v>2027100</v>
      </c>
      <c r="D8" s="6" t="n">
        <v>98100</v>
      </c>
      <c r="E8" s="6" t="n">
        <v>57000</v>
      </c>
      <c r="F8" s="6" t="n">
        <v>3500</v>
      </c>
      <c r="G8" s="6" t="n">
        <v>175900</v>
      </c>
      <c r="H8" s="6" t="n">
        <v>52400</v>
      </c>
      <c r="I8" s="6" t="n">
        <v>96800</v>
      </c>
      <c r="J8" s="6" t="n">
        <v>7450</v>
      </c>
    </row>
    <row r="9" customFormat="false" ht="12.8" hidden="false" customHeight="false" outlineLevel="0" collapsed="false">
      <c r="A9" s="0" t="n">
        <v>2009</v>
      </c>
      <c r="B9" s="6" t="n">
        <v>67700</v>
      </c>
      <c r="C9" s="6" t="n">
        <v>1609300</v>
      </c>
      <c r="D9" s="6" t="n">
        <v>95100</v>
      </c>
      <c r="E9" s="6" t="n">
        <v>51900</v>
      </c>
      <c r="F9" s="6" t="n">
        <v>4500</v>
      </c>
      <c r="G9" s="6" t="n">
        <v>147600</v>
      </c>
      <c r="H9" s="6" t="n">
        <v>49000</v>
      </c>
      <c r="I9" s="6" t="n">
        <v>76200</v>
      </c>
      <c r="J9" s="6" t="n">
        <v>6770</v>
      </c>
    </row>
    <row r="10" customFormat="false" ht="12.8" hidden="false" customHeight="false" outlineLevel="0" collapsed="false">
      <c r="A10" s="0" t="n">
        <v>2008</v>
      </c>
      <c r="B10" s="6" t="n">
        <v>60600</v>
      </c>
      <c r="C10" s="6" t="n">
        <v>1249400</v>
      </c>
      <c r="D10" s="6" t="n">
        <v>91400</v>
      </c>
      <c r="E10" s="6" t="n">
        <v>47400</v>
      </c>
      <c r="F10" s="6" t="n">
        <v>5600</v>
      </c>
      <c r="G10" s="6" t="n">
        <v>124000</v>
      </c>
      <c r="H10" s="6" t="n">
        <v>43200</v>
      </c>
      <c r="I10" s="6" t="n">
        <v>50100</v>
      </c>
      <c r="J10" s="6" t="n">
        <v>6060</v>
      </c>
    </row>
    <row r="11" customFormat="false" ht="12.8" hidden="false" customHeight="false" outlineLevel="0" collapsed="false">
      <c r="A11" s="0" t="n">
        <v>2007</v>
      </c>
      <c r="B11" s="6" t="n">
        <v>62500</v>
      </c>
      <c r="C11" s="6" t="n">
        <v>1043500</v>
      </c>
      <c r="D11" s="6" t="n">
        <v>90700</v>
      </c>
      <c r="E11" s="6" t="n">
        <v>44500</v>
      </c>
      <c r="F11" s="6" t="n">
        <v>5500</v>
      </c>
      <c r="G11" s="6" t="n">
        <v>113800</v>
      </c>
      <c r="H11" s="6" t="n">
        <v>41800</v>
      </c>
      <c r="I11" s="6" t="n">
        <v>47000</v>
      </c>
      <c r="J11" s="6" t="n">
        <v>6250</v>
      </c>
    </row>
    <row r="12" customFormat="false" ht="12.8" hidden="false" customHeight="false" outlineLevel="0" collapsed="false">
      <c r="A12" s="0" t="n">
        <v>2006</v>
      </c>
      <c r="B12" s="6" t="n">
        <v>84700</v>
      </c>
      <c r="C12" s="6" t="n">
        <v>851200</v>
      </c>
      <c r="D12" s="6" t="n">
        <v>95800</v>
      </c>
      <c r="E12" s="6" t="n">
        <v>41700</v>
      </c>
      <c r="F12" s="6" t="n">
        <v>5100</v>
      </c>
      <c r="G12" s="6" t="n">
        <v>91700</v>
      </c>
      <c r="H12" s="6" t="n">
        <v>36100</v>
      </c>
      <c r="I12" s="6" t="n">
        <v>43300</v>
      </c>
      <c r="J12" s="6" t="n">
        <v>8470</v>
      </c>
    </row>
    <row r="13" customFormat="false" ht="12.8" hidden="false" customHeight="false" outlineLevel="0" collapsed="false">
      <c r="A13" s="0" t="n">
        <v>2005</v>
      </c>
      <c r="B13" s="6" t="n">
        <v>62600</v>
      </c>
      <c r="C13" s="6" t="n">
        <v>706200</v>
      </c>
      <c r="D13" s="6" t="n">
        <v>85400</v>
      </c>
      <c r="E13" s="6" t="n">
        <v>42000</v>
      </c>
      <c r="F13" s="6" t="n">
        <v>5100</v>
      </c>
      <c r="G13" s="6" t="n">
        <v>92600</v>
      </c>
      <c r="H13" s="6" t="n">
        <v>38200</v>
      </c>
      <c r="I13" s="6" t="n">
        <v>43200</v>
      </c>
      <c r="J13" s="6" t="n">
        <v>6260</v>
      </c>
    </row>
    <row r="14" customFormat="false" ht="12.8" hidden="false" customHeight="false" outlineLevel="0" collapsed="false">
      <c r="A14" s="0" t="n">
        <v>2004</v>
      </c>
      <c r="B14" s="6" t="n">
        <v>47900</v>
      </c>
      <c r="C14" s="6" t="n">
        <v>573200</v>
      </c>
      <c r="D14" s="6" t="n">
        <v>62600</v>
      </c>
      <c r="E14" s="6" t="n">
        <v>51300</v>
      </c>
      <c r="F14" s="6" t="n">
        <v>4500</v>
      </c>
      <c r="G14" s="6" t="n">
        <v>85900</v>
      </c>
      <c r="H14" s="6" t="n">
        <v>42300</v>
      </c>
      <c r="I14" s="6" t="n">
        <v>39400</v>
      </c>
      <c r="J14" s="6" t="n">
        <v>4790</v>
      </c>
    </row>
    <row r="15" customFormat="false" ht="12.8" hidden="false" customHeight="false" outlineLevel="0" collapsed="false">
      <c r="A15" s="0" t="n">
        <v>2003</v>
      </c>
      <c r="B15" s="6" t="n">
        <v>63900</v>
      </c>
      <c r="C15" s="6" t="n">
        <v>480800</v>
      </c>
      <c r="D15" s="6" t="n">
        <v>49100</v>
      </c>
      <c r="E15" s="6" t="n">
        <v>52000</v>
      </c>
      <c r="F15" s="6" t="n">
        <v>3900</v>
      </c>
      <c r="G15" s="6" t="n">
        <v>86900</v>
      </c>
      <c r="H15" s="6" t="n">
        <v>47600</v>
      </c>
      <c r="I15" s="6" t="n">
        <v>37900</v>
      </c>
      <c r="J15" s="6" t="n">
        <v>6390</v>
      </c>
    </row>
    <row r="16" customFormat="false" ht="12.8" hidden="false" customHeight="false" outlineLevel="0" collapsed="false">
      <c r="A16" s="0" t="n">
        <v>2002</v>
      </c>
      <c r="B16" s="6" t="n">
        <v>41800</v>
      </c>
      <c r="C16" s="6" t="n">
        <v>405656.27529093</v>
      </c>
      <c r="D16" s="6" t="n">
        <v>28400</v>
      </c>
      <c r="E16" s="6" t="n">
        <v>32400</v>
      </c>
      <c r="F16" s="6" t="n">
        <v>6000</v>
      </c>
      <c r="G16" s="6" t="n">
        <v>65700</v>
      </c>
      <c r="H16" s="6" t="n">
        <v>69500</v>
      </c>
      <c r="I16" s="6" t="n">
        <v>36000</v>
      </c>
      <c r="J16" s="6" t="n">
        <v>4180</v>
      </c>
    </row>
    <row r="17" customFormat="false" ht="12.8" hidden="false" customHeight="false" outlineLevel="0" collapsed="false">
      <c r="A17" s="0" t="n">
        <v>2001</v>
      </c>
      <c r="B17" s="6" t="n">
        <v>27343.3489827856</v>
      </c>
      <c r="C17" s="6" t="n">
        <v>334255.673091872</v>
      </c>
      <c r="D17" s="6" t="n">
        <v>21561.0616608404</v>
      </c>
      <c r="E17" s="6" t="n">
        <v>37531.1192946448</v>
      </c>
      <c r="F17" s="6" t="n">
        <v>2992.81352610186</v>
      </c>
      <c r="G17" s="6" t="n">
        <v>58857.3439573659</v>
      </c>
      <c r="H17" s="6" t="n">
        <v>27648.35000591</v>
      </c>
      <c r="I17" s="6" t="n">
        <v>29046.2313138799</v>
      </c>
      <c r="J17" s="6" t="n">
        <v>2734.33489827856</v>
      </c>
    </row>
    <row r="18" customFormat="false" ht="12.8" hidden="false" customHeight="false" outlineLevel="0" collapsed="false">
      <c r="A18" s="0" t="n">
        <v>2000</v>
      </c>
      <c r="B18" s="6" t="n">
        <v>34243.38</v>
      </c>
      <c r="C18" s="6" t="n">
        <v>275422.474147532</v>
      </c>
      <c r="D18" s="6" t="n">
        <v>15125.6047559563</v>
      </c>
      <c r="E18" s="6" t="n">
        <v>35922.7369663898</v>
      </c>
      <c r="F18" s="6" t="n">
        <v>2617.22323972863</v>
      </c>
      <c r="G18" s="6" t="n">
        <v>52306.2892422919</v>
      </c>
      <c r="H18" s="6" t="n">
        <v>25841.0949411145</v>
      </c>
      <c r="I18" s="6" t="n">
        <v>26023.2077033512</v>
      </c>
      <c r="J18" s="6" t="n">
        <v>3424.338</v>
      </c>
    </row>
    <row r="19" customFormat="false" ht="12.8" hidden="false" customHeight="false" outlineLevel="0" collapsed="false">
      <c r="A19" s="0" t="n">
        <v>1999</v>
      </c>
      <c r="B19" s="6" t="n">
        <v>30995.13</v>
      </c>
      <c r="C19" s="6" t="n">
        <v>226944.657554693</v>
      </c>
      <c r="D19" s="6" t="n">
        <v>10610.9765294595</v>
      </c>
      <c r="E19" s="6" t="n">
        <v>34383.2812718846</v>
      </c>
      <c r="F19" s="6" t="n">
        <v>2288.76855401599</v>
      </c>
      <c r="G19" s="6" t="n">
        <v>46484.3927765432</v>
      </c>
      <c r="H19" s="6" t="n">
        <v>24151.972454521</v>
      </c>
      <c r="I19" s="6" t="n">
        <v>23314.8091349169</v>
      </c>
      <c r="J19" s="6" t="n">
        <v>3099.513</v>
      </c>
    </row>
    <row r="20" customFormat="false" ht="12.8" hidden="false" customHeight="false" outlineLevel="0" collapsed="false">
      <c r="A20" s="0" t="n">
        <v>1998</v>
      </c>
      <c r="B20" s="6" t="n">
        <v>27746.88</v>
      </c>
      <c r="C20" s="6" t="n">
        <v>186999.545886833</v>
      </c>
      <c r="D20" s="6" t="n">
        <v>7443.85594661286</v>
      </c>
      <c r="E20" s="6" t="n">
        <v>32909.7983855639</v>
      </c>
      <c r="F20" s="6" t="n">
        <v>2001.53407410351</v>
      </c>
      <c r="G20" s="6" t="n">
        <v>41310.4963687014</v>
      </c>
      <c r="H20" s="6" t="n">
        <v>22573.2607218532</v>
      </c>
      <c r="I20" s="6" t="n">
        <v>20888.2906056045</v>
      </c>
      <c r="J20" s="6" t="n">
        <v>2774.688</v>
      </c>
    </row>
    <row r="21" customFormat="false" ht="12.8" hidden="false" customHeight="false" outlineLevel="0" collapsed="false">
      <c r="A21" s="0" t="n">
        <v>1997</v>
      </c>
      <c r="B21" s="6" t="n">
        <v>24498.63</v>
      </c>
      <c r="C21" s="6" t="n">
        <v>154085.275849486</v>
      </c>
      <c r="D21" s="6" t="n">
        <v>5222.04447442558</v>
      </c>
      <c r="E21" s="6" t="n">
        <v>31499.4610669716</v>
      </c>
      <c r="F21" s="6" t="n">
        <v>1750.34677174676</v>
      </c>
      <c r="G21" s="6" t="n">
        <v>36712.4750544154</v>
      </c>
      <c r="H21" s="6" t="n">
        <v>21097.7426616508</v>
      </c>
      <c r="I21" s="6" t="n">
        <v>18714.3150904349</v>
      </c>
      <c r="J21" s="6" t="n">
        <v>2449.863</v>
      </c>
    </row>
    <row r="22" customFormat="false" ht="12.8" hidden="false" customHeight="false" outlineLevel="0" collapsed="false">
      <c r="A22" s="0" t="n">
        <v>1996</v>
      </c>
      <c r="B22" s="6" t="n">
        <v>21250.38</v>
      </c>
      <c r="C22" s="6" t="n">
        <v>126964.330961425</v>
      </c>
      <c r="D22" s="6" t="n">
        <v>3663.3901419448</v>
      </c>
      <c r="E22" s="6" t="n">
        <v>30149.5632360028</v>
      </c>
      <c r="F22" s="6" t="n">
        <v>1530.68282024454</v>
      </c>
      <c r="G22" s="6" t="n">
        <v>32626.2316625716</v>
      </c>
      <c r="H22" s="6" t="n">
        <v>19718.6729423775</v>
      </c>
      <c r="I22" s="6" t="n">
        <v>16766.5988527616</v>
      </c>
      <c r="J22" s="6" t="n">
        <v>2125.038</v>
      </c>
    </row>
    <row r="23" customFormat="false" ht="12.8" hidden="false" customHeight="false" outlineLevel="0" collapsed="false">
      <c r="A23" s="0" t="n">
        <v>1995</v>
      </c>
      <c r="B23" s="6" t="n">
        <v>18002.13</v>
      </c>
      <c r="C23" s="6" t="n">
        <v>104617.013193582</v>
      </c>
      <c r="D23" s="6" t="n">
        <v>2569.9565367211</v>
      </c>
      <c r="E23" s="6" t="n">
        <v>28857.514780621</v>
      </c>
      <c r="F23" s="6" t="n">
        <v>1338.5861213396</v>
      </c>
      <c r="G23" s="6" t="n">
        <v>28994.8032902174</v>
      </c>
      <c r="H23" s="6" t="n">
        <v>18429.747146135</v>
      </c>
      <c r="I23" s="6" t="n">
        <v>15021.5936693889</v>
      </c>
      <c r="J23" s="6" t="n">
        <v>1800.213</v>
      </c>
    </row>
    <row r="24" customFormat="false" ht="12.8" hidden="false" customHeight="false" outlineLevel="0" collapsed="false">
      <c r="A24" s="0" t="n">
        <v>1994</v>
      </c>
      <c r="B24" s="6" t="n">
        <v>14753.88</v>
      </c>
      <c r="C24" s="6" t="n">
        <v>86203.1041842084</v>
      </c>
      <c r="D24" s="6" t="n">
        <v>1802.88649167169</v>
      </c>
      <c r="E24" s="6" t="n">
        <v>27620.8365870897</v>
      </c>
      <c r="F24" s="6" t="n">
        <v>1170.59705678067</v>
      </c>
      <c r="G24" s="6" t="n">
        <v>25767.5672303535</v>
      </c>
      <c r="H24" s="6" t="n">
        <v>17225.0729480135</v>
      </c>
      <c r="I24" s="6" t="n">
        <v>13458.2021285169</v>
      </c>
      <c r="J24" s="6" t="n">
        <v>1475.388</v>
      </c>
    </row>
    <row r="25" customFormat="false" ht="12.8" hidden="false" customHeight="false" outlineLevel="0" collapsed="false">
      <c r="A25" s="0" t="n">
        <v>1993</v>
      </c>
      <c r="B25" s="6" t="n">
        <v>11505.63</v>
      </c>
      <c r="C25" s="6" t="n">
        <v>71030.2745619713</v>
      </c>
      <c r="D25" s="6" t="n">
        <v>1264.76835518756</v>
      </c>
      <c r="E25" s="6" t="n">
        <v>26437.1557831806</v>
      </c>
      <c r="F25" s="6" t="n">
        <v>1023.69018137752</v>
      </c>
      <c r="G25" s="6" t="n">
        <v>22899.535283097</v>
      </c>
      <c r="H25" s="6" t="n">
        <v>16099.1431793251</v>
      </c>
      <c r="I25" s="6" t="n">
        <v>12057.5225584161</v>
      </c>
      <c r="J25" s="6" t="n">
        <v>1150.563</v>
      </c>
    </row>
    <row r="26" customFormat="false" ht="12.8" hidden="false" customHeight="false" outlineLevel="0" collapsed="false">
      <c r="A26" s="0" t="n">
        <v>1992</v>
      </c>
      <c r="B26" s="6" t="n">
        <v>8257.38000000001</v>
      </c>
      <c r="C26" s="6" t="n">
        <v>58528.0536251649</v>
      </c>
      <c r="D26" s="6" t="n">
        <v>887.265504330564</v>
      </c>
      <c r="E26" s="6" t="n">
        <v>25304.2011852329</v>
      </c>
      <c r="F26" s="6" t="n">
        <v>895.219735414974</v>
      </c>
      <c r="G26" s="6" t="n">
        <v>20350.7266127974</v>
      </c>
      <c r="H26" s="6" t="n">
        <v>15046.8106515799</v>
      </c>
      <c r="I26" s="6" t="n">
        <v>10802.620502976</v>
      </c>
      <c r="J26" s="6" t="n">
        <v>825.738000000001</v>
      </c>
    </row>
    <row r="27" customFormat="false" ht="12.8" hidden="false" customHeight="false" outlineLevel="0" collapsed="false">
      <c r="A27" s="0" t="n">
        <f aca="false">A26-1</f>
        <v>1991</v>
      </c>
      <c r="B27" s="6" t="n">
        <v>4128.69000000001</v>
      </c>
      <c r="C27" s="6" t="n">
        <v>29264.0268125825</v>
      </c>
      <c r="D27" s="6" t="n">
        <v>443.632752165282</v>
      </c>
      <c r="E27" s="6" t="n">
        <v>12652.1005926165</v>
      </c>
      <c r="F27" s="6" t="n">
        <v>447.609867707487</v>
      </c>
      <c r="G27" s="6" t="n">
        <v>10175.3633063987</v>
      </c>
      <c r="H27" s="6" t="n">
        <v>7523.40532578995</v>
      </c>
      <c r="I27" s="6" t="n">
        <v>5401.310251488</v>
      </c>
      <c r="J27" s="6" t="n">
        <v>412.869000000001</v>
      </c>
    </row>
    <row r="28" customFormat="false" ht="12.8" hidden="false" customHeight="false" outlineLevel="0" collapsed="false">
      <c r="A28" s="0" t="n">
        <f aca="false">A27-1</f>
        <v>1990</v>
      </c>
      <c r="B28" s="6" t="n">
        <v>2064.345</v>
      </c>
      <c r="C28" s="6" t="n">
        <v>14632.0134062912</v>
      </c>
      <c r="D28" s="6" t="n">
        <v>221.816376082641</v>
      </c>
      <c r="E28" s="6" t="n">
        <v>6326.05029630823</v>
      </c>
      <c r="F28" s="6" t="n">
        <v>223.804933853744</v>
      </c>
      <c r="G28" s="6" t="n">
        <v>5087.68165319935</v>
      </c>
      <c r="H28" s="6" t="n">
        <v>3761.70266289497</v>
      </c>
      <c r="I28" s="6" t="n">
        <v>2700.655125744</v>
      </c>
      <c r="J28" s="6" t="n">
        <v>206.4345</v>
      </c>
    </row>
    <row r="29" customFormat="false" ht="12.8" hidden="false" customHeight="false" outlineLevel="0" collapsed="false">
      <c r="A29" s="0" t="n">
        <f aca="false">A28-1</f>
        <v>1989</v>
      </c>
      <c r="B29" s="6" t="n">
        <v>1032.1725</v>
      </c>
      <c r="C29" s="6" t="n">
        <v>7316.00670314561</v>
      </c>
      <c r="D29" s="6" t="n">
        <v>110.908188041321</v>
      </c>
      <c r="E29" s="6" t="n">
        <v>3163.02514815411</v>
      </c>
      <c r="F29" s="6" t="n">
        <v>111.902466926872</v>
      </c>
      <c r="G29" s="6" t="n">
        <v>2543.84082659967</v>
      </c>
      <c r="H29" s="6" t="n">
        <v>1880.85133144749</v>
      </c>
      <c r="I29" s="6" t="n">
        <v>1350.327562872</v>
      </c>
      <c r="J29" s="6" t="n">
        <v>103.21725</v>
      </c>
    </row>
    <row r="30" customFormat="false" ht="12.8" hidden="false" customHeight="false" outlineLevel="0" collapsed="false">
      <c r="A30" s="0" t="n">
        <f aca="false">A29-1</f>
        <v>1988</v>
      </c>
      <c r="B30" s="6" t="n">
        <v>516.086250000001</v>
      </c>
      <c r="C30" s="6" t="n">
        <v>3658.00335157281</v>
      </c>
      <c r="D30" s="6" t="n">
        <v>55.4540940206603</v>
      </c>
      <c r="E30" s="6" t="n">
        <v>1581.51257407706</v>
      </c>
      <c r="F30" s="6" t="n">
        <v>55.9512334634359</v>
      </c>
      <c r="G30" s="6" t="n">
        <v>1271.92041329984</v>
      </c>
      <c r="H30" s="6" t="n">
        <v>940.425665723744</v>
      </c>
      <c r="I30" s="6" t="n">
        <v>675.163781436</v>
      </c>
      <c r="J30" s="6" t="n">
        <v>51.6086250000001</v>
      </c>
    </row>
    <row r="31" customFormat="false" ht="12.8" hidden="false" customHeight="false" outlineLevel="0" collapsed="false">
      <c r="A31" s="0" t="n">
        <f aca="false">A30-1</f>
        <v>1987</v>
      </c>
      <c r="B31" s="6" t="n">
        <v>258.043125</v>
      </c>
      <c r="C31" s="6" t="n">
        <v>1829.0016757864</v>
      </c>
      <c r="D31" s="6" t="n">
        <v>27.7270470103301</v>
      </c>
      <c r="E31" s="6" t="n">
        <v>790.756287038528</v>
      </c>
      <c r="F31" s="6" t="n">
        <v>27.9756167317179</v>
      </c>
      <c r="G31" s="6" t="n">
        <v>635.960206649919</v>
      </c>
      <c r="H31" s="6" t="n">
        <v>470.212832861872</v>
      </c>
      <c r="I31" s="6" t="n">
        <v>337.581890718</v>
      </c>
      <c r="J31" s="6" t="n">
        <v>25.8043125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1" sqref="A5:C5 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54"/>
    <col collapsed="false" customWidth="true" hidden="false" outlineLevel="0" max="5" min="2" style="0" width="18.9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58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  <col collapsed="false" customWidth="true" hidden="false" outlineLevel="0" max="53" min="53" style="0" width="10.58"/>
  </cols>
  <sheetData>
    <row r="1" customFormat="false" ht="12.8" hidden="false" customHeight="false" outlineLevel="0" collapsed="false">
      <c r="A1" s="4" t="s">
        <v>112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</row>
    <row r="2" customFormat="false" ht="12.8" hidden="false" customHeight="false" outlineLevel="0" collapsed="false">
      <c r="A2" s="0" t="n">
        <v>1</v>
      </c>
      <c r="B2" s="7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  <c r="AR2" s="0" t="n">
        <v>0.1588642</v>
      </c>
      <c r="AS2" s="0" t="n">
        <v>0.1588642</v>
      </c>
      <c r="AT2" s="0" t="n">
        <v>0.1588642</v>
      </c>
      <c r="AU2" s="0" t="n">
        <v>0.1588642</v>
      </c>
      <c r="AV2" s="0" t="n">
        <v>0.1588642</v>
      </c>
      <c r="AW2" s="0" t="n">
        <v>0.1588642</v>
      </c>
      <c r="AX2" s="0" t="n">
        <v>0.1588642</v>
      </c>
      <c r="AY2" s="0" t="n">
        <v>0.1588642</v>
      </c>
      <c r="AZ2" s="0" t="n">
        <v>0.1588642</v>
      </c>
      <c r="BA2" s="0" t="n">
        <v>0.1588642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  <c r="AR3" s="0" t="n">
        <v>0.1132003</v>
      </c>
      <c r="AS3" s="0" t="n">
        <v>0.1132003</v>
      </c>
      <c r="AT3" s="0" t="n">
        <v>0.1132003</v>
      </c>
      <c r="AU3" s="0" t="n">
        <v>0.1132003</v>
      </c>
      <c r="AV3" s="0" t="n">
        <v>0.1132003</v>
      </c>
      <c r="AW3" s="0" t="n">
        <v>0.1132003</v>
      </c>
      <c r="AX3" s="0" t="n">
        <v>0.1132003</v>
      </c>
      <c r="AY3" s="0" t="n">
        <v>0.1132003</v>
      </c>
      <c r="AZ3" s="0" t="n">
        <v>0.1132003</v>
      </c>
      <c r="BA3" s="0" t="n">
        <v>0.1132003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  <c r="AR4" s="0" t="n">
        <v>0.1128166</v>
      </c>
      <c r="AS4" s="0" t="n">
        <v>0.1128166</v>
      </c>
      <c r="AT4" s="0" t="n">
        <v>0.1128166</v>
      </c>
      <c r="AU4" s="0" t="n">
        <v>0.1128166</v>
      </c>
      <c r="AV4" s="0" t="n">
        <v>0.1128166</v>
      </c>
      <c r="AW4" s="0" t="n">
        <v>0.1128166</v>
      </c>
      <c r="AX4" s="0" t="n">
        <v>0.1128166</v>
      </c>
      <c r="AY4" s="0" t="n">
        <v>0.1128166</v>
      </c>
      <c r="AZ4" s="0" t="n">
        <v>0.1128166</v>
      </c>
      <c r="BA4" s="0" t="n">
        <v>0.1128166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  <c r="AR5" s="0" t="n">
        <v>0.1646201</v>
      </c>
      <c r="AS5" s="0" t="n">
        <v>0.1646201</v>
      </c>
      <c r="AT5" s="0" t="n">
        <v>0.1646201</v>
      </c>
      <c r="AU5" s="0" t="n">
        <v>0.1646201</v>
      </c>
      <c r="AV5" s="0" t="n">
        <v>0.1646201</v>
      </c>
      <c r="AW5" s="0" t="n">
        <v>0.1646201</v>
      </c>
      <c r="AX5" s="0" t="n">
        <v>0.1646201</v>
      </c>
      <c r="AY5" s="0" t="n">
        <v>0.1646201</v>
      </c>
      <c r="AZ5" s="0" t="n">
        <v>0.1646201</v>
      </c>
      <c r="BA5" s="0" t="n">
        <v>0.1646201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  <c r="AR6" s="0" t="n">
        <v>0.3300077</v>
      </c>
      <c r="AS6" s="0" t="n">
        <v>0.3300077</v>
      </c>
      <c r="AT6" s="0" t="n">
        <v>0.3300077</v>
      </c>
      <c r="AU6" s="0" t="n">
        <v>0.3300077</v>
      </c>
      <c r="AV6" s="0" t="n">
        <v>0.3300077</v>
      </c>
      <c r="AW6" s="0" t="n">
        <v>0.3300077</v>
      </c>
      <c r="AX6" s="0" t="n">
        <v>0.3300077</v>
      </c>
      <c r="AY6" s="0" t="n">
        <v>0.3300077</v>
      </c>
      <c r="AZ6" s="0" t="n">
        <v>0.3300077</v>
      </c>
      <c r="BA6" s="0" t="n">
        <v>0.3300077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  <c r="AR7" s="0" t="n">
        <v>0.724482</v>
      </c>
      <c r="AS7" s="0" t="n">
        <v>0.724482</v>
      </c>
      <c r="AT7" s="0" t="n">
        <v>0.724482</v>
      </c>
      <c r="AU7" s="0" t="n">
        <v>0.724482</v>
      </c>
      <c r="AV7" s="0" t="n">
        <v>0.724482</v>
      </c>
      <c r="AW7" s="0" t="n">
        <v>0.724482</v>
      </c>
      <c r="AX7" s="0" t="n">
        <v>0.724482</v>
      </c>
      <c r="AY7" s="0" t="n">
        <v>0.724482</v>
      </c>
      <c r="AZ7" s="0" t="n">
        <v>0.724482</v>
      </c>
      <c r="BA7" s="0" t="n">
        <v>0.724482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  <c r="AR8" s="0" t="n">
        <v>1.0502686</v>
      </c>
      <c r="AS8" s="0" t="n">
        <v>1.0502686</v>
      </c>
      <c r="AT8" s="0" t="n">
        <v>1.0502686</v>
      </c>
      <c r="AU8" s="0" t="n">
        <v>1.0502686</v>
      </c>
      <c r="AV8" s="0" t="n">
        <v>1.0502686</v>
      </c>
      <c r="AW8" s="0" t="n">
        <v>1.0502686</v>
      </c>
      <c r="AX8" s="0" t="n">
        <v>1.0502686</v>
      </c>
      <c r="AY8" s="0" t="n">
        <v>1.0502686</v>
      </c>
      <c r="AZ8" s="0" t="n">
        <v>1.0502686</v>
      </c>
      <c r="BA8" s="0" t="n">
        <v>1.0502686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  <c r="AR9" s="0" t="n">
        <v>1.1650038</v>
      </c>
      <c r="AS9" s="0" t="n">
        <v>1.1650038</v>
      </c>
      <c r="AT9" s="0" t="n">
        <v>1.1650038</v>
      </c>
      <c r="AU9" s="0" t="n">
        <v>1.1650038</v>
      </c>
      <c r="AV9" s="0" t="n">
        <v>1.1650038</v>
      </c>
      <c r="AW9" s="0" t="n">
        <v>1.1650038</v>
      </c>
      <c r="AX9" s="0" t="n">
        <v>1.1650038</v>
      </c>
      <c r="AY9" s="0" t="n">
        <v>1.1650038</v>
      </c>
      <c r="AZ9" s="0" t="n">
        <v>1.1650038</v>
      </c>
      <c r="BA9" s="0" t="n">
        <v>1.1650038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  <c r="AR11" s="0" t="n">
        <v>1.1688411</v>
      </c>
      <c r="AS11" s="0" t="n">
        <v>1.1688411</v>
      </c>
      <c r="AT11" s="0" t="n">
        <v>1.1688411</v>
      </c>
      <c r="AU11" s="0" t="n">
        <v>1.1688411</v>
      </c>
      <c r="AV11" s="0" t="n">
        <v>1.1688411</v>
      </c>
      <c r="AW11" s="0" t="n">
        <v>1.1688411</v>
      </c>
      <c r="AX11" s="0" t="n">
        <v>1.1688411</v>
      </c>
      <c r="AY11" s="0" t="n">
        <v>1.1688411</v>
      </c>
      <c r="AZ11" s="0" t="n">
        <v>1.1688411</v>
      </c>
      <c r="BA11" s="0" t="n">
        <v>1.1688411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  <c r="AR12" s="0" t="n">
        <v>1.1995395</v>
      </c>
      <c r="AS12" s="0" t="n">
        <v>1.1995395</v>
      </c>
      <c r="AT12" s="0" t="n">
        <v>1.1995395</v>
      </c>
      <c r="AU12" s="0" t="n">
        <v>1.1995395</v>
      </c>
      <c r="AV12" s="0" t="n">
        <v>1.1995395</v>
      </c>
      <c r="AW12" s="0" t="n">
        <v>1.1995395</v>
      </c>
      <c r="AX12" s="0" t="n">
        <v>1.1995395</v>
      </c>
      <c r="AY12" s="0" t="n">
        <v>1.1995395</v>
      </c>
      <c r="AZ12" s="0" t="n">
        <v>1.1995395</v>
      </c>
      <c r="BA12" s="0" t="n">
        <v>1.1995395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  <c r="AR13" s="0" t="n">
        <v>1.2440522</v>
      </c>
      <c r="AS13" s="0" t="n">
        <v>1.2440522</v>
      </c>
      <c r="AT13" s="0" t="n">
        <v>1.2440522</v>
      </c>
      <c r="AU13" s="0" t="n">
        <v>1.2440522</v>
      </c>
      <c r="AV13" s="0" t="n">
        <v>1.2440522</v>
      </c>
      <c r="AW13" s="0" t="n">
        <v>1.2440522</v>
      </c>
      <c r="AX13" s="0" t="n">
        <v>1.2440522</v>
      </c>
      <c r="AY13" s="0" t="n">
        <v>1.2440522</v>
      </c>
      <c r="AZ13" s="0" t="n">
        <v>1.2440522</v>
      </c>
      <c r="BA13" s="0" t="n">
        <v>1.2440522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  <c r="AR14" s="0" t="n">
        <v>1.1980046</v>
      </c>
      <c r="AS14" s="0" t="n">
        <v>1.1980046</v>
      </c>
      <c r="AT14" s="0" t="n">
        <v>1.1980046</v>
      </c>
      <c r="AU14" s="0" t="n">
        <v>1.1980046</v>
      </c>
      <c r="AV14" s="0" t="n">
        <v>1.1980046</v>
      </c>
      <c r="AW14" s="0" t="n">
        <v>1.1980046</v>
      </c>
      <c r="AX14" s="0" t="n">
        <v>1.1980046</v>
      </c>
      <c r="AY14" s="0" t="n">
        <v>1.1980046</v>
      </c>
      <c r="AZ14" s="0" t="n">
        <v>1.1980046</v>
      </c>
      <c r="BA14" s="0" t="n">
        <v>1.1980046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  <c r="AR15" s="0" t="n">
        <v>1.161934</v>
      </c>
      <c r="AS15" s="0" t="n">
        <v>1.161934</v>
      </c>
      <c r="AT15" s="0" t="n">
        <v>1.161934</v>
      </c>
      <c r="AU15" s="0" t="n">
        <v>1.161934</v>
      </c>
      <c r="AV15" s="0" t="n">
        <v>1.161934</v>
      </c>
      <c r="AW15" s="0" t="n">
        <v>1.161934</v>
      </c>
      <c r="AX15" s="0" t="n">
        <v>1.161934</v>
      </c>
      <c r="AY15" s="0" t="n">
        <v>1.161934</v>
      </c>
      <c r="AZ15" s="0" t="n">
        <v>1.161934</v>
      </c>
      <c r="BA15" s="0" t="n">
        <v>1.161934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  <c r="AR16" s="0" t="n">
        <v>1.328089</v>
      </c>
      <c r="AS16" s="0" t="n">
        <v>1.328089</v>
      </c>
      <c r="AT16" s="0" t="n">
        <v>1.328089</v>
      </c>
      <c r="AU16" s="0" t="n">
        <v>1.328089</v>
      </c>
      <c r="AV16" s="0" t="n">
        <v>1.328089</v>
      </c>
      <c r="AW16" s="0" t="n">
        <v>1.328089</v>
      </c>
      <c r="AX16" s="0" t="n">
        <v>1.328089</v>
      </c>
      <c r="AY16" s="0" t="n">
        <v>1.328089</v>
      </c>
      <c r="AZ16" s="0" t="n">
        <v>1.328089</v>
      </c>
      <c r="BA16" s="0" t="n">
        <v>1.328089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  <c r="AR17" s="0" t="n">
        <v>1.3184958</v>
      </c>
      <c r="AS17" s="0" t="n">
        <v>1.3184958</v>
      </c>
      <c r="AT17" s="0" t="n">
        <v>1.3184958</v>
      </c>
      <c r="AU17" s="0" t="n">
        <v>1.3184958</v>
      </c>
      <c r="AV17" s="0" t="n">
        <v>1.3184958</v>
      </c>
      <c r="AW17" s="0" t="n">
        <v>1.3184958</v>
      </c>
      <c r="AX17" s="0" t="n">
        <v>1.3184958</v>
      </c>
      <c r="AY17" s="0" t="n">
        <v>1.3184958</v>
      </c>
      <c r="AZ17" s="0" t="n">
        <v>1.3184958</v>
      </c>
      <c r="BA17" s="0" t="n">
        <v>1.3184958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  <c r="AR18" s="0" t="n">
        <v>1.3042978</v>
      </c>
      <c r="AS18" s="0" t="n">
        <v>1.3042978</v>
      </c>
      <c r="AT18" s="0" t="n">
        <v>1.3042978</v>
      </c>
      <c r="AU18" s="0" t="n">
        <v>1.3042978</v>
      </c>
      <c r="AV18" s="0" t="n">
        <v>1.3042978</v>
      </c>
      <c r="AW18" s="0" t="n">
        <v>1.3042978</v>
      </c>
      <c r="AX18" s="0" t="n">
        <v>1.3042978</v>
      </c>
      <c r="AY18" s="0" t="n">
        <v>1.3042978</v>
      </c>
      <c r="AZ18" s="0" t="n">
        <v>1.3042978</v>
      </c>
      <c r="BA18" s="0" t="n">
        <v>1.3042978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  <c r="AR19" s="0" t="n">
        <v>1.2321566</v>
      </c>
      <c r="AS19" s="0" t="n">
        <v>1.2321566</v>
      </c>
      <c r="AT19" s="0" t="n">
        <v>1.2321566</v>
      </c>
      <c r="AU19" s="0" t="n">
        <v>1.2321566</v>
      </c>
      <c r="AV19" s="0" t="n">
        <v>1.2321566</v>
      </c>
      <c r="AW19" s="0" t="n">
        <v>1.2321566</v>
      </c>
      <c r="AX19" s="0" t="n">
        <v>1.2321566</v>
      </c>
      <c r="AY19" s="0" t="n">
        <v>1.2321566</v>
      </c>
      <c r="AZ19" s="0" t="n">
        <v>1.2321566</v>
      </c>
      <c r="BA19" s="0" t="n">
        <v>1.2321566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  <c r="AR20" s="0" t="n">
        <v>1.0510361</v>
      </c>
      <c r="AS20" s="0" t="n">
        <v>1.0510361</v>
      </c>
      <c r="AT20" s="0" t="n">
        <v>1.0510361</v>
      </c>
      <c r="AU20" s="0" t="n">
        <v>1.0510361</v>
      </c>
      <c r="AV20" s="0" t="n">
        <v>1.0510361</v>
      </c>
      <c r="AW20" s="0" t="n">
        <v>1.0510361</v>
      </c>
      <c r="AX20" s="0" t="n">
        <v>1.0510361</v>
      </c>
      <c r="AY20" s="0" t="n">
        <v>1.0510361</v>
      </c>
      <c r="AZ20" s="0" t="n">
        <v>1.0510361</v>
      </c>
      <c r="BA20" s="0" t="n">
        <v>1.0510361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  <c r="AR21" s="0" t="n">
        <v>0.7271681</v>
      </c>
      <c r="AS21" s="0" t="n">
        <v>0.7271681</v>
      </c>
      <c r="AT21" s="0" t="n">
        <v>0.7271681</v>
      </c>
      <c r="AU21" s="0" t="n">
        <v>0.7271681</v>
      </c>
      <c r="AV21" s="0" t="n">
        <v>0.7271681</v>
      </c>
      <c r="AW21" s="0" t="n">
        <v>0.7271681</v>
      </c>
      <c r="AX21" s="0" t="n">
        <v>0.7271681</v>
      </c>
      <c r="AY21" s="0" t="n">
        <v>0.7271681</v>
      </c>
      <c r="AZ21" s="0" t="n">
        <v>0.7271681</v>
      </c>
      <c r="BA21" s="0" t="n">
        <v>0.7271681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  <c r="AR22" s="0" t="n">
        <v>0.5072909</v>
      </c>
      <c r="AS22" s="0" t="n">
        <v>0.5072909</v>
      </c>
      <c r="AT22" s="0" t="n">
        <v>0.5072909</v>
      </c>
      <c r="AU22" s="0" t="n">
        <v>0.5072909</v>
      </c>
      <c r="AV22" s="0" t="n">
        <v>0.5072909</v>
      </c>
      <c r="AW22" s="0" t="n">
        <v>0.5072909</v>
      </c>
      <c r="AX22" s="0" t="n">
        <v>0.5072909</v>
      </c>
      <c r="AY22" s="0" t="n">
        <v>0.5072909</v>
      </c>
      <c r="AZ22" s="0" t="n">
        <v>0.5072909</v>
      </c>
      <c r="BA22" s="0" t="n">
        <v>0.5072909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  <c r="AR23" s="0" t="n">
        <v>0.4140445</v>
      </c>
      <c r="AS23" s="0" t="n">
        <v>0.4140445</v>
      </c>
      <c r="AT23" s="0" t="n">
        <v>0.4140445</v>
      </c>
      <c r="AU23" s="0" t="n">
        <v>0.4140445</v>
      </c>
      <c r="AV23" s="0" t="n">
        <v>0.4140445</v>
      </c>
      <c r="AW23" s="0" t="n">
        <v>0.4140445</v>
      </c>
      <c r="AX23" s="0" t="n">
        <v>0.4140445</v>
      </c>
      <c r="AY23" s="0" t="n">
        <v>0.4140445</v>
      </c>
      <c r="AZ23" s="0" t="n">
        <v>0.4140445</v>
      </c>
      <c r="BA23" s="0" t="n">
        <v>0.4140445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  <c r="AR24" s="0" t="n">
        <v>0.4221028</v>
      </c>
      <c r="AS24" s="0" t="n">
        <v>0.4221028</v>
      </c>
      <c r="AT24" s="0" t="n">
        <v>0.4221028</v>
      </c>
      <c r="AU24" s="0" t="n">
        <v>0.4221028</v>
      </c>
      <c r="AV24" s="0" t="n">
        <v>0.4221028</v>
      </c>
      <c r="AW24" s="0" t="n">
        <v>0.4221028</v>
      </c>
      <c r="AX24" s="0" t="n">
        <v>0.4221028</v>
      </c>
      <c r="AY24" s="0" t="n">
        <v>0.4221028</v>
      </c>
      <c r="AZ24" s="0" t="n">
        <v>0.4221028</v>
      </c>
      <c r="BA24" s="0" t="n">
        <v>0.4221028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  <c r="AR25" s="0" t="n">
        <v>0.4359171</v>
      </c>
      <c r="AS25" s="0" t="n">
        <v>0.4359171</v>
      </c>
      <c r="AT25" s="0" t="n">
        <v>0.4359171</v>
      </c>
      <c r="AU25" s="0" t="n">
        <v>0.4359171</v>
      </c>
      <c r="AV25" s="0" t="n">
        <v>0.4359171</v>
      </c>
      <c r="AW25" s="0" t="n">
        <v>0.4359171</v>
      </c>
      <c r="AX25" s="0" t="n">
        <v>0.4359171</v>
      </c>
      <c r="AY25" s="0" t="n">
        <v>0.4359171</v>
      </c>
      <c r="AZ25" s="0" t="n">
        <v>0.4359171</v>
      </c>
      <c r="BA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1" sqref="A5:C5 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1.95"/>
    <col collapsed="false" customWidth="true" hidden="false" outlineLevel="0" max="3" min="3" style="0" width="15.42"/>
    <col collapsed="false" customWidth="true" hidden="false" outlineLevel="0" max="4" min="4" style="0" width="14.73"/>
    <col collapsed="false" customWidth="true" hidden="false" outlineLevel="0" max="5" min="5" style="0" width="12.98"/>
    <col collapsed="false" customWidth="true" hidden="false" outlineLevel="0" max="6" min="6" style="0" width="10.58"/>
    <col collapsed="false" customWidth="true" hidden="false" outlineLevel="0" max="7" min="7" style="0" width="14.04"/>
    <col collapsed="false" customWidth="true" hidden="false" outlineLevel="0" max="8" min="8" style="0" width="13.36"/>
    <col collapsed="false" customWidth="true" hidden="false" outlineLevel="0" max="9" min="9" style="0" width="10.39"/>
    <col collapsed="false" customWidth="true" hidden="false" outlineLevel="0" max="10" min="10" style="0" width="11.78"/>
    <col collapsed="false" customWidth="true" hidden="false" outlineLevel="0" max="11" min="11" style="0" width="15.27"/>
    <col collapsed="false" customWidth="true" hidden="false" outlineLevel="0" max="12" min="12" style="0" width="14.56"/>
    <col collapsed="false" customWidth="true" hidden="false" outlineLevel="0" max="13" min="13" style="0" width="12.83"/>
    <col collapsed="false" customWidth="true" hidden="false" outlineLevel="0" max="14" min="14" style="0" width="14.39"/>
    <col collapsed="false" customWidth="true" hidden="false" outlineLevel="0" max="15" min="15" style="0" width="17.86"/>
    <col collapsed="false" customWidth="true" hidden="false" outlineLevel="0" max="16" min="16" style="0" width="17.16"/>
    <col collapsed="false" customWidth="true" hidden="false" outlineLevel="0" max="18" min="17" style="0" width="15.42"/>
    <col collapsed="false" customWidth="true" hidden="false" outlineLevel="0" max="19" min="19" style="0" width="18.9"/>
    <col collapsed="false" customWidth="true" hidden="false" outlineLevel="0" max="20" min="20" style="0" width="18.2"/>
    <col collapsed="false" customWidth="true" hidden="false" outlineLevel="0" max="21" min="21" style="0" width="16.47"/>
    <col collapsed="false" customWidth="true" hidden="false" outlineLevel="0" max="22" min="22" style="0" width="14.56"/>
    <col collapsed="false" customWidth="true" hidden="false" outlineLevel="0" max="23" min="23" style="0" width="18.05"/>
    <col collapsed="false" customWidth="true" hidden="false" outlineLevel="0" max="24" min="24" style="0" width="17.34"/>
    <col collapsed="false" customWidth="true" hidden="false" outlineLevel="0" max="25" min="25" style="0" width="15.61"/>
    <col collapsed="false" customWidth="true" hidden="false" outlineLevel="0" max="26" min="26" style="0" width="16.12"/>
    <col collapsed="false" customWidth="true" hidden="false" outlineLevel="0" max="27" min="27" style="0" width="19.77"/>
    <col collapsed="false" customWidth="true" hidden="false" outlineLevel="0" max="28" min="28" style="0" width="19.08"/>
    <col collapsed="false" customWidth="true" hidden="false" outlineLevel="0" max="29" min="29" style="0" width="17.34"/>
    <col collapsed="false" customWidth="true" hidden="false" outlineLevel="0" max="30" min="30" style="0" width="16.3"/>
    <col collapsed="false" customWidth="true" hidden="false" outlineLevel="0" max="31" min="31" style="0" width="19.94"/>
    <col collapsed="false" customWidth="true" hidden="false" outlineLevel="0" max="32" min="32" style="0" width="19.25"/>
    <col collapsed="false" customWidth="true" hidden="false" outlineLevel="0" max="33" min="33" style="0" width="17.52"/>
    <col collapsed="false" customWidth="true" hidden="false" outlineLevel="0" max="34" min="34" style="0" width="17.34"/>
    <col collapsed="false" customWidth="true" hidden="false" outlineLevel="0" max="35" min="35" style="0" width="17.16"/>
    <col collapsed="false" customWidth="true" hidden="false" outlineLevel="0" max="36" min="36" style="0" width="20.11"/>
    <col collapsed="false" customWidth="true" hidden="false" outlineLevel="0" max="37" min="37" style="0" width="19.25"/>
    <col collapsed="false" customWidth="true" hidden="false" outlineLevel="0" max="38" min="38" style="0" width="19.08"/>
    <col collapsed="false" customWidth="true" hidden="false" outlineLevel="0" max="39" min="39" style="0" width="22.03"/>
    <col collapsed="false" customWidth="true" hidden="false" outlineLevel="0" max="40" min="40" style="0" width="20.98"/>
    <col collapsed="false" customWidth="true" hidden="false" outlineLevel="0" max="41" min="41" style="0" width="20.83"/>
    <col collapsed="false" customWidth="true" hidden="false" outlineLevel="0" max="42" min="42" style="0" width="23.77"/>
    <col collapsed="false" customWidth="true" hidden="false" outlineLevel="0" max="43" min="43" style="0" width="19.59"/>
    <col collapsed="false" customWidth="true" hidden="false" outlineLevel="0" max="44" min="44" style="0" width="19.42"/>
    <col collapsed="false" customWidth="true" hidden="false" outlineLevel="0" max="45" min="45" style="0" width="22.37"/>
    <col collapsed="false" customWidth="true" hidden="false" outlineLevel="0" max="46" min="46" style="0" width="24.11"/>
    <col collapsed="false" customWidth="true" hidden="false" outlineLevel="0" max="47" min="47" style="0" width="23.94"/>
    <col collapsed="false" customWidth="true" hidden="false" outlineLevel="0" max="48" min="48" style="0" width="26.89"/>
    <col collapsed="false" customWidth="true" hidden="false" outlineLevel="0" max="49" min="49" style="0" width="18.56"/>
    <col collapsed="false" customWidth="true" hidden="false" outlineLevel="0" max="50" min="50" style="0" width="22.03"/>
    <col collapsed="false" customWidth="true" hidden="false" outlineLevel="0" max="51" min="51" style="0" width="14.21"/>
    <col collapsed="false" customWidth="true" hidden="false" outlineLevel="0" max="52" min="52" style="0" width="17.67"/>
  </cols>
  <sheetData>
    <row r="1" customFormat="false" ht="12.8" hidden="false" customHeight="false" outlineLevel="0" collapsed="false">
      <c r="A1" s="4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</row>
    <row r="2" customFormat="false" ht="12.8" hidden="false" customHeight="false" outlineLevel="0" collapsed="false">
      <c r="A2" s="0" t="n">
        <v>2016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18000</v>
      </c>
      <c r="O2" s="0" t="n">
        <v>18000</v>
      </c>
      <c r="P2" s="0" t="n">
        <v>18000</v>
      </c>
      <c r="Q2" s="0" t="n">
        <v>18000</v>
      </c>
      <c r="R2" s="0" t="n">
        <v>31300</v>
      </c>
      <c r="S2" s="0" t="n">
        <v>31300</v>
      </c>
      <c r="T2" s="0" t="n">
        <v>31300</v>
      </c>
      <c r="U2" s="0" t="n">
        <v>31300</v>
      </c>
      <c r="V2" s="0" t="n">
        <v>58000</v>
      </c>
      <c r="W2" s="0" t="n">
        <v>58000</v>
      </c>
      <c r="X2" s="0" t="n">
        <v>58000</v>
      </c>
      <c r="Y2" s="0" t="n">
        <v>58000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72000</v>
      </c>
      <c r="AE2" s="0" t="n">
        <v>72000</v>
      </c>
      <c r="AF2" s="0" t="n">
        <v>72000</v>
      </c>
      <c r="AG2" s="0" t="n">
        <v>72000</v>
      </c>
      <c r="AH2" s="0" t="n">
        <v>23000</v>
      </c>
      <c r="AI2" s="0" t="n">
        <v>23000</v>
      </c>
      <c r="AJ2" s="0" t="n">
        <v>23000</v>
      </c>
      <c r="AK2" s="0" t="n">
        <v>30000</v>
      </c>
      <c r="AL2" s="0" t="n">
        <v>30000</v>
      </c>
      <c r="AM2" s="0" t="n">
        <v>30000</v>
      </c>
      <c r="AN2" s="0" t="n">
        <v>35000</v>
      </c>
      <c r="AO2" s="0" t="n">
        <v>35000</v>
      </c>
      <c r="AP2" s="0" t="n">
        <v>35000</v>
      </c>
      <c r="AQ2" s="0" t="n">
        <v>75000</v>
      </c>
      <c r="AR2" s="0" t="n">
        <v>75000</v>
      </c>
      <c r="AS2" s="0" t="n">
        <v>75000</v>
      </c>
      <c r="AT2" s="0" t="n">
        <v>30000</v>
      </c>
      <c r="AU2" s="0" t="n">
        <v>30000</v>
      </c>
      <c r="AV2" s="0" t="n">
        <v>30000</v>
      </c>
      <c r="AW2" s="0" t="n">
        <v>6600</v>
      </c>
      <c r="AX2" s="0" t="n">
        <v>6600</v>
      </c>
      <c r="AY2" s="0" t="n">
        <v>6600</v>
      </c>
      <c r="AZ2" s="0" t="n">
        <v>6600</v>
      </c>
    </row>
    <row r="3" customFormat="false" ht="12.8" hidden="false" customHeight="false" outlineLevel="0" collapsed="false">
      <c r="A3" s="0" t="n">
        <f aca="false">A2-1</f>
        <v>2015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18000</v>
      </c>
      <c r="O3" s="0" t="n">
        <v>18000</v>
      </c>
      <c r="P3" s="0" t="n">
        <v>18000</v>
      </c>
      <c r="Q3" s="0" t="n">
        <v>18000</v>
      </c>
      <c r="R3" s="0" t="n">
        <v>31300</v>
      </c>
      <c r="S3" s="0" t="n">
        <v>31300</v>
      </c>
      <c r="T3" s="0" t="n">
        <v>31300</v>
      </c>
      <c r="U3" s="0" t="n">
        <v>31300</v>
      </c>
      <c r="V3" s="0" t="n">
        <v>58000</v>
      </c>
      <c r="W3" s="0" t="n">
        <v>58000</v>
      </c>
      <c r="X3" s="0" t="n">
        <v>58000</v>
      </c>
      <c r="Y3" s="0" t="n">
        <v>58000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72000</v>
      </c>
      <c r="AE3" s="0" t="n">
        <v>72000</v>
      </c>
      <c r="AF3" s="0" t="n">
        <v>72000</v>
      </c>
      <c r="AG3" s="0" t="n">
        <v>72000</v>
      </c>
      <c r="AH3" s="0" t="n">
        <v>23000</v>
      </c>
      <c r="AI3" s="0" t="n">
        <v>23000</v>
      </c>
      <c r="AJ3" s="0" t="n">
        <v>23000</v>
      </c>
      <c r="AK3" s="0" t="n">
        <v>30000</v>
      </c>
      <c r="AL3" s="0" t="n">
        <v>30000</v>
      </c>
      <c r="AM3" s="0" t="n">
        <v>30000</v>
      </c>
      <c r="AN3" s="0" t="n">
        <v>35000</v>
      </c>
      <c r="AO3" s="0" t="n">
        <v>35000</v>
      </c>
      <c r="AP3" s="0" t="n">
        <v>35000</v>
      </c>
      <c r="AQ3" s="0" t="n">
        <v>75000</v>
      </c>
      <c r="AR3" s="0" t="n">
        <v>75000</v>
      </c>
      <c r="AS3" s="0" t="n">
        <v>75000</v>
      </c>
      <c r="AT3" s="0" t="n">
        <v>30000</v>
      </c>
      <c r="AU3" s="0" t="n">
        <v>30000</v>
      </c>
      <c r="AV3" s="0" t="n">
        <v>30000</v>
      </c>
      <c r="AW3" s="0" t="n">
        <v>6600</v>
      </c>
      <c r="AX3" s="0" t="n">
        <v>6600</v>
      </c>
      <c r="AY3" s="0" t="n">
        <v>6600</v>
      </c>
      <c r="AZ3" s="0" t="n">
        <v>6600</v>
      </c>
    </row>
    <row r="4" customFormat="false" ht="12.8" hidden="false" customHeight="false" outlineLevel="0" collapsed="false">
      <c r="A4" s="0" t="n">
        <f aca="false">A3-1</f>
        <v>2014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18000</v>
      </c>
      <c r="O4" s="0" t="n">
        <v>18000</v>
      </c>
      <c r="P4" s="0" t="n">
        <v>18000</v>
      </c>
      <c r="Q4" s="0" t="n">
        <v>18000</v>
      </c>
      <c r="R4" s="0" t="n">
        <v>31300</v>
      </c>
      <c r="S4" s="0" t="n">
        <v>31300</v>
      </c>
      <c r="T4" s="0" t="n">
        <v>31300</v>
      </c>
      <c r="U4" s="0" t="n">
        <v>31300</v>
      </c>
      <c r="V4" s="0" t="n">
        <v>58000</v>
      </c>
      <c r="W4" s="0" t="n">
        <v>58000</v>
      </c>
      <c r="X4" s="0" t="n">
        <v>58000</v>
      </c>
      <c r="Y4" s="0" t="n">
        <v>58000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72000</v>
      </c>
      <c r="AE4" s="0" t="n">
        <v>72000</v>
      </c>
      <c r="AF4" s="0" t="n">
        <v>72000</v>
      </c>
      <c r="AG4" s="0" t="n">
        <v>72000</v>
      </c>
      <c r="AH4" s="0" t="n">
        <v>23000</v>
      </c>
      <c r="AI4" s="0" t="n">
        <v>23000</v>
      </c>
      <c r="AJ4" s="0" t="n">
        <v>23000</v>
      </c>
      <c r="AK4" s="0" t="n">
        <v>30000</v>
      </c>
      <c r="AL4" s="0" t="n">
        <v>30000</v>
      </c>
      <c r="AM4" s="0" t="n">
        <v>30000</v>
      </c>
      <c r="AN4" s="0" t="n">
        <v>35000</v>
      </c>
      <c r="AO4" s="0" t="n">
        <v>35000</v>
      </c>
      <c r="AP4" s="0" t="n">
        <v>35000</v>
      </c>
      <c r="AQ4" s="0" t="n">
        <v>75000</v>
      </c>
      <c r="AR4" s="0" t="n">
        <v>75000</v>
      </c>
      <c r="AS4" s="0" t="n">
        <v>75000</v>
      </c>
      <c r="AT4" s="0" t="n">
        <v>30000</v>
      </c>
      <c r="AU4" s="0" t="n">
        <v>30000</v>
      </c>
      <c r="AV4" s="0" t="n">
        <v>30000</v>
      </c>
      <c r="AW4" s="0" t="n">
        <v>6600</v>
      </c>
      <c r="AX4" s="0" t="n">
        <v>6600</v>
      </c>
      <c r="AY4" s="0" t="n">
        <v>6600</v>
      </c>
      <c r="AZ4" s="0" t="n">
        <v>6600</v>
      </c>
    </row>
    <row r="5" customFormat="false" ht="12.8" hidden="false" customHeight="false" outlineLevel="0" collapsed="false">
      <c r="A5" s="0" t="n">
        <f aca="false">A4-1</f>
        <v>2013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18000</v>
      </c>
      <c r="O5" s="0" t="n">
        <v>18000</v>
      </c>
      <c r="P5" s="0" t="n">
        <v>18000</v>
      </c>
      <c r="Q5" s="0" t="n">
        <v>18000</v>
      </c>
      <c r="R5" s="0" t="n">
        <v>31300</v>
      </c>
      <c r="S5" s="0" t="n">
        <v>31300</v>
      </c>
      <c r="T5" s="0" t="n">
        <v>31300</v>
      </c>
      <c r="U5" s="0" t="n">
        <v>31300</v>
      </c>
      <c r="V5" s="0" t="n">
        <v>58000</v>
      </c>
      <c r="W5" s="0" t="n">
        <v>58000</v>
      </c>
      <c r="X5" s="0" t="n">
        <v>58000</v>
      </c>
      <c r="Y5" s="0" t="n">
        <v>58000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72000</v>
      </c>
      <c r="AE5" s="0" t="n">
        <v>72000</v>
      </c>
      <c r="AF5" s="0" t="n">
        <v>72000</v>
      </c>
      <c r="AG5" s="0" t="n">
        <v>72000</v>
      </c>
      <c r="AH5" s="0" t="n">
        <v>23000</v>
      </c>
      <c r="AI5" s="0" t="n">
        <v>23000</v>
      </c>
      <c r="AJ5" s="0" t="n">
        <v>23000</v>
      </c>
      <c r="AK5" s="0" t="n">
        <v>30000</v>
      </c>
      <c r="AL5" s="0" t="n">
        <v>30000</v>
      </c>
      <c r="AM5" s="0" t="n">
        <v>30000</v>
      </c>
      <c r="AN5" s="0" t="n">
        <v>35000</v>
      </c>
      <c r="AO5" s="0" t="n">
        <v>35000</v>
      </c>
      <c r="AP5" s="0" t="n">
        <v>35000</v>
      </c>
      <c r="AQ5" s="0" t="n">
        <v>75000</v>
      </c>
      <c r="AR5" s="0" t="n">
        <v>75000</v>
      </c>
      <c r="AS5" s="0" t="n">
        <v>75000</v>
      </c>
      <c r="AT5" s="0" t="n">
        <v>30000</v>
      </c>
      <c r="AU5" s="0" t="n">
        <v>30000</v>
      </c>
      <c r="AV5" s="0" t="n">
        <v>30000</v>
      </c>
      <c r="AW5" s="0" t="n">
        <v>6600</v>
      </c>
      <c r="AX5" s="0" t="n">
        <v>6600</v>
      </c>
      <c r="AY5" s="0" t="n">
        <v>6600</v>
      </c>
      <c r="AZ5" s="0" t="n">
        <v>6600</v>
      </c>
    </row>
    <row r="6" customFormat="false" ht="12.8" hidden="false" customHeight="false" outlineLevel="0" collapsed="false">
      <c r="A6" s="0" t="n">
        <f aca="false">A5-1</f>
        <v>2012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18000</v>
      </c>
      <c r="O6" s="0" t="n">
        <v>18000</v>
      </c>
      <c r="P6" s="0" t="n">
        <v>18000</v>
      </c>
      <c r="Q6" s="0" t="n">
        <v>18000</v>
      </c>
      <c r="R6" s="0" t="n">
        <v>31300</v>
      </c>
      <c r="S6" s="0" t="n">
        <v>31300</v>
      </c>
      <c r="T6" s="0" t="n">
        <v>31300</v>
      </c>
      <c r="U6" s="0" t="n">
        <v>31300</v>
      </c>
      <c r="V6" s="0" t="n">
        <v>58000</v>
      </c>
      <c r="W6" s="0" t="n">
        <v>58000</v>
      </c>
      <c r="X6" s="0" t="n">
        <v>58000</v>
      </c>
      <c r="Y6" s="0" t="n">
        <v>58000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72000</v>
      </c>
      <c r="AE6" s="0" t="n">
        <v>72000</v>
      </c>
      <c r="AF6" s="0" t="n">
        <v>72000</v>
      </c>
      <c r="AG6" s="0" t="n">
        <v>72000</v>
      </c>
      <c r="AH6" s="0" t="n">
        <v>23000</v>
      </c>
      <c r="AI6" s="0" t="n">
        <v>23000</v>
      </c>
      <c r="AJ6" s="0" t="n">
        <v>23000</v>
      </c>
      <c r="AK6" s="0" t="n">
        <v>30000</v>
      </c>
      <c r="AL6" s="0" t="n">
        <v>30000</v>
      </c>
      <c r="AM6" s="0" t="n">
        <v>30000</v>
      </c>
      <c r="AN6" s="0" t="n">
        <v>35000</v>
      </c>
      <c r="AO6" s="0" t="n">
        <v>35000</v>
      </c>
      <c r="AP6" s="0" t="n">
        <v>35000</v>
      </c>
      <c r="AQ6" s="0" t="n">
        <v>75000</v>
      </c>
      <c r="AR6" s="0" t="n">
        <v>75000</v>
      </c>
      <c r="AS6" s="0" t="n">
        <v>75000</v>
      </c>
      <c r="AT6" s="0" t="n">
        <v>30000</v>
      </c>
      <c r="AU6" s="0" t="n">
        <v>30000</v>
      </c>
      <c r="AV6" s="0" t="n">
        <v>30000</v>
      </c>
      <c r="AW6" s="0" t="n">
        <v>6600</v>
      </c>
      <c r="AX6" s="0" t="n">
        <v>6600</v>
      </c>
      <c r="AY6" s="0" t="n">
        <v>6600</v>
      </c>
      <c r="AZ6" s="0" t="n">
        <v>6600</v>
      </c>
    </row>
    <row r="7" customFormat="false" ht="12.8" hidden="false" customHeight="false" outlineLevel="0" collapsed="false">
      <c r="A7" s="0" t="n">
        <f aca="false">A6-1</f>
        <v>2011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18000</v>
      </c>
      <c r="O7" s="0" t="n">
        <v>18000</v>
      </c>
      <c r="P7" s="0" t="n">
        <v>18000</v>
      </c>
      <c r="Q7" s="0" t="n">
        <v>18000</v>
      </c>
      <c r="R7" s="0" t="n">
        <v>31300</v>
      </c>
      <c r="S7" s="0" t="n">
        <v>31300</v>
      </c>
      <c r="T7" s="0" t="n">
        <v>31300</v>
      </c>
      <c r="U7" s="0" t="n">
        <v>31300</v>
      </c>
      <c r="V7" s="0" t="n">
        <v>58000</v>
      </c>
      <c r="W7" s="0" t="n">
        <v>58000</v>
      </c>
      <c r="X7" s="0" t="n">
        <v>58000</v>
      </c>
      <c r="Y7" s="0" t="n">
        <v>58000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72000</v>
      </c>
      <c r="AE7" s="0" t="n">
        <v>72000</v>
      </c>
      <c r="AF7" s="0" t="n">
        <v>72000</v>
      </c>
      <c r="AG7" s="0" t="n">
        <v>72000</v>
      </c>
      <c r="AH7" s="0" t="n">
        <v>23000</v>
      </c>
      <c r="AI7" s="0" t="n">
        <v>23000</v>
      </c>
      <c r="AJ7" s="0" t="n">
        <v>23000</v>
      </c>
      <c r="AK7" s="0" t="n">
        <v>30000</v>
      </c>
      <c r="AL7" s="0" t="n">
        <v>30000</v>
      </c>
      <c r="AM7" s="0" t="n">
        <v>30000</v>
      </c>
      <c r="AN7" s="0" t="n">
        <v>35000</v>
      </c>
      <c r="AO7" s="0" t="n">
        <v>35000</v>
      </c>
      <c r="AP7" s="0" t="n">
        <v>35000</v>
      </c>
      <c r="AQ7" s="0" t="n">
        <v>75000</v>
      </c>
      <c r="AR7" s="0" t="n">
        <v>75000</v>
      </c>
      <c r="AS7" s="0" t="n">
        <v>75000</v>
      </c>
      <c r="AT7" s="0" t="n">
        <v>30000</v>
      </c>
      <c r="AU7" s="0" t="n">
        <v>30000</v>
      </c>
      <c r="AV7" s="0" t="n">
        <v>30000</v>
      </c>
      <c r="AW7" s="0" t="n">
        <v>6600</v>
      </c>
      <c r="AX7" s="0" t="n">
        <v>6600</v>
      </c>
      <c r="AY7" s="0" t="n">
        <v>6600</v>
      </c>
      <c r="AZ7" s="0" t="n">
        <v>6600</v>
      </c>
    </row>
    <row r="8" customFormat="false" ht="12.8" hidden="false" customHeight="false" outlineLevel="0" collapsed="false">
      <c r="A8" s="0" t="n">
        <f aca="false">A7-1</f>
        <v>2010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18000</v>
      </c>
      <c r="O8" s="0" t="n">
        <v>18000</v>
      </c>
      <c r="P8" s="0" t="n">
        <v>18000</v>
      </c>
      <c r="Q8" s="0" t="n">
        <v>18000</v>
      </c>
      <c r="R8" s="0" t="n">
        <v>31300</v>
      </c>
      <c r="S8" s="0" t="n">
        <v>31300</v>
      </c>
      <c r="T8" s="0" t="n">
        <v>31300</v>
      </c>
      <c r="U8" s="0" t="n">
        <v>31300</v>
      </c>
      <c r="V8" s="0" t="n">
        <v>58000</v>
      </c>
      <c r="W8" s="0" t="n">
        <v>58000</v>
      </c>
      <c r="X8" s="0" t="n">
        <v>58000</v>
      </c>
      <c r="Y8" s="0" t="n">
        <v>58000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72000</v>
      </c>
      <c r="AE8" s="0" t="n">
        <v>72000</v>
      </c>
      <c r="AF8" s="0" t="n">
        <v>72000</v>
      </c>
      <c r="AG8" s="0" t="n">
        <v>72000</v>
      </c>
      <c r="AH8" s="0" t="n">
        <v>23000</v>
      </c>
      <c r="AI8" s="0" t="n">
        <v>23000</v>
      </c>
      <c r="AJ8" s="0" t="n">
        <v>23000</v>
      </c>
      <c r="AK8" s="0" t="n">
        <v>30000</v>
      </c>
      <c r="AL8" s="0" t="n">
        <v>30000</v>
      </c>
      <c r="AM8" s="0" t="n">
        <v>30000</v>
      </c>
      <c r="AN8" s="0" t="n">
        <v>35000</v>
      </c>
      <c r="AO8" s="0" t="n">
        <v>35000</v>
      </c>
      <c r="AP8" s="0" t="n">
        <v>35000</v>
      </c>
      <c r="AQ8" s="0" t="n">
        <v>75000</v>
      </c>
      <c r="AR8" s="0" t="n">
        <v>75000</v>
      </c>
      <c r="AS8" s="0" t="n">
        <v>75000</v>
      </c>
      <c r="AT8" s="0" t="n">
        <v>30000</v>
      </c>
      <c r="AU8" s="0" t="n">
        <v>30000</v>
      </c>
      <c r="AV8" s="0" t="n">
        <v>30000</v>
      </c>
      <c r="AW8" s="0" t="n">
        <v>6600</v>
      </c>
      <c r="AX8" s="0" t="n">
        <v>6600</v>
      </c>
      <c r="AY8" s="0" t="n">
        <v>6600</v>
      </c>
      <c r="AZ8" s="0" t="n">
        <v>6600</v>
      </c>
    </row>
    <row r="9" customFormat="false" ht="12.8" hidden="false" customHeight="false" outlineLevel="0" collapsed="false">
      <c r="A9" s="0" t="n">
        <f aca="false">A8-1</f>
        <v>2009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18000</v>
      </c>
      <c r="O9" s="0" t="n">
        <v>18000</v>
      </c>
      <c r="P9" s="0" t="n">
        <v>18000</v>
      </c>
      <c r="Q9" s="0" t="n">
        <v>18000</v>
      </c>
      <c r="R9" s="0" t="n">
        <v>31300</v>
      </c>
      <c r="S9" s="0" t="n">
        <v>31300</v>
      </c>
      <c r="T9" s="0" t="n">
        <v>31300</v>
      </c>
      <c r="U9" s="0" t="n">
        <v>31300</v>
      </c>
      <c r="V9" s="0" t="n">
        <v>58000</v>
      </c>
      <c r="W9" s="0" t="n">
        <v>58000</v>
      </c>
      <c r="X9" s="0" t="n">
        <v>58000</v>
      </c>
      <c r="Y9" s="0" t="n">
        <v>58000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72000</v>
      </c>
      <c r="AE9" s="0" t="n">
        <v>72000</v>
      </c>
      <c r="AF9" s="0" t="n">
        <v>72000</v>
      </c>
      <c r="AG9" s="0" t="n">
        <v>72000</v>
      </c>
      <c r="AH9" s="0" t="n">
        <v>23000</v>
      </c>
      <c r="AI9" s="0" t="n">
        <v>23000</v>
      </c>
      <c r="AJ9" s="0" t="n">
        <v>23000</v>
      </c>
      <c r="AK9" s="0" t="n">
        <v>30000</v>
      </c>
      <c r="AL9" s="0" t="n">
        <v>30000</v>
      </c>
      <c r="AM9" s="0" t="n">
        <v>30000</v>
      </c>
      <c r="AN9" s="0" t="n">
        <v>35000</v>
      </c>
      <c r="AO9" s="0" t="n">
        <v>35000</v>
      </c>
      <c r="AP9" s="0" t="n">
        <v>35000</v>
      </c>
      <c r="AQ9" s="0" t="n">
        <v>75000</v>
      </c>
      <c r="AR9" s="0" t="n">
        <v>75000</v>
      </c>
      <c r="AS9" s="0" t="n">
        <v>75000</v>
      </c>
      <c r="AT9" s="0" t="n">
        <v>30000</v>
      </c>
      <c r="AU9" s="0" t="n">
        <v>30000</v>
      </c>
      <c r="AV9" s="0" t="n">
        <v>30000</v>
      </c>
      <c r="AW9" s="0" t="n">
        <v>6600</v>
      </c>
      <c r="AX9" s="0" t="n">
        <v>6600</v>
      </c>
      <c r="AY9" s="0" t="n">
        <v>6600</v>
      </c>
      <c r="AZ9" s="0" t="n">
        <v>6600</v>
      </c>
    </row>
    <row r="10" customFormat="false" ht="12.8" hidden="false" customHeight="false" outlineLevel="0" collapsed="false">
      <c r="A10" s="0" t="n">
        <f aca="false">A9-1</f>
        <v>2008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18000</v>
      </c>
      <c r="O10" s="0" t="n">
        <v>18000</v>
      </c>
      <c r="P10" s="0" t="n">
        <v>18000</v>
      </c>
      <c r="Q10" s="0" t="n">
        <v>18000</v>
      </c>
      <c r="R10" s="0" t="n">
        <v>31300</v>
      </c>
      <c r="S10" s="0" t="n">
        <v>31300</v>
      </c>
      <c r="T10" s="0" t="n">
        <v>31300</v>
      </c>
      <c r="U10" s="0" t="n">
        <v>31300</v>
      </c>
      <c r="V10" s="0" t="n">
        <v>58000</v>
      </c>
      <c r="W10" s="0" t="n">
        <v>58000</v>
      </c>
      <c r="X10" s="0" t="n">
        <v>58000</v>
      </c>
      <c r="Y10" s="0" t="n">
        <v>58000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72000</v>
      </c>
      <c r="AE10" s="0" t="n">
        <v>72000</v>
      </c>
      <c r="AF10" s="0" t="n">
        <v>72000</v>
      </c>
      <c r="AG10" s="0" t="n">
        <v>72000</v>
      </c>
      <c r="AH10" s="0" t="n">
        <v>23000</v>
      </c>
      <c r="AI10" s="0" t="n">
        <v>23000</v>
      </c>
      <c r="AJ10" s="0" t="n">
        <v>23000</v>
      </c>
      <c r="AK10" s="0" t="n">
        <v>30000</v>
      </c>
      <c r="AL10" s="0" t="n">
        <v>30000</v>
      </c>
      <c r="AM10" s="0" t="n">
        <v>30000</v>
      </c>
      <c r="AN10" s="0" t="n">
        <v>35000</v>
      </c>
      <c r="AO10" s="0" t="n">
        <v>35000</v>
      </c>
      <c r="AP10" s="0" t="n">
        <v>35000</v>
      </c>
      <c r="AQ10" s="0" t="n">
        <v>75000</v>
      </c>
      <c r="AR10" s="0" t="n">
        <v>75000</v>
      </c>
      <c r="AS10" s="0" t="n">
        <v>75000</v>
      </c>
      <c r="AT10" s="0" t="n">
        <v>30000</v>
      </c>
      <c r="AU10" s="0" t="n">
        <v>30000</v>
      </c>
      <c r="AV10" s="0" t="n">
        <v>30000</v>
      </c>
      <c r="AW10" s="0" t="n">
        <v>6600</v>
      </c>
      <c r="AX10" s="0" t="n">
        <v>6600</v>
      </c>
      <c r="AY10" s="0" t="n">
        <v>6600</v>
      </c>
      <c r="AZ10" s="0" t="n">
        <v>6600</v>
      </c>
    </row>
    <row r="11" customFormat="false" ht="12.8" hidden="false" customHeight="false" outlineLevel="0" collapsed="false">
      <c r="A11" s="0" t="n">
        <f aca="false">A10-1</f>
        <v>2007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18000</v>
      </c>
      <c r="O11" s="0" t="n">
        <v>18000</v>
      </c>
      <c r="P11" s="0" t="n">
        <v>18000</v>
      </c>
      <c r="Q11" s="0" t="n">
        <v>18000</v>
      </c>
      <c r="R11" s="0" t="n">
        <v>31300</v>
      </c>
      <c r="S11" s="0" t="n">
        <v>31300</v>
      </c>
      <c r="T11" s="0" t="n">
        <v>31300</v>
      </c>
      <c r="U11" s="0" t="n">
        <v>31300</v>
      </c>
      <c r="V11" s="0" t="n">
        <v>58000</v>
      </c>
      <c r="W11" s="0" t="n">
        <v>58000</v>
      </c>
      <c r="X11" s="0" t="n">
        <v>58000</v>
      </c>
      <c r="Y11" s="0" t="n">
        <v>58000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72000</v>
      </c>
      <c r="AE11" s="0" t="n">
        <v>72000</v>
      </c>
      <c r="AF11" s="0" t="n">
        <v>72000</v>
      </c>
      <c r="AG11" s="0" t="n">
        <v>72000</v>
      </c>
      <c r="AH11" s="0" t="n">
        <v>23000</v>
      </c>
      <c r="AI11" s="0" t="n">
        <v>23000</v>
      </c>
      <c r="AJ11" s="0" t="n">
        <v>23000</v>
      </c>
      <c r="AK11" s="0" t="n">
        <v>30000</v>
      </c>
      <c r="AL11" s="0" t="n">
        <v>30000</v>
      </c>
      <c r="AM11" s="0" t="n">
        <v>30000</v>
      </c>
      <c r="AN11" s="0" t="n">
        <v>35000</v>
      </c>
      <c r="AO11" s="0" t="n">
        <v>35000</v>
      </c>
      <c r="AP11" s="0" t="n">
        <v>35000</v>
      </c>
      <c r="AQ11" s="0" t="n">
        <v>75000</v>
      </c>
      <c r="AR11" s="0" t="n">
        <v>75000</v>
      </c>
      <c r="AS11" s="0" t="n">
        <v>75000</v>
      </c>
      <c r="AT11" s="0" t="n">
        <v>30000</v>
      </c>
      <c r="AU11" s="0" t="n">
        <v>30000</v>
      </c>
      <c r="AV11" s="0" t="n">
        <v>30000</v>
      </c>
      <c r="AW11" s="0" t="n">
        <v>6600</v>
      </c>
      <c r="AX11" s="0" t="n">
        <v>6600</v>
      </c>
      <c r="AY11" s="0" t="n">
        <v>6600</v>
      </c>
      <c r="AZ11" s="0" t="n">
        <v>6600</v>
      </c>
    </row>
    <row r="12" customFormat="false" ht="12.8" hidden="false" customHeight="false" outlineLevel="0" collapsed="false">
      <c r="A12" s="0" t="n">
        <f aca="false">A11-1</f>
        <v>2006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18000</v>
      </c>
      <c r="O12" s="0" t="n">
        <v>18000</v>
      </c>
      <c r="P12" s="0" t="n">
        <v>18000</v>
      </c>
      <c r="Q12" s="0" t="n">
        <v>18000</v>
      </c>
      <c r="R12" s="0" t="n">
        <v>31300</v>
      </c>
      <c r="S12" s="0" t="n">
        <v>31300</v>
      </c>
      <c r="T12" s="0" t="n">
        <v>31300</v>
      </c>
      <c r="U12" s="0" t="n">
        <v>31300</v>
      </c>
      <c r="V12" s="0" t="n">
        <v>58000</v>
      </c>
      <c r="W12" s="0" t="n">
        <v>58000</v>
      </c>
      <c r="X12" s="0" t="n">
        <v>58000</v>
      </c>
      <c r="Y12" s="0" t="n">
        <v>58000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72000</v>
      </c>
      <c r="AE12" s="0" t="n">
        <v>72000</v>
      </c>
      <c r="AF12" s="0" t="n">
        <v>72000</v>
      </c>
      <c r="AG12" s="0" t="n">
        <v>72000</v>
      </c>
      <c r="AH12" s="0" t="n">
        <v>23000</v>
      </c>
      <c r="AI12" s="0" t="n">
        <v>23000</v>
      </c>
      <c r="AJ12" s="0" t="n">
        <v>23000</v>
      </c>
      <c r="AK12" s="0" t="n">
        <v>30000</v>
      </c>
      <c r="AL12" s="0" t="n">
        <v>30000</v>
      </c>
      <c r="AM12" s="0" t="n">
        <v>30000</v>
      </c>
      <c r="AN12" s="0" t="n">
        <v>35000</v>
      </c>
      <c r="AO12" s="0" t="n">
        <v>35000</v>
      </c>
      <c r="AP12" s="0" t="n">
        <v>35000</v>
      </c>
      <c r="AQ12" s="0" t="n">
        <v>75000</v>
      </c>
      <c r="AR12" s="0" t="n">
        <v>75000</v>
      </c>
      <c r="AS12" s="0" t="n">
        <v>75000</v>
      </c>
      <c r="AT12" s="0" t="n">
        <v>30000</v>
      </c>
      <c r="AU12" s="0" t="n">
        <v>30000</v>
      </c>
      <c r="AV12" s="0" t="n">
        <v>30000</v>
      </c>
      <c r="AW12" s="0" t="n">
        <v>6600</v>
      </c>
      <c r="AX12" s="0" t="n">
        <v>6600</v>
      </c>
      <c r="AY12" s="0" t="n">
        <v>6600</v>
      </c>
      <c r="AZ12" s="0" t="n">
        <v>6600</v>
      </c>
    </row>
    <row r="13" customFormat="false" ht="12.8" hidden="false" customHeight="false" outlineLevel="0" collapsed="false">
      <c r="A13" s="0" t="n">
        <f aca="false">A12-1</f>
        <v>2005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18000</v>
      </c>
      <c r="O13" s="0" t="n">
        <v>18000</v>
      </c>
      <c r="P13" s="0" t="n">
        <v>18000</v>
      </c>
      <c r="Q13" s="0" t="n">
        <v>18000</v>
      </c>
      <c r="R13" s="0" t="n">
        <v>31300</v>
      </c>
      <c r="S13" s="0" t="n">
        <v>31300</v>
      </c>
      <c r="T13" s="0" t="n">
        <v>31300</v>
      </c>
      <c r="U13" s="0" t="n">
        <v>31300</v>
      </c>
      <c r="V13" s="0" t="n">
        <v>58000</v>
      </c>
      <c r="W13" s="0" t="n">
        <v>58000</v>
      </c>
      <c r="X13" s="0" t="n">
        <v>58000</v>
      </c>
      <c r="Y13" s="0" t="n">
        <v>58000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72000</v>
      </c>
      <c r="AE13" s="0" t="n">
        <v>72000</v>
      </c>
      <c r="AF13" s="0" t="n">
        <v>72000</v>
      </c>
      <c r="AG13" s="0" t="n">
        <v>72000</v>
      </c>
      <c r="AH13" s="0" t="n">
        <v>23000</v>
      </c>
      <c r="AI13" s="0" t="n">
        <v>23000</v>
      </c>
      <c r="AJ13" s="0" t="n">
        <v>23000</v>
      </c>
      <c r="AK13" s="0" t="n">
        <v>30000</v>
      </c>
      <c r="AL13" s="0" t="n">
        <v>30000</v>
      </c>
      <c r="AM13" s="0" t="n">
        <v>30000</v>
      </c>
      <c r="AN13" s="0" t="n">
        <v>35000</v>
      </c>
      <c r="AO13" s="0" t="n">
        <v>35000</v>
      </c>
      <c r="AP13" s="0" t="n">
        <v>35000</v>
      </c>
      <c r="AQ13" s="0" t="n">
        <v>75000</v>
      </c>
      <c r="AR13" s="0" t="n">
        <v>75000</v>
      </c>
      <c r="AS13" s="0" t="n">
        <v>75000</v>
      </c>
      <c r="AT13" s="0" t="n">
        <v>30000</v>
      </c>
      <c r="AU13" s="0" t="n">
        <v>30000</v>
      </c>
      <c r="AV13" s="0" t="n">
        <v>30000</v>
      </c>
      <c r="AW13" s="0" t="n">
        <v>6600</v>
      </c>
      <c r="AX13" s="0" t="n">
        <v>6600</v>
      </c>
      <c r="AY13" s="0" t="n">
        <v>6600</v>
      </c>
      <c r="AZ13" s="0" t="n">
        <v>6600</v>
      </c>
    </row>
    <row r="14" customFormat="false" ht="12.8" hidden="false" customHeight="false" outlineLevel="0" collapsed="false">
      <c r="A14" s="0" t="n">
        <f aca="false">A13-1</f>
        <v>2004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18000</v>
      </c>
      <c r="O14" s="0" t="n">
        <v>18000</v>
      </c>
      <c r="P14" s="0" t="n">
        <v>18000</v>
      </c>
      <c r="Q14" s="0" t="n">
        <v>18000</v>
      </c>
      <c r="R14" s="0" t="n">
        <v>31300</v>
      </c>
      <c r="S14" s="0" t="n">
        <v>31300</v>
      </c>
      <c r="T14" s="0" t="n">
        <v>31300</v>
      </c>
      <c r="U14" s="0" t="n">
        <v>31300</v>
      </c>
      <c r="V14" s="0" t="n">
        <v>58000</v>
      </c>
      <c r="W14" s="0" t="n">
        <v>58000</v>
      </c>
      <c r="X14" s="0" t="n">
        <v>58000</v>
      </c>
      <c r="Y14" s="0" t="n">
        <v>58000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72000</v>
      </c>
      <c r="AE14" s="0" t="n">
        <v>72000</v>
      </c>
      <c r="AF14" s="0" t="n">
        <v>72000</v>
      </c>
      <c r="AG14" s="0" t="n">
        <v>72000</v>
      </c>
      <c r="AH14" s="0" t="n">
        <v>23000</v>
      </c>
      <c r="AI14" s="0" t="n">
        <v>23000</v>
      </c>
      <c r="AJ14" s="0" t="n">
        <v>23000</v>
      </c>
      <c r="AK14" s="0" t="n">
        <v>30000</v>
      </c>
      <c r="AL14" s="0" t="n">
        <v>30000</v>
      </c>
      <c r="AM14" s="0" t="n">
        <v>30000</v>
      </c>
      <c r="AN14" s="0" t="n">
        <v>35000</v>
      </c>
      <c r="AO14" s="0" t="n">
        <v>35000</v>
      </c>
      <c r="AP14" s="0" t="n">
        <v>35000</v>
      </c>
      <c r="AQ14" s="0" t="n">
        <v>75000</v>
      </c>
      <c r="AR14" s="0" t="n">
        <v>75000</v>
      </c>
      <c r="AS14" s="0" t="n">
        <v>75000</v>
      </c>
      <c r="AT14" s="0" t="n">
        <v>30000</v>
      </c>
      <c r="AU14" s="0" t="n">
        <v>30000</v>
      </c>
      <c r="AV14" s="0" t="n">
        <v>30000</v>
      </c>
      <c r="AW14" s="0" t="n">
        <v>6600</v>
      </c>
      <c r="AX14" s="0" t="n">
        <v>6600</v>
      </c>
      <c r="AY14" s="0" t="n">
        <v>6600</v>
      </c>
      <c r="AZ14" s="0" t="n">
        <v>6600</v>
      </c>
    </row>
    <row r="15" customFormat="false" ht="12.8" hidden="false" customHeight="false" outlineLevel="0" collapsed="false">
      <c r="A15" s="0" t="n">
        <f aca="false">A14-1</f>
        <v>2003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18000</v>
      </c>
      <c r="O15" s="0" t="n">
        <v>18000</v>
      </c>
      <c r="P15" s="0" t="n">
        <v>18000</v>
      </c>
      <c r="Q15" s="0" t="n">
        <v>18000</v>
      </c>
      <c r="R15" s="0" t="n">
        <v>31300</v>
      </c>
      <c r="S15" s="0" t="n">
        <v>31300</v>
      </c>
      <c r="T15" s="0" t="n">
        <v>31300</v>
      </c>
      <c r="U15" s="0" t="n">
        <v>31300</v>
      </c>
      <c r="V15" s="0" t="n">
        <v>58000</v>
      </c>
      <c r="W15" s="0" t="n">
        <v>58000</v>
      </c>
      <c r="X15" s="0" t="n">
        <v>58000</v>
      </c>
      <c r="Y15" s="0" t="n">
        <v>58000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72000</v>
      </c>
      <c r="AE15" s="0" t="n">
        <v>72000</v>
      </c>
      <c r="AF15" s="0" t="n">
        <v>72000</v>
      </c>
      <c r="AG15" s="0" t="n">
        <v>72000</v>
      </c>
      <c r="AH15" s="0" t="n">
        <v>23000</v>
      </c>
      <c r="AI15" s="0" t="n">
        <v>23000</v>
      </c>
      <c r="AJ15" s="0" t="n">
        <v>23000</v>
      </c>
      <c r="AK15" s="0" t="n">
        <v>30000</v>
      </c>
      <c r="AL15" s="0" t="n">
        <v>30000</v>
      </c>
      <c r="AM15" s="0" t="n">
        <v>30000</v>
      </c>
      <c r="AN15" s="0" t="n">
        <v>35000</v>
      </c>
      <c r="AO15" s="0" t="n">
        <v>35000</v>
      </c>
      <c r="AP15" s="0" t="n">
        <v>35000</v>
      </c>
      <c r="AQ15" s="0" t="n">
        <v>75000</v>
      </c>
      <c r="AR15" s="0" t="n">
        <v>75000</v>
      </c>
      <c r="AS15" s="0" t="n">
        <v>75000</v>
      </c>
      <c r="AT15" s="0" t="n">
        <v>30000</v>
      </c>
      <c r="AU15" s="0" t="n">
        <v>30000</v>
      </c>
      <c r="AV15" s="0" t="n">
        <v>30000</v>
      </c>
      <c r="AW15" s="0" t="n">
        <v>6600</v>
      </c>
      <c r="AX15" s="0" t="n">
        <v>6600</v>
      </c>
      <c r="AY15" s="0" t="n">
        <v>6600</v>
      </c>
      <c r="AZ15" s="0" t="n">
        <v>6600</v>
      </c>
    </row>
    <row r="16" customFormat="false" ht="12.8" hidden="false" customHeight="false" outlineLevel="0" collapsed="false">
      <c r="A16" s="0" t="n">
        <f aca="false">A15-1</f>
        <v>2002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18000</v>
      </c>
      <c r="O16" s="0" t="n">
        <v>18000</v>
      </c>
      <c r="P16" s="0" t="n">
        <v>18000</v>
      </c>
      <c r="Q16" s="0" t="n">
        <v>18000</v>
      </c>
      <c r="R16" s="0" t="n">
        <v>31300</v>
      </c>
      <c r="S16" s="0" t="n">
        <v>31300</v>
      </c>
      <c r="T16" s="0" t="n">
        <v>31300</v>
      </c>
      <c r="U16" s="0" t="n">
        <v>31300</v>
      </c>
      <c r="V16" s="0" t="n">
        <v>58000</v>
      </c>
      <c r="W16" s="0" t="n">
        <v>58000</v>
      </c>
      <c r="X16" s="0" t="n">
        <v>58000</v>
      </c>
      <c r="Y16" s="0" t="n">
        <v>58000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72000</v>
      </c>
      <c r="AE16" s="0" t="n">
        <v>72000</v>
      </c>
      <c r="AF16" s="0" t="n">
        <v>72000</v>
      </c>
      <c r="AG16" s="0" t="n">
        <v>72000</v>
      </c>
      <c r="AH16" s="0" t="n">
        <v>23000</v>
      </c>
      <c r="AI16" s="0" t="n">
        <v>23000</v>
      </c>
      <c r="AJ16" s="0" t="n">
        <v>23000</v>
      </c>
      <c r="AK16" s="0" t="n">
        <v>30000</v>
      </c>
      <c r="AL16" s="0" t="n">
        <v>30000</v>
      </c>
      <c r="AM16" s="0" t="n">
        <v>30000</v>
      </c>
      <c r="AN16" s="0" t="n">
        <v>35000</v>
      </c>
      <c r="AO16" s="0" t="n">
        <v>35000</v>
      </c>
      <c r="AP16" s="0" t="n">
        <v>35000</v>
      </c>
      <c r="AQ16" s="0" t="n">
        <v>75000</v>
      </c>
      <c r="AR16" s="0" t="n">
        <v>75000</v>
      </c>
      <c r="AS16" s="0" t="n">
        <v>75000</v>
      </c>
      <c r="AT16" s="0" t="n">
        <v>30000</v>
      </c>
      <c r="AU16" s="0" t="n">
        <v>30000</v>
      </c>
      <c r="AV16" s="0" t="n">
        <v>30000</v>
      </c>
      <c r="AW16" s="0" t="n">
        <v>6600</v>
      </c>
      <c r="AX16" s="0" t="n">
        <v>6600</v>
      </c>
      <c r="AY16" s="0" t="n">
        <v>6600</v>
      </c>
      <c r="AZ16" s="0" t="n">
        <v>6600</v>
      </c>
    </row>
    <row r="17" customFormat="false" ht="12.8" hidden="false" customHeight="false" outlineLevel="0" collapsed="false">
      <c r="A17" s="0" t="n">
        <f aca="false">A16-1</f>
        <v>2001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18000</v>
      </c>
      <c r="O17" s="0" t="n">
        <v>18000</v>
      </c>
      <c r="P17" s="0" t="n">
        <v>18000</v>
      </c>
      <c r="Q17" s="0" t="n">
        <v>18000</v>
      </c>
      <c r="R17" s="0" t="n">
        <v>31300</v>
      </c>
      <c r="S17" s="0" t="n">
        <v>31300</v>
      </c>
      <c r="T17" s="0" t="n">
        <v>31300</v>
      </c>
      <c r="U17" s="0" t="n">
        <v>31300</v>
      </c>
      <c r="V17" s="0" t="n">
        <v>58000</v>
      </c>
      <c r="W17" s="0" t="n">
        <v>58000</v>
      </c>
      <c r="X17" s="0" t="n">
        <v>58000</v>
      </c>
      <c r="Y17" s="0" t="n">
        <v>58000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72000</v>
      </c>
      <c r="AE17" s="0" t="n">
        <v>72000</v>
      </c>
      <c r="AF17" s="0" t="n">
        <v>72000</v>
      </c>
      <c r="AG17" s="0" t="n">
        <v>72000</v>
      </c>
      <c r="AH17" s="0" t="n">
        <v>23000</v>
      </c>
      <c r="AI17" s="0" t="n">
        <v>23000</v>
      </c>
      <c r="AJ17" s="0" t="n">
        <v>23000</v>
      </c>
      <c r="AK17" s="0" t="n">
        <v>30000</v>
      </c>
      <c r="AL17" s="0" t="n">
        <v>30000</v>
      </c>
      <c r="AM17" s="0" t="n">
        <v>30000</v>
      </c>
      <c r="AN17" s="0" t="n">
        <v>35000</v>
      </c>
      <c r="AO17" s="0" t="n">
        <v>35000</v>
      </c>
      <c r="AP17" s="0" t="n">
        <v>35000</v>
      </c>
      <c r="AQ17" s="0" t="n">
        <v>75000</v>
      </c>
      <c r="AR17" s="0" t="n">
        <v>75000</v>
      </c>
      <c r="AS17" s="0" t="n">
        <v>75000</v>
      </c>
      <c r="AT17" s="0" t="n">
        <v>30000</v>
      </c>
      <c r="AU17" s="0" t="n">
        <v>30000</v>
      </c>
      <c r="AV17" s="0" t="n">
        <v>30000</v>
      </c>
      <c r="AW17" s="0" t="n">
        <v>6600</v>
      </c>
      <c r="AX17" s="0" t="n">
        <v>6600</v>
      </c>
      <c r="AY17" s="0" t="n">
        <v>6600</v>
      </c>
      <c r="AZ17" s="0" t="n">
        <v>6600</v>
      </c>
    </row>
    <row r="18" customFormat="false" ht="12.8" hidden="false" customHeight="false" outlineLevel="0" collapsed="false">
      <c r="A18" s="0" t="n">
        <f aca="false">A17-1</f>
        <v>2000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18000</v>
      </c>
      <c r="O18" s="0" t="n">
        <v>18000</v>
      </c>
      <c r="P18" s="0" t="n">
        <v>18000</v>
      </c>
      <c r="Q18" s="0" t="n">
        <v>18000</v>
      </c>
      <c r="R18" s="0" t="n">
        <v>31300</v>
      </c>
      <c r="S18" s="0" t="n">
        <v>31300</v>
      </c>
      <c r="T18" s="0" t="n">
        <v>31300</v>
      </c>
      <c r="U18" s="0" t="n">
        <v>31300</v>
      </c>
      <c r="V18" s="0" t="n">
        <v>58000</v>
      </c>
      <c r="W18" s="0" t="n">
        <v>58000</v>
      </c>
      <c r="X18" s="0" t="n">
        <v>58000</v>
      </c>
      <c r="Y18" s="0" t="n">
        <v>58000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72000</v>
      </c>
      <c r="AE18" s="0" t="n">
        <v>72000</v>
      </c>
      <c r="AF18" s="0" t="n">
        <v>72000</v>
      </c>
      <c r="AG18" s="0" t="n">
        <v>72000</v>
      </c>
      <c r="AH18" s="0" t="n">
        <v>23000</v>
      </c>
      <c r="AI18" s="0" t="n">
        <v>23000</v>
      </c>
      <c r="AJ18" s="0" t="n">
        <v>23000</v>
      </c>
      <c r="AK18" s="0" t="n">
        <v>30000</v>
      </c>
      <c r="AL18" s="0" t="n">
        <v>30000</v>
      </c>
      <c r="AM18" s="0" t="n">
        <v>30000</v>
      </c>
      <c r="AN18" s="0" t="n">
        <v>35000</v>
      </c>
      <c r="AO18" s="0" t="n">
        <v>35000</v>
      </c>
      <c r="AP18" s="0" t="n">
        <v>35000</v>
      </c>
      <c r="AQ18" s="0" t="n">
        <v>75000</v>
      </c>
      <c r="AR18" s="0" t="n">
        <v>75000</v>
      </c>
      <c r="AS18" s="0" t="n">
        <v>75000</v>
      </c>
      <c r="AT18" s="0" t="n">
        <v>30000</v>
      </c>
      <c r="AU18" s="0" t="n">
        <v>30000</v>
      </c>
      <c r="AV18" s="0" t="n">
        <v>30000</v>
      </c>
      <c r="AW18" s="0" t="n">
        <v>6600</v>
      </c>
      <c r="AX18" s="0" t="n">
        <v>6600</v>
      </c>
      <c r="AY18" s="0" t="n">
        <v>6600</v>
      </c>
      <c r="AZ18" s="0" t="n">
        <v>6600</v>
      </c>
    </row>
    <row r="19" customFormat="false" ht="12.8" hidden="false" customHeight="false" outlineLevel="0" collapsed="false">
      <c r="A19" s="0" t="n">
        <f aca="false">A18-1</f>
        <v>1999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18000</v>
      </c>
      <c r="O19" s="0" t="n">
        <v>18000</v>
      </c>
      <c r="P19" s="0" t="n">
        <v>18000</v>
      </c>
      <c r="Q19" s="0" t="n">
        <v>18000</v>
      </c>
      <c r="R19" s="0" t="n">
        <v>31300</v>
      </c>
      <c r="S19" s="0" t="n">
        <v>31300</v>
      </c>
      <c r="T19" s="0" t="n">
        <v>31300</v>
      </c>
      <c r="U19" s="0" t="n">
        <v>31300</v>
      </c>
      <c r="V19" s="0" t="n">
        <v>58000</v>
      </c>
      <c r="W19" s="0" t="n">
        <v>58000</v>
      </c>
      <c r="X19" s="0" t="n">
        <v>58000</v>
      </c>
      <c r="Y19" s="0" t="n">
        <v>58000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72000</v>
      </c>
      <c r="AE19" s="0" t="n">
        <v>72000</v>
      </c>
      <c r="AF19" s="0" t="n">
        <v>72000</v>
      </c>
      <c r="AG19" s="0" t="n">
        <v>72000</v>
      </c>
      <c r="AH19" s="0" t="n">
        <v>23000</v>
      </c>
      <c r="AI19" s="0" t="n">
        <v>23000</v>
      </c>
      <c r="AJ19" s="0" t="n">
        <v>23000</v>
      </c>
      <c r="AK19" s="0" t="n">
        <v>30000</v>
      </c>
      <c r="AL19" s="0" t="n">
        <v>30000</v>
      </c>
      <c r="AM19" s="0" t="n">
        <v>30000</v>
      </c>
      <c r="AN19" s="0" t="n">
        <v>35000</v>
      </c>
      <c r="AO19" s="0" t="n">
        <v>35000</v>
      </c>
      <c r="AP19" s="0" t="n">
        <v>35000</v>
      </c>
      <c r="AQ19" s="0" t="n">
        <v>75000</v>
      </c>
      <c r="AR19" s="0" t="n">
        <v>75000</v>
      </c>
      <c r="AS19" s="0" t="n">
        <v>75000</v>
      </c>
      <c r="AT19" s="0" t="n">
        <v>30000</v>
      </c>
      <c r="AU19" s="0" t="n">
        <v>30000</v>
      </c>
      <c r="AV19" s="0" t="n">
        <v>30000</v>
      </c>
      <c r="AW19" s="0" t="n">
        <v>6600</v>
      </c>
      <c r="AX19" s="0" t="n">
        <v>6600</v>
      </c>
      <c r="AY19" s="0" t="n">
        <v>6600</v>
      </c>
      <c r="AZ19" s="0" t="n">
        <v>6600</v>
      </c>
    </row>
    <row r="20" customFormat="false" ht="12.8" hidden="false" customHeight="false" outlineLevel="0" collapsed="false">
      <c r="A20" s="0" t="n">
        <f aca="false">A19-1</f>
        <v>1998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18000</v>
      </c>
      <c r="O20" s="0" t="n">
        <v>18000</v>
      </c>
      <c r="P20" s="0" t="n">
        <v>18000</v>
      </c>
      <c r="Q20" s="0" t="n">
        <v>18000</v>
      </c>
      <c r="R20" s="0" t="n">
        <v>31300</v>
      </c>
      <c r="S20" s="0" t="n">
        <v>31300</v>
      </c>
      <c r="T20" s="0" t="n">
        <v>31300</v>
      </c>
      <c r="U20" s="0" t="n">
        <v>31300</v>
      </c>
      <c r="V20" s="0" t="n">
        <v>58000</v>
      </c>
      <c r="W20" s="0" t="n">
        <v>58000</v>
      </c>
      <c r="X20" s="0" t="n">
        <v>58000</v>
      </c>
      <c r="Y20" s="0" t="n">
        <v>58000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72000</v>
      </c>
      <c r="AE20" s="0" t="n">
        <v>72000</v>
      </c>
      <c r="AF20" s="0" t="n">
        <v>72000</v>
      </c>
      <c r="AG20" s="0" t="n">
        <v>72000</v>
      </c>
      <c r="AH20" s="0" t="n">
        <v>23000</v>
      </c>
      <c r="AI20" s="0" t="n">
        <v>23000</v>
      </c>
      <c r="AJ20" s="0" t="n">
        <v>23000</v>
      </c>
      <c r="AK20" s="0" t="n">
        <v>30000</v>
      </c>
      <c r="AL20" s="0" t="n">
        <v>30000</v>
      </c>
      <c r="AM20" s="0" t="n">
        <v>30000</v>
      </c>
      <c r="AN20" s="0" t="n">
        <v>35000</v>
      </c>
      <c r="AO20" s="0" t="n">
        <v>35000</v>
      </c>
      <c r="AP20" s="0" t="n">
        <v>35000</v>
      </c>
      <c r="AQ20" s="0" t="n">
        <v>75000</v>
      </c>
      <c r="AR20" s="0" t="n">
        <v>75000</v>
      </c>
      <c r="AS20" s="0" t="n">
        <v>75000</v>
      </c>
      <c r="AT20" s="0" t="n">
        <v>30000</v>
      </c>
      <c r="AU20" s="0" t="n">
        <v>30000</v>
      </c>
      <c r="AV20" s="0" t="n">
        <v>30000</v>
      </c>
      <c r="AW20" s="0" t="n">
        <v>6600</v>
      </c>
      <c r="AX20" s="0" t="n">
        <v>6600</v>
      </c>
      <c r="AY20" s="0" t="n">
        <v>6600</v>
      </c>
      <c r="AZ20" s="0" t="n">
        <v>6600</v>
      </c>
    </row>
    <row r="21" customFormat="false" ht="12.8" hidden="false" customHeight="false" outlineLevel="0" collapsed="false">
      <c r="A21" s="0" t="n">
        <f aca="false">A20-1</f>
        <v>1997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18000</v>
      </c>
      <c r="O21" s="0" t="n">
        <v>18000</v>
      </c>
      <c r="P21" s="0" t="n">
        <v>18000</v>
      </c>
      <c r="Q21" s="0" t="n">
        <v>18000</v>
      </c>
      <c r="R21" s="0" t="n">
        <v>31300</v>
      </c>
      <c r="S21" s="0" t="n">
        <v>31300</v>
      </c>
      <c r="T21" s="0" t="n">
        <v>31300</v>
      </c>
      <c r="U21" s="0" t="n">
        <v>31300</v>
      </c>
      <c r="V21" s="0" t="n">
        <v>58000</v>
      </c>
      <c r="W21" s="0" t="n">
        <v>58000</v>
      </c>
      <c r="X21" s="0" t="n">
        <v>58000</v>
      </c>
      <c r="Y21" s="0" t="n">
        <v>58000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72000</v>
      </c>
      <c r="AE21" s="0" t="n">
        <v>72000</v>
      </c>
      <c r="AF21" s="0" t="n">
        <v>72000</v>
      </c>
      <c r="AG21" s="0" t="n">
        <v>72000</v>
      </c>
      <c r="AH21" s="0" t="n">
        <v>23000</v>
      </c>
      <c r="AI21" s="0" t="n">
        <v>23000</v>
      </c>
      <c r="AJ21" s="0" t="n">
        <v>23000</v>
      </c>
      <c r="AK21" s="0" t="n">
        <v>30000</v>
      </c>
      <c r="AL21" s="0" t="n">
        <v>30000</v>
      </c>
      <c r="AM21" s="0" t="n">
        <v>30000</v>
      </c>
      <c r="AN21" s="0" t="n">
        <v>35000</v>
      </c>
      <c r="AO21" s="0" t="n">
        <v>35000</v>
      </c>
      <c r="AP21" s="0" t="n">
        <v>35000</v>
      </c>
      <c r="AQ21" s="0" t="n">
        <v>75000</v>
      </c>
      <c r="AR21" s="0" t="n">
        <v>75000</v>
      </c>
      <c r="AS21" s="0" t="n">
        <v>75000</v>
      </c>
      <c r="AT21" s="0" t="n">
        <v>30000</v>
      </c>
      <c r="AU21" s="0" t="n">
        <v>30000</v>
      </c>
      <c r="AV21" s="0" t="n">
        <v>30000</v>
      </c>
      <c r="AW21" s="0" t="n">
        <v>6600</v>
      </c>
      <c r="AX21" s="0" t="n">
        <v>6600</v>
      </c>
      <c r="AY21" s="0" t="n">
        <v>6600</v>
      </c>
      <c r="AZ21" s="0" t="n">
        <v>6600</v>
      </c>
    </row>
    <row r="22" customFormat="false" ht="12.8" hidden="false" customHeight="false" outlineLevel="0" collapsed="false">
      <c r="A22" s="0" t="n">
        <f aca="false">A21-1</f>
        <v>1996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18000</v>
      </c>
      <c r="O22" s="0" t="n">
        <v>18000</v>
      </c>
      <c r="P22" s="0" t="n">
        <v>18000</v>
      </c>
      <c r="Q22" s="0" t="n">
        <v>18000</v>
      </c>
      <c r="R22" s="0" t="n">
        <v>31300</v>
      </c>
      <c r="S22" s="0" t="n">
        <v>31300</v>
      </c>
      <c r="T22" s="0" t="n">
        <v>31300</v>
      </c>
      <c r="U22" s="0" t="n">
        <v>31300</v>
      </c>
      <c r="V22" s="0" t="n">
        <v>58000</v>
      </c>
      <c r="W22" s="0" t="n">
        <v>58000</v>
      </c>
      <c r="X22" s="0" t="n">
        <v>58000</v>
      </c>
      <c r="Y22" s="0" t="n">
        <v>58000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72000</v>
      </c>
      <c r="AE22" s="0" t="n">
        <v>72000</v>
      </c>
      <c r="AF22" s="0" t="n">
        <v>72000</v>
      </c>
      <c r="AG22" s="0" t="n">
        <v>72000</v>
      </c>
      <c r="AH22" s="0" t="n">
        <v>23000</v>
      </c>
      <c r="AI22" s="0" t="n">
        <v>23000</v>
      </c>
      <c r="AJ22" s="0" t="n">
        <v>23000</v>
      </c>
      <c r="AK22" s="0" t="n">
        <v>30000</v>
      </c>
      <c r="AL22" s="0" t="n">
        <v>30000</v>
      </c>
      <c r="AM22" s="0" t="n">
        <v>30000</v>
      </c>
      <c r="AN22" s="0" t="n">
        <v>35000</v>
      </c>
      <c r="AO22" s="0" t="n">
        <v>35000</v>
      </c>
      <c r="AP22" s="0" t="n">
        <v>35000</v>
      </c>
      <c r="AQ22" s="0" t="n">
        <v>75000</v>
      </c>
      <c r="AR22" s="0" t="n">
        <v>75000</v>
      </c>
      <c r="AS22" s="0" t="n">
        <v>75000</v>
      </c>
      <c r="AT22" s="0" t="n">
        <v>30000</v>
      </c>
      <c r="AU22" s="0" t="n">
        <v>30000</v>
      </c>
      <c r="AV22" s="0" t="n">
        <v>30000</v>
      </c>
      <c r="AW22" s="0" t="n">
        <v>6600</v>
      </c>
      <c r="AX22" s="0" t="n">
        <v>6600</v>
      </c>
      <c r="AY22" s="0" t="n">
        <v>6600</v>
      </c>
      <c r="AZ22" s="0" t="n">
        <v>6600</v>
      </c>
    </row>
    <row r="23" customFormat="false" ht="12.8" hidden="false" customHeight="false" outlineLevel="0" collapsed="false">
      <c r="A23" s="0" t="n">
        <f aca="false">A22-1</f>
        <v>1995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18000</v>
      </c>
      <c r="O23" s="0" t="n">
        <v>18000</v>
      </c>
      <c r="P23" s="0" t="n">
        <v>18000</v>
      </c>
      <c r="Q23" s="0" t="n">
        <v>18000</v>
      </c>
      <c r="R23" s="0" t="n">
        <v>31300</v>
      </c>
      <c r="S23" s="0" t="n">
        <v>31300</v>
      </c>
      <c r="T23" s="0" t="n">
        <v>31300</v>
      </c>
      <c r="U23" s="0" t="n">
        <v>31300</v>
      </c>
      <c r="V23" s="0" t="n">
        <v>58000</v>
      </c>
      <c r="W23" s="0" t="n">
        <v>58000</v>
      </c>
      <c r="X23" s="0" t="n">
        <v>58000</v>
      </c>
      <c r="Y23" s="0" t="n">
        <v>58000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72000</v>
      </c>
      <c r="AE23" s="0" t="n">
        <v>72000</v>
      </c>
      <c r="AF23" s="0" t="n">
        <v>72000</v>
      </c>
      <c r="AG23" s="0" t="n">
        <v>72000</v>
      </c>
      <c r="AH23" s="0" t="n">
        <v>23000</v>
      </c>
      <c r="AI23" s="0" t="n">
        <v>23000</v>
      </c>
      <c r="AJ23" s="0" t="n">
        <v>23000</v>
      </c>
      <c r="AK23" s="0" t="n">
        <v>30000</v>
      </c>
      <c r="AL23" s="0" t="n">
        <v>30000</v>
      </c>
      <c r="AM23" s="0" t="n">
        <v>30000</v>
      </c>
      <c r="AN23" s="0" t="n">
        <v>35000</v>
      </c>
      <c r="AO23" s="0" t="n">
        <v>35000</v>
      </c>
      <c r="AP23" s="0" t="n">
        <v>35000</v>
      </c>
      <c r="AQ23" s="0" t="n">
        <v>75000</v>
      </c>
      <c r="AR23" s="0" t="n">
        <v>75000</v>
      </c>
      <c r="AS23" s="0" t="n">
        <v>75000</v>
      </c>
      <c r="AT23" s="0" t="n">
        <v>30000</v>
      </c>
      <c r="AU23" s="0" t="n">
        <v>30000</v>
      </c>
      <c r="AV23" s="0" t="n">
        <v>30000</v>
      </c>
      <c r="AW23" s="0" t="n">
        <v>6600</v>
      </c>
      <c r="AX23" s="0" t="n">
        <v>6600</v>
      </c>
      <c r="AY23" s="0" t="n">
        <v>6600</v>
      </c>
      <c r="AZ23" s="0" t="n">
        <v>6600</v>
      </c>
    </row>
    <row r="24" customFormat="false" ht="12.8" hidden="false" customHeight="false" outlineLevel="0" collapsed="false">
      <c r="A24" s="0" t="n">
        <f aca="false">A23-1</f>
        <v>1994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18000</v>
      </c>
      <c r="O24" s="0" t="n">
        <v>18000</v>
      </c>
      <c r="P24" s="0" t="n">
        <v>18000</v>
      </c>
      <c r="Q24" s="0" t="n">
        <v>18000</v>
      </c>
      <c r="R24" s="0" t="n">
        <v>31300</v>
      </c>
      <c r="S24" s="0" t="n">
        <v>31300</v>
      </c>
      <c r="T24" s="0" t="n">
        <v>31300</v>
      </c>
      <c r="U24" s="0" t="n">
        <v>31300</v>
      </c>
      <c r="V24" s="0" t="n">
        <v>58000</v>
      </c>
      <c r="W24" s="0" t="n">
        <v>58000</v>
      </c>
      <c r="X24" s="0" t="n">
        <v>58000</v>
      </c>
      <c r="Y24" s="0" t="n">
        <v>58000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72000</v>
      </c>
      <c r="AE24" s="0" t="n">
        <v>72000</v>
      </c>
      <c r="AF24" s="0" t="n">
        <v>72000</v>
      </c>
      <c r="AG24" s="0" t="n">
        <v>72000</v>
      </c>
      <c r="AH24" s="0" t="n">
        <v>23000</v>
      </c>
      <c r="AI24" s="0" t="n">
        <v>23000</v>
      </c>
      <c r="AJ24" s="0" t="n">
        <v>23000</v>
      </c>
      <c r="AK24" s="0" t="n">
        <v>30000</v>
      </c>
      <c r="AL24" s="0" t="n">
        <v>30000</v>
      </c>
      <c r="AM24" s="0" t="n">
        <v>30000</v>
      </c>
      <c r="AN24" s="0" t="n">
        <v>35000</v>
      </c>
      <c r="AO24" s="0" t="n">
        <v>35000</v>
      </c>
      <c r="AP24" s="0" t="n">
        <v>35000</v>
      </c>
      <c r="AQ24" s="0" t="n">
        <v>75000</v>
      </c>
      <c r="AR24" s="0" t="n">
        <v>75000</v>
      </c>
      <c r="AS24" s="0" t="n">
        <v>75000</v>
      </c>
      <c r="AT24" s="0" t="n">
        <v>30000</v>
      </c>
      <c r="AU24" s="0" t="n">
        <v>30000</v>
      </c>
      <c r="AV24" s="0" t="n">
        <v>30000</v>
      </c>
      <c r="AW24" s="0" t="n">
        <v>6600</v>
      </c>
      <c r="AX24" s="0" t="n">
        <v>6600</v>
      </c>
      <c r="AY24" s="0" t="n">
        <v>6600</v>
      </c>
      <c r="AZ24" s="0" t="n">
        <v>6600</v>
      </c>
    </row>
    <row r="25" customFormat="false" ht="12.8" hidden="false" customHeight="false" outlineLevel="0" collapsed="false">
      <c r="A25" s="0" t="n">
        <f aca="false">A24-1</f>
        <v>1993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18000</v>
      </c>
      <c r="O25" s="0" t="n">
        <v>18000</v>
      </c>
      <c r="P25" s="0" t="n">
        <v>18000</v>
      </c>
      <c r="Q25" s="0" t="n">
        <v>18000</v>
      </c>
      <c r="R25" s="0" t="n">
        <v>31300</v>
      </c>
      <c r="S25" s="0" t="n">
        <v>31300</v>
      </c>
      <c r="T25" s="0" t="n">
        <v>31300</v>
      </c>
      <c r="U25" s="0" t="n">
        <v>31300</v>
      </c>
      <c r="V25" s="0" t="n">
        <v>58000</v>
      </c>
      <c r="W25" s="0" t="n">
        <v>58000</v>
      </c>
      <c r="X25" s="0" t="n">
        <v>58000</v>
      </c>
      <c r="Y25" s="0" t="n">
        <v>58000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72000</v>
      </c>
      <c r="AE25" s="0" t="n">
        <v>72000</v>
      </c>
      <c r="AF25" s="0" t="n">
        <v>72000</v>
      </c>
      <c r="AG25" s="0" t="n">
        <v>72000</v>
      </c>
      <c r="AH25" s="0" t="n">
        <v>23000</v>
      </c>
      <c r="AI25" s="0" t="n">
        <v>23000</v>
      </c>
      <c r="AJ25" s="0" t="n">
        <v>23000</v>
      </c>
      <c r="AK25" s="0" t="n">
        <v>30000</v>
      </c>
      <c r="AL25" s="0" t="n">
        <v>30000</v>
      </c>
      <c r="AM25" s="0" t="n">
        <v>30000</v>
      </c>
      <c r="AN25" s="0" t="n">
        <v>35000</v>
      </c>
      <c r="AO25" s="0" t="n">
        <v>35000</v>
      </c>
      <c r="AP25" s="0" t="n">
        <v>35000</v>
      </c>
      <c r="AQ25" s="0" t="n">
        <v>75000</v>
      </c>
      <c r="AR25" s="0" t="n">
        <v>75000</v>
      </c>
      <c r="AS25" s="0" t="n">
        <v>75000</v>
      </c>
      <c r="AT25" s="0" t="n">
        <v>30000</v>
      </c>
      <c r="AU25" s="0" t="n">
        <v>30000</v>
      </c>
      <c r="AV25" s="0" t="n">
        <v>30000</v>
      </c>
      <c r="AW25" s="0" t="n">
        <v>6600</v>
      </c>
      <c r="AX25" s="0" t="n">
        <v>6600</v>
      </c>
      <c r="AY25" s="0" t="n">
        <v>6600</v>
      </c>
      <c r="AZ25" s="0" t="n">
        <v>6600</v>
      </c>
    </row>
    <row r="26" customFormat="false" ht="12.8" hidden="false" customHeight="false" outlineLevel="0" collapsed="false">
      <c r="A26" s="0" t="n">
        <f aca="false">A25-1</f>
        <v>1992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18000</v>
      </c>
      <c r="O26" s="0" t="n">
        <v>18000</v>
      </c>
      <c r="P26" s="0" t="n">
        <v>18000</v>
      </c>
      <c r="Q26" s="0" t="n">
        <v>18000</v>
      </c>
      <c r="R26" s="0" t="n">
        <v>31300</v>
      </c>
      <c r="S26" s="0" t="n">
        <v>31300</v>
      </c>
      <c r="T26" s="0" t="n">
        <v>31300</v>
      </c>
      <c r="U26" s="0" t="n">
        <v>31300</v>
      </c>
      <c r="V26" s="0" t="n">
        <v>58000</v>
      </c>
      <c r="W26" s="0" t="n">
        <v>58000</v>
      </c>
      <c r="X26" s="0" t="n">
        <v>58000</v>
      </c>
      <c r="Y26" s="0" t="n">
        <v>58000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72000</v>
      </c>
      <c r="AE26" s="0" t="n">
        <v>72000</v>
      </c>
      <c r="AF26" s="0" t="n">
        <v>72000</v>
      </c>
      <c r="AG26" s="0" t="n">
        <v>72000</v>
      </c>
      <c r="AH26" s="0" t="n">
        <v>23000</v>
      </c>
      <c r="AI26" s="0" t="n">
        <v>23000</v>
      </c>
      <c r="AJ26" s="0" t="n">
        <v>23000</v>
      </c>
      <c r="AK26" s="0" t="n">
        <v>30000</v>
      </c>
      <c r="AL26" s="0" t="n">
        <v>30000</v>
      </c>
      <c r="AM26" s="0" t="n">
        <v>30000</v>
      </c>
      <c r="AN26" s="0" t="n">
        <v>35000</v>
      </c>
      <c r="AO26" s="0" t="n">
        <v>35000</v>
      </c>
      <c r="AP26" s="0" t="n">
        <v>35000</v>
      </c>
      <c r="AQ26" s="0" t="n">
        <v>75000</v>
      </c>
      <c r="AR26" s="0" t="n">
        <v>75000</v>
      </c>
      <c r="AS26" s="0" t="n">
        <v>75000</v>
      </c>
      <c r="AT26" s="0" t="n">
        <v>30000</v>
      </c>
      <c r="AU26" s="0" t="n">
        <v>30000</v>
      </c>
      <c r="AV26" s="0" t="n">
        <v>30000</v>
      </c>
      <c r="AW26" s="0" t="n">
        <v>6600</v>
      </c>
      <c r="AX26" s="0" t="n">
        <v>6600</v>
      </c>
      <c r="AY26" s="0" t="n">
        <v>6600</v>
      </c>
      <c r="AZ26" s="0" t="n">
        <v>6600</v>
      </c>
    </row>
    <row r="27" customFormat="false" ht="12.8" hidden="false" customHeight="false" outlineLevel="0" collapsed="false">
      <c r="A27" s="0" t="n">
        <f aca="false">A26-1</f>
        <v>1991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18000</v>
      </c>
      <c r="O27" s="0" t="n">
        <v>18000</v>
      </c>
      <c r="P27" s="0" t="n">
        <v>18000</v>
      </c>
      <c r="Q27" s="0" t="n">
        <v>18000</v>
      </c>
      <c r="R27" s="0" t="n">
        <v>31300</v>
      </c>
      <c r="S27" s="0" t="n">
        <v>31300</v>
      </c>
      <c r="T27" s="0" t="n">
        <v>31300</v>
      </c>
      <c r="U27" s="0" t="n">
        <v>31300</v>
      </c>
      <c r="V27" s="0" t="n">
        <v>58000</v>
      </c>
      <c r="W27" s="0" t="n">
        <v>58000</v>
      </c>
      <c r="X27" s="0" t="n">
        <v>58000</v>
      </c>
      <c r="Y27" s="0" t="n">
        <v>58000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72000</v>
      </c>
      <c r="AE27" s="0" t="n">
        <v>72000</v>
      </c>
      <c r="AF27" s="0" t="n">
        <v>72000</v>
      </c>
      <c r="AG27" s="0" t="n">
        <v>72000</v>
      </c>
      <c r="AH27" s="0" t="n">
        <v>23000</v>
      </c>
      <c r="AI27" s="0" t="n">
        <v>23000</v>
      </c>
      <c r="AJ27" s="0" t="n">
        <v>23000</v>
      </c>
      <c r="AK27" s="0" t="n">
        <v>30000</v>
      </c>
      <c r="AL27" s="0" t="n">
        <v>30000</v>
      </c>
      <c r="AM27" s="0" t="n">
        <v>30000</v>
      </c>
      <c r="AN27" s="0" t="n">
        <v>35000</v>
      </c>
      <c r="AO27" s="0" t="n">
        <v>35000</v>
      </c>
      <c r="AP27" s="0" t="n">
        <v>35000</v>
      </c>
      <c r="AQ27" s="0" t="n">
        <v>75000</v>
      </c>
      <c r="AR27" s="0" t="n">
        <v>75000</v>
      </c>
      <c r="AS27" s="0" t="n">
        <v>75000</v>
      </c>
      <c r="AT27" s="0" t="n">
        <v>30000</v>
      </c>
      <c r="AU27" s="0" t="n">
        <v>30000</v>
      </c>
      <c r="AV27" s="0" t="n">
        <v>30000</v>
      </c>
      <c r="AW27" s="0" t="n">
        <v>6600</v>
      </c>
      <c r="AX27" s="0" t="n">
        <v>6600</v>
      </c>
      <c r="AY27" s="0" t="n">
        <v>6600</v>
      </c>
      <c r="AZ27" s="0" t="n">
        <v>6600</v>
      </c>
    </row>
    <row r="28" customFormat="false" ht="12.8" hidden="false" customHeight="false" outlineLevel="0" collapsed="false">
      <c r="A28" s="0" t="n">
        <f aca="false">A27-1</f>
        <v>1990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18000</v>
      </c>
      <c r="O28" s="0" t="n">
        <v>18000</v>
      </c>
      <c r="P28" s="0" t="n">
        <v>18000</v>
      </c>
      <c r="Q28" s="0" t="n">
        <v>18000</v>
      </c>
      <c r="R28" s="0" t="n">
        <v>31300</v>
      </c>
      <c r="S28" s="0" t="n">
        <v>31300</v>
      </c>
      <c r="T28" s="0" t="n">
        <v>31300</v>
      </c>
      <c r="U28" s="0" t="n">
        <v>31300</v>
      </c>
      <c r="V28" s="0" t="n">
        <v>58000</v>
      </c>
      <c r="W28" s="0" t="n">
        <v>58000</v>
      </c>
      <c r="X28" s="0" t="n">
        <v>58000</v>
      </c>
      <c r="Y28" s="0" t="n">
        <v>58000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72000</v>
      </c>
      <c r="AE28" s="0" t="n">
        <v>72000</v>
      </c>
      <c r="AF28" s="0" t="n">
        <v>72000</v>
      </c>
      <c r="AG28" s="0" t="n">
        <v>72000</v>
      </c>
      <c r="AH28" s="0" t="n">
        <v>23000</v>
      </c>
      <c r="AI28" s="0" t="n">
        <v>23000</v>
      </c>
      <c r="AJ28" s="0" t="n">
        <v>23000</v>
      </c>
      <c r="AK28" s="0" t="n">
        <v>30000</v>
      </c>
      <c r="AL28" s="0" t="n">
        <v>30000</v>
      </c>
      <c r="AM28" s="0" t="n">
        <v>30000</v>
      </c>
      <c r="AN28" s="0" t="n">
        <v>35000</v>
      </c>
      <c r="AO28" s="0" t="n">
        <v>35000</v>
      </c>
      <c r="AP28" s="0" t="n">
        <v>35000</v>
      </c>
      <c r="AQ28" s="0" t="n">
        <v>75000</v>
      </c>
      <c r="AR28" s="0" t="n">
        <v>75000</v>
      </c>
      <c r="AS28" s="0" t="n">
        <v>75000</v>
      </c>
      <c r="AT28" s="0" t="n">
        <v>30000</v>
      </c>
      <c r="AU28" s="0" t="n">
        <v>30000</v>
      </c>
      <c r="AV28" s="0" t="n">
        <v>30000</v>
      </c>
      <c r="AW28" s="0" t="n">
        <v>6600</v>
      </c>
      <c r="AX28" s="0" t="n">
        <v>6600</v>
      </c>
      <c r="AY28" s="0" t="n">
        <v>6600</v>
      </c>
      <c r="AZ28" s="0" t="n">
        <v>6600</v>
      </c>
    </row>
    <row r="29" customFormat="false" ht="12.8" hidden="false" customHeight="false" outlineLevel="0" collapsed="false">
      <c r="A29" s="0" t="n">
        <f aca="false">A28-1</f>
        <v>1989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18000</v>
      </c>
      <c r="O29" s="0" t="n">
        <v>18000</v>
      </c>
      <c r="P29" s="0" t="n">
        <v>18000</v>
      </c>
      <c r="Q29" s="0" t="n">
        <v>18000</v>
      </c>
      <c r="R29" s="0" t="n">
        <v>31300</v>
      </c>
      <c r="S29" s="0" t="n">
        <v>31300</v>
      </c>
      <c r="T29" s="0" t="n">
        <v>31300</v>
      </c>
      <c r="U29" s="0" t="n">
        <v>31300</v>
      </c>
      <c r="V29" s="0" t="n">
        <v>58000</v>
      </c>
      <c r="W29" s="0" t="n">
        <v>58000</v>
      </c>
      <c r="X29" s="0" t="n">
        <v>58000</v>
      </c>
      <c r="Y29" s="0" t="n">
        <v>58000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72000</v>
      </c>
      <c r="AE29" s="0" t="n">
        <v>72000</v>
      </c>
      <c r="AF29" s="0" t="n">
        <v>72000</v>
      </c>
      <c r="AG29" s="0" t="n">
        <v>72000</v>
      </c>
      <c r="AH29" s="0" t="n">
        <v>23000</v>
      </c>
      <c r="AI29" s="0" t="n">
        <v>23000</v>
      </c>
      <c r="AJ29" s="0" t="n">
        <v>23000</v>
      </c>
      <c r="AK29" s="0" t="n">
        <v>30000</v>
      </c>
      <c r="AL29" s="0" t="n">
        <v>30000</v>
      </c>
      <c r="AM29" s="0" t="n">
        <v>30000</v>
      </c>
      <c r="AN29" s="0" t="n">
        <v>35000</v>
      </c>
      <c r="AO29" s="0" t="n">
        <v>35000</v>
      </c>
      <c r="AP29" s="0" t="n">
        <v>35000</v>
      </c>
      <c r="AQ29" s="0" t="n">
        <v>75000</v>
      </c>
      <c r="AR29" s="0" t="n">
        <v>75000</v>
      </c>
      <c r="AS29" s="0" t="n">
        <v>75000</v>
      </c>
      <c r="AT29" s="0" t="n">
        <v>30000</v>
      </c>
      <c r="AU29" s="0" t="n">
        <v>30000</v>
      </c>
      <c r="AV29" s="0" t="n">
        <v>30000</v>
      </c>
      <c r="AW29" s="0" t="n">
        <v>6600</v>
      </c>
      <c r="AX29" s="0" t="n">
        <v>6600</v>
      </c>
      <c r="AY29" s="0" t="n">
        <v>6600</v>
      </c>
      <c r="AZ29" s="0" t="n">
        <v>6600</v>
      </c>
    </row>
    <row r="30" customFormat="false" ht="12.8" hidden="false" customHeight="false" outlineLevel="0" collapsed="false">
      <c r="A30" s="0" t="n">
        <f aca="false">A29-1</f>
        <v>1988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18000</v>
      </c>
      <c r="O30" s="0" t="n">
        <v>18000</v>
      </c>
      <c r="P30" s="0" t="n">
        <v>18000</v>
      </c>
      <c r="Q30" s="0" t="n">
        <v>18000</v>
      </c>
      <c r="R30" s="0" t="n">
        <v>31300</v>
      </c>
      <c r="S30" s="0" t="n">
        <v>31300</v>
      </c>
      <c r="T30" s="0" t="n">
        <v>31300</v>
      </c>
      <c r="U30" s="0" t="n">
        <v>31300</v>
      </c>
      <c r="V30" s="0" t="n">
        <v>58000</v>
      </c>
      <c r="W30" s="0" t="n">
        <v>58000</v>
      </c>
      <c r="X30" s="0" t="n">
        <v>58000</v>
      </c>
      <c r="Y30" s="0" t="n">
        <v>58000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72000</v>
      </c>
      <c r="AE30" s="0" t="n">
        <v>72000</v>
      </c>
      <c r="AF30" s="0" t="n">
        <v>72000</v>
      </c>
      <c r="AG30" s="0" t="n">
        <v>72000</v>
      </c>
      <c r="AH30" s="0" t="n">
        <v>23000</v>
      </c>
      <c r="AI30" s="0" t="n">
        <v>23000</v>
      </c>
      <c r="AJ30" s="0" t="n">
        <v>23000</v>
      </c>
      <c r="AK30" s="0" t="n">
        <v>30000</v>
      </c>
      <c r="AL30" s="0" t="n">
        <v>30000</v>
      </c>
      <c r="AM30" s="0" t="n">
        <v>30000</v>
      </c>
      <c r="AN30" s="0" t="n">
        <v>35000</v>
      </c>
      <c r="AO30" s="0" t="n">
        <v>35000</v>
      </c>
      <c r="AP30" s="0" t="n">
        <v>35000</v>
      </c>
      <c r="AQ30" s="0" t="n">
        <v>75000</v>
      </c>
      <c r="AR30" s="0" t="n">
        <v>75000</v>
      </c>
      <c r="AS30" s="0" t="n">
        <v>75000</v>
      </c>
      <c r="AT30" s="0" t="n">
        <v>30000</v>
      </c>
      <c r="AU30" s="0" t="n">
        <v>30000</v>
      </c>
      <c r="AV30" s="0" t="n">
        <v>30000</v>
      </c>
      <c r="AW30" s="0" t="n">
        <v>6600</v>
      </c>
      <c r="AX30" s="0" t="n">
        <v>6600</v>
      </c>
      <c r="AY30" s="0" t="n">
        <v>6600</v>
      </c>
      <c r="AZ30" s="0" t="n">
        <v>6600</v>
      </c>
    </row>
    <row r="31" customFormat="false" ht="12.8" hidden="false" customHeight="false" outlineLevel="0" collapsed="false">
      <c r="A31" s="0" t="n">
        <f aca="false">A30-1</f>
        <v>1987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18000</v>
      </c>
      <c r="O31" s="0" t="n">
        <v>18000</v>
      </c>
      <c r="P31" s="0" t="n">
        <v>18000</v>
      </c>
      <c r="Q31" s="0" t="n">
        <v>18000</v>
      </c>
      <c r="R31" s="0" t="n">
        <v>31300</v>
      </c>
      <c r="S31" s="0" t="n">
        <v>31300</v>
      </c>
      <c r="T31" s="0" t="n">
        <v>31300</v>
      </c>
      <c r="U31" s="0" t="n">
        <v>31300</v>
      </c>
      <c r="V31" s="0" t="n">
        <v>58000</v>
      </c>
      <c r="W31" s="0" t="n">
        <v>58000</v>
      </c>
      <c r="X31" s="0" t="n">
        <v>58000</v>
      </c>
      <c r="Y31" s="0" t="n">
        <v>58000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72000</v>
      </c>
      <c r="AE31" s="0" t="n">
        <v>72000</v>
      </c>
      <c r="AF31" s="0" t="n">
        <v>72000</v>
      </c>
      <c r="AG31" s="0" t="n">
        <v>72000</v>
      </c>
      <c r="AH31" s="0" t="n">
        <v>23000</v>
      </c>
      <c r="AI31" s="0" t="n">
        <v>23000</v>
      </c>
      <c r="AJ31" s="0" t="n">
        <v>23000</v>
      </c>
      <c r="AK31" s="0" t="n">
        <v>30000</v>
      </c>
      <c r="AL31" s="0" t="n">
        <v>30000</v>
      </c>
      <c r="AM31" s="0" t="n">
        <v>30000</v>
      </c>
      <c r="AN31" s="0" t="n">
        <v>35000</v>
      </c>
      <c r="AO31" s="0" t="n">
        <v>35000</v>
      </c>
      <c r="AP31" s="0" t="n">
        <v>35000</v>
      </c>
      <c r="AQ31" s="0" t="n">
        <v>75000</v>
      </c>
      <c r="AR31" s="0" t="n">
        <v>75000</v>
      </c>
      <c r="AS31" s="0" t="n">
        <v>75000</v>
      </c>
      <c r="AT31" s="0" t="n">
        <v>30000</v>
      </c>
      <c r="AU31" s="0" t="n">
        <v>30000</v>
      </c>
      <c r="AV31" s="0" t="n">
        <v>30000</v>
      </c>
      <c r="AW31" s="0" t="n">
        <v>6600</v>
      </c>
      <c r="AX31" s="0" t="n">
        <v>6600</v>
      </c>
      <c r="AY31" s="0" t="n">
        <v>6600</v>
      </c>
      <c r="AZ31" s="0" t="n">
        <v>6600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5" activeCellId="0" sqref="A5:C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4" t="s">
        <v>4</v>
      </c>
      <c r="B1" s="4" t="s">
        <v>113</v>
      </c>
      <c r="C1" s="4" t="s">
        <v>114</v>
      </c>
    </row>
    <row r="2" customFormat="false" ht="12.8" hidden="false" customHeight="false" outlineLevel="0" collapsed="false">
      <c r="A2" s="0" t="s">
        <v>23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16</v>
      </c>
      <c r="B3" s="0" t="n">
        <v>0.75425</v>
      </c>
      <c r="C3" s="0" t="n">
        <v>3871867587</v>
      </c>
    </row>
    <row r="4" customFormat="false" ht="12.8" hidden="false" customHeight="false" outlineLevel="0" collapsed="false">
      <c r="A4" s="0" t="s">
        <v>19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5:C5 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112</v>
      </c>
      <c r="B1" s="1" t="s">
        <v>115</v>
      </c>
      <c r="C1" s="1" t="s">
        <v>116</v>
      </c>
    </row>
    <row r="2" customFormat="false" ht="12.8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8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8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8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8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8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8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8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8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8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8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8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8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8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8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8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8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8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8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8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2022-10-10T23:12:01Z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