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283" documentId="13_ncr:1_{DC73702A-1DFA-429A-992E-904B6BC3DC00}" xr6:coauthVersionLast="47" xr6:coauthVersionMax="47" xr10:uidLastSave="{BFD2E99B-CFC8-4DB5-8891-79E732776289}"/>
  <bookViews>
    <workbookView xWindow="-10365" yWindow="-21720" windowWidth="38640" windowHeight="21840" xr2:uid="{00000000-000D-0000-FFFF-FFFF00000000}"/>
  </bookViews>
  <sheets>
    <sheet name="data pour vis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ésultats des élèves - pi_93e7b1ad-088a-430a-a1cc-926d45b877d0" name="Résultats des élèves - pi" connection="Requête - Résultats des élèves - p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5" i="1" l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Y15" i="1"/>
  <c r="Z15" i="1"/>
  <c r="AA15" i="1"/>
  <c r="AB15" i="1"/>
  <c r="W15" i="1"/>
  <c r="X15" i="1"/>
  <c r="V15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W24" i="1"/>
  <c r="X24" i="1"/>
  <c r="Y24" i="1"/>
  <c r="Z24" i="1"/>
  <c r="AA24" i="1"/>
  <c r="AB24" i="1"/>
  <c r="AC24" i="1"/>
  <c r="AD24" i="1"/>
  <c r="AE24" i="1"/>
  <c r="AF24" i="1"/>
  <c r="AG24" i="1"/>
  <c r="W25" i="1"/>
  <c r="X25" i="1"/>
  <c r="Y25" i="1"/>
  <c r="Z25" i="1"/>
  <c r="AA25" i="1"/>
  <c r="AB25" i="1"/>
  <c r="AD25" i="1"/>
  <c r="AE25" i="1"/>
  <c r="AF25" i="1"/>
  <c r="AG25" i="1"/>
  <c r="V25" i="1"/>
  <c r="V24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V18" i="1"/>
  <c r="V17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V19" i="1"/>
  <c r="V20" i="1"/>
  <c r="W22" i="1"/>
  <c r="X22" i="1"/>
  <c r="Y22" i="1"/>
  <c r="Z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Requête - Résultats des élèves - Groupe" description="Connexion à la requête « Résultats des élèves - Groupe » dans le classeur." type="5" refreshedVersion="6" background="1" saveData="1">
    <dbPr connection="Provider=Microsoft.Mashup.OleDb.1;Data Source=$Workbook$;Location=Résultats des élèves - Groupe;Extended Properties=&quot;&quot;" command="SELECT * FROM [Résultats des élèves - Groupe]"/>
  </connection>
  <connection id="2" xr16:uid="{00000000-0015-0000-FFFF-FFFF02000000}" name="Requête - Résultats des élèves - pi" description="Connexion à la requête « Résultats des élèves - pi » dans le classeur." type="100" refreshedVersion="6" minRefreshableVersion="5">
    <extLst>
      <ext xmlns:x15="http://schemas.microsoft.com/office/spreadsheetml/2010/11/main" uri="{DE250136-89BD-433C-8126-D09CA5730AF9}">
        <x15:connection id="76a60aa9-bb9b-40db-84ef-4ffca19ef936"/>
      </ext>
    </extLst>
  </connection>
  <connection id="3" xr16:uid="{00000000-0015-0000-FFFF-FFFF0300000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<sst xmlns="http://schemas.openxmlformats.org/spreadsheetml/2006/main" count="349" uniqueCount="194">
  <si>
    <t>Catégory</t>
  </si>
  <si>
    <t>Actual</t>
  </si>
  <si>
    <t>Target</t>
  </si>
  <si>
    <t>Bands</t>
  </si>
  <si>
    <t>Réussite</t>
  </si>
  <si>
    <t>0</t>
  </si>
  <si>
    <t>À surveiller</t>
  </si>
  <si>
    <t/>
  </si>
  <si>
    <t>En échec</t>
  </si>
  <si>
    <t>2021-2022</t>
  </si>
  <si>
    <t>2022-2023</t>
  </si>
  <si>
    <t>2020-2021</t>
  </si>
  <si>
    <t>Bullet01</t>
  </si>
  <si>
    <t>Bullet02</t>
  </si>
  <si>
    <t>taux de diplomation</t>
  </si>
  <si>
    <t>2019-2020</t>
  </si>
  <si>
    <t>Valeur</t>
  </si>
  <si>
    <t>Année scolaire</t>
  </si>
  <si>
    <t>Promotion des parcours</t>
  </si>
  <si>
    <t>Taux d'absentéisme du personnel</t>
  </si>
  <si>
    <t>Écart financement EHDAA</t>
  </si>
  <si>
    <t>Valeur min</t>
  </si>
  <si>
    <t>Valeur cible</t>
  </si>
  <si>
    <t>Colonne1</t>
  </si>
  <si>
    <t>Valeur max</t>
  </si>
  <si>
    <t>Orientation1 accomplissement</t>
  </si>
  <si>
    <t>Diplomation</t>
  </si>
  <si>
    <t>Nb. Public</t>
  </si>
  <si>
    <t>Tx abs staff</t>
  </si>
  <si>
    <t>% écart fin. EHDAA</t>
  </si>
  <si>
    <t>Ratio parasc.</t>
  </si>
  <si>
    <t>Orientation 1 indicateurs</t>
  </si>
  <si>
    <t>19-20</t>
  </si>
  <si>
    <t>20-21</t>
  </si>
  <si>
    <t>21-22</t>
  </si>
  <si>
    <t>22-23</t>
  </si>
  <si>
    <t>indice avan1</t>
  </si>
  <si>
    <t>indice avan2</t>
  </si>
  <si>
    <t>indice avan3</t>
  </si>
  <si>
    <t>Colonne2</t>
  </si>
  <si>
    <t>1.A/C.1</t>
  </si>
  <si>
    <t>Renforcer l'engagement des élèves à l'égard de leur formation</t>
  </si>
  <si>
    <t xml:space="preserve">Taux d'absentéisme des élèves  </t>
  </si>
  <si>
    <t>1.B/C.1</t>
  </si>
  <si>
    <t>Améliorer le développement des compétences des élèves tout au long du parcours scolaire</t>
  </si>
  <si>
    <t>Proportion des élèves* ayant 66% et plus sur les matières identifiées</t>
  </si>
  <si>
    <t>2.A/C.1</t>
  </si>
  <si>
    <t>Augmenter le sentiment de sécurité dans les espaces physiques</t>
  </si>
  <si>
    <t>Nombre d'accidents reliés à l'infrastructure / entretien</t>
  </si>
  <si>
    <t>Nombre d'incidents de violence (physique / psychologique)</t>
  </si>
  <si>
    <t>2.B/C.1</t>
  </si>
  <si>
    <t>Assurer une place assise pour tous élèves dans les établissements</t>
  </si>
  <si>
    <t>Ratio du nombre élèves sur capacités (selon ministere) au niveau / pied carré par école</t>
  </si>
  <si>
    <t>(primaire locaux - secondaire : à valider avec Julie)</t>
  </si>
  <si>
    <t>3.A/C.1</t>
  </si>
  <si>
    <t>Valoriser l'utilisation des données dans les pratiques probantes d'enseignement et de gestion</t>
  </si>
  <si>
    <t>Nombre de personnes formées-accès aux outils de valorisation de données</t>
  </si>
  <si>
    <t>3.B/C.1</t>
  </si>
  <si>
    <t>Attirer et retenir du personnel qualifié et engagé</t>
  </si>
  <si>
    <t>Ratio du personnel régulier  à l'emploi relèvant des services du centre administratif ayant plus de deux ans d'ancienneté</t>
  </si>
  <si>
    <t>1.A/PI.1</t>
  </si>
  <si>
    <t>Améliorer les choix d'interventions et parcours au cœur du cheminement scolaire de l'élève selon ses besoins</t>
  </si>
  <si>
    <t>Ratio d'élèves ayant un plan d'intervention qui ont un taux de réussite de plus de 5 unité de % (VALIDER 5% ou autre%) inférieur au taux de réussite global</t>
  </si>
  <si>
    <t>'Calcul du sommaire de l'élève :</t>
  </si>
  <si>
    <t>- Primaire : maths / francais</t>
  </si>
  <si>
    <t>- Secondaire 1e cycle : maths / francais</t>
  </si>
  <si>
    <t>- Secondaire 2e cycle : maths /fr / angl / sc / histoire</t>
  </si>
  <si>
    <t>1.B/PI.1</t>
  </si>
  <si>
    <t xml:space="preserve">Améliorer le soutien aux établissements quant au déploiement des pratiques probantes (?) d'enseignement selon les profils d'élèves </t>
  </si>
  <si>
    <t>Taux de satisfaction des établissements quant au soutien au déploiement des pratiques probantes</t>
  </si>
  <si>
    <t>Direction des directions d'écoles et des intervenants</t>
  </si>
  <si>
    <t>- Approche validé par la recherche</t>
  </si>
  <si>
    <t xml:space="preserve">     - Par pailer</t>
  </si>
  <si>
    <t xml:space="preserve">     - RAI</t>
  </si>
  <si>
    <t xml:space="preserve"> - Nombre d'intervenants (psycologuqe, psycho-écu, TES, CP, ortho pédagoques, etc.)</t>
  </si>
  <si>
    <t xml:space="preserve"> - Formation lié pratique probante </t>
  </si>
  <si>
    <t>2.A/PI.1</t>
  </si>
  <si>
    <t>Améliorer l'état actuel des bâtiments pour qu'ils soient adaptés, sains et sécuritaires</t>
  </si>
  <si>
    <t>Indice globale de vétusté (basé sur l'évaluation du MEQ ) LETTRE et % :</t>
  </si>
  <si>
    <t>&gt; Budget investissement pour améliorer bâtiement</t>
  </si>
  <si>
    <t>&gt; évolution du m2 cours d'école / clientèle au 30 sept.</t>
  </si>
  <si>
    <t xml:space="preserve">&gt; % entre calcul théorique de vétusté vs subvention réelle annuelle d'investissement (ce qu'on a prévu en investissement selon les besoins prévus vs ce qu'on a reçu investissement MEQ) </t>
  </si>
  <si>
    <t>2.A/PI.2</t>
  </si>
  <si>
    <t>Agir tôt pour la santé et sécurité de tous afin de réduire les risques psychosociaux, matériels et physiques (environnement de travail, envrionnement scolaire)</t>
  </si>
  <si>
    <t>% nombre total de jours d'absentéisme lié aux incidents (CNESST)</t>
  </si>
  <si>
    <t>2.B/PI.1</t>
  </si>
  <si>
    <t>Anticiper le plus tôt possible l'évolution de clientèle afin de planifier la capacité d'accueil</t>
  </si>
  <si>
    <t>Écart entre élèves réels et nombre d'élèves prévu (horizon 10 ans)........ à discuter</t>
  </si>
  <si>
    <t>3.A/PI.1</t>
  </si>
  <si>
    <t>Déployer des outils numériques en valorisation des données dans les établissements et les services</t>
  </si>
  <si>
    <t>3.B/PI.1</t>
  </si>
  <si>
    <t>Planifier la main-d'œuvre de façon intégrée</t>
  </si>
  <si>
    <t>Ratio de la prévision du nombre de départs à la retraite pour les postes permanents (ratio sur le nombre total employés permanents )</t>
  </si>
  <si>
    <t>Doit-on inclure les enseignants et employés des écoles ??</t>
  </si>
  <si>
    <t>Faire le calcul de 50 à 65 ans ?</t>
  </si>
  <si>
    <t>1.A/AI.1</t>
  </si>
  <si>
    <t>Augmenter la collaboration et l'engagement de la communauté</t>
  </si>
  <si>
    <t>1.B/AI.1</t>
  </si>
  <si>
    <t>Assurer une formation continue pertinente au personnel qui offre un service directe à l'élève</t>
  </si>
  <si>
    <t>Proportion du personnel offrant un service direct à l'élève ayant suivi au moins une formation reconnue ou offerte par le CSS</t>
  </si>
  <si>
    <t>2.A/AI.1</t>
  </si>
  <si>
    <t>Atténuer les effets de la pénurie de MO des métiers assurant l'entretien des bâtiments</t>
  </si>
  <si>
    <t>Ratio du nombre d'employé actuel et les besoins sur 5 ans du plan d'effectif</t>
  </si>
  <si>
    <t>2.A/AI.2</t>
  </si>
  <si>
    <t>Renforcer l'approche de prévention dans l'ensemble des parties prenantes  du CSS</t>
  </si>
  <si>
    <t>Plan de formation SST vs formation réellement donnée</t>
  </si>
  <si>
    <t>(formation cadenassage, cybersécurité, incendie, violence et intimidation, étiquetage, SIMDUT, Intervention Thérapeutique lors de Conduites Agressives)</t>
  </si>
  <si>
    <t>3.A/AI.1</t>
  </si>
  <si>
    <t>Développer des projets porteurs en valorisation des données via la CDP-VD-ME</t>
  </si>
  <si>
    <t>Nombre de projets réalisés et terminés à travers la CDP (cible difficile !!)</t>
  </si>
  <si>
    <t>3.B/AI.1</t>
  </si>
  <si>
    <t>Développer des stratégies de fidélisation innovantes</t>
  </si>
  <si>
    <t>Taux de fidélisation</t>
  </si>
  <si>
    <t>Gérer de façon efficiente les dépenses liées aux services à l'élève</t>
  </si>
  <si>
    <t xml:space="preserve">Ratio des dépenses totales (réel et projeté ) par élève </t>
  </si>
  <si>
    <t>1.B/F.1</t>
  </si>
  <si>
    <t xml:space="preserve">Somme disponible pour formation continue du personnel pour l'année en cours et anticipé pour l'année prochaine (sous condition). </t>
  </si>
  <si>
    <t>2.A/F.1</t>
  </si>
  <si>
    <t>Optimiser les coûts d'entretien et d'exploitation des bâtiments</t>
  </si>
  <si>
    <t>Somme dépenses réelle et prévue par mètre carré (intérieur)</t>
  </si>
  <si>
    <t>2.A/F.2</t>
  </si>
  <si>
    <t>Diminuer l'impact financier des événements liés à la sécurité</t>
  </si>
  <si>
    <t>Coût des maladies professionnelles (CNESST) / Coût des maladies autres que professionnelles (absentéisme long terme autres que CNESST)  sur le pourcertage de la masse salariale (Historique et présent)</t>
  </si>
  <si>
    <t>2.B/F.1</t>
  </si>
  <si>
    <t>Assurer une gestion financière diligente des projets majeurs afin de répondre aux besoins futurs</t>
  </si>
  <si>
    <t>Somme des allocations recus pour exécutées les projets accordé sur le tolal (demandé (RM) + recu)</t>
  </si>
  <si>
    <t>3.A/F.1</t>
  </si>
  <si>
    <t>Suivre le budget des initiatives numériques</t>
  </si>
  <si>
    <t>Somme des activités et des mesures (prévu courant + réel historique )</t>
  </si>
  <si>
    <t>3.B/F.1</t>
  </si>
  <si>
    <t>Diminuer l'impact financier du roulement du personnel</t>
  </si>
  <si>
    <t xml:space="preserve">Coûts par années liés au taux de roulement du personnel </t>
  </si>
  <si>
    <t>Tx absentéïsme</t>
  </si>
  <si>
    <t>% Élè. 66% et +</t>
  </si>
  <si>
    <t>année</t>
  </si>
  <si>
    <t>2018-2019</t>
  </si>
  <si>
    <t>2.A/C.2</t>
  </si>
  <si>
    <t>Nb. incid. de violence</t>
  </si>
  <si>
    <t>Nb. acc. Infra/entretien</t>
  </si>
  <si>
    <r>
      <t>Ratio Nb. Élèves/M</t>
    </r>
    <r>
      <rPr>
        <vertAlign val="superscript"/>
        <sz val="8"/>
        <color theme="1"/>
        <rFont val="Calibri"/>
        <family val="2"/>
        <scheme val="minor"/>
      </rPr>
      <t>2 prim.</t>
    </r>
  </si>
  <si>
    <t>2.B/C.2</t>
  </si>
  <si>
    <r>
      <t>Ratio Nb. Élèves/M</t>
    </r>
    <r>
      <rPr>
        <vertAlign val="superscript"/>
        <sz val="8"/>
        <color theme="1"/>
        <rFont val="Calibri"/>
        <family val="2"/>
        <scheme val="minor"/>
      </rPr>
      <t>2 sec.</t>
    </r>
  </si>
  <si>
    <t>Nb. D'employés ayant accès des TdB</t>
  </si>
  <si>
    <t>Ratio Nb.Emp. 2 ans et + / Nb. Emp. total</t>
  </si>
  <si>
    <t>Ratio d'élè. Avec PI qui a 5% de - du TxR global</t>
  </si>
  <si>
    <t>Tx de satisfaction form./accomp.</t>
  </si>
  <si>
    <t>% d'étab. /ind. De vétusté</t>
  </si>
  <si>
    <t>A</t>
  </si>
  <si>
    <t>B</t>
  </si>
  <si>
    <t>C</t>
  </si>
  <si>
    <t>D</t>
  </si>
  <si>
    <t>E</t>
  </si>
  <si>
    <t>2.A/PI.1A</t>
  </si>
  <si>
    <t>2.A/PI.1B</t>
  </si>
  <si>
    <t>% Abs. CNESST</t>
  </si>
  <si>
    <t>Écart Nb. Élè. Prévu/Réel</t>
  </si>
  <si>
    <t>Temporaire(APB): Nb. De TdB déployés</t>
  </si>
  <si>
    <t>Nb. TB déploy.</t>
  </si>
  <si>
    <t>Ratio Nb. Départs retraite/Nb. total</t>
  </si>
  <si>
    <t>Temporaire (APB): Tx de satisfaction de la collaboration avec la communauté</t>
  </si>
  <si>
    <t>Tx de satisf. Collaboration</t>
  </si>
  <si>
    <t>% pers. Form./accomp.</t>
  </si>
  <si>
    <t>Code vétusté</t>
  </si>
  <si>
    <t>Nb. Emp. Actuel/besoins sur 5 ans</t>
  </si>
  <si>
    <t>Nb. Form. SST prévu/réel</t>
  </si>
  <si>
    <t>Nb. projets CDP implantés au CSS</t>
  </si>
  <si>
    <t>Tx de fidélisation</t>
  </si>
  <si>
    <t>1.A/F.1</t>
  </si>
  <si>
    <t>$/élève</t>
  </si>
  <si>
    <t>Gérer de façon efficiente le budget liées à la formation continue du personnel</t>
  </si>
  <si>
    <t>Perfectionnement - personnel des activités administratives et d'immeubles</t>
  </si>
  <si>
    <t>Montant prévu pour le perfectionnement</t>
  </si>
  <si>
    <r>
      <t>Coût entretien/exploit. Par M</t>
    </r>
    <r>
      <rPr>
        <vertAlign val="superscript"/>
        <sz val="11"/>
        <color theme="1"/>
        <rFont val="Calibri"/>
        <family val="2"/>
        <scheme val="minor"/>
      </rPr>
      <t>2</t>
    </r>
  </si>
  <si>
    <t>Montant CNESST</t>
  </si>
  <si>
    <t>$ reçu/$ demandé</t>
  </si>
  <si>
    <t>$ dépenses numériques</t>
  </si>
  <si>
    <t>Montant rempl. Personnel</t>
  </si>
  <si>
    <t>code</t>
  </si>
  <si>
    <t>obj</t>
  </si>
  <si>
    <t>indicateur</t>
  </si>
  <si>
    <t>Cible</t>
  </si>
  <si>
    <t>Data</t>
  </si>
  <si>
    <t>Avancement</t>
  </si>
  <si>
    <t>-</t>
  </si>
  <si>
    <t>+</t>
  </si>
  <si>
    <t>primaire</t>
  </si>
  <si>
    <t>secondaire</t>
  </si>
  <si>
    <t>Down si good= -,  Up is good = +</t>
  </si>
  <si>
    <t>Médiane</t>
  </si>
  <si>
    <t>Moyenne</t>
  </si>
  <si>
    <t>Max</t>
  </si>
  <si>
    <t>Min</t>
  </si>
  <si>
    <t>If Down is better</t>
  </si>
  <si>
    <t>If Up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</si>
</sst>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vertAlign val="superscript"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2" fillId="2" borderId="0" xfId="0" applyFont="1" applyFill="1" applyBorder="1"/>
    <xf numFmtId="0" fontId="2" fillId="2" borderId="5" xfId="0" applyFont="1" applyFill="1" applyBorder="1"/>
    <xf numFmtId="0" fontId="3" fillId="0" borderId="5" xfId="0" applyFont="1" applyBorder="1"/>
    <xf numFmtId="0" fontId="4" fillId="2" borderId="6" xfId="0" applyFont="1" applyFill="1" applyBorder="1"/>
    <xf numFmtId="0" fontId="0" fillId="3" borderId="0" xfId="0" applyFill="1" applyAlignment="1">
      <alignment wrapText="1"/>
    </xf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6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2" fillId="2" borderId="10" xfId="0" applyFont="1" applyFill="1" applyBorder="1"/>
    <xf numFmtId="0" fontId="0" fillId="5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6" borderId="15" xfId="0" applyFill="1" applyBorder="1"/>
    <xf numFmtId="0" fontId="0" fillId="6" borderId="0" xfId="0" quotePrefix="1" applyFill="1" applyBorder="1"/>
    <xf numFmtId="0" fontId="0" fillId="6" borderId="16" xfId="0" quotePrefix="1" applyFill="1" applyBorder="1"/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217714</xdr:colOff>
      <xdr:row>36</xdr:row>
      <xdr:rowOff>13607</xdr:rowOff>
    </xdr:from>
    <xdr:to>
      <xdr:col>24</xdr:col>
      <xdr:colOff>890762</xdr:colOff>
      <xdr:row>43</xdr:row>
      <xdr:rowOff>51297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DFE084-FD72-B3AF-7B13-F747C9ACC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9375321"/>
          <a:ext cx="4047619" cy="32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llet01" displayName="Bullet01" ref="A2:D5" totalsRowShown="0" headerRowDxfId="93" dataDxfId="92">
  <autoFilter ref="A2:D5" xr:uid="{00000000-0009-0000-0100-000001000000}"/>
  <tableColumns count="4">
    <tableColumn id="1" xr3:uid="{00000000-0010-0000-0000-000001000000}" name="Catégory" dataDxfId="91"/>
    <tableColumn id="2" xr3:uid="{00000000-0010-0000-0000-000002000000}" name="Actual" dataDxfId="90"/>
    <tableColumn id="3" xr3:uid="{00000000-0010-0000-0000-000003000000}" name="Target" dataDxfId="89"/>
    <tableColumn id="4" xr3:uid="{00000000-0010-0000-0000-000004000000}" name="Bands" dataDxfId="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au12" displayName="Tableau12" ref="P1:R46" totalsRowShown="0">
  <autoFilter ref="P1:R46" xr:uid="{00000000-0009-0000-0100-00000C000000}"/>
  <tableColumns count="3">
    <tableColumn id="1" xr3:uid="{00000000-0010-0000-0900-000001000000}" name="code"/>
    <tableColumn id="2" xr3:uid="{00000000-0010-0000-0900-000002000000}" name="obj" dataDxfId="71"/>
    <tableColumn id="3" xr3:uid="{00000000-0010-0000-0900-000003000000}" name="indicateur" dataDxfId="7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4F335DB-46C0-4780-9504-4939ADED7C19}" name="CiblesTBE" displayName="CiblesTBE" ref="U10:AX11" totalsRowShown="0" headerRowDxfId="69" dataDxfId="67" headerRowBorderDxfId="68" tableBorderDxfId="66" totalsRowBorderDxfId="65">
  <autoFilter ref="U10:AX11" xr:uid="{44F335DB-46C0-4780-9504-4939ADED7C19}"/>
  <tableColumns count="30">
    <tableColumn id="1" xr3:uid="{6356CF69-BC8E-4E82-9529-2A494F3BE4C7}" name="année" dataDxfId="64"/>
    <tableColumn id="2" xr3:uid="{D0B5C9FE-B7E6-4A15-98AC-385525A8115E}" name="Tx absentéïsme" dataDxfId="63"/>
    <tableColumn id="3" xr3:uid="{AF659A1B-BCD6-4284-93D6-3FC6D5858C38}" name="% Élè. 66% et +" dataDxfId="62"/>
    <tableColumn id="4" xr3:uid="{C77148FB-67B6-4531-BA55-19079257B161}" name="Nb. acc. Infra/entretien" dataDxfId="61"/>
    <tableColumn id="5" xr3:uid="{10ACBB93-3583-4798-8763-2A440DBB6D9B}" name="Nb. incid. de violence" dataDxfId="60"/>
    <tableColumn id="6" xr3:uid="{9C664151-6932-4B36-858F-B5BD16C40888}" name="Ratio Nb. Élèves/M2 prim." dataDxfId="59"/>
    <tableColumn id="7" xr3:uid="{74D805E9-F65A-405A-8900-2740274BD62C}" name="Ratio Nb. Élèves/M2 sec." dataDxfId="58"/>
    <tableColumn id="8" xr3:uid="{42F13BC1-8316-4DE9-8FD9-8A6770C7606D}" name="Nb. D'employés ayant accès des TdB" dataDxfId="57"/>
    <tableColumn id="9" xr3:uid="{6D3F9DDD-5B85-46B1-A24E-A0A7821FF656}" name="Ratio Nb.Emp. 2 ans et + / Nb. Emp. total" dataDxfId="56"/>
    <tableColumn id="10" xr3:uid="{23EC19E8-263C-4D52-925E-49D9A7F79442}" name="Ratio d'élè. Avec PI qui a 5% de - du TxR global" dataDxfId="55"/>
    <tableColumn id="11" xr3:uid="{6841D605-98CB-471E-BF91-B93B9482EB07}" name="Tx de satisfaction form./accomp." dataDxfId="54"/>
    <tableColumn id="12" xr3:uid="{0DDFBE2B-94A1-41C6-9B59-FEED26B61E88}" name="Code vétusté" dataDxfId="53"/>
    <tableColumn id="13" xr3:uid="{5DEE53E4-F7B2-49DF-99CF-915B084A6358}" name="% d'étab. /ind. De vétusté" dataDxfId="52"/>
    <tableColumn id="14" xr3:uid="{6B4EB888-FD1B-4A61-8D68-670EFCB1F1D1}" name="% Abs. CNESST" dataDxfId="51"/>
    <tableColumn id="15" xr3:uid="{BD1DFF73-6BA4-44B0-9479-09FB71298B82}" name="Écart Nb. Élè. Prévu/Réel" dataDxfId="50"/>
    <tableColumn id="16" xr3:uid="{8C764A04-643D-4D90-ABB2-95D1FA0DE3D7}" name="Nb. TB déploy." dataDxfId="49"/>
    <tableColumn id="17" xr3:uid="{F7B0904D-CB0E-4BF7-ABA2-C6AA3096CCFB}" name="Ratio Nb. Départs retraite/Nb. total" dataDxfId="48"/>
    <tableColumn id="18" xr3:uid="{68FC547D-C242-48F8-A660-3AA70708A33A}" name="Tx de satisf. Collaboration" dataDxfId="47"/>
    <tableColumn id="19" xr3:uid="{E939A9D1-A1EF-4489-B732-92C03C42D1E9}" name="% pers. Form./accomp." dataDxfId="46"/>
    <tableColumn id="20" xr3:uid="{B728E33B-2A16-491D-8CBE-2E6E7F6C66C2}" name="Nb. Emp. Actuel/besoins sur 5 ans" dataDxfId="45"/>
    <tableColumn id="21" xr3:uid="{7993267C-7004-4CC0-A0FB-76EC210CB032}" name="Nb. Form. SST prévu/réel" dataDxfId="44"/>
    <tableColumn id="22" xr3:uid="{F2C4C8E8-B463-4399-99D9-0DE664CCA96A}" name="Nb. projets CDP implantés au CSS" dataDxfId="43"/>
    <tableColumn id="23" xr3:uid="{F1CB108C-7AC9-4332-BB2D-8561DBD1BC93}" name="Tx de fidélisation" dataDxfId="42"/>
    <tableColumn id="24" xr3:uid="{63DC3B02-9C9A-4430-908D-32CE24428207}" name="$/élève" dataDxfId="41"/>
    <tableColumn id="25" xr3:uid="{1EAD5791-D0E4-45E5-AFD7-E42E9D8B4E7D}" name="Montant prévu pour le perfectionnement" dataDxfId="40"/>
    <tableColumn id="26" xr3:uid="{7243F4BD-6A71-414E-A291-685ED85B0B2F}" name="Coût entretien/exploit. Par M2" dataDxfId="39"/>
    <tableColumn id="27" xr3:uid="{E591E70A-EFA4-4FCD-8CE9-121E9D4F97BB}" name="Montant CNESST" dataDxfId="38"/>
    <tableColumn id="28" xr3:uid="{BD8F1400-72EF-43AE-A243-16D06E3E76A6}" name="$ reçu/$ demandé" dataDxfId="37"/>
    <tableColumn id="29" xr3:uid="{6E641F90-4E32-49F2-9503-804C1F3172F9}" name="$ dépenses numériques" dataDxfId="36"/>
    <tableColumn id="30" xr3:uid="{B14493A8-DCC7-45EE-B6AF-69D8782F8644}" name="Montant rempl. Personnel" dataDxfId="35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609CD8D-E850-480C-AB7E-AE908177C456}" name="IndiceAvancementTBE" displayName="IndiceAvancementTBE" ref="U14:AX15" totalsRowShown="0" headerRowDxfId="34" dataDxfId="32" headerRowBorderDxfId="33" tableBorderDxfId="31" totalsRowBorderDxfId="30">
  <autoFilter ref="U14:AX15" xr:uid="{D609CD8D-E850-480C-AB7E-AE908177C456}"/>
  <tableColumns count="30">
    <tableColumn id="1" xr3:uid="{29696E0E-454D-4206-AD14-D5BC2E4BBD80}" name="année" dataDxfId="29"/>
    <tableColumn id="2" xr3:uid="{341ECBC2-45CC-4144-9AA2-A602DF1D71FF}" name="Tx absentéïsme" dataDxfId="28">
      <calculatedColumnFormula>IF(V21="-",V24,V25)</calculatedColumnFormula>
    </tableColumn>
    <tableColumn id="3" xr3:uid="{EFBEBEE3-1B78-4415-A8C3-A98A5A9FBAD1}" name="% Élè. 66% et +" dataDxfId="27">
      <calculatedColumnFormula>IF(W21="-",W24,W25)</calculatedColumnFormula>
    </tableColumn>
    <tableColumn id="4" xr3:uid="{1EA43A45-BA32-453F-8144-4B228E169BF2}" name="Nb. acc. Infra/entretien" dataDxfId="26">
      <calculatedColumnFormula>IF(X21="-",X24,X25)</calculatedColumnFormula>
    </tableColumn>
    <tableColumn id="5" xr3:uid="{6B3CBF4B-0883-49A3-8393-C018A7A6E28B}" name="Nb. incid. de violence" dataDxfId="25">
      <calculatedColumnFormula>IF(Y21="-",Y24,Y25)</calculatedColumnFormula>
    </tableColumn>
    <tableColumn id="6" xr3:uid="{AE654EF2-F997-48A3-A60B-EEDF07648DF7}" name="Ratio Nb. Élèves/M2 prim." dataDxfId="24">
      <calculatedColumnFormula>IF(Z21="-",Z24,Z25)</calculatedColumnFormula>
    </tableColumn>
    <tableColumn id="7" xr3:uid="{E95206C9-F6F9-4C3D-9286-66C64230EABE}" name="Ratio Nb. Élèves/M2 sec." dataDxfId="23">
      <calculatedColumnFormula>IF(AA21="-",AA24,AA25)</calculatedColumnFormula>
    </tableColumn>
    <tableColumn id="8" xr3:uid="{7F143AD6-B9EE-4CD3-96BB-249CB6097184}" name="Nb. D'employés ayant accès des TdB" dataDxfId="22">
      <calculatedColumnFormula>IF(AB21="-",AB24,AB25)</calculatedColumnFormula>
    </tableColumn>
    <tableColumn id="9" xr3:uid="{2E9FBA43-FF6F-4B0B-A3C7-662C328B999D}" name="Ratio Nb.Emp. 2 ans et + / Nb. Emp. total" dataDxfId="21">
      <calculatedColumnFormula>IF(AC21="-",AC24,AC25)</calculatedColumnFormula>
    </tableColumn>
    <tableColumn id="10" xr3:uid="{544D7D03-232A-4108-AF48-8AFCEE2BA856}" name="Ratio d'élè. Avec PI qui a 5% de - du TxR global" dataDxfId="20">
      <calculatedColumnFormula>IF(AD21="-",AD24,AD25)</calculatedColumnFormula>
    </tableColumn>
    <tableColumn id="11" xr3:uid="{0AE443F0-DA82-4535-A576-38522A56F4AD}" name="Tx de satisfaction form./accomp." dataDxfId="19">
      <calculatedColumnFormula>IF(AE21="-",AE24,AE25)</calculatedColumnFormula>
    </tableColumn>
    <tableColumn id="12" xr3:uid="{86B168D1-A35D-422D-9459-4ABF32E2C78D}" name="Code vétusté" dataDxfId="18">
      <calculatedColumnFormula>IF(AF21="-",AF24,AF25)</calculatedColumnFormula>
    </tableColumn>
    <tableColumn id="13" xr3:uid="{69A29674-5A02-40F8-A978-7C883A92E025}" name="% d'étab. /ind. De vétusté" dataDxfId="17">
      <calculatedColumnFormula>IF(AG21="-",AG24,AG25)</calculatedColumnFormula>
    </tableColumn>
    <tableColumn id="14" xr3:uid="{66252CE1-CB3B-45E9-B72B-58F8B564FE22}" name="% Abs. CNESST" dataDxfId="16">
      <calculatedColumnFormula>IF(AH21="-",AH24,AH25)</calculatedColumnFormula>
    </tableColumn>
    <tableColumn id="15" xr3:uid="{356F96F1-0FB1-4139-8390-F03DD8E42CB7}" name="Écart Nb. Élè. Prévu/Réel" dataDxfId="15">
      <calculatedColumnFormula>IF(AI21="-",AI24,AI25)</calculatedColumnFormula>
    </tableColumn>
    <tableColumn id="16" xr3:uid="{79D45F9E-6483-427C-BE21-B66D67268E9B}" name="Nb. TB déploy." dataDxfId="14">
      <calculatedColumnFormula>IF(AJ21="-",AJ24,AJ25)</calculatedColumnFormula>
    </tableColumn>
    <tableColumn id="17" xr3:uid="{DC49DE09-EFD7-4F57-BEBC-7C35E8A08547}" name="Ratio Nb. Départs retraite/Nb. total" dataDxfId="13">
      <calculatedColumnFormula>IF(AK21="-",AK24,AK25)</calculatedColumnFormula>
    </tableColumn>
    <tableColumn id="18" xr3:uid="{9558E786-E333-417B-A6A2-FE40C0F34974}" name="Tx de satisf. Collaboration" dataDxfId="12">
      <calculatedColumnFormula>IF(AL21="-",AL24,AL25)</calculatedColumnFormula>
    </tableColumn>
    <tableColumn id="19" xr3:uid="{5DC4C9F1-43B7-47A9-B64A-02F0FE61BEED}" name="% pers. Form./accomp." dataDxfId="11">
      <calculatedColumnFormula>IF(AM21="-",AM24,AM25)</calculatedColumnFormula>
    </tableColumn>
    <tableColumn id="20" xr3:uid="{43773BA1-4F21-40CD-BE0C-787D8CE6AC2B}" name="Nb. Emp. Actuel/besoins sur 5 ans" dataDxfId="10">
      <calculatedColumnFormula>IF(AN21="-",AN24,AN25)</calculatedColumnFormula>
    </tableColumn>
    <tableColumn id="21" xr3:uid="{836F1D7C-793F-42D7-80C5-0E2E6978469E}" name="Nb. Form. SST prévu/réel" dataDxfId="9">
      <calculatedColumnFormula>IF(AO21="-",AO24,AO25)</calculatedColumnFormula>
    </tableColumn>
    <tableColumn id="22" xr3:uid="{0A58DA3D-CD28-40DE-864E-3191E97FED5C}" name="Nb. projets CDP implantés au CSS" dataDxfId="8">
      <calculatedColumnFormula>IF(AP21="-",AP24,AP25)</calculatedColumnFormula>
    </tableColumn>
    <tableColumn id="23" xr3:uid="{B83612DC-D6AD-46A7-825D-FA4EC4ADEFAE}" name="Tx de fidélisation" dataDxfId="7">
      <calculatedColumnFormula>IF(AQ21="-",AQ24,AQ25)</calculatedColumnFormula>
    </tableColumn>
    <tableColumn id="24" xr3:uid="{57E2DA7D-6492-4538-9BCE-C213B9F9583A}" name="$/élève" dataDxfId="6">
      <calculatedColumnFormula>IF(AR21="-",AR24,AR25)</calculatedColumnFormula>
    </tableColumn>
    <tableColumn id="25" xr3:uid="{3F66F375-5400-4C6C-A9EC-6FBECC19B59A}" name="Montant prévu pour le perfectionnement" dataDxfId="5">
      <calculatedColumnFormula>IF(AS21="-",AS24,AS25)</calculatedColumnFormula>
    </tableColumn>
    <tableColumn id="26" xr3:uid="{DFD3E5B4-9705-45B3-AB94-316857C295D5}" name="Coût entretien/exploit. Par M2" dataDxfId="4">
      <calculatedColumnFormula>IF(AT21="-",AT24,AT25)</calculatedColumnFormula>
    </tableColumn>
    <tableColumn id="27" xr3:uid="{40A4F571-EEF6-4866-8DC3-9785108E7321}" name="Montant CNESST" dataDxfId="3">
      <calculatedColumnFormula>IF(AU21="-",AU24,AU25)</calculatedColumnFormula>
    </tableColumn>
    <tableColumn id="28" xr3:uid="{582ED4DD-BF05-4A7B-829A-F38A2153EFDD}" name="$ reçu/$ demandé" dataDxfId="2">
      <calculatedColumnFormula>IF(AV21="-",AV24,AV25)</calculatedColumnFormula>
    </tableColumn>
    <tableColumn id="29" xr3:uid="{AB335CC1-2872-42DA-9620-37CCEE137410}" name="$ dépenses numériques" dataDxfId="1">
      <calculatedColumnFormula>IF(AW21="-",AW24,AW25)</calculatedColumnFormula>
    </tableColumn>
    <tableColumn id="30" xr3:uid="{AE534351-2C5A-4A60-B56C-3D6DE855D5DE}" name="Montant rempl. Personnel" dataDxfId="0">
      <calculatedColumnFormula>IF(AX21="-",AX24,AX25)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ullet02" displayName="Bullet02" ref="A11:D14" totalsRowShown="0" headerRowDxfId="87" dataDxfId="86">
  <autoFilter ref="A11:D14" xr:uid="{00000000-0009-0000-0100-000002000000}"/>
  <tableColumns count="4">
    <tableColumn id="1" xr3:uid="{00000000-0010-0000-0100-000001000000}" name="Catégory" dataDxfId="85"/>
    <tableColumn id="2" xr3:uid="{00000000-0010-0000-0100-000002000000}" name="Actual" dataDxfId="84"/>
    <tableColumn id="3" xr3:uid="{00000000-0010-0000-0100-000003000000}" name="Target" dataDxfId="83"/>
    <tableColumn id="4" xr3:uid="{00000000-0010-0000-0100-000004000000}" name="Bands" dataDxfId="8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xDiplo_quali" displayName="TxDiplo_quali" ref="A17:B21" totalsRowShown="0">
  <autoFilter ref="A17:B21" xr:uid="{00000000-0009-0000-0100-000003000000}"/>
  <tableColumns count="2">
    <tableColumn id="1" xr3:uid="{00000000-0010-0000-0200-000001000000}" name="Année scolaire"/>
    <tableColumn id="2" xr3:uid="{00000000-0010-0000-0200-000002000000}" name="Valeu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mo_parcours" displayName="Promo_parcours" ref="A24:B28" totalsRowShown="0">
  <autoFilter ref="A24:B28" xr:uid="{00000000-0009-0000-0100-000004000000}"/>
  <tableColumns count="2">
    <tableColumn id="1" xr3:uid="{00000000-0010-0000-0300-000001000000}" name="Année scolaire"/>
    <tableColumn id="2" xr3:uid="{00000000-0010-0000-0300-000002000000}" name="Valeu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x_absent_personnel" displayName="Tx_absent_personnel" ref="A31:B35" totalsRowShown="0">
  <autoFilter ref="A31:B35" xr:uid="{00000000-0009-0000-0100-000005000000}"/>
  <tableColumns count="2">
    <tableColumn id="1" xr3:uid="{00000000-0010-0000-0400-000001000000}" name="Année scolaire"/>
    <tableColumn id="2" xr3:uid="{00000000-0010-0000-0400-000002000000}" name="Valeu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Écart_finance_EHDAA" displayName="Écart_finance_EHDAA" ref="A38:B42" totalsRowShown="0">
  <autoFilter ref="A38:B42" xr:uid="{00000000-0009-0000-0100-000006000000}"/>
  <tableColumns count="2">
    <tableColumn id="1" xr3:uid="{00000000-0010-0000-0500-000001000000}" name="Année scolaire"/>
    <tableColumn id="2" xr3:uid="{00000000-0010-0000-0500-000002000000}" name="Valeur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Orientation1_accomplissement" displayName="Orientation1_accomplissement" ref="D25:I26" totalsRowShown="0">
  <autoFilter ref="D25:I26" xr:uid="{00000000-0009-0000-0100-000007000000}"/>
  <tableColumns count="6">
    <tableColumn id="2" xr3:uid="{00000000-0010-0000-0600-000002000000}" name="Valeur"/>
    <tableColumn id="3" xr3:uid="{00000000-0010-0000-0600-000003000000}" name="Valeur min"/>
    <tableColumn id="4" xr3:uid="{00000000-0010-0000-0600-000004000000}" name="Valeur max"/>
    <tableColumn id="5" xr3:uid="{00000000-0010-0000-0600-000005000000}" name="Valeur cible"/>
    <tableColumn id="6" xr3:uid="{00000000-0010-0000-0600-000006000000}" name="Colonne1"/>
    <tableColumn id="7" xr3:uid="{00000000-0010-0000-0600-000007000000}" name="Colonne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_maquette" displayName="Data_maquette" ref="D17:L21" totalsRowShown="0" headerRowDxfId="81" dataDxfId="80" tableBorderDxfId="79">
  <autoFilter ref="D17:L21" xr:uid="{00000000-0009-0000-0100-000008000000}"/>
  <tableColumns count="9">
    <tableColumn id="1" xr3:uid="{00000000-0010-0000-0700-000001000000}" name="Année scolaire" dataDxfId="78"/>
    <tableColumn id="2" xr3:uid="{00000000-0010-0000-0700-000002000000}" name="Diplomation" dataDxfId="77"/>
    <tableColumn id="3" xr3:uid="{00000000-0010-0000-0700-000003000000}" name="Ratio parasc."/>
    <tableColumn id="4" xr3:uid="{00000000-0010-0000-0700-000004000000}" name="Nb. Public" dataDxfId="76"/>
    <tableColumn id="5" xr3:uid="{00000000-0010-0000-0700-000005000000}" name="Tx abs staff" dataDxfId="75"/>
    <tableColumn id="6" xr3:uid="{00000000-0010-0000-0700-000006000000}" name="% écart fin. EHDAA"/>
    <tableColumn id="7" xr3:uid="{00000000-0010-0000-0700-000007000000}" name="indice avan1" dataDxfId="74"/>
    <tableColumn id="8" xr3:uid="{00000000-0010-0000-0700-000008000000}" name="indice avan2" dataDxfId="73"/>
    <tableColumn id="9" xr3:uid="{00000000-0010-0000-0700-000009000000}" name="indice avan3" dataDxfId="7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Nouvelles_métriques" displayName="Nouvelles_métriques" ref="U3:AX9" totalsRowShown="0">
  <autoFilter ref="U3:AX9" xr:uid="{00000000-0009-0000-0100-000009000000}"/>
  <tableColumns count="30">
    <tableColumn id="1" xr3:uid="{00000000-0010-0000-0800-000001000000}" name="année"/>
    <tableColumn id="2" xr3:uid="{00000000-0010-0000-0800-000002000000}" name="Tx absentéïsme"/>
    <tableColumn id="3" xr3:uid="{00000000-0010-0000-0800-000003000000}" name="% Élè. 66% et +"/>
    <tableColumn id="4" xr3:uid="{00000000-0010-0000-0800-000004000000}" name="Nb. acc. Infra/entretien"/>
    <tableColumn id="48" xr3:uid="{00000000-0010-0000-0800-000030000000}" name="Nb. incid. de violence"/>
    <tableColumn id="6" xr3:uid="{00000000-0010-0000-0800-000006000000}" name="Ratio Nb. Élèves/M2 prim."/>
    <tableColumn id="49" xr3:uid="{00000000-0010-0000-0800-000031000000}" name="Ratio Nb. Élèves/M2 sec."/>
    <tableColumn id="8" xr3:uid="{00000000-0010-0000-0800-000008000000}" name="Nb. D'employés ayant accès des TdB"/>
    <tableColumn id="9" xr3:uid="{00000000-0010-0000-0800-000009000000}" name="Ratio Nb.Emp. 2 ans et + / Nb. Emp. total"/>
    <tableColumn id="10" xr3:uid="{00000000-0010-0000-0800-00000A000000}" name="Ratio d'élè. Avec PI qui a 5% de - du TxR global"/>
    <tableColumn id="22" xr3:uid="{00000000-0010-0000-0800-000016000000}" name="Tx de satisfaction form./accomp."/>
    <tableColumn id="5" xr3:uid="{00000000-0010-0000-0800-000005000000}" name="Code vétusté"/>
    <tableColumn id="26" xr3:uid="{00000000-0010-0000-0800-00001A000000}" name="% d'étab. /ind. De vétusté"/>
    <tableColumn id="27" xr3:uid="{00000000-0010-0000-0800-00001B000000}" name="% Abs. CNESST"/>
    <tableColumn id="28" xr3:uid="{00000000-0010-0000-0800-00001C000000}" name="Écart Nb. Élè. Prévu/Réel"/>
    <tableColumn id="29" xr3:uid="{00000000-0010-0000-0800-00001D000000}" name="Nb. TB déploy."/>
    <tableColumn id="32" xr3:uid="{00000000-0010-0000-0800-000020000000}" name="Ratio Nb. Départs retraite/Nb. total"/>
    <tableColumn id="33" xr3:uid="{00000000-0010-0000-0800-000021000000}" name="Tx de satisf. Collaboration"/>
    <tableColumn id="34" xr3:uid="{00000000-0010-0000-0800-000022000000}" name="% pers. Form./accomp."/>
    <tableColumn id="36" xr3:uid="{00000000-0010-0000-0800-000024000000}" name="Nb. Emp. Actuel/besoins sur 5 ans"/>
    <tableColumn id="38" xr3:uid="{00000000-0010-0000-0800-000026000000}" name="Nb. Form. SST prévu/réel"/>
    <tableColumn id="39" xr3:uid="{00000000-0010-0000-0800-000027000000}" name="Nb. projets CDP implantés au CSS"/>
    <tableColumn id="41" xr3:uid="{00000000-0010-0000-0800-000029000000}" name="Tx de fidélisation"/>
    <tableColumn id="42" xr3:uid="{00000000-0010-0000-0800-00002A000000}" name="$/élève"/>
    <tableColumn id="43" xr3:uid="{00000000-0010-0000-0800-00002B000000}" name="Montant prévu pour le perfectionnement"/>
    <tableColumn id="44" xr3:uid="{00000000-0010-0000-0800-00002C000000}" name="Coût entretien/exploit. Par M2"/>
    <tableColumn id="45" xr3:uid="{00000000-0010-0000-0800-00002D000000}" name="Montant CNESST"/>
    <tableColumn id="46" xr3:uid="{00000000-0010-0000-0800-00002E000000}" name="$ reçu/$ demandé"/>
    <tableColumn id="7" xr3:uid="{00000000-0010-0000-0800-000007000000}" name="$ dépenses numériques"/>
    <tableColumn id="11" xr3:uid="{00000000-0010-0000-0800-00000B000000}" name="Montant rempl. Personn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5"/>
  <sheetViews>
    <sheetView tabSelected="1" topLeftCell="N1" zoomScale="70" zoomScaleNormal="70" workbookViewId="0">
      <selection activeCell="V33" sqref="V33"/>
    </sheetView>
  </sheetViews>
  <sheetFormatPr baseColWidth="10" defaultColWidth="9.140625" defaultRowHeight="15" x14ac:dyDescent="0.25"/>
  <cols>
    <col min="1" max="1" width="16.28515625" hidden="1" customWidth="1"/>
    <col min="2" max="2" width="13.140625" hidden="1" customWidth="1"/>
    <col min="3" max="3" width="17.42578125" hidden="1" customWidth="1"/>
    <col min="4" max="4" width="16.28515625" hidden="1" customWidth="1"/>
    <col min="5" max="5" width="14.140625" hidden="1" customWidth="1"/>
    <col min="6" max="6" width="14.28515625" hidden="1" customWidth="1"/>
    <col min="7" max="7" width="12.140625" hidden="1" customWidth="1"/>
    <col min="8" max="8" width="13" hidden="1" customWidth="1"/>
    <col min="9" max="9" width="19.5703125" hidden="1" customWidth="1"/>
    <col min="10" max="10" width="14.28515625" hidden="1" customWidth="1"/>
    <col min="11" max="11" width="14.85546875" hidden="1" customWidth="1"/>
    <col min="12" max="13" width="0" hidden="1" customWidth="1"/>
    <col min="17" max="17" width="44.5703125" style="2" customWidth="1"/>
    <col min="18" max="18" width="63.140625" style="2" customWidth="1"/>
    <col min="21" max="21" width="10.5703125" customWidth="1"/>
    <col min="22" max="22" width="21.28515625" customWidth="1"/>
    <col min="23" max="23" width="20.85546875" customWidth="1"/>
    <col min="24" max="24" width="29.85546875" customWidth="1"/>
    <col min="25" max="25" width="28" customWidth="1"/>
    <col min="26" max="26" width="28.140625" customWidth="1"/>
    <col min="27" max="27" width="27.5703125" customWidth="1"/>
    <col min="28" max="28" width="45.140625" customWidth="1"/>
    <col min="29" max="29" width="48.7109375" customWidth="1"/>
    <col min="30" max="30" width="57" customWidth="1"/>
    <col min="31" max="31" width="40.42578125" customWidth="1"/>
    <col min="32" max="32" width="18.42578125" customWidth="1"/>
    <col min="33" max="33" width="32.42578125" customWidth="1"/>
    <col min="34" max="34" width="21.28515625" customWidth="1"/>
    <col min="35" max="35" width="31.85546875" customWidth="1"/>
    <col min="36" max="36" width="20" customWidth="1"/>
    <col min="37" max="37" width="42.42578125" customWidth="1"/>
    <col min="38" max="38" width="32.85546875" customWidth="1"/>
    <col min="39" max="39" width="29.42578125" customWidth="1"/>
    <col min="40" max="40" width="41.85546875" customWidth="1"/>
    <col min="41" max="41" width="31.5703125" customWidth="1"/>
    <col min="42" max="42" width="41.5703125" customWidth="1"/>
    <col min="43" max="43" width="22.7109375" customWidth="1"/>
    <col min="44" max="44" width="11.85546875" customWidth="1"/>
    <col min="45" max="45" width="48.5703125" customWidth="1"/>
    <col min="46" max="46" width="36.5703125" customWidth="1"/>
    <col min="47" max="47" width="22.7109375" customWidth="1"/>
    <col min="48" max="48" width="23.85546875" customWidth="1"/>
    <col min="49" max="49" width="30.140625" customWidth="1"/>
    <col min="50" max="50" width="32.28515625" customWidth="1"/>
    <col min="51" max="51" width="10.140625" customWidth="1"/>
    <col min="52" max="52" width="10.28515625" customWidth="1"/>
    <col min="53" max="53" width="12.5703125" customWidth="1"/>
    <col min="54" max="54" width="10.28515625" customWidth="1"/>
    <col min="55" max="55" width="12.5703125" customWidth="1"/>
    <col min="56" max="56" width="10.28515625" customWidth="1"/>
    <col min="57" max="57" width="10.140625" customWidth="1"/>
    <col min="59" max="59" width="9.28515625" customWidth="1"/>
    <col min="60" max="61" width="9.42578125" customWidth="1"/>
    <col min="62" max="62" width="9.28515625" customWidth="1"/>
    <col min="63" max="63" width="9.42578125" customWidth="1"/>
    <col min="64" max="64" width="9.28515625" customWidth="1"/>
  </cols>
  <sheetData>
    <row r="1" spans="1:50" x14ac:dyDescent="0.25">
      <c r="A1" t="s">
        <v>12</v>
      </c>
      <c r="P1" t="s">
        <v>177</v>
      </c>
      <c r="Q1" s="2" t="s">
        <v>178</v>
      </c>
      <c r="R1" s="2" t="s">
        <v>179</v>
      </c>
      <c r="U1" s="12" t="s">
        <v>134</v>
      </c>
      <c r="V1" s="13" t="s">
        <v>40</v>
      </c>
      <c r="W1" s="13" t="s">
        <v>43</v>
      </c>
      <c r="X1" s="13" t="s">
        <v>46</v>
      </c>
      <c r="Y1" s="13" t="s">
        <v>136</v>
      </c>
      <c r="Z1" s="13" t="s">
        <v>50</v>
      </c>
      <c r="AA1" s="13" t="s">
        <v>140</v>
      </c>
      <c r="AB1" s="13" t="s">
        <v>54</v>
      </c>
      <c r="AC1" s="13" t="s">
        <v>57</v>
      </c>
      <c r="AD1" s="13" t="s">
        <v>60</v>
      </c>
      <c r="AE1" s="13" t="s">
        <v>67</v>
      </c>
      <c r="AF1" s="13" t="s">
        <v>152</v>
      </c>
      <c r="AG1" s="13" t="s">
        <v>153</v>
      </c>
      <c r="AH1" s="13" t="s">
        <v>82</v>
      </c>
      <c r="AI1" s="13" t="s">
        <v>85</v>
      </c>
      <c r="AJ1" s="13" t="s">
        <v>88</v>
      </c>
      <c r="AK1" s="13" t="s">
        <v>90</v>
      </c>
      <c r="AL1" s="13" t="s">
        <v>95</v>
      </c>
      <c r="AM1" s="13" t="s">
        <v>97</v>
      </c>
      <c r="AN1" s="13" t="s">
        <v>100</v>
      </c>
      <c r="AO1" s="13" t="s">
        <v>103</v>
      </c>
      <c r="AP1" s="13" t="s">
        <v>107</v>
      </c>
      <c r="AQ1" s="13" t="s">
        <v>110</v>
      </c>
      <c r="AR1" s="7" t="s">
        <v>167</v>
      </c>
      <c r="AS1" s="13" t="s">
        <v>115</v>
      </c>
      <c r="AT1" s="13" t="s">
        <v>117</v>
      </c>
      <c r="AU1" s="13" t="s">
        <v>120</v>
      </c>
      <c r="AV1" s="13" t="s">
        <v>123</v>
      </c>
      <c r="AW1" s="13" t="s">
        <v>126</v>
      </c>
      <c r="AX1" s="14" t="s">
        <v>129</v>
      </c>
    </row>
    <row r="2" spans="1:50" ht="30" x14ac:dyDescent="0.25">
      <c r="A2" s="1" t="s">
        <v>0</v>
      </c>
      <c r="B2" s="1" t="s">
        <v>1</v>
      </c>
      <c r="C2" s="1" t="s">
        <v>2</v>
      </c>
      <c r="D2" s="1" t="s">
        <v>3</v>
      </c>
      <c r="P2" t="s">
        <v>40</v>
      </c>
      <c r="Q2" s="2" t="s">
        <v>41</v>
      </c>
      <c r="R2" s="11" t="s">
        <v>42</v>
      </c>
      <c r="U2" t="s">
        <v>181</v>
      </c>
      <c r="Z2" t="s">
        <v>185</v>
      </c>
      <c r="AA2" t="s">
        <v>186</v>
      </c>
    </row>
    <row r="3" spans="1:50" ht="30" x14ac:dyDescent="0.25">
      <c r="A3" s="1" t="s">
        <v>4</v>
      </c>
      <c r="B3" s="1" t="s">
        <v>5</v>
      </c>
      <c r="C3" s="1">
        <v>1</v>
      </c>
      <c r="D3" s="1">
        <v>0.6</v>
      </c>
      <c r="P3" t="s">
        <v>43</v>
      </c>
      <c r="Q3" s="2" t="s">
        <v>44</v>
      </c>
      <c r="R3" s="11" t="s">
        <v>45</v>
      </c>
      <c r="U3" t="s">
        <v>134</v>
      </c>
      <c r="V3" t="s">
        <v>132</v>
      </c>
      <c r="W3" t="s">
        <v>133</v>
      </c>
      <c r="X3" t="s">
        <v>138</v>
      </c>
      <c r="Y3" t="s">
        <v>137</v>
      </c>
      <c r="Z3" t="s">
        <v>139</v>
      </c>
      <c r="AA3" t="s">
        <v>141</v>
      </c>
      <c r="AB3" t="s">
        <v>142</v>
      </c>
      <c r="AC3" t="s">
        <v>143</v>
      </c>
      <c r="AD3" t="s">
        <v>144</v>
      </c>
      <c r="AE3" t="s">
        <v>145</v>
      </c>
      <c r="AF3" t="s">
        <v>162</v>
      </c>
      <c r="AG3" t="s">
        <v>146</v>
      </c>
      <c r="AH3" t="s">
        <v>154</v>
      </c>
      <c r="AI3" t="s">
        <v>155</v>
      </c>
      <c r="AJ3" t="s">
        <v>157</v>
      </c>
      <c r="AK3" t="s">
        <v>158</v>
      </c>
      <c r="AL3" t="s">
        <v>160</v>
      </c>
      <c r="AM3" t="s">
        <v>161</v>
      </c>
      <c r="AN3" t="s">
        <v>163</v>
      </c>
      <c r="AO3" t="s">
        <v>164</v>
      </c>
      <c r="AP3" t="s">
        <v>165</v>
      </c>
      <c r="AQ3" t="s">
        <v>166</v>
      </c>
      <c r="AR3" t="s">
        <v>168</v>
      </c>
      <c r="AS3" t="s">
        <v>171</v>
      </c>
      <c r="AT3" t="s">
        <v>172</v>
      </c>
      <c r="AU3" t="s">
        <v>173</v>
      </c>
      <c r="AV3" t="s">
        <v>174</v>
      </c>
      <c r="AW3" t="s">
        <v>175</v>
      </c>
      <c r="AX3" t="s">
        <v>176</v>
      </c>
    </row>
    <row r="4" spans="1:50" ht="30" x14ac:dyDescent="0.25">
      <c r="A4" s="1" t="s">
        <v>6</v>
      </c>
      <c r="B4" s="1" t="s">
        <v>7</v>
      </c>
      <c r="C4" s="1" t="s">
        <v>7</v>
      </c>
      <c r="D4" s="1">
        <v>0.68</v>
      </c>
      <c r="P4" t="s">
        <v>46</v>
      </c>
      <c r="Q4" s="2" t="s">
        <v>47</v>
      </c>
      <c r="R4" s="11" t="s">
        <v>48</v>
      </c>
      <c r="U4" t="s">
        <v>135</v>
      </c>
      <c r="V4">
        <v>0.23799999999999999</v>
      </c>
      <c r="W4">
        <v>0.67079999999999995</v>
      </c>
      <c r="X4">
        <v>354</v>
      </c>
      <c r="Y4">
        <v>235</v>
      </c>
      <c r="Z4">
        <v>0.79400000000000004</v>
      </c>
      <c r="AA4">
        <v>0.82199999999999995</v>
      </c>
      <c r="AB4">
        <v>125</v>
      </c>
      <c r="AC4">
        <v>0.79400000000000004</v>
      </c>
      <c r="AD4">
        <v>4.2000000000000003E-2</v>
      </c>
      <c r="AE4">
        <v>0.41899999999999998</v>
      </c>
      <c r="AF4" t="s">
        <v>147</v>
      </c>
      <c r="AG4">
        <v>0.12</v>
      </c>
      <c r="AH4">
        <v>9.0999999999999998E-2</v>
      </c>
      <c r="AI4">
        <v>757</v>
      </c>
      <c r="AJ4">
        <v>0</v>
      </c>
      <c r="AK4">
        <v>2.9000000000000001E-2</v>
      </c>
      <c r="AL4">
        <v>0.72099999999999997</v>
      </c>
      <c r="AM4">
        <v>0.46100000000000002</v>
      </c>
      <c r="AN4">
        <v>0.82899999999999996</v>
      </c>
      <c r="AO4">
        <v>0.753</v>
      </c>
      <c r="AP4">
        <v>0</v>
      </c>
      <c r="AQ4">
        <v>0.371</v>
      </c>
      <c r="AR4">
        <v>5737</v>
      </c>
      <c r="AS4">
        <v>63495</v>
      </c>
      <c r="AT4">
        <v>42</v>
      </c>
      <c r="AU4">
        <v>124084</v>
      </c>
      <c r="AV4">
        <v>0.34100000000000003</v>
      </c>
      <c r="AW4">
        <v>235920</v>
      </c>
      <c r="AX4">
        <v>128308</v>
      </c>
    </row>
    <row r="5" spans="1:50" x14ac:dyDescent="0.25">
      <c r="A5" s="1" t="s">
        <v>8</v>
      </c>
      <c r="B5" s="1" t="s">
        <v>7</v>
      </c>
      <c r="C5" s="1" t="s">
        <v>7</v>
      </c>
      <c r="D5" s="1">
        <v>1</v>
      </c>
      <c r="R5" s="11" t="s">
        <v>49</v>
      </c>
      <c r="U5" t="s">
        <v>15</v>
      </c>
      <c r="V5">
        <v>0.253</v>
      </c>
      <c r="W5">
        <v>0.50739999999999996</v>
      </c>
      <c r="X5">
        <v>368</v>
      </c>
      <c r="Y5">
        <v>215</v>
      </c>
      <c r="Z5">
        <v>0.81799999999999995</v>
      </c>
      <c r="AA5">
        <v>0.83799999999999997</v>
      </c>
      <c r="AB5">
        <v>369</v>
      </c>
      <c r="AC5">
        <v>0.81299999999999994</v>
      </c>
      <c r="AD5">
        <v>4.8000000000000001E-2</v>
      </c>
      <c r="AE5">
        <v>0.55200000000000005</v>
      </c>
      <c r="AF5" t="s">
        <v>148</v>
      </c>
      <c r="AG5">
        <v>0.18</v>
      </c>
      <c r="AH5">
        <v>0.112</v>
      </c>
      <c r="AI5">
        <v>535</v>
      </c>
      <c r="AJ5">
        <v>0</v>
      </c>
      <c r="AK5">
        <v>2.5999999999999999E-2</v>
      </c>
      <c r="AL5">
        <v>0.73899999999999999</v>
      </c>
      <c r="AM5">
        <v>0.48899999999999999</v>
      </c>
      <c r="AN5">
        <v>0.83499999999999996</v>
      </c>
      <c r="AO5">
        <v>0.249</v>
      </c>
      <c r="AP5">
        <v>0</v>
      </c>
      <c r="AQ5">
        <v>0.39800000000000002</v>
      </c>
      <c r="AR5">
        <v>5819</v>
      </c>
      <c r="AS5">
        <v>63560</v>
      </c>
      <c r="AT5">
        <v>45</v>
      </c>
      <c r="AU5">
        <v>122589</v>
      </c>
      <c r="AV5">
        <v>0.35899999999999999</v>
      </c>
      <c r="AW5">
        <v>243987</v>
      </c>
      <c r="AX5">
        <v>129437</v>
      </c>
    </row>
    <row r="6" spans="1:50" ht="30" x14ac:dyDescent="0.25">
      <c r="P6" t="s">
        <v>50</v>
      </c>
      <c r="Q6" s="2" t="s">
        <v>51</v>
      </c>
      <c r="R6" s="11" t="s">
        <v>52</v>
      </c>
      <c r="U6" t="s">
        <v>11</v>
      </c>
      <c r="V6">
        <v>0.28100000000000003</v>
      </c>
      <c r="W6">
        <v>0.67569999999999997</v>
      </c>
      <c r="X6">
        <v>421</v>
      </c>
      <c r="Y6">
        <v>218</v>
      </c>
      <c r="Z6">
        <v>0.82599999999999996</v>
      </c>
      <c r="AA6">
        <v>0.84099999999999997</v>
      </c>
      <c r="AB6">
        <v>2347</v>
      </c>
      <c r="AC6">
        <v>0.749</v>
      </c>
      <c r="AD6">
        <v>5.8999999999999997E-2</v>
      </c>
      <c r="AE6">
        <v>0.57699999999999996</v>
      </c>
      <c r="AF6" t="s">
        <v>149</v>
      </c>
      <c r="AG6">
        <v>0.36</v>
      </c>
      <c r="AH6">
        <v>0.21299999999999999</v>
      </c>
      <c r="AI6">
        <v>469</v>
      </c>
      <c r="AJ6">
        <v>1</v>
      </c>
      <c r="AK6">
        <v>3.1E-2</v>
      </c>
      <c r="AL6">
        <v>0.81499999999999995</v>
      </c>
      <c r="AM6">
        <v>0.501</v>
      </c>
      <c r="AN6">
        <v>0.85599999999999998</v>
      </c>
      <c r="AO6">
        <v>0.43</v>
      </c>
      <c r="AP6">
        <v>2</v>
      </c>
      <c r="AQ6">
        <v>0.40500000000000003</v>
      </c>
      <c r="AR6">
        <v>6074</v>
      </c>
      <c r="AS6">
        <v>63791</v>
      </c>
      <c r="AT6">
        <v>44</v>
      </c>
      <c r="AU6">
        <v>125927</v>
      </c>
      <c r="AV6">
        <v>0.36099999999999999</v>
      </c>
      <c r="AW6">
        <v>246173</v>
      </c>
      <c r="AX6">
        <v>132881</v>
      </c>
    </row>
    <row r="7" spans="1:50" x14ac:dyDescent="0.25">
      <c r="R7" s="11" t="s">
        <v>53</v>
      </c>
      <c r="U7" t="s">
        <v>9</v>
      </c>
      <c r="V7">
        <v>0.19900000000000001</v>
      </c>
      <c r="W7">
        <v>0.67320000000000002</v>
      </c>
      <c r="X7">
        <v>440</v>
      </c>
      <c r="Y7">
        <v>228</v>
      </c>
      <c r="Z7">
        <v>0.84099999999999997</v>
      </c>
      <c r="AA7">
        <v>0.85799999999999998</v>
      </c>
      <c r="AB7">
        <v>3691</v>
      </c>
      <c r="AC7">
        <v>0.72299999999999998</v>
      </c>
      <c r="AD7">
        <v>6.2E-2</v>
      </c>
      <c r="AE7">
        <v>0.61299999999999999</v>
      </c>
      <c r="AF7" t="s">
        <v>150</v>
      </c>
      <c r="AG7">
        <v>0.23</v>
      </c>
      <c r="AH7">
        <v>0.19700000000000001</v>
      </c>
      <c r="AI7">
        <v>402</v>
      </c>
      <c r="AJ7">
        <v>3</v>
      </c>
      <c r="AK7">
        <v>3.5999999999999997E-2</v>
      </c>
      <c r="AL7">
        <v>0.82399999999999995</v>
      </c>
      <c r="AM7">
        <v>0.56699999999999995</v>
      </c>
      <c r="AN7">
        <v>0.871</v>
      </c>
      <c r="AO7">
        <v>0.68200000000000005</v>
      </c>
      <c r="AP7">
        <v>3</v>
      </c>
      <c r="AQ7">
        <v>0.42199999999999999</v>
      </c>
      <c r="AR7">
        <v>6109</v>
      </c>
      <c r="AS7">
        <v>63828</v>
      </c>
      <c r="AT7">
        <v>47</v>
      </c>
      <c r="AU7">
        <v>128492</v>
      </c>
      <c r="AV7">
        <v>0.377</v>
      </c>
      <c r="AW7">
        <v>250329</v>
      </c>
      <c r="AX7">
        <v>133280</v>
      </c>
    </row>
    <row r="8" spans="1:50" ht="45" x14ac:dyDescent="0.25">
      <c r="P8" t="s">
        <v>54</v>
      </c>
      <c r="Q8" s="2" t="s">
        <v>55</v>
      </c>
      <c r="R8" s="11" t="s">
        <v>56</v>
      </c>
      <c r="U8" t="s">
        <v>10</v>
      </c>
      <c r="V8">
        <v>0.184</v>
      </c>
      <c r="W8">
        <v>0.65169999999999995</v>
      </c>
      <c r="X8">
        <v>432</v>
      </c>
      <c r="Y8">
        <v>100</v>
      </c>
      <c r="Z8">
        <v>0.86699999999999999</v>
      </c>
      <c r="AA8">
        <v>0.871</v>
      </c>
      <c r="AB8">
        <v>5280</v>
      </c>
      <c r="AC8">
        <v>0.71699999999999997</v>
      </c>
      <c r="AD8">
        <v>7.3999999999999996E-2</v>
      </c>
      <c r="AE8">
        <v>0.628</v>
      </c>
      <c r="AF8" t="s">
        <v>151</v>
      </c>
      <c r="AG8">
        <v>0.11</v>
      </c>
      <c r="AH8">
        <v>0.188</v>
      </c>
      <c r="AI8">
        <v>376</v>
      </c>
      <c r="AJ8">
        <v>4</v>
      </c>
      <c r="AK8">
        <v>4.2999999999999997E-2</v>
      </c>
      <c r="AL8">
        <v>0.83099999999999996</v>
      </c>
      <c r="AM8">
        <v>0.33300000000000002</v>
      </c>
      <c r="AN8">
        <v>0.86199999999999999</v>
      </c>
      <c r="AO8">
        <v>0.77900000000000003</v>
      </c>
      <c r="AP8">
        <v>4</v>
      </c>
      <c r="AQ8">
        <v>0.46400000000000002</v>
      </c>
      <c r="AR8">
        <v>6237</v>
      </c>
      <c r="AS8">
        <v>64029</v>
      </c>
      <c r="AT8">
        <v>49</v>
      </c>
      <c r="AU8">
        <v>128566</v>
      </c>
      <c r="AV8">
        <v>0.13500000000000001</v>
      </c>
      <c r="AW8">
        <v>253661</v>
      </c>
      <c r="AX8">
        <v>134226</v>
      </c>
    </row>
    <row r="9" spans="1:50" ht="30" x14ac:dyDescent="0.25">
      <c r="P9" t="s">
        <v>57</v>
      </c>
      <c r="Q9" s="2" t="s">
        <v>58</v>
      </c>
      <c r="R9" s="11" t="s">
        <v>59</v>
      </c>
      <c r="U9" t="s">
        <v>180</v>
      </c>
    </row>
    <row r="10" spans="1:50" ht="45" x14ac:dyDescent="0.25">
      <c r="A10" t="s">
        <v>13</v>
      </c>
      <c r="P10" t="s">
        <v>60</v>
      </c>
      <c r="Q10" s="2" t="s">
        <v>61</v>
      </c>
      <c r="R10" s="15" t="s">
        <v>62</v>
      </c>
      <c r="U10" s="17" t="s">
        <v>134</v>
      </c>
      <c r="V10" s="17" t="s">
        <v>132</v>
      </c>
      <c r="W10" s="17" t="s">
        <v>133</v>
      </c>
      <c r="X10" s="17" t="s">
        <v>138</v>
      </c>
      <c r="Y10" s="17" t="s">
        <v>137</v>
      </c>
      <c r="Z10" s="17" t="s">
        <v>139</v>
      </c>
      <c r="AA10" s="17" t="s">
        <v>141</v>
      </c>
      <c r="AB10" s="17" t="s">
        <v>142</v>
      </c>
      <c r="AC10" s="17" t="s">
        <v>143</v>
      </c>
      <c r="AD10" s="17" t="s">
        <v>144</v>
      </c>
      <c r="AE10" s="17" t="s">
        <v>145</v>
      </c>
      <c r="AF10" s="17" t="s">
        <v>162</v>
      </c>
      <c r="AG10" s="17" t="s">
        <v>146</v>
      </c>
      <c r="AH10" s="17" t="s">
        <v>154</v>
      </c>
      <c r="AI10" s="17" t="s">
        <v>155</v>
      </c>
      <c r="AJ10" s="17" t="s">
        <v>157</v>
      </c>
      <c r="AK10" s="17" t="s">
        <v>158</v>
      </c>
      <c r="AL10" s="17" t="s">
        <v>160</v>
      </c>
      <c r="AM10" s="17" t="s">
        <v>161</v>
      </c>
      <c r="AN10" s="17" t="s">
        <v>163</v>
      </c>
      <c r="AO10" s="17" t="s">
        <v>164</v>
      </c>
      <c r="AP10" s="17" t="s">
        <v>165</v>
      </c>
      <c r="AQ10" s="17" t="s">
        <v>166</v>
      </c>
      <c r="AR10" s="17" t="s">
        <v>168</v>
      </c>
      <c r="AS10" s="17" t="s">
        <v>171</v>
      </c>
      <c r="AT10" s="17" t="s">
        <v>172</v>
      </c>
      <c r="AU10" s="17" t="s">
        <v>173</v>
      </c>
      <c r="AV10" s="17" t="s">
        <v>174</v>
      </c>
      <c r="AW10" s="17" t="s">
        <v>175</v>
      </c>
      <c r="AX10" s="17" t="s">
        <v>176</v>
      </c>
    </row>
    <row r="11" spans="1:50" x14ac:dyDescent="0.25">
      <c r="A11" s="1" t="s">
        <v>0</v>
      </c>
      <c r="B11" s="1" t="s">
        <v>1</v>
      </c>
      <c r="C11" s="1" t="s">
        <v>2</v>
      </c>
      <c r="D11" s="1" t="s">
        <v>3</v>
      </c>
      <c r="R11" s="2" t="s">
        <v>63</v>
      </c>
      <c r="U11" s="18" t="s">
        <v>10</v>
      </c>
      <c r="V11" s="18">
        <v>0.2</v>
      </c>
      <c r="W11" s="18">
        <v>0.65</v>
      </c>
      <c r="X11" s="18">
        <v>435</v>
      </c>
      <c r="Y11" s="18">
        <v>235</v>
      </c>
      <c r="Z11" s="18">
        <v>0.79400000000000004</v>
      </c>
      <c r="AA11" s="18">
        <v>0.82199999999999995</v>
      </c>
      <c r="AB11" s="18">
        <v>125</v>
      </c>
      <c r="AC11" s="18">
        <v>0.75</v>
      </c>
      <c r="AD11" s="18">
        <v>4.2000000000000003E-2</v>
      </c>
      <c r="AE11" s="18">
        <v>0.6</v>
      </c>
      <c r="AF11" s="18" t="s">
        <v>147</v>
      </c>
      <c r="AG11" s="18">
        <v>0.12</v>
      </c>
      <c r="AH11" s="18">
        <v>9.0999999999999998E-2</v>
      </c>
      <c r="AI11" s="18">
        <v>757</v>
      </c>
      <c r="AJ11" s="18">
        <v>0</v>
      </c>
      <c r="AK11" s="18">
        <v>3.2000000000000001E-2</v>
      </c>
      <c r="AL11" s="18">
        <v>0.72099999999999997</v>
      </c>
      <c r="AM11" s="18">
        <v>0.5</v>
      </c>
      <c r="AN11" s="18">
        <v>0.82899999999999996</v>
      </c>
      <c r="AO11" s="18">
        <v>0.753</v>
      </c>
      <c r="AP11" s="18">
        <v>0</v>
      </c>
      <c r="AQ11" s="18">
        <v>0.4</v>
      </c>
      <c r="AR11" s="18">
        <v>6000</v>
      </c>
      <c r="AS11" s="18">
        <v>63495</v>
      </c>
      <c r="AT11" s="18">
        <v>42</v>
      </c>
      <c r="AU11" s="18">
        <v>124084</v>
      </c>
      <c r="AV11" s="18">
        <v>0.34100000000000003</v>
      </c>
      <c r="AW11" s="18">
        <v>235920</v>
      </c>
      <c r="AX11" s="18">
        <v>130000</v>
      </c>
    </row>
    <row r="12" spans="1:50" x14ac:dyDescent="0.25">
      <c r="A12" s="1" t="s">
        <v>4</v>
      </c>
      <c r="B12" s="1" t="s">
        <v>5</v>
      </c>
      <c r="C12" s="1">
        <v>1</v>
      </c>
      <c r="D12" s="1">
        <v>0.5</v>
      </c>
      <c r="R12" s="2" t="s">
        <v>64</v>
      </c>
    </row>
    <row r="13" spans="1:50" x14ac:dyDescent="0.25">
      <c r="A13" s="1" t="s">
        <v>6</v>
      </c>
      <c r="B13" s="1" t="s">
        <v>7</v>
      </c>
      <c r="C13" s="1" t="s">
        <v>7</v>
      </c>
      <c r="D13" s="1">
        <v>0.8</v>
      </c>
      <c r="R13" s="2" t="s">
        <v>65</v>
      </c>
      <c r="U13" t="s">
        <v>182</v>
      </c>
    </row>
    <row r="14" spans="1:50" ht="17.25" x14ac:dyDescent="0.25">
      <c r="A14" s="1" t="s">
        <v>8</v>
      </c>
      <c r="B14" s="1" t="s">
        <v>7</v>
      </c>
      <c r="C14" s="1" t="s">
        <v>7</v>
      </c>
      <c r="D14" s="1">
        <v>1</v>
      </c>
      <c r="R14" s="2" t="s">
        <v>66</v>
      </c>
      <c r="U14" s="17" t="s">
        <v>134</v>
      </c>
      <c r="V14" s="17" t="s">
        <v>132</v>
      </c>
      <c r="W14" s="17" t="s">
        <v>133</v>
      </c>
      <c r="X14" s="17" t="s">
        <v>138</v>
      </c>
      <c r="Y14" s="17" t="s">
        <v>137</v>
      </c>
      <c r="Z14" s="17" t="s">
        <v>139</v>
      </c>
      <c r="AA14" s="17" t="s">
        <v>141</v>
      </c>
      <c r="AB14" s="17" t="s">
        <v>142</v>
      </c>
      <c r="AC14" s="17" t="s">
        <v>143</v>
      </c>
      <c r="AD14" s="17" t="s">
        <v>144</v>
      </c>
      <c r="AE14" s="17" t="s">
        <v>145</v>
      </c>
      <c r="AF14" s="17" t="s">
        <v>162</v>
      </c>
      <c r="AG14" s="17" t="s">
        <v>146</v>
      </c>
      <c r="AH14" s="17" t="s">
        <v>154</v>
      </c>
      <c r="AI14" s="17" t="s">
        <v>155</v>
      </c>
      <c r="AJ14" s="17" t="s">
        <v>157</v>
      </c>
      <c r="AK14" s="17" t="s">
        <v>158</v>
      </c>
      <c r="AL14" s="17" t="s">
        <v>160</v>
      </c>
      <c r="AM14" s="17" t="s">
        <v>161</v>
      </c>
      <c r="AN14" s="17" t="s">
        <v>163</v>
      </c>
      <c r="AO14" s="17" t="s">
        <v>164</v>
      </c>
      <c r="AP14" s="17" t="s">
        <v>165</v>
      </c>
      <c r="AQ14" s="17" t="s">
        <v>166</v>
      </c>
      <c r="AR14" s="17" t="s">
        <v>168</v>
      </c>
      <c r="AS14" s="17" t="s">
        <v>171</v>
      </c>
      <c r="AT14" s="17" t="s">
        <v>172</v>
      </c>
      <c r="AU14" s="17" t="s">
        <v>173</v>
      </c>
      <c r="AV14" s="17" t="s">
        <v>174</v>
      </c>
      <c r="AW14" s="17" t="s">
        <v>175</v>
      </c>
      <c r="AX14" s="17" t="s">
        <v>176</v>
      </c>
    </row>
    <row r="15" spans="1:50" ht="45" x14ac:dyDescent="0.25">
      <c r="P15" t="s">
        <v>67</v>
      </c>
      <c r="Q15" s="2" t="s">
        <v>68</v>
      </c>
      <c r="R15" s="16" t="s">
        <v>69</v>
      </c>
      <c r="U15" s="18" t="s">
        <v>10</v>
      </c>
      <c r="V15" s="18">
        <f>IF(V21="-",V24,V25)</f>
        <v>3</v>
      </c>
      <c r="W15" s="18">
        <f t="shared" ref="W15:AX15" si="0">IF(W21="-",W24,W25)</f>
        <v>3</v>
      </c>
      <c r="X15" s="18">
        <f t="shared" si="0"/>
        <v>3</v>
      </c>
      <c r="Y15" s="18">
        <f t="shared" si="0"/>
        <v>3</v>
      </c>
      <c r="Z15" s="18">
        <f t="shared" si="0"/>
        <v>0</v>
      </c>
      <c r="AA15" s="18">
        <f t="shared" si="0"/>
        <v>0</v>
      </c>
      <c r="AB15" s="18">
        <f t="shared" si="0"/>
        <v>3</v>
      </c>
      <c r="AC15" s="18">
        <f t="shared" si="0"/>
        <v>0</v>
      </c>
      <c r="AD15" s="18">
        <f t="shared" si="0"/>
        <v>0</v>
      </c>
      <c r="AE15" s="18">
        <f t="shared" si="0"/>
        <v>3</v>
      </c>
      <c r="AF15" s="18">
        <f t="shared" si="0"/>
        <v>3</v>
      </c>
      <c r="AG15" s="18">
        <f t="shared" si="0"/>
        <v>0</v>
      </c>
      <c r="AH15" s="18">
        <f t="shared" si="0"/>
        <v>1</v>
      </c>
      <c r="AI15" s="18">
        <f t="shared" si="0"/>
        <v>3</v>
      </c>
      <c r="AJ15" s="18">
        <f t="shared" si="0"/>
        <v>3</v>
      </c>
      <c r="AK15" s="18">
        <f t="shared" si="0"/>
        <v>0</v>
      </c>
      <c r="AL15" s="18">
        <f t="shared" si="0"/>
        <v>3</v>
      </c>
      <c r="AM15" s="18">
        <f t="shared" si="0"/>
        <v>0</v>
      </c>
      <c r="AN15" s="18">
        <f t="shared" si="0"/>
        <v>1</v>
      </c>
      <c r="AO15" s="18">
        <f t="shared" si="0"/>
        <v>3</v>
      </c>
      <c r="AP15" s="18">
        <f t="shared" si="0"/>
        <v>3</v>
      </c>
      <c r="AQ15" s="18">
        <f t="shared" si="0"/>
        <v>3</v>
      </c>
      <c r="AR15" s="18">
        <f t="shared" si="0"/>
        <v>0</v>
      </c>
      <c r="AS15" s="18">
        <f t="shared" si="0"/>
        <v>3</v>
      </c>
      <c r="AT15" s="18">
        <f t="shared" si="0"/>
        <v>0</v>
      </c>
      <c r="AU15" s="18">
        <f t="shared" si="0"/>
        <v>0</v>
      </c>
      <c r="AV15" s="18">
        <f t="shared" si="0"/>
        <v>0</v>
      </c>
      <c r="AW15" s="18">
        <f t="shared" si="0"/>
        <v>3</v>
      </c>
      <c r="AX15" s="18">
        <f t="shared" si="0"/>
        <v>0</v>
      </c>
    </row>
    <row r="16" spans="1:50" ht="15.75" thickBot="1" x14ac:dyDescent="0.3">
      <c r="A16" t="s">
        <v>14</v>
      </c>
      <c r="D16" t="s">
        <v>31</v>
      </c>
      <c r="R16" s="2" t="s">
        <v>70</v>
      </c>
    </row>
    <row r="17" spans="1:50" x14ac:dyDescent="0.25">
      <c r="A17" t="s">
        <v>17</v>
      </c>
      <c r="B17" t="s">
        <v>16</v>
      </c>
      <c r="D17" s="7" t="s">
        <v>17</v>
      </c>
      <c r="E17" s="8" t="s">
        <v>26</v>
      </c>
      <c r="F17" s="8" t="s">
        <v>30</v>
      </c>
      <c r="G17" s="8" t="s">
        <v>27</v>
      </c>
      <c r="H17" s="8" t="s">
        <v>28</v>
      </c>
      <c r="I17" s="8" t="s">
        <v>29</v>
      </c>
      <c r="J17" s="10" t="s">
        <v>36</v>
      </c>
      <c r="K17" s="10" t="s">
        <v>37</v>
      </c>
      <c r="L17" s="10" t="s">
        <v>38</v>
      </c>
      <c r="R17" s="2" t="s">
        <v>71</v>
      </c>
      <c r="U17" s="19" t="s">
        <v>191</v>
      </c>
      <c r="V17" s="20">
        <f>MIN(V4:V7)</f>
        <v>0.19900000000000001</v>
      </c>
      <c r="W17" s="20">
        <f t="shared" ref="W17:AX17" si="1">MIN(W4:W7)</f>
        <v>0.50739999999999996</v>
      </c>
      <c r="X17" s="20">
        <f t="shared" si="1"/>
        <v>354</v>
      </c>
      <c r="Y17" s="20">
        <f t="shared" si="1"/>
        <v>215</v>
      </c>
      <c r="Z17" s="20">
        <f t="shared" si="1"/>
        <v>0.79400000000000004</v>
      </c>
      <c r="AA17" s="20">
        <f t="shared" si="1"/>
        <v>0.82199999999999995</v>
      </c>
      <c r="AB17" s="20">
        <f t="shared" si="1"/>
        <v>125</v>
      </c>
      <c r="AC17" s="20">
        <f t="shared" si="1"/>
        <v>0.72299999999999998</v>
      </c>
      <c r="AD17" s="20">
        <f t="shared" si="1"/>
        <v>4.2000000000000003E-2</v>
      </c>
      <c r="AE17" s="20">
        <f t="shared" si="1"/>
        <v>0.41899999999999998</v>
      </c>
      <c r="AF17" s="20">
        <f t="shared" si="1"/>
        <v>0</v>
      </c>
      <c r="AG17" s="20">
        <f t="shared" si="1"/>
        <v>0.12</v>
      </c>
      <c r="AH17" s="20">
        <f t="shared" si="1"/>
        <v>9.0999999999999998E-2</v>
      </c>
      <c r="AI17" s="20">
        <f t="shared" si="1"/>
        <v>402</v>
      </c>
      <c r="AJ17" s="20">
        <f t="shared" si="1"/>
        <v>0</v>
      </c>
      <c r="AK17" s="20">
        <f t="shared" si="1"/>
        <v>2.5999999999999999E-2</v>
      </c>
      <c r="AL17" s="20">
        <f t="shared" si="1"/>
        <v>0.72099999999999997</v>
      </c>
      <c r="AM17" s="20">
        <f t="shared" si="1"/>
        <v>0.46100000000000002</v>
      </c>
      <c r="AN17" s="20">
        <f t="shared" si="1"/>
        <v>0.82899999999999996</v>
      </c>
      <c r="AO17" s="20">
        <f t="shared" si="1"/>
        <v>0.249</v>
      </c>
      <c r="AP17" s="20">
        <f t="shared" si="1"/>
        <v>0</v>
      </c>
      <c r="AQ17" s="20">
        <f t="shared" si="1"/>
        <v>0.371</v>
      </c>
      <c r="AR17" s="20">
        <f t="shared" si="1"/>
        <v>5737</v>
      </c>
      <c r="AS17" s="20">
        <f t="shared" si="1"/>
        <v>63495</v>
      </c>
      <c r="AT17" s="20">
        <f t="shared" si="1"/>
        <v>42</v>
      </c>
      <c r="AU17" s="20">
        <f t="shared" si="1"/>
        <v>122589</v>
      </c>
      <c r="AV17" s="20">
        <f t="shared" si="1"/>
        <v>0.34100000000000003</v>
      </c>
      <c r="AW17" s="20">
        <f t="shared" si="1"/>
        <v>235920</v>
      </c>
      <c r="AX17" s="21">
        <f t="shared" si="1"/>
        <v>128308</v>
      </c>
    </row>
    <row r="18" spans="1:50" x14ac:dyDescent="0.25">
      <c r="A18" t="s">
        <v>15</v>
      </c>
      <c r="B18">
        <v>0.62</v>
      </c>
      <c r="D18" s="5" t="s">
        <v>32</v>
      </c>
      <c r="E18" s="3">
        <v>0.62</v>
      </c>
      <c r="F18">
        <v>0.56999999999999995</v>
      </c>
      <c r="G18" s="3">
        <v>1550</v>
      </c>
      <c r="H18" s="3">
        <v>0.13</v>
      </c>
      <c r="I18">
        <v>0.28000000000000003</v>
      </c>
      <c r="J18" s="9">
        <v>1</v>
      </c>
      <c r="K18" s="9">
        <v>2</v>
      </c>
      <c r="L18" s="9">
        <v>3</v>
      </c>
      <c r="R18" s="2" t="s">
        <v>72</v>
      </c>
      <c r="U18" s="22" t="s">
        <v>190</v>
      </c>
      <c r="V18" s="23">
        <f>MAX(V4:V7)</f>
        <v>0.28100000000000003</v>
      </c>
      <c r="W18" s="23">
        <f t="shared" ref="W18:AX18" si="2">MAX(W4:W7)</f>
        <v>0.67569999999999997</v>
      </c>
      <c r="X18" s="23">
        <f t="shared" si="2"/>
        <v>440</v>
      </c>
      <c r="Y18" s="23">
        <f t="shared" si="2"/>
        <v>235</v>
      </c>
      <c r="Z18" s="23">
        <f t="shared" si="2"/>
        <v>0.84099999999999997</v>
      </c>
      <c r="AA18" s="23">
        <f t="shared" si="2"/>
        <v>0.85799999999999998</v>
      </c>
      <c r="AB18" s="23">
        <f t="shared" si="2"/>
        <v>3691</v>
      </c>
      <c r="AC18" s="23">
        <f t="shared" si="2"/>
        <v>0.81299999999999994</v>
      </c>
      <c r="AD18" s="23">
        <f t="shared" si="2"/>
        <v>6.2E-2</v>
      </c>
      <c r="AE18" s="23">
        <f t="shared" si="2"/>
        <v>0.61299999999999999</v>
      </c>
      <c r="AF18" s="23">
        <f t="shared" si="2"/>
        <v>0</v>
      </c>
      <c r="AG18" s="23">
        <f t="shared" si="2"/>
        <v>0.36</v>
      </c>
      <c r="AH18" s="23">
        <f t="shared" si="2"/>
        <v>0.21299999999999999</v>
      </c>
      <c r="AI18" s="23">
        <f t="shared" si="2"/>
        <v>757</v>
      </c>
      <c r="AJ18" s="23">
        <f t="shared" si="2"/>
        <v>3</v>
      </c>
      <c r="AK18" s="23">
        <f t="shared" si="2"/>
        <v>3.5999999999999997E-2</v>
      </c>
      <c r="AL18" s="23">
        <f t="shared" si="2"/>
        <v>0.82399999999999995</v>
      </c>
      <c r="AM18" s="23">
        <f t="shared" si="2"/>
        <v>0.56699999999999995</v>
      </c>
      <c r="AN18" s="23">
        <f t="shared" si="2"/>
        <v>0.871</v>
      </c>
      <c r="AO18" s="23">
        <f t="shared" si="2"/>
        <v>0.753</v>
      </c>
      <c r="AP18" s="23">
        <f t="shared" si="2"/>
        <v>3</v>
      </c>
      <c r="AQ18" s="23">
        <f t="shared" si="2"/>
        <v>0.42199999999999999</v>
      </c>
      <c r="AR18" s="23">
        <f t="shared" si="2"/>
        <v>6109</v>
      </c>
      <c r="AS18" s="23">
        <f t="shared" si="2"/>
        <v>63828</v>
      </c>
      <c r="AT18" s="23">
        <f t="shared" si="2"/>
        <v>47</v>
      </c>
      <c r="AU18" s="23">
        <f t="shared" si="2"/>
        <v>128492</v>
      </c>
      <c r="AV18" s="23">
        <f t="shared" si="2"/>
        <v>0.377</v>
      </c>
      <c r="AW18" s="23">
        <f t="shared" si="2"/>
        <v>250329</v>
      </c>
      <c r="AX18" s="24">
        <f t="shared" si="2"/>
        <v>133280</v>
      </c>
    </row>
    <row r="19" spans="1:50" x14ac:dyDescent="0.25">
      <c r="A19" t="s">
        <v>11</v>
      </c>
      <c r="B19">
        <v>0.68</v>
      </c>
      <c r="D19" s="5" t="s">
        <v>33</v>
      </c>
      <c r="E19" s="3">
        <v>0.68</v>
      </c>
      <c r="F19">
        <v>0.69</v>
      </c>
      <c r="G19" s="3">
        <v>1623</v>
      </c>
      <c r="H19" s="3">
        <v>0.16</v>
      </c>
      <c r="I19">
        <v>0.32</v>
      </c>
      <c r="J19" s="9"/>
      <c r="K19" s="9"/>
      <c r="L19" s="9"/>
      <c r="R19" s="2" t="s">
        <v>73</v>
      </c>
      <c r="U19" s="22" t="s">
        <v>189</v>
      </c>
      <c r="V19" s="23">
        <f>AVERAGE(V4:V7)</f>
        <v>0.24275000000000002</v>
      </c>
      <c r="W19" s="23">
        <f t="shared" ref="W19:AX19" si="3">AVERAGE(W4:W7)</f>
        <v>0.63177499999999998</v>
      </c>
      <c r="X19" s="23">
        <f t="shared" si="3"/>
        <v>395.75</v>
      </c>
      <c r="Y19" s="23">
        <f t="shared" si="3"/>
        <v>224</v>
      </c>
      <c r="Z19" s="23">
        <f t="shared" si="3"/>
        <v>0.81974999999999998</v>
      </c>
      <c r="AA19" s="23">
        <f t="shared" si="3"/>
        <v>0.83975</v>
      </c>
      <c r="AB19" s="23">
        <f t="shared" si="3"/>
        <v>1633</v>
      </c>
      <c r="AC19" s="23">
        <f t="shared" si="3"/>
        <v>0.76974999999999993</v>
      </c>
      <c r="AD19" s="23">
        <f t="shared" si="3"/>
        <v>5.2749999999999998E-2</v>
      </c>
      <c r="AE19" s="23">
        <f t="shared" si="3"/>
        <v>0.54025000000000001</v>
      </c>
      <c r="AF19" s="23" t="e">
        <f t="shared" si="3"/>
        <v>#DIV/0!</v>
      </c>
      <c r="AG19" s="23">
        <f t="shared" si="3"/>
        <v>0.22249999999999998</v>
      </c>
      <c r="AH19" s="23">
        <f t="shared" si="3"/>
        <v>0.15325</v>
      </c>
      <c r="AI19" s="23">
        <f t="shared" si="3"/>
        <v>540.75</v>
      </c>
      <c r="AJ19" s="23">
        <f t="shared" si="3"/>
        <v>1</v>
      </c>
      <c r="AK19" s="23">
        <f t="shared" si="3"/>
        <v>3.0499999999999999E-2</v>
      </c>
      <c r="AL19" s="23">
        <f t="shared" si="3"/>
        <v>0.77474999999999994</v>
      </c>
      <c r="AM19" s="23">
        <f t="shared" si="3"/>
        <v>0.50449999999999995</v>
      </c>
      <c r="AN19" s="23">
        <f t="shared" si="3"/>
        <v>0.84775</v>
      </c>
      <c r="AO19" s="23">
        <f t="shared" si="3"/>
        <v>0.52849999999999997</v>
      </c>
      <c r="AP19" s="23">
        <f t="shared" si="3"/>
        <v>1.25</v>
      </c>
      <c r="AQ19" s="23">
        <f t="shared" si="3"/>
        <v>0.39899999999999997</v>
      </c>
      <c r="AR19" s="23">
        <f t="shared" si="3"/>
        <v>5934.75</v>
      </c>
      <c r="AS19" s="23">
        <f t="shared" si="3"/>
        <v>63668.5</v>
      </c>
      <c r="AT19" s="23">
        <f t="shared" si="3"/>
        <v>44.5</v>
      </c>
      <c r="AU19" s="23">
        <f t="shared" si="3"/>
        <v>125273</v>
      </c>
      <c r="AV19" s="23">
        <f t="shared" si="3"/>
        <v>0.35949999999999999</v>
      </c>
      <c r="AW19" s="23">
        <f t="shared" si="3"/>
        <v>244102.25</v>
      </c>
      <c r="AX19" s="24">
        <f t="shared" si="3"/>
        <v>130976.5</v>
      </c>
    </row>
    <row r="20" spans="1:50" ht="30" x14ac:dyDescent="0.25">
      <c r="A20" t="s">
        <v>9</v>
      </c>
      <c r="B20">
        <v>0.72</v>
      </c>
      <c r="D20" s="5" t="s">
        <v>34</v>
      </c>
      <c r="E20" s="3">
        <v>0.72</v>
      </c>
      <c r="F20">
        <v>0.76</v>
      </c>
      <c r="G20" s="3">
        <v>1693</v>
      </c>
      <c r="H20" s="3">
        <v>0.22</v>
      </c>
      <c r="I20">
        <v>0.27</v>
      </c>
      <c r="J20" s="9"/>
      <c r="K20" s="9"/>
      <c r="L20" s="9"/>
      <c r="R20" s="2" t="s">
        <v>74</v>
      </c>
      <c r="U20" s="22" t="s">
        <v>188</v>
      </c>
      <c r="V20" s="23">
        <f>MEDIAN(V4:V7)</f>
        <v>0.2455</v>
      </c>
      <c r="W20" s="23">
        <f t="shared" ref="W20:AX20" si="4">MEDIAN(W4:W7)</f>
        <v>0.67199999999999993</v>
      </c>
      <c r="X20" s="23">
        <f t="shared" si="4"/>
        <v>394.5</v>
      </c>
      <c r="Y20" s="23">
        <f t="shared" si="4"/>
        <v>223</v>
      </c>
      <c r="Z20" s="23">
        <f t="shared" si="4"/>
        <v>0.82199999999999995</v>
      </c>
      <c r="AA20" s="23">
        <f t="shared" si="4"/>
        <v>0.83949999999999991</v>
      </c>
      <c r="AB20" s="23">
        <f t="shared" si="4"/>
        <v>1358</v>
      </c>
      <c r="AC20" s="23">
        <f t="shared" si="4"/>
        <v>0.77150000000000007</v>
      </c>
      <c r="AD20" s="23">
        <f t="shared" si="4"/>
        <v>5.3499999999999999E-2</v>
      </c>
      <c r="AE20" s="23">
        <f t="shared" si="4"/>
        <v>0.5645</v>
      </c>
      <c r="AF20" s="23" t="e">
        <f t="shared" si="4"/>
        <v>#NUM!</v>
      </c>
      <c r="AG20" s="23">
        <f t="shared" si="4"/>
        <v>0.20500000000000002</v>
      </c>
      <c r="AH20" s="23">
        <f t="shared" si="4"/>
        <v>0.1545</v>
      </c>
      <c r="AI20" s="23">
        <f t="shared" si="4"/>
        <v>502</v>
      </c>
      <c r="AJ20" s="23">
        <f t="shared" si="4"/>
        <v>0.5</v>
      </c>
      <c r="AK20" s="23">
        <f t="shared" si="4"/>
        <v>0.03</v>
      </c>
      <c r="AL20" s="23">
        <f t="shared" si="4"/>
        <v>0.77699999999999991</v>
      </c>
      <c r="AM20" s="23">
        <f t="shared" si="4"/>
        <v>0.495</v>
      </c>
      <c r="AN20" s="23">
        <f t="shared" si="4"/>
        <v>0.84549999999999992</v>
      </c>
      <c r="AO20" s="23">
        <f t="shared" si="4"/>
        <v>0.55600000000000005</v>
      </c>
      <c r="AP20" s="23">
        <f t="shared" si="4"/>
        <v>1</v>
      </c>
      <c r="AQ20" s="23">
        <f t="shared" si="4"/>
        <v>0.40150000000000002</v>
      </c>
      <c r="AR20" s="23">
        <f t="shared" si="4"/>
        <v>5946.5</v>
      </c>
      <c r="AS20" s="23">
        <f t="shared" si="4"/>
        <v>63675.5</v>
      </c>
      <c r="AT20" s="23">
        <f t="shared" si="4"/>
        <v>44.5</v>
      </c>
      <c r="AU20" s="23">
        <f t="shared" si="4"/>
        <v>125005.5</v>
      </c>
      <c r="AV20" s="23">
        <f t="shared" si="4"/>
        <v>0.36</v>
      </c>
      <c r="AW20" s="23">
        <f t="shared" si="4"/>
        <v>245080</v>
      </c>
      <c r="AX20" s="24">
        <f t="shared" si="4"/>
        <v>131159</v>
      </c>
    </row>
    <row r="21" spans="1:50" x14ac:dyDescent="0.25">
      <c r="A21" t="s">
        <v>10</v>
      </c>
      <c r="B21">
        <v>0.79</v>
      </c>
      <c r="D21" s="6" t="s">
        <v>35</v>
      </c>
      <c r="E21" s="4">
        <v>0.79</v>
      </c>
      <c r="F21">
        <v>0.8</v>
      </c>
      <c r="G21" s="4">
        <v>1849</v>
      </c>
      <c r="H21" s="4">
        <v>0.18</v>
      </c>
      <c r="I21">
        <v>0.22</v>
      </c>
      <c r="J21" s="9">
        <v>1</v>
      </c>
      <c r="K21" s="9">
        <v>2</v>
      </c>
      <c r="L21" s="9">
        <v>3</v>
      </c>
      <c r="R21" s="2" t="s">
        <v>75</v>
      </c>
      <c r="U21" s="28" t="s">
        <v>187</v>
      </c>
      <c r="V21" s="29" t="s">
        <v>183</v>
      </c>
      <c r="W21" s="29" t="s">
        <v>184</v>
      </c>
      <c r="X21" s="29" t="s">
        <v>183</v>
      </c>
      <c r="Y21" s="29" t="s">
        <v>183</v>
      </c>
      <c r="Z21" s="29" t="s">
        <v>183</v>
      </c>
      <c r="AA21" s="29" t="s">
        <v>183</v>
      </c>
      <c r="AB21" s="29" t="s">
        <v>184</v>
      </c>
      <c r="AC21" s="29" t="s">
        <v>184</v>
      </c>
      <c r="AD21" s="29" t="s">
        <v>183</v>
      </c>
      <c r="AE21" s="29" t="s">
        <v>184</v>
      </c>
      <c r="AF21" s="29" t="s">
        <v>184</v>
      </c>
      <c r="AG21" s="29" t="s">
        <v>184</v>
      </c>
      <c r="AH21" s="29" t="s">
        <v>183</v>
      </c>
      <c r="AI21" s="29" t="s">
        <v>183</v>
      </c>
      <c r="AJ21" s="29" t="s">
        <v>184</v>
      </c>
      <c r="AK21" s="29" t="s">
        <v>183</v>
      </c>
      <c r="AL21" s="29" t="s">
        <v>184</v>
      </c>
      <c r="AM21" s="29" t="s">
        <v>184</v>
      </c>
      <c r="AN21" s="29" t="s">
        <v>183</v>
      </c>
      <c r="AO21" s="29" t="s">
        <v>184</v>
      </c>
      <c r="AP21" s="29" t="s">
        <v>184</v>
      </c>
      <c r="AQ21" s="29" t="s">
        <v>184</v>
      </c>
      <c r="AR21" s="29" t="s">
        <v>183</v>
      </c>
      <c r="AS21" s="29" t="s">
        <v>184</v>
      </c>
      <c r="AT21" s="29" t="s">
        <v>183</v>
      </c>
      <c r="AU21" s="29" t="s">
        <v>183</v>
      </c>
      <c r="AV21" s="29" t="s">
        <v>184</v>
      </c>
      <c r="AW21" s="29" t="s">
        <v>184</v>
      </c>
      <c r="AX21" s="30" t="s">
        <v>183</v>
      </c>
    </row>
    <row r="22" spans="1:50" ht="30" x14ac:dyDescent="0.25">
      <c r="P22" t="s">
        <v>76</v>
      </c>
      <c r="Q22" s="2" t="s">
        <v>77</v>
      </c>
      <c r="R22" s="16" t="s">
        <v>78</v>
      </c>
      <c r="U22" s="22"/>
      <c r="V22" s="23"/>
      <c r="W22" s="23">
        <f t="shared" ref="W22:Z22" si="5">IF(AVERAGE(W4:W7)&gt;W8,0,3)</f>
        <v>3</v>
      </c>
      <c r="X22" s="23">
        <f t="shared" si="5"/>
        <v>3</v>
      </c>
      <c r="Y22" s="23">
        <f t="shared" si="5"/>
        <v>0</v>
      </c>
      <c r="Z22" s="23">
        <f t="shared" si="5"/>
        <v>3</v>
      </c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4"/>
    </row>
    <row r="23" spans="1:50" x14ac:dyDescent="0.25">
      <c r="A23" t="s">
        <v>18</v>
      </c>
      <c r="R23" s="2" t="s">
        <v>79</v>
      </c>
      <c r="U23" s="2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4"/>
    </row>
    <row r="24" spans="1:50" x14ac:dyDescent="0.25">
      <c r="A24" t="s">
        <v>17</v>
      </c>
      <c r="B24" t="s">
        <v>16</v>
      </c>
      <c r="D24" t="s">
        <v>25</v>
      </c>
      <c r="R24" s="2" t="s">
        <v>80</v>
      </c>
      <c r="U24" s="22" t="s">
        <v>192</v>
      </c>
      <c r="V24" s="23">
        <f>IF(V8&lt;V11,3,IF(V8&gt;V18,0,IF(V8&lt;V19,2,1)))</f>
        <v>3</v>
      </c>
      <c r="W24" s="23">
        <f t="shared" ref="W24:AH24" si="6">IF(W8&lt;W11,3,IF(W8&gt;W18,0,IF(W8&lt;W19,2,1)))</f>
        <v>1</v>
      </c>
      <c r="X24" s="23">
        <f t="shared" si="6"/>
        <v>3</v>
      </c>
      <c r="Y24" s="23">
        <f t="shared" si="6"/>
        <v>3</v>
      </c>
      <c r="Z24" s="23">
        <f t="shared" si="6"/>
        <v>0</v>
      </c>
      <c r="AA24" s="23">
        <f t="shared" si="6"/>
        <v>0</v>
      </c>
      <c r="AB24" s="23">
        <f t="shared" si="6"/>
        <v>0</v>
      </c>
      <c r="AC24" s="23">
        <f t="shared" si="6"/>
        <v>3</v>
      </c>
      <c r="AD24" s="23">
        <f t="shared" si="6"/>
        <v>0</v>
      </c>
      <c r="AE24" s="23">
        <f t="shared" si="6"/>
        <v>0</v>
      </c>
      <c r="AF24" s="23">
        <f t="shared" si="6"/>
        <v>0</v>
      </c>
      <c r="AG24" s="23">
        <f t="shared" si="6"/>
        <v>3</v>
      </c>
      <c r="AH24" s="23">
        <f t="shared" si="6"/>
        <v>1</v>
      </c>
      <c r="AI24" s="23">
        <f t="shared" ref="AI24:AX24" si="7">IF(AI8&lt;AI11,3,IF(AI8&gt;AI18,0,IF(AI8&lt;AI19,2,1)))</f>
        <v>3</v>
      </c>
      <c r="AJ24" s="23">
        <f t="shared" si="7"/>
        <v>0</v>
      </c>
      <c r="AK24" s="23">
        <f t="shared" si="7"/>
        <v>0</v>
      </c>
      <c r="AL24" s="23">
        <f t="shared" si="7"/>
        <v>0</v>
      </c>
      <c r="AM24" s="23">
        <f t="shared" si="7"/>
        <v>3</v>
      </c>
      <c r="AN24" s="23">
        <f t="shared" si="7"/>
        <v>1</v>
      </c>
      <c r="AO24" s="23">
        <f t="shared" si="7"/>
        <v>0</v>
      </c>
      <c r="AP24" s="23">
        <f t="shared" si="7"/>
        <v>0</v>
      </c>
      <c r="AQ24" s="23">
        <f t="shared" si="7"/>
        <v>0</v>
      </c>
      <c r="AR24" s="23">
        <f t="shared" si="7"/>
        <v>0</v>
      </c>
      <c r="AS24" s="23">
        <f t="shared" si="7"/>
        <v>0</v>
      </c>
      <c r="AT24" s="23">
        <f t="shared" si="7"/>
        <v>0</v>
      </c>
      <c r="AU24" s="23">
        <f t="shared" si="7"/>
        <v>0</v>
      </c>
      <c r="AV24" s="23">
        <f t="shared" si="7"/>
        <v>3</v>
      </c>
      <c r="AW24" s="23">
        <f t="shared" si="7"/>
        <v>0</v>
      </c>
      <c r="AX24" s="24">
        <f t="shared" si="7"/>
        <v>0</v>
      </c>
    </row>
    <row r="25" spans="1:50" ht="45.75" thickBot="1" x14ac:dyDescent="0.3">
      <c r="A25" t="s">
        <v>15</v>
      </c>
      <c r="B25">
        <v>1550</v>
      </c>
      <c r="D25" t="s">
        <v>16</v>
      </c>
      <c r="E25" t="s">
        <v>21</v>
      </c>
      <c r="F25" t="s">
        <v>24</v>
      </c>
      <c r="G25" t="s">
        <v>22</v>
      </c>
      <c r="H25" t="s">
        <v>23</v>
      </c>
      <c r="I25" t="s">
        <v>39</v>
      </c>
      <c r="R25" s="2" t="s">
        <v>81</v>
      </c>
      <c r="U25" s="25" t="s">
        <v>193</v>
      </c>
      <c r="V25" s="26">
        <f>IF(V8&gt;V11,3,IF(V8&lt;V17,0,IF(V8&gt;V19,2,1)))</f>
        <v>0</v>
      </c>
      <c r="W25" s="26">
        <f t="shared" ref="W25:AH25" si="8">IF(W8&gt;W11,3,IF(W8&lt;W17,0,IF(W8&gt;W19,2,1)))</f>
        <v>3</v>
      </c>
      <c r="X25" s="26">
        <f t="shared" si="8"/>
        <v>2</v>
      </c>
      <c r="Y25" s="26">
        <f t="shared" si="8"/>
        <v>0</v>
      </c>
      <c r="Z25" s="26">
        <f t="shared" si="8"/>
        <v>3</v>
      </c>
      <c r="AA25" s="26">
        <f t="shared" si="8"/>
        <v>3</v>
      </c>
      <c r="AB25" s="26">
        <f t="shared" si="8"/>
        <v>3</v>
      </c>
      <c r="AC25" s="26">
        <f>IF(AC8&gt;AC11,3,IF(AC8&lt;AC17,0,IF(AC8&gt;AC19,2,1)))</f>
        <v>0</v>
      </c>
      <c r="AD25" s="26">
        <f t="shared" si="8"/>
        <v>3</v>
      </c>
      <c r="AE25" s="26">
        <f t="shared" si="8"/>
        <v>3</v>
      </c>
      <c r="AF25" s="26">
        <f t="shared" si="8"/>
        <v>3</v>
      </c>
      <c r="AG25" s="26">
        <f t="shared" si="8"/>
        <v>0</v>
      </c>
      <c r="AH25" s="26">
        <f t="shared" si="8"/>
        <v>3</v>
      </c>
      <c r="AI25" s="26">
        <f t="shared" ref="AI25:AX25" si="9">IF(AI8&gt;AI11,3,IF(AI8&lt;AI17,0,IF(AI8&gt;AI19,2,1)))</f>
        <v>0</v>
      </c>
      <c r="AJ25" s="26">
        <f t="shared" si="9"/>
        <v>3</v>
      </c>
      <c r="AK25" s="26">
        <f t="shared" si="9"/>
        <v>3</v>
      </c>
      <c r="AL25" s="26">
        <f t="shared" si="9"/>
        <v>3</v>
      </c>
      <c r="AM25" s="26">
        <f t="shared" si="9"/>
        <v>0</v>
      </c>
      <c r="AN25" s="26">
        <f t="shared" si="9"/>
        <v>3</v>
      </c>
      <c r="AO25" s="26">
        <f t="shared" si="9"/>
        <v>3</v>
      </c>
      <c r="AP25" s="26">
        <f t="shared" si="9"/>
        <v>3</v>
      </c>
      <c r="AQ25" s="26">
        <f t="shared" si="9"/>
        <v>3</v>
      </c>
      <c r="AR25" s="26">
        <f t="shared" si="9"/>
        <v>3</v>
      </c>
      <c r="AS25" s="26">
        <f t="shared" si="9"/>
        <v>3</v>
      </c>
      <c r="AT25" s="26">
        <f t="shared" si="9"/>
        <v>3</v>
      </c>
      <c r="AU25" s="26">
        <f t="shared" si="9"/>
        <v>3</v>
      </c>
      <c r="AV25" s="26">
        <f t="shared" si="9"/>
        <v>0</v>
      </c>
      <c r="AW25" s="26">
        <f t="shared" si="9"/>
        <v>3</v>
      </c>
      <c r="AX25" s="27">
        <f t="shared" si="9"/>
        <v>3</v>
      </c>
    </row>
    <row r="26" spans="1:50" ht="60" x14ac:dyDescent="0.25">
      <c r="A26" t="s">
        <v>11</v>
      </c>
      <c r="B26">
        <v>1623</v>
      </c>
      <c r="D26">
        <v>0.32</v>
      </c>
      <c r="E26">
        <v>0</v>
      </c>
      <c r="F26">
        <v>1</v>
      </c>
      <c r="G26">
        <v>0.75</v>
      </c>
      <c r="P26" t="s">
        <v>82</v>
      </c>
      <c r="Q26" s="2" t="s">
        <v>83</v>
      </c>
      <c r="R26" s="16" t="s">
        <v>84</v>
      </c>
    </row>
    <row r="27" spans="1:50" ht="30" x14ac:dyDescent="0.25">
      <c r="A27" t="s">
        <v>9</v>
      </c>
      <c r="B27">
        <v>1693</v>
      </c>
      <c r="P27" t="s">
        <v>85</v>
      </c>
      <c r="Q27" s="2" t="s">
        <v>86</v>
      </c>
      <c r="R27" s="16" t="s">
        <v>87</v>
      </c>
    </row>
    <row r="28" spans="1:50" ht="45" x14ac:dyDescent="0.25">
      <c r="A28" t="s">
        <v>10</v>
      </c>
      <c r="B28">
        <v>1849</v>
      </c>
      <c r="P28" t="s">
        <v>88</v>
      </c>
      <c r="Q28" s="2" t="s">
        <v>89</v>
      </c>
      <c r="R28" s="16" t="s">
        <v>156</v>
      </c>
    </row>
    <row r="29" spans="1:50" ht="45" x14ac:dyDescent="0.25">
      <c r="P29" t="s">
        <v>90</v>
      </c>
      <c r="Q29" s="2" t="s">
        <v>91</v>
      </c>
      <c r="R29" s="16" t="s">
        <v>92</v>
      </c>
    </row>
    <row r="30" spans="1:50" x14ac:dyDescent="0.25">
      <c r="A30" t="s">
        <v>19</v>
      </c>
      <c r="R30" s="2" t="s">
        <v>93</v>
      </c>
    </row>
    <row r="31" spans="1:50" x14ac:dyDescent="0.25">
      <c r="A31" t="s">
        <v>17</v>
      </c>
      <c r="B31" t="s">
        <v>16</v>
      </c>
      <c r="R31" s="2" t="s">
        <v>94</v>
      </c>
    </row>
    <row r="32" spans="1:50" ht="30" x14ac:dyDescent="0.25">
      <c r="A32" t="s">
        <v>15</v>
      </c>
      <c r="B32">
        <v>0.13</v>
      </c>
      <c r="P32" t="s">
        <v>95</v>
      </c>
      <c r="Q32" s="2" t="s">
        <v>96</v>
      </c>
      <c r="R32" s="16" t="s">
        <v>159</v>
      </c>
    </row>
    <row r="33" spans="1:18" ht="30" x14ac:dyDescent="0.25">
      <c r="A33" t="s">
        <v>11</v>
      </c>
      <c r="B33">
        <v>0.16</v>
      </c>
      <c r="P33" t="s">
        <v>97</v>
      </c>
      <c r="Q33" s="2" t="s">
        <v>98</v>
      </c>
      <c r="R33" s="16" t="s">
        <v>99</v>
      </c>
    </row>
    <row r="34" spans="1:18" ht="30" x14ac:dyDescent="0.25">
      <c r="A34" t="s">
        <v>9</v>
      </c>
      <c r="B34">
        <v>0.22</v>
      </c>
      <c r="P34" t="s">
        <v>100</v>
      </c>
      <c r="Q34" s="2" t="s">
        <v>101</v>
      </c>
      <c r="R34" s="16" t="s">
        <v>102</v>
      </c>
    </row>
    <row r="35" spans="1:18" x14ac:dyDescent="0.25">
      <c r="A35" t="s">
        <v>10</v>
      </c>
      <c r="B35">
        <v>0.18</v>
      </c>
    </row>
    <row r="36" spans="1:18" ht="30" x14ac:dyDescent="0.25">
      <c r="P36" t="s">
        <v>103</v>
      </c>
      <c r="Q36" s="2" t="s">
        <v>104</v>
      </c>
      <c r="R36" s="16" t="s">
        <v>105</v>
      </c>
    </row>
    <row r="37" spans="1:18" ht="45" x14ac:dyDescent="0.25">
      <c r="A37" t="s">
        <v>20</v>
      </c>
      <c r="R37" s="2" t="s">
        <v>106</v>
      </c>
    </row>
    <row r="38" spans="1:18" ht="30" x14ac:dyDescent="0.25">
      <c r="A38" t="s">
        <v>17</v>
      </c>
      <c r="B38" t="s">
        <v>16</v>
      </c>
      <c r="P38" t="s">
        <v>107</v>
      </c>
      <c r="Q38" s="2" t="s">
        <v>108</v>
      </c>
      <c r="R38" s="16" t="s">
        <v>109</v>
      </c>
    </row>
    <row r="39" spans="1:18" ht="30" x14ac:dyDescent="0.25">
      <c r="A39" t="s">
        <v>15</v>
      </c>
      <c r="B39">
        <v>0.28000000000000003</v>
      </c>
      <c r="P39" t="s">
        <v>110</v>
      </c>
      <c r="Q39" s="2" t="s">
        <v>111</v>
      </c>
      <c r="R39" s="16" t="s">
        <v>112</v>
      </c>
    </row>
    <row r="40" spans="1:18" ht="30" x14ac:dyDescent="0.25">
      <c r="A40" t="s">
        <v>11</v>
      </c>
      <c r="B40">
        <v>0.32</v>
      </c>
      <c r="P40" t="s">
        <v>167</v>
      </c>
      <c r="Q40" s="2" t="s">
        <v>113</v>
      </c>
      <c r="R40" s="16" t="s">
        <v>114</v>
      </c>
    </row>
    <row r="41" spans="1:18" ht="30" x14ac:dyDescent="0.25">
      <c r="A41" t="s">
        <v>9</v>
      </c>
      <c r="B41">
        <v>0.27</v>
      </c>
      <c r="P41" t="s">
        <v>115</v>
      </c>
      <c r="Q41" s="2" t="s">
        <v>169</v>
      </c>
      <c r="R41" s="16" t="s">
        <v>116</v>
      </c>
    </row>
    <row r="42" spans="1:18" ht="30" x14ac:dyDescent="0.25">
      <c r="A42" t="s">
        <v>10</v>
      </c>
      <c r="B42">
        <v>0.22</v>
      </c>
      <c r="P42" t="s">
        <v>117</v>
      </c>
      <c r="Q42" s="2" t="s">
        <v>118</v>
      </c>
      <c r="R42" s="16" t="s">
        <v>119</v>
      </c>
    </row>
    <row r="43" spans="1:18" ht="60" x14ac:dyDescent="0.25">
      <c r="P43" t="s">
        <v>120</v>
      </c>
      <c r="Q43" s="2" t="s">
        <v>121</v>
      </c>
      <c r="R43" s="16" t="s">
        <v>122</v>
      </c>
    </row>
    <row r="44" spans="1:18" ht="45" x14ac:dyDescent="0.25">
      <c r="P44" t="s">
        <v>123</v>
      </c>
      <c r="Q44" s="2" t="s">
        <v>124</v>
      </c>
      <c r="R44" s="16" t="s">
        <v>125</v>
      </c>
    </row>
    <row r="45" spans="1:18" ht="30" x14ac:dyDescent="0.25">
      <c r="P45" t="s">
        <v>126</v>
      </c>
      <c r="Q45" s="2" t="s">
        <v>127</v>
      </c>
      <c r="R45" s="2" t="s">
        <v>128</v>
      </c>
    </row>
    <row r="46" spans="1:18" ht="30" x14ac:dyDescent="0.25">
      <c r="P46" t="s">
        <v>129</v>
      </c>
      <c r="Q46" s="2" t="s">
        <v>130</v>
      </c>
      <c r="R46" s="2" t="s">
        <v>131</v>
      </c>
    </row>
    <row r="55" spans="20:20" x14ac:dyDescent="0.25">
      <c r="T55" t="s">
        <v>170</v>
      </c>
    </row>
  </sheetData>
  <pageMargins left="0.7" right="0.7" top="0.75" bottom="0.75" header="0.3" footer="0.3"/>
  <pageSetup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e33133f4-f59a-44a5-ae3a-e8fa09f5554a" xsi:nil="true"/>
    <Is_Collaboration_Space_Locked xmlns="e33133f4-f59a-44a5-ae3a-e8fa09f5554a" xsi:nil="true"/>
    <Has_Teacher_Only_SectionGroup xmlns="e33133f4-f59a-44a5-ae3a-e8fa09f5554a" xsi:nil="true"/>
    <Owner xmlns="e33133f4-f59a-44a5-ae3a-e8fa09f5554a">
      <UserInfo>
        <DisplayName/>
        <AccountId xsi:nil="true"/>
        <AccountType/>
      </UserInfo>
    </Owner>
    <Invited_Students xmlns="e33133f4-f59a-44a5-ae3a-e8fa09f5554a" xsi:nil="true"/>
    <Templates xmlns="e33133f4-f59a-44a5-ae3a-e8fa09f5554a" xsi:nil="true"/>
    <Self_Registration_Enabled0 xmlns="e33133f4-f59a-44a5-ae3a-e8fa09f5554a" xsi:nil="true"/>
    <FolderType xmlns="e33133f4-f59a-44a5-ae3a-e8fa09f5554a" xsi:nil="true"/>
    <CultureName xmlns="e33133f4-f59a-44a5-ae3a-e8fa09f5554a" xsi:nil="true"/>
    <AppVersion xmlns="e33133f4-f59a-44a5-ae3a-e8fa09f5554a" xsi:nil="true"/>
    <_activity xmlns="e33133f4-f59a-44a5-ae3a-e8fa09f5554a" xsi:nil="true"/>
    <Invited_Teachers xmlns="e33133f4-f59a-44a5-ae3a-e8fa09f5554a" xsi:nil="true"/>
    <Self_Registration_Enabled xmlns="e33133f4-f59a-44a5-ae3a-e8fa09f5554a" xsi:nil="true"/>
    <NotebookType xmlns="e33133f4-f59a-44a5-ae3a-e8fa09f5554a" xsi:nil="true"/>
    <Teachers xmlns="e33133f4-f59a-44a5-ae3a-e8fa09f5554a">
      <UserInfo>
        <DisplayName/>
        <AccountId xsi:nil="true"/>
        <AccountType/>
      </UserInfo>
    </Teachers>
    <Students xmlns="e33133f4-f59a-44a5-ae3a-e8fa09f5554a">
      <UserInfo>
        <DisplayName/>
        <AccountId xsi:nil="true"/>
        <AccountType/>
      </UserInfo>
    </Students>
    <Student_Groups xmlns="e33133f4-f59a-44a5-ae3a-e8fa09f5554a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8275F1278B7A4990FDB35092FD4EAB" ma:contentTypeVersion="33" ma:contentTypeDescription="Crée un document." ma:contentTypeScope="" ma:versionID="88da2a320cfa37edb106cefa5ea04277">
  <xsd:schema xmlns:xsd="http://www.w3.org/2001/XMLSchema" xmlns:xs="http://www.w3.org/2001/XMLSchema" xmlns:p="http://schemas.microsoft.com/office/2006/metadata/properties" xmlns:ns3="b33be087-028c-4260-8f63-56623fea46de" xmlns:ns4="e33133f4-f59a-44a5-ae3a-e8fa09f5554a" targetNamespace="http://schemas.microsoft.com/office/2006/metadata/properties" ma:root="true" ma:fieldsID="bb5fc17f4ae72ecd71b09851c4f6ce60" ns3:_="" ns4:_="">
    <xsd:import namespace="b33be087-028c-4260-8f63-56623fea46de"/>
    <xsd:import namespace="e33133f4-f59a-44a5-ae3a-e8fa09f5554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Templates" minOccurs="0"/>
                <xsd:element ref="ns4:Self_Registration_Enabled0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be087-028c-4260-8f63-56623fea46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  <xsd:element name="LastSharedByUser" ma:index="25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6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133f4-f59a-44a5-ae3a-e8fa09f5554a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30" nillable="true" ma:displayName="Self Registration Enabled" ma:internalName="Self_Registration_Enabled0">
      <xsd:simpleType>
        <xsd:restriction base="dms:Boolean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_activity" ma:index="4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e 0 c 8 9 2 b 4 - 3 a 0 f - 4 a 6 1 - a b d 0 - 3 8 5 a 0 8 d 4 b 3 d 5 "   x m l n s = " h t t p : / / s c h e m a s . m i c r o s o f t . c o m / D a t a M a s h u p " > A A A A A N c E A A B Q S w M E F A A C A A g A j 1 5 b V r C U 2 K 6 l A A A A 9 g A A A B I A H A B D b 2 5 m a W c v U G F j a 2 F n Z S 5 4 b W w g o h g A K K A U A A A A A A A A A A A A A A A A A A A A A A A A A A A A h Y 9 B D o I w F E S v Q r q n L Z g Y J J 8 S w 1 Y S E x P j t i k V G q G Y t l j u 5 s I j e Q U x i r p z O W / e Y u Z + v U E + d m 1 w k c a q X m c o w h Q F U o u + U r r O 0 O C O Y Y J y B l s u T r y W w S R r m 4 6 2 y l D j 3 D k l x H u P / Q L 3 p i Y x p R E 5 l J u d a G T H 0 U d W / + V Q a e u 4 F h I x 2 L / G s B h H N M G r Z I k p k B l C q f R X i K e 9 z / Y H Q j G 0 b j C S H U 1 Y r I H M E c j 7 A 3 s A U E s D B B Q A A g A I A I 9 e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X l t W N 8 L 0 5 9 A B A A A T B Q A A E w A c A E Z v c m 1 1 b G F z L 1 N l Y 3 R p b 2 4 x L m 0 g o h g A K K A U A A A A A A A A A A A A A A A A A A A A A A A A A A A A 7 Z L L b t p A F I b 3 S L z D k b M h k n G B t F k 0 8 i I 1 p M m G U H B X c V U N 9 g F G m o s 7 F 9 Q I 5 X 3 i v o Z f r M e 4 E q U l a r e V 6 o 1 n 5 l z + b / 4 5 F n P H t Y J F + x 9 e d T v d j t 0 w g w W c B f O 6 s l 4 4 5 i w U a K G u R P 2 8 p U U f 3 h v t S w w g B o G u 2 w H 6 F t q b H O k k s d t o r H M v U b n e D R c Y J V o 5 2 t h e k L z N P l o 0 N l t q n 5 N M w c r s X u H Y 8 C 1 S 2 0 R L y a 3 d E + V a M G 5 w r 3 z L v E P b n / M t r 5 8 N 2 u y O G g r B 1 6 h I U n l Z V 4 Z / 8 Q i j U X 9 0 k S X 3 6 f w 6 S 9 9 N s j / d I M r t N j g P H 8 Y o u O Q O T R y E Q U g c w k t l 4 4 s Q J i r X B V f r + P L N Y D A M 4 Y P X D h f u U W B 8 W E Z T r f D T e d g 6 c R Z M V N / V 3 w g Z S q O l t 4 1 R K V t S 4 o z 2 V H W L r C A b e q 1 p I T z 8 O L 8 W Y p E z w Y y N n f E / t 0 w f S w R J K C t e V 4 d + q W H K r r S R L X K T Z X s n A M L d L p j q G 5 5 v k O 5 H 9 l 2 + j p r k p x B 2 A d l e 1 p V r z K S g a 5 Q c f n X 7 W O N g B C u u m K D Y D A l X O b b G t v r p A E g A W i l 6 L 3 o k W 1 f 4 I m P D d 3 w b 0 v l V C F m + g c / w C o a D w S n Z b o e r F 5 X / d o p L / i 9 P c M n / T 2 8 z o b O 7 3 4 Z 2 q u V y b z y c r D o e n 2 O 2 q + 9 Q S w E C L Q A U A A I A C A C P X l t W s J T Y r q U A A A D 2 A A A A E g A A A A A A A A A A A A A A A A A A A A A A Q 2 9 u Z m l n L 1 B h Y 2 t h Z 2 U u e G 1 s U E s B A i 0 A F A A C A A g A j 1 5 b V g / K 6 a u k A A A A 6 Q A A A B M A A A A A A A A A A A A A A A A A 8 Q A A A F t D b 2 5 0 Z W 5 0 X 1 R 5 c G V z X S 5 4 b W x Q S w E C L Q A U A A I A C A C P X l t W N 8 L 0 5 9 A B A A A T B Q A A E w A A A A A A A A A A A A A A A A D i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F g A A A A A A A H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i V D M y V B O X N 1 b H R h d H M l M j B k Z X M l M j A l Q z M l Q T l s J U M z J U E 4 d m V z J T I w L S U y M E d y b 3 V w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g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V Q y M j o x N j o z M i 4 1 M z A y M D M y W i I g L z 4 8 R W 5 0 c n k g V H l w Z T 0 i R m l s b E N v b H V t b l R 5 c G V z I i B W Y W x 1 Z T 0 i c 0 F 3 W U U i I C 8 + P E V u d H J 5 I F R 5 c G U 9 I k Z p b G x D b 2 x 1 b W 5 O Y W 1 l c y I g V m F s d W U 9 I n N b J n F 1 b 3 Q 7 T m 9 G a W N o Z S Z x d W 9 0 O y w m c X V v d D t D b 2 1 w w 6 l 0 Z W 5 j Z S Z x d W 9 0 O y w m c X V v d D t S w 6 l z L i B m a W 5 h b C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R d W V y e U l E I i B W Y W x 1 Z T 0 i c z U 3 Y z U 5 Y z k 4 L T N l N D M t N G J h Z S 1 h Y z Q 0 L W R l N j N j Y z A 0 M D k 3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s O p c 3 V s d G F 0 c y B k Z X M g w 6 l s w 6 h 2 Z X M g L S B H c m 9 1 c G U v V H l w Z S B t b 2 R p Z m n D q S 5 7 T m 9 G a W N o Z S w w f S Z x d W 9 0 O y w m c X V v d D t T Z W N 0 a W 9 u M S 9 S w 6 l z d W x 0 Y X R z I G R l c y D D q W z D q H Z l c y A t I E d y b 3 V w Z S 9 U e X B l I G 1 v Z G l m a c O p L n t D b 2 1 w w 6 l 0 Z W 5 j Z S w x f S Z x d W 9 0 O y w m c X V v d D t T Z W N 0 a W 9 u M S 9 S w 6 l z d W x 0 Y X R z I G R l c y D D q W z D q H Z l c y A t I E d y b 3 V w Z S 9 D b 2 x v b m 5 l I G R p d m l z w 6 l l L n t S w 6 l z L i B m a W 5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w 6 l z d W x 0 Y X R z I G R l c y D D q W z D q H Z l c y A t I E d y b 3 V w Z S 9 U e X B l I G 1 v Z G l m a c O p L n t O b 0 Z p Y 2 h l L D B 9 J n F 1 b 3 Q 7 L C Z x d W 9 0 O 1 N l Y 3 R p b 2 4 x L 1 L D q X N 1 b H R h d H M g Z G V z I M O p b M O o d m V z I C 0 g R 3 J v d X B l L 1 R 5 c G U g b W 9 k a W Z p w 6 k u e 0 N v b X D D q X R l b m N l L D F 9 J n F 1 b 3 Q 7 L C Z x d W 9 0 O 1 N l Y 3 R p b 2 4 x L 1 L D q X N 1 b H R h d H M g Z G V z I M O p b M O o d m V z I C 0 g R 3 J v d X B l L 0 N v b G 9 u b m U g Z G l 2 a X P D q W U u e 1 L D q X M u I G Z p b m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J U M z J U E 5 c 3 V s d G F 0 c y U y M G R l c y U y M C V D M y V B O W w l Q z M l Q T h 2 Z X M l M j A t J T I w R 3 J v d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T l z d W x 0 Y X R z J T I w Z G V z J T I w J U M z J U E 5 b C V D M y V B O H Z l c y U y M C 0 l M j B H c m 9 1 c G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T l z d W x 0 Y X R z J T I w Z G V z J T I w J U M z J U E 5 b C V D M y V B O H Z l c y U y M C 0 l M j B H c m 9 1 c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T l z d W x 0 Y X R z J T I w Z G V z J T I w J U M z J U E 5 b C V D M y V B O H Z l c y U y M C 0 l M j B H c m 9 1 c G U v Q 2 9 s b 2 5 u Z S U y M G R p d m l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T l z d W x 0 Y X R z J T I w Z G V z J T I w J U M z J U E 5 b C V D M y V B O H Z l c y U y M C 0 l M j B w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R m l j a G U m c X V v d D s s J n F 1 b 3 Q 7 U E k m c X V v d D s s J n F 1 b 3 Q 7 T m 9 t Y n J l I G R l I E 5 v R m l j a G U m c X V v d D t d I i A v P j x F b n R y e S B U e X B l P S J G a W x s Q 2 9 s d W 1 u V H l w Z X M i I F Z h b H V l P S J z Q X d Z R C I g L z 4 8 R W 5 0 c n k g V H l w Z T 0 i R m l s b E x h c 3 R V c G R h d G V k I i B W Y W x 1 Z T 0 i Z D I w M j M t M D I t M D V U M j I 6 M T Y 6 M z I u N j I 3 O T Q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j U i I C 8 + P E V u d H J 5 I F R 5 c G U 9 I k F k Z G V k V G 9 E Y X R h T W 9 k Z W w i I F Z h b H V l P S J s M S I g L z 4 8 R W 5 0 c n k g V H l w Z T 0 i T m F 2 a W d h d G l v b l N 0 Z X B O Y W 1 l I i B W Y W x 1 Z T 0 i c 0 5 h d m l n Y X R p b 2 4 i I C 8 + P E V u d H J 5 I F R 5 c G U 9 I l F 1 Z X J 5 S U Q i I F Z h b H V l P S J z Y W Z i Z T A 0 Y j M t O G R l O S 0 0 N D Y y L W F h O G M t N D c 2 Y z E x M W I y O W Q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w 6 l z d W x 0 Y X R z I G R l c y D D q W z D q H Z l c y A t I H B p L 1 R 5 c G U g b W 9 k a W Z p w 6 k u e 0 5 v R m l j a G U s M H 0 m c X V v d D s s J n F 1 b 3 Q 7 U 2 V j d G l v b j E v U s O p c 3 V s d G F 0 c y B k Z X M g w 6 l s w 6 h 2 Z X M g L S B w a S 9 U e X B l I G 1 v Z G l m a c O p L n t Q S S w x f S Z x d W 9 0 O y w m c X V v d D t T Z W N 0 a W 9 u M S 9 S w 6 l z d W x 0 Y X R z I G R l c y D D q W z D q H Z l c y A t I H B p L 1 R 5 c G U g b W 9 k a W Z p w 6 k u e 0 5 v b W J y Z S B k Z S B O b 0 Z p Y 2 h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L D q X N 1 b H R h d H M g Z G V z I M O p b M O o d m V z I C 0 g c G k v V H l w Z S B t b 2 R p Z m n D q S 5 7 T m 9 G a W N o Z S w w f S Z x d W 9 0 O y w m c X V v d D t T Z W N 0 a W 9 u M S 9 S w 6 l z d W x 0 Y X R z I G R l c y D D q W z D q H Z l c y A t I H B p L 1 R 5 c G U g b W 9 k a W Z p w 6 k u e 1 B J L D F 9 J n F 1 b 3 Q 7 L C Z x d W 9 0 O 1 N l Y 3 R p b 2 4 x L 1 L D q X N 1 b H R h d H M g Z G V z I M O p b M O o d m V z I C 0 g c G k v V H l w Z S B t b 2 R p Z m n D q S 5 7 T m 9 t Y n J l I G R l I E 5 v R m l j a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I l Q z M l Q T l z d W x 0 Y X R z J T I w Z G V z J T I w J U M z J U E 5 b C V D M y V B O H Z l c y U y M C 0 l M j B w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J U M z J U E 5 c 3 V s d G F 0 c y U y M G R l c y U y M C V D M y V B O W w l Q z M l Q T h 2 Z X M l M j A t J T I w c G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I l Q z M l Q T l z d W x 0 Y X R z J T I w Z G V z J T I w J U M z J U E 5 b C V D M y V B O H Z l c y U y M C 0 l M j B w a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Y I A z C A M V 1 H i j z r J T L Y A y c A A A A A A g A A A A A A A 2 Y A A M A A A A A Q A A A A j 9 M X n T + C D 3 G S m Q w g T t T D V w A A A A A E g A A A o A A A A B A A A A B i B L J G A w d e n K F B m G 2 F 4 I 8 o U A A A A H Z h M 3 X s 7 X B J l B M e k 7 F f H y w 6 4 v C A B 5 8 g L m Q 2 9 l q s I j W 6 m a 8 b E R k M e i N t Z n p Q 1 / w 8 Q 2 W c m C a R Q / / K L f m m d s f y K f y o V d B A d C 3 O N G f W q F x c O g G E F A A A A F k c D h i p b u W g f C J 3 k w r c 2 P m p L K S m < / D a t a M a s h u p > 
</file>

<file path=customXml/itemProps1.xml><?xml version="1.0" encoding="utf-8"?>
<ds:datastoreItem xmlns:ds="http://schemas.openxmlformats.org/officeDocument/2006/customXml" ds:itemID="{25F1C992-1F01-4298-AEF6-6E098495CA2B}">
  <ds:schemaRefs>
    <ds:schemaRef ds:uri="http://purl.org/dc/elements/1.1/"/>
    <ds:schemaRef ds:uri="http://www.w3.org/XML/1998/namespace"/>
    <ds:schemaRef ds:uri="http://schemas.openxmlformats.org/package/2006/metadata/core-properties"/>
    <ds:schemaRef ds:uri="b33be087-028c-4260-8f63-56623fea46de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e33133f4-f59a-44a5-ae3a-e8fa09f5554a"/>
  </ds:schemaRefs>
</ds:datastoreItem>
</file>

<file path=customXml/itemProps2.xml><?xml version="1.0" encoding="utf-8"?>
<ds:datastoreItem xmlns:ds="http://schemas.openxmlformats.org/officeDocument/2006/customXml" ds:itemID="{82D5117E-041A-40F9-A25F-090819FCAB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5B3B2B-2488-420B-94A8-3373669B07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be087-028c-4260-8f63-56623fea46de"/>
    <ds:schemaRef ds:uri="e33133f4-f59a-44a5-ae3a-e8fa09f55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D5B4F0-917D-43EA-B310-8B5D34DBF2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 pour visuel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2023-02-27T16:53:39Z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0x0101003E8275F1278B7A4990FDB35092FD4EAB</vt:lpwstr>
  </property>
</Properties>
</file>