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ransfer" sheetId="2" r:id="rId5"/>
    <sheet state="visible" name="Boerne ISD" sheetId="3" r:id="rId6"/>
    <sheet state="visible" name="Carthage ISDPanola College" sheetId="4" r:id="rId7"/>
    <sheet state="visible" name="East Central ISD" sheetId="5" r:id="rId8"/>
    <sheet state="visible" name="EnCompass Resources for Learnin" sheetId="6" r:id="rId9"/>
    <sheet state="visible" name="Georgetown ISD" sheetId="7" r:id="rId10"/>
    <sheet state="visible" name="Hays CISD" sheetId="8" r:id="rId11"/>
    <sheet state="visible" name="Huston Tillotson University" sheetId="9" r:id="rId12"/>
    <sheet state="visible" name="Leakey ISD" sheetId="10" r:id="rId13"/>
    <sheet state="visible" name="Liberty-Eylau ISD" sheetId="11" r:id="rId14"/>
    <sheet state="visible" name="Marble Falls ISD" sheetId="12" r:id="rId15"/>
    <sheet state="visible" name="Marshall ISD" sheetId="13" r:id="rId16"/>
    <sheet state="visible" name="Mason ISD" sheetId="14" r:id="rId17"/>
    <sheet state="visible" name="Redwater ISD" sheetId="15" r:id="rId18"/>
    <sheet state="visible" name="South Texas College" sheetId="16" r:id="rId19"/>
    <sheet state="visible" name="SAISD (CAST)" sheetId="17" r:id="rId20"/>
    <sheet state="visible" name="San Marcos CISD" sheetId="18" r:id="rId21"/>
    <sheet state="visible" name="Science Mill" sheetId="19" r:id="rId22"/>
    <sheet state="visible" name="Seguin ISD (TLU)" sheetId="20" r:id="rId23"/>
    <sheet state="visible" name="South San ISD" sheetId="21" r:id="rId24"/>
    <sheet state="visible" name="Southwest ISD SWISD" sheetId="22" r:id="rId25"/>
    <sheet state="visible" name="Texas Tech University" sheetId="23" r:id="rId26"/>
    <sheet state="visible" name="Uvalde" sheetId="24" r:id="rId27"/>
    <sheet state="visible" name="Victoria ISD" sheetId="25" r:id="rId28"/>
  </sheets>
  <definedNames>
    <definedName hidden="1" localSheetId="0" name="Z_4EB1360B_7FA2_4D32_B5E9_CBC1B2815C7B_.wvu.FilterData">Dashboard!$E$1:$E$248</definedName>
  </definedNames>
  <calcPr/>
  <customWorkbookViews>
    <customWorkbookView activeSheetId="0" maximized="1" windowHeight="0" windowWidth="0" guid="{4EB1360B-7FA2-4D32-B5E9-CBC1B2815C7B}" name="Filter 1"/>
  </customWorkbookViews>
  <extLst>
    <ext uri="GoogleSheetsCustomDataVersion2">
      <go:sheetsCustomData xmlns:go="http://customooxmlschemas.google.com/" r:id="rId29" roundtripDataChecksum="lFd1cb7AOz2uQM4dK/k50owNP+vrybWsXaqQ3sWsMv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ID#AAAA0vOVtMk
    (2023-07-13 21:11:14)
When will we get this registrations? @jeehyun.park@sciencemill.org
	-Henry Salgado
She has sent me the current registration sheet, but since they don't start camp until July I don't want to import until like the week beforehand, in case there are any changes
	-Jeehyun Park
Can I have a copy that way I can start playing with importing data?
	-Henry Salgado
I'll send you a current copy, but please don't import them into the SIS yet
	-Jeehyun Park
I wont. thank you!
	-Henry Salgado</t>
      </text>
    </comment>
  </commentList>
  <extLst>
    <ext uri="GoogleSheetsCustomDataVersion2">
      <go:sheetsCustomData xmlns:go="http://customooxmlschemas.google.com/" r:id="rId1" roundtripDataSignature="AMtx7mh2+HnjdQm1yd0WjqN3vsZ1NXZyV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ID#AAAA0vOVtMo
    (2023-07-13 21:11:14)
This shows 29 and 29 on master schedule.
	-Henry Salgado</t>
      </text>
    </comment>
  </commentList>
  <extLst>
    <ext uri="GoogleSheetsCustomDataVersion2">
      <go:sheetsCustomData xmlns:go="http://customooxmlschemas.google.com/" r:id="rId1" roundtripDataSignature="AMtx7mjgpMejRaG292YYjWP12wJ/H0p50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ID#AAAA0vOVtMs
    (2023-07-13 21:11:14)
This shows 0 in master schedule
	-Henry Salgado</t>
      </text>
    </comment>
  </commentList>
  <extLst>
    <ext uri="GoogleSheetsCustomDataVersion2">
      <go:sheetsCustomData xmlns:go="http://customooxmlschemas.google.com/" r:id="rId1" roundtripDataSignature="AMtx7mhyPU9WVG5nl80FG1UJYbEE80ONkA=="/>
    </ext>
  </extLst>
</comments>
</file>

<file path=xl/sharedStrings.xml><?xml version="1.0" encoding="utf-8"?>
<sst xmlns="http://schemas.openxmlformats.org/spreadsheetml/2006/main" count="411" uniqueCount="120">
  <si>
    <t>District</t>
  </si>
  <si>
    <t>Registered</t>
  </si>
  <si>
    <t>Total Capacity</t>
  </si>
  <si>
    <t>Percentage</t>
  </si>
  <si>
    <t>Note</t>
  </si>
  <si>
    <t>Updated</t>
  </si>
  <si>
    <t>Boerne ISD</t>
  </si>
  <si>
    <t>Carthage ISD</t>
  </si>
  <si>
    <t>East Central ISD</t>
  </si>
  <si>
    <t>EnCompass Resources for Learning</t>
  </si>
  <si>
    <t>using own registration</t>
  </si>
  <si>
    <t>Georgetown ISD</t>
  </si>
  <si>
    <t>Hays CISD</t>
  </si>
  <si>
    <t>Huston Tillotson University</t>
  </si>
  <si>
    <t>Leakey ISD</t>
  </si>
  <si>
    <t>Liberty-Eylau ISD</t>
  </si>
  <si>
    <t>Marble Falls ISD</t>
  </si>
  <si>
    <t>Marshall ISD</t>
  </si>
  <si>
    <t>Mason ISD</t>
  </si>
  <si>
    <t>Redwater ISD</t>
  </si>
  <si>
    <t>San Antonio ISD</t>
  </si>
  <si>
    <t>San Marcos CISD</t>
  </si>
  <si>
    <t>Science Mill @ Johnson City</t>
  </si>
  <si>
    <t>Seguin ISD @ TLU</t>
  </si>
  <si>
    <t>South San Antonio ISD</t>
  </si>
  <si>
    <t>Southwest ISD</t>
  </si>
  <si>
    <t>Rio Grande ISD/South Texas College</t>
  </si>
  <si>
    <t>Texas Tech University</t>
  </si>
  <si>
    <t>Uvalde CISD</t>
  </si>
  <si>
    <t xml:space="preserve">Victoria ISD </t>
  </si>
  <si>
    <t xml:space="preserve">Total Enrolled </t>
  </si>
  <si>
    <t>Absent</t>
  </si>
  <si>
    <t>Present</t>
  </si>
  <si>
    <t>Camp Dates</t>
  </si>
  <si>
    <t>Camp</t>
  </si>
  <si>
    <t>Course Section</t>
  </si>
  <si>
    <t>Number of Students</t>
  </si>
  <si>
    <t>6/12-6/16</t>
  </si>
  <si>
    <t>3-5 Camp Mayday (Apocalypse)</t>
  </si>
  <si>
    <t>35Y2.1</t>
  </si>
  <si>
    <t>6/19-6/23</t>
  </si>
  <si>
    <t>35Y2.2</t>
  </si>
  <si>
    <t>Total</t>
  </si>
  <si>
    <t>7/10-7/14</t>
  </si>
  <si>
    <t>7/17-7/21</t>
  </si>
  <si>
    <t>6-8 Create to Escape (Apocalypse)</t>
  </si>
  <si>
    <t>68Y2.1</t>
  </si>
  <si>
    <t>3-5 Secret Agent Academy (Spies)</t>
  </si>
  <si>
    <t>35Y1.1</t>
  </si>
  <si>
    <t>6/26-6/30</t>
  </si>
  <si>
    <t>35Y1.2</t>
  </si>
  <si>
    <t>6-8 Agents of Innovation (Spies)</t>
  </si>
  <si>
    <t>68Y1.1</t>
  </si>
  <si>
    <t>7/24-7/28</t>
  </si>
  <si>
    <t>68Y1.2</t>
  </si>
  <si>
    <t>9-10 Climate</t>
  </si>
  <si>
    <t>HSCC.1</t>
  </si>
  <si>
    <t>11-12 Climate</t>
  </si>
  <si>
    <t>HSCC.2</t>
  </si>
  <si>
    <t>68Y2.2</t>
  </si>
  <si>
    <t>Total Students</t>
  </si>
  <si>
    <t>ID</t>
  </si>
  <si>
    <t xml:space="preserve">Student </t>
  </si>
  <si>
    <t>Fee Balance</t>
  </si>
  <si>
    <t>Science Outside</t>
  </si>
  <si>
    <t>38SO.1</t>
  </si>
  <si>
    <t>Soltesz, Aiden J</t>
  </si>
  <si>
    <t>Faehnle, Adam</t>
  </si>
  <si>
    <t>Waived</t>
  </si>
  <si>
    <t>Kortis, Charlotte</t>
  </si>
  <si>
    <t>Foreman, Kamryn Normaleen</t>
  </si>
  <si>
    <t>Powell, Joseph Patrick</t>
  </si>
  <si>
    <t>Powell, Wesley</t>
  </si>
  <si>
    <t>Weld, Levi Danger</t>
  </si>
  <si>
    <t>Meglasson, Andrew</t>
  </si>
  <si>
    <t>Walston, Tyler</t>
  </si>
  <si>
    <t>Walston, Emma</t>
  </si>
  <si>
    <t>Vaade, Levi Tomas</t>
  </si>
  <si>
    <t>JUAREZ, ANIMAS IKTAN</t>
  </si>
  <si>
    <t>McKinney, Rowan P</t>
  </si>
  <si>
    <t>Meador, Micah</t>
  </si>
  <si>
    <t>Meador, Anothen</t>
  </si>
  <si>
    <t>Dawes, Halle</t>
  </si>
  <si>
    <t>Ratliff-Tubbs, Marla</t>
  </si>
  <si>
    <t>Leslie, Lilah</t>
  </si>
  <si>
    <t>Key, Skyler Carter</t>
  </si>
  <si>
    <t>HERRIN, TATUM SIDNEY</t>
  </si>
  <si>
    <t>Welch, Benjamin</t>
  </si>
  <si>
    <t>Spott, Parker</t>
  </si>
  <si>
    <t>Anderson, Samuel J</t>
  </si>
  <si>
    <t>Wolfe, Walker</t>
  </si>
  <si>
    <t>Cruz, Kayleigh</t>
  </si>
  <si>
    <t>scholarship, account credited for $175.00</t>
  </si>
  <si>
    <t>Wolcott, Ethan</t>
  </si>
  <si>
    <t xml:space="preserve">                    </t>
  </si>
  <si>
    <t>Smith, Hank</t>
  </si>
  <si>
    <t>Smith, Cora</t>
  </si>
  <si>
    <t>Martinez, Dominic</t>
  </si>
  <si>
    <t>Puryear, Declan</t>
  </si>
  <si>
    <t>Bermea, Emily Grace</t>
  </si>
  <si>
    <t>Calantas, Zia Alexander</t>
  </si>
  <si>
    <t>Calantas, Samuel Brando</t>
  </si>
  <si>
    <t>Sparks, Stetson</t>
  </si>
  <si>
    <t>Francis, Landon Stealth</t>
  </si>
  <si>
    <t>McCain, Lincoln</t>
  </si>
  <si>
    <t>Gupta, Navya</t>
  </si>
  <si>
    <t>Hernandez, Penelope</t>
  </si>
  <si>
    <t>Sandoval, Clark</t>
  </si>
  <si>
    <t>Mantooth, Logan</t>
  </si>
  <si>
    <t>Dabbs, Melissa L</t>
  </si>
  <si>
    <t>Barnes, Marlowe</t>
  </si>
  <si>
    <t>Vo, Viet-Tam Madison</t>
  </si>
  <si>
    <t>Buxkemper, Emma Grace</t>
  </si>
  <si>
    <t>Williamson, Chloe</t>
  </si>
  <si>
    <t>Paltrow, Emilia</t>
  </si>
  <si>
    <t>Reeder, Cole Patrick</t>
  </si>
  <si>
    <t>Gorden, Mara Vivian</t>
  </si>
  <si>
    <t>Grimmett, Elliot Shelton</t>
  </si>
  <si>
    <t>Chavez, Emma Jo</t>
  </si>
  <si>
    <t>Roberts, Elijah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</si>
</sst>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\ d"/>
    <numFmt numFmtId="165" formatCode="&quot;$&quot;#,##0.0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1F1F1F"/>
      <name val="Arial"/>
    </font>
    <font>
      <color theme="1"/>
      <name val="Arial"/>
      <scheme val="minor"/>
    </font>
    <font>
      <sz val="9.0"/>
      <color rgb="FF000000"/>
      <name val="Arial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0" xfId="0" applyFont="1" applyNumberFormat="1"/>
    <xf borderId="1" fillId="2" fontId="3" numFmtId="0" xfId="0" applyBorder="1" applyFill="1" applyFont="1"/>
    <xf borderId="0" fillId="0" fontId="1" numFmtId="10" xfId="0" applyFont="1" applyNumberFormat="1"/>
    <xf borderId="1" fillId="0" fontId="1" numFmtId="164" xfId="0" applyBorder="1" applyFont="1" applyNumberFormat="1"/>
    <xf borderId="2" fillId="3" fontId="1" numFmtId="0" xfId="0" applyBorder="1" applyFill="1" applyFont="1"/>
    <xf borderId="0" fillId="0" fontId="3" numFmtId="0" xfId="0" applyFont="1"/>
    <xf borderId="0" fillId="0" fontId="1" numFmtId="10" xfId="0" applyFont="1" applyNumberFormat="1"/>
    <xf borderId="0" fillId="0" fontId="1" numFmtId="0" xfId="0" applyFont="1"/>
    <xf borderId="0" fillId="0" fontId="4" numFmtId="0" xfId="0" applyFont="1"/>
    <xf borderId="2" fillId="4" fontId="5" numFmtId="0" xfId="0" applyBorder="1" applyFill="1" applyFont="1"/>
    <xf borderId="0" fillId="0" fontId="6" numFmtId="0" xfId="0" applyFont="1"/>
    <xf borderId="2" fillId="4" fontId="7" numFmtId="0" xfId="0" applyBorder="1" applyFont="1"/>
    <xf borderId="1" fillId="5" fontId="3" numFmtId="0" xfId="0" applyBorder="1" applyFill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1" fillId="5" fontId="1" numFmtId="0" xfId="0" applyBorder="1" applyFont="1"/>
    <xf borderId="1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4" fontId="4" numFmtId="0" xfId="0" applyAlignment="1" applyBorder="1" applyFont="1">
      <alignment horizontal="left"/>
    </xf>
    <xf borderId="6" fillId="5" fontId="3" numFmtId="0" xfId="0" applyBorder="1" applyFont="1"/>
    <xf borderId="1" fillId="5" fontId="3" numFmtId="165" xfId="0" applyBorder="1" applyFont="1" applyNumberFormat="1"/>
    <xf borderId="1" fillId="0" fontId="8" numFmtId="0" xfId="0" applyAlignment="1" applyBorder="1" applyFont="1">
      <alignment horizontal="right"/>
    </xf>
    <xf borderId="1" fillId="3" fontId="8" numFmtId="0" xfId="0" applyBorder="1" applyFont="1"/>
    <xf borderId="1" fillId="0" fontId="8" numFmtId="165" xfId="0" applyAlignment="1" applyBorder="1" applyFont="1" applyNumberFormat="1">
      <alignment horizontal="right"/>
    </xf>
    <xf borderId="1" fillId="0" fontId="8" numFmtId="0" xfId="0" applyBorder="1" applyFont="1"/>
    <xf borderId="1" fillId="0" fontId="8" numFmtId="165" xfId="0" applyBorder="1" applyFont="1" applyNumberFormat="1"/>
    <xf borderId="0" fillId="0" fontId="1" numFmtId="165" xfId="0" applyFont="1" applyNumberForma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5" fontId="3" numFmtId="0" xfId="0" applyBorder="1" applyFont="1"/>
    <xf borderId="0" fillId="0" fontId="3" numFmtId="0" xfId="0" applyFont="1"/>
    <xf borderId="9" fillId="0" fontId="1" numFmtId="0" xfId="0" applyBorder="1" applyFont="1"/>
    <xf borderId="10" fillId="0" fontId="1" numFmtId="0" xfId="0" applyAlignment="1" applyBorder="1" applyFont="1">
      <alignment horizontal="right"/>
    </xf>
    <xf borderId="10" fillId="0" fontId="1" numFmtId="165" xfId="0" applyBorder="1" applyFont="1" applyNumberFormat="1"/>
    <xf borderId="10" fillId="0" fontId="1" numFmtId="0" xfId="0" applyBorder="1" applyFont="1"/>
    <xf borderId="10" fillId="0" fontId="1" numFmtId="165" xfId="0" applyAlignment="1" applyBorder="1" applyFont="1" applyNumberFormat="1">
      <alignment horizontal="right"/>
    </xf>
    <xf borderId="1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Dashboard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F49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1.13"/>
    <col customWidth="1" min="3" max="3" width="8.63"/>
    <col customWidth="1" min="4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4" t="s">
        <v>5</v>
      </c>
    </row>
    <row r="2" ht="15.75" customHeight="1">
      <c r="A2" s="1">
        <v>1.0</v>
      </c>
      <c r="B2" s="1" t="s">
        <v>6</v>
      </c>
      <c r="C2" s="1">
        <f>'Boerne ISD'!D4</f>
        <v>60</v>
      </c>
      <c r="D2" s="1">
        <v>60.0</v>
      </c>
      <c r="E2" s="5">
        <f>C2/D2</f>
        <v>1</v>
      </c>
      <c r="F2" s="1"/>
      <c r="H2" s="6">
        <v>45094.0</v>
      </c>
    </row>
    <row r="3" ht="15.75" customHeight="1">
      <c r="A3" s="1"/>
      <c r="B3" s="1"/>
      <c r="C3" s="1"/>
      <c r="D3" s="1"/>
      <c r="E3" s="5"/>
      <c r="F3" s="1"/>
    </row>
    <row r="4" ht="15.75" customHeight="1">
      <c r="A4" s="1">
        <v>2.0</v>
      </c>
      <c r="B4" s="1" t="s">
        <v>7</v>
      </c>
      <c r="C4" s="1">
        <f>'Carthage ISDPanola College'!D4</f>
        <v>38</v>
      </c>
      <c r="D4" s="1">
        <v>60.0</v>
      </c>
      <c r="E4" s="5">
        <f>C4/D4</f>
        <v>0.6333333333</v>
      </c>
      <c r="F4" s="1"/>
      <c r="G4" s="7"/>
    </row>
    <row r="5" ht="15.75" customHeight="1">
      <c r="A5" s="1"/>
      <c r="B5" s="1"/>
      <c r="C5" s="1"/>
      <c r="D5" s="1"/>
      <c r="E5" s="5"/>
      <c r="F5" s="1"/>
    </row>
    <row r="6" ht="15.75" customHeight="1">
      <c r="A6" s="1">
        <v>3.0</v>
      </c>
      <c r="B6" s="1" t="s">
        <v>8</v>
      </c>
      <c r="C6" s="1">
        <f>'East Central ISD'!D4</f>
        <v>60</v>
      </c>
      <c r="D6" s="1">
        <v>60.0</v>
      </c>
      <c r="E6" s="5">
        <f>C6/D6</f>
        <v>1</v>
      </c>
      <c r="F6" s="1"/>
    </row>
    <row r="7" ht="15.75" customHeight="1">
      <c r="A7" s="1"/>
      <c r="B7" s="1"/>
      <c r="C7" s="1"/>
      <c r="D7" s="1"/>
      <c r="E7" s="5"/>
      <c r="F7" s="1"/>
    </row>
    <row r="8" ht="15.75" customHeight="1">
      <c r="A8" s="1">
        <v>4.0</v>
      </c>
      <c r="B8" s="1" t="s">
        <v>9</v>
      </c>
      <c r="C8" s="1">
        <f>'EnCompass Resources for Learnin'!D4</f>
        <v>60</v>
      </c>
      <c r="D8" s="1">
        <v>60.0</v>
      </c>
      <c r="E8" s="5">
        <f>C8/D8</f>
        <v>1</v>
      </c>
      <c r="F8" s="1" t="s">
        <v>10</v>
      </c>
    </row>
    <row r="9" ht="15.75" customHeight="1">
      <c r="A9" s="1"/>
      <c r="B9" s="1"/>
      <c r="C9" s="1"/>
      <c r="D9" s="1"/>
      <c r="E9" s="5"/>
      <c r="F9" s="1"/>
    </row>
    <row r="10" ht="15.75" customHeight="1">
      <c r="A10" s="1">
        <v>5.0</v>
      </c>
      <c r="B10" s="1" t="s">
        <v>11</v>
      </c>
      <c r="C10" s="1">
        <f>'Georgetown ISD'!D4</f>
        <v>39</v>
      </c>
      <c r="D10" s="1">
        <v>60.0</v>
      </c>
      <c r="E10" s="5">
        <f>C10/D10</f>
        <v>0.65</v>
      </c>
      <c r="F10" s="1"/>
    </row>
    <row r="11" ht="15.75" customHeight="1">
      <c r="A11" s="1"/>
      <c r="B11" s="1"/>
      <c r="C11" s="1"/>
      <c r="D11" s="1"/>
      <c r="E11" s="5"/>
      <c r="F11" s="1"/>
    </row>
    <row r="12" ht="15.75" customHeight="1">
      <c r="A12" s="1">
        <v>6.0</v>
      </c>
      <c r="B12" s="1" t="s">
        <v>12</v>
      </c>
      <c r="C12" s="1">
        <f>'Hays CISD'!D4</f>
        <v>24</v>
      </c>
      <c r="D12" s="1">
        <v>30.0</v>
      </c>
      <c r="E12" s="5">
        <f>C12/D12</f>
        <v>0.8</v>
      </c>
      <c r="F12" s="1"/>
    </row>
    <row r="13" ht="15.75" customHeight="1">
      <c r="A13" s="1"/>
      <c r="B13" s="1"/>
      <c r="C13" s="1"/>
      <c r="D13" s="1"/>
      <c r="E13" s="5"/>
      <c r="F13" s="1"/>
    </row>
    <row r="14" ht="15.75" customHeight="1">
      <c r="A14" s="1">
        <v>7.0</v>
      </c>
      <c r="B14" s="1" t="s">
        <v>13</v>
      </c>
      <c r="C14" s="1">
        <f>'Huston Tillotson University'!D4</f>
        <v>61</v>
      </c>
      <c r="D14" s="1">
        <v>60.0</v>
      </c>
      <c r="E14" s="5">
        <f>C14/D14</f>
        <v>1.016666667</v>
      </c>
      <c r="F14" s="1"/>
    </row>
    <row r="15" ht="15.75" customHeight="1">
      <c r="A15" s="1"/>
      <c r="B15" s="1"/>
      <c r="C15" s="1"/>
      <c r="D15" s="1"/>
      <c r="E15" s="5"/>
      <c r="F15" s="1"/>
    </row>
    <row r="16" ht="15.75" customHeight="1">
      <c r="A16" s="1">
        <v>8.0</v>
      </c>
      <c r="B16" s="1" t="s">
        <v>14</v>
      </c>
      <c r="C16" s="1">
        <f>'Leakey ISD'!D4</f>
        <v>39</v>
      </c>
      <c r="D16" s="1">
        <v>60.0</v>
      </c>
      <c r="E16" s="5">
        <f>C16/D16</f>
        <v>0.65</v>
      </c>
      <c r="F16" s="1"/>
    </row>
    <row r="17" ht="15.75" customHeight="1">
      <c r="A17" s="1"/>
      <c r="B17" s="1"/>
      <c r="C17" s="1"/>
      <c r="D17" s="1"/>
      <c r="E17" s="5"/>
      <c r="F17" s="1"/>
    </row>
    <row r="18" ht="15.75" customHeight="1">
      <c r="A18" s="1">
        <v>9.0</v>
      </c>
      <c r="B18" s="1" t="s">
        <v>15</v>
      </c>
      <c r="C18" s="1">
        <f>'Liberty-Eylau ISD'!D6</f>
        <v>118</v>
      </c>
      <c r="D18" s="1">
        <v>120.0</v>
      </c>
      <c r="E18" s="5">
        <f>C18/D18</f>
        <v>0.9833333333</v>
      </c>
      <c r="F18" s="1"/>
    </row>
    <row r="19" ht="15.75" customHeight="1">
      <c r="A19" s="1"/>
      <c r="B19" s="1"/>
      <c r="C19" s="1"/>
      <c r="D19" s="1"/>
      <c r="E19" s="5"/>
      <c r="F19" s="1"/>
    </row>
    <row r="20" ht="15.75" customHeight="1">
      <c r="A20" s="1">
        <v>10.0</v>
      </c>
      <c r="B20" s="1" t="s">
        <v>16</v>
      </c>
      <c r="C20" s="1">
        <f>'Marble Falls ISD'!D4</f>
        <v>48</v>
      </c>
      <c r="D20" s="1">
        <v>60.0</v>
      </c>
      <c r="E20" s="5">
        <f>C20/D20</f>
        <v>0.8</v>
      </c>
      <c r="F20" s="1"/>
    </row>
    <row r="21" ht="15.75" customHeight="1">
      <c r="A21" s="1"/>
      <c r="B21" s="1"/>
      <c r="C21" s="1"/>
      <c r="D21" s="1"/>
      <c r="E21" s="5"/>
      <c r="F21" s="1"/>
    </row>
    <row r="22" ht="15.75" customHeight="1">
      <c r="A22" s="1">
        <v>11.0</v>
      </c>
      <c r="B22" s="1" t="s">
        <v>17</v>
      </c>
      <c r="C22" s="1">
        <f>'Marshall ISD'!D5</f>
        <v>79</v>
      </c>
      <c r="D22" s="1">
        <v>90.0</v>
      </c>
      <c r="E22" s="5">
        <f>C22/D22</f>
        <v>0.8777777778</v>
      </c>
      <c r="F22" s="1"/>
    </row>
    <row r="23" ht="15.75" customHeight="1">
      <c r="A23" s="1"/>
      <c r="B23" s="1"/>
      <c r="C23" s="1"/>
      <c r="D23" s="1"/>
      <c r="E23" s="5"/>
      <c r="F23" s="1"/>
    </row>
    <row r="24" ht="15.75" customHeight="1">
      <c r="A24" s="1">
        <v>12.0</v>
      </c>
      <c r="B24" s="1" t="s">
        <v>18</v>
      </c>
      <c r="C24" s="1">
        <f>'Mason ISD'!D4</f>
        <v>56</v>
      </c>
      <c r="D24" s="1">
        <v>60.0</v>
      </c>
      <c r="E24" s="5">
        <f>C24/D24</f>
        <v>0.9333333333</v>
      </c>
      <c r="F24" s="1"/>
    </row>
    <row r="25" ht="15.75" customHeight="1">
      <c r="A25" s="1"/>
      <c r="B25" s="1"/>
      <c r="C25" s="1"/>
      <c r="D25" s="1"/>
      <c r="E25" s="5"/>
      <c r="F25" s="1"/>
    </row>
    <row r="26" ht="15.75" customHeight="1">
      <c r="A26" s="1">
        <v>13.0</v>
      </c>
      <c r="B26" s="1" t="s">
        <v>19</v>
      </c>
      <c r="C26" s="1">
        <f>'Redwater ISD'!D4</f>
        <v>52</v>
      </c>
      <c r="D26" s="1">
        <v>60.0</v>
      </c>
      <c r="E26" s="5">
        <f>C26/D26</f>
        <v>0.8666666667</v>
      </c>
      <c r="F26" s="1"/>
    </row>
    <row r="27" ht="15.75" customHeight="1">
      <c r="A27" s="1"/>
      <c r="B27" s="1"/>
      <c r="C27" s="1"/>
      <c r="D27" s="1"/>
      <c r="E27" s="5"/>
      <c r="F27" s="1"/>
    </row>
    <row r="28" ht="15.75" customHeight="1">
      <c r="A28" s="1">
        <v>14.0</v>
      </c>
      <c r="B28" s="1" t="s">
        <v>20</v>
      </c>
      <c r="C28" s="1">
        <f>'SAISD (CAST)'!D4</f>
        <v>48</v>
      </c>
      <c r="D28" s="1">
        <v>60.0</v>
      </c>
      <c r="E28" s="5">
        <f>C28/D28</f>
        <v>0.8</v>
      </c>
      <c r="F28" s="1"/>
    </row>
    <row r="29" ht="15.75" customHeight="1">
      <c r="A29" s="1"/>
      <c r="B29" s="1"/>
      <c r="C29" s="1"/>
      <c r="D29" s="1"/>
      <c r="E29" s="5"/>
      <c r="F29" s="1"/>
    </row>
    <row r="30" ht="15.75" customHeight="1">
      <c r="A30" s="1">
        <v>15.0</v>
      </c>
      <c r="B30" s="1" t="s">
        <v>21</v>
      </c>
      <c r="C30" s="1">
        <f>'San Marcos CISD'!D7</f>
        <v>97</v>
      </c>
      <c r="D30" s="1">
        <v>120.0</v>
      </c>
      <c r="E30" s="5">
        <f>C30/D30</f>
        <v>0.8083333333</v>
      </c>
      <c r="F30" s="1"/>
    </row>
    <row r="31" ht="15.75" customHeight="1">
      <c r="A31" s="1"/>
      <c r="B31" s="1"/>
      <c r="C31" s="1"/>
      <c r="D31" s="1"/>
      <c r="E31" s="5"/>
      <c r="F31" s="1"/>
    </row>
    <row r="32" ht="15.75" customHeight="1">
      <c r="A32" s="1">
        <v>16.0</v>
      </c>
      <c r="B32" s="1" t="s">
        <v>22</v>
      </c>
      <c r="C32" s="1">
        <f>'Science Mill'!D3</f>
        <v>20</v>
      </c>
      <c r="D32" s="1">
        <v>26.0</v>
      </c>
      <c r="E32" s="5">
        <f>C32/D32</f>
        <v>0.7692307692</v>
      </c>
      <c r="F32" s="1"/>
    </row>
    <row r="33" ht="15.75" customHeight="1">
      <c r="A33" s="1"/>
      <c r="B33" s="1"/>
      <c r="C33" s="1"/>
      <c r="D33" s="1"/>
      <c r="E33" s="5"/>
      <c r="F33" s="1"/>
    </row>
    <row r="34" ht="15.75" customHeight="1">
      <c r="A34" s="1">
        <v>17.0</v>
      </c>
      <c r="B34" s="1" t="s">
        <v>23</v>
      </c>
      <c r="C34" s="1">
        <f>'Seguin ISD (TLU)'!D5</f>
        <v>61</v>
      </c>
      <c r="D34" s="1">
        <v>90.0</v>
      </c>
      <c r="E34" s="5">
        <f>C34/D34</f>
        <v>0.6777777778</v>
      </c>
      <c r="F34" s="1"/>
    </row>
    <row r="35" ht="15.75" customHeight="1">
      <c r="A35" s="1"/>
      <c r="B35" s="1"/>
      <c r="C35" s="1"/>
      <c r="D35" s="1"/>
      <c r="E35" s="5"/>
      <c r="F35" s="1"/>
    </row>
    <row r="36" ht="15.75" customHeight="1">
      <c r="A36" s="1">
        <v>18.0</v>
      </c>
      <c r="B36" s="1" t="s">
        <v>24</v>
      </c>
      <c r="C36" s="1">
        <f>'South San ISD'!D4</f>
        <v>31</v>
      </c>
      <c r="D36" s="1">
        <v>60.0</v>
      </c>
      <c r="E36" s="5">
        <f>C36/D36</f>
        <v>0.5166666667</v>
      </c>
      <c r="F36" s="1"/>
      <c r="G36" s="7"/>
    </row>
    <row r="37" ht="15.75" customHeight="1">
      <c r="A37" s="1"/>
      <c r="B37" s="1"/>
      <c r="C37" s="1"/>
      <c r="D37" s="1"/>
      <c r="E37" s="5"/>
      <c r="F37" s="1"/>
    </row>
    <row r="38" ht="15.75" customHeight="1">
      <c r="A38" s="1">
        <v>18.1</v>
      </c>
      <c r="B38" s="1" t="s">
        <v>25</v>
      </c>
      <c r="C38" s="1">
        <f>'Southwest ISD SWISD'!D4</f>
        <v>30</v>
      </c>
      <c r="D38" s="1">
        <v>60.0</v>
      </c>
      <c r="E38" s="5">
        <f>C38/D38</f>
        <v>0.5</v>
      </c>
      <c r="F38" s="1"/>
      <c r="G38" s="7"/>
    </row>
    <row r="39" ht="15.75" customHeight="1">
      <c r="A39" s="1"/>
      <c r="B39" s="1"/>
      <c r="C39" s="1"/>
      <c r="D39" s="1"/>
      <c r="E39" s="5"/>
      <c r="F39" s="1"/>
    </row>
    <row r="40" ht="15.75" customHeight="1">
      <c r="A40" s="1">
        <v>19.0</v>
      </c>
      <c r="B40" s="1" t="s">
        <v>26</v>
      </c>
      <c r="C40" s="1">
        <f>'South Texas College'!D4</f>
        <v>60</v>
      </c>
      <c r="D40" s="1">
        <v>60.0</v>
      </c>
      <c r="E40" s="5">
        <f>C40/D40</f>
        <v>1</v>
      </c>
      <c r="F40" s="1" t="s">
        <v>10</v>
      </c>
    </row>
    <row r="41" ht="15.75" customHeight="1">
      <c r="A41" s="1"/>
      <c r="B41" s="1"/>
      <c r="C41" s="1"/>
      <c r="D41" s="1"/>
      <c r="E41" s="5"/>
      <c r="F41" s="1"/>
    </row>
    <row r="42" ht="15.75" customHeight="1">
      <c r="A42" s="1">
        <v>20.0</v>
      </c>
      <c r="B42" s="1" t="s">
        <v>27</v>
      </c>
      <c r="C42" s="1">
        <f>'Texas Tech University'!D3</f>
        <v>30</v>
      </c>
      <c r="D42" s="1">
        <v>30.0</v>
      </c>
      <c r="E42" s="5">
        <f>C42/D42</f>
        <v>1</v>
      </c>
      <c r="F42" s="1"/>
    </row>
    <row r="43" ht="15.75" customHeight="1">
      <c r="A43" s="1"/>
      <c r="B43" s="1"/>
      <c r="C43" s="1"/>
      <c r="D43" s="1"/>
      <c r="E43" s="5"/>
      <c r="F43" s="1"/>
    </row>
    <row r="44" ht="15.75" customHeight="1">
      <c r="A44" s="1">
        <v>21.0</v>
      </c>
      <c r="B44" s="1" t="s">
        <v>28</v>
      </c>
      <c r="C44" s="1">
        <f>Uvalde!D4</f>
        <v>0</v>
      </c>
      <c r="D44" s="1">
        <v>60.0</v>
      </c>
      <c r="E44" s="5">
        <f>C44/D44</f>
        <v>0</v>
      </c>
      <c r="F44" s="1"/>
      <c r="G44" s="7"/>
    </row>
    <row r="45" ht="15.75" customHeight="1">
      <c r="A45" s="1"/>
      <c r="B45" s="1"/>
      <c r="C45" s="1"/>
      <c r="D45" s="1"/>
      <c r="E45" s="5"/>
      <c r="F45" s="1"/>
    </row>
    <row r="46" ht="15.75" customHeight="1">
      <c r="A46" s="1">
        <v>22.0</v>
      </c>
      <c r="B46" s="1" t="s">
        <v>29</v>
      </c>
      <c r="C46" s="1">
        <f>'Victoria ISD'!D4</f>
        <v>47</v>
      </c>
      <c r="D46" s="1">
        <v>60.0</v>
      </c>
      <c r="E46" s="5">
        <f>C46/D46</f>
        <v>0.7833333333</v>
      </c>
      <c r="F46" s="1"/>
    </row>
    <row r="47" ht="15.75" customHeight="1">
      <c r="A47" s="1"/>
      <c r="B47" s="1"/>
      <c r="C47" s="1"/>
      <c r="D47" s="1"/>
      <c r="E47" s="5"/>
      <c r="F47" s="1"/>
    </row>
    <row r="48" ht="15.75" customHeight="1">
      <c r="A48" s="1"/>
      <c r="B48" s="8" t="s">
        <v>30</v>
      </c>
      <c r="C48" s="1">
        <f t="shared" ref="C48:D48" si="1">SUM(C2:C47)</f>
        <v>1158</v>
      </c>
      <c r="D48" s="1">
        <f t="shared" si="1"/>
        <v>1466</v>
      </c>
      <c r="E48" s="5">
        <f>C48/D48</f>
        <v>0.789904502</v>
      </c>
      <c r="F48" s="1"/>
    </row>
    <row r="49" ht="15.75" customHeight="1">
      <c r="A49" s="1"/>
      <c r="B49" s="1"/>
      <c r="C49" s="1"/>
      <c r="D49" s="1"/>
      <c r="E49" s="5"/>
      <c r="F49" s="1"/>
    </row>
    <row r="50" ht="15.75" customHeight="1">
      <c r="E50" s="9"/>
    </row>
    <row r="51" ht="15.75" customHeight="1">
      <c r="E51" s="9"/>
    </row>
    <row r="52" ht="15.75" customHeight="1">
      <c r="E52" s="9"/>
    </row>
    <row r="53" ht="15.75" customHeight="1">
      <c r="E53" s="9"/>
    </row>
    <row r="54" ht="15.75" customHeight="1">
      <c r="E54" s="9"/>
    </row>
    <row r="55" ht="15.75" customHeight="1">
      <c r="E55" s="9"/>
    </row>
    <row r="56" ht="15.75" customHeight="1">
      <c r="E56" s="9"/>
    </row>
    <row r="57" ht="15.75" customHeight="1">
      <c r="E57" s="9"/>
    </row>
    <row r="58" ht="15.75" customHeight="1">
      <c r="E58" s="9"/>
    </row>
    <row r="59" ht="15.75" customHeight="1">
      <c r="E59" s="9"/>
    </row>
    <row r="60" ht="15.75" customHeight="1">
      <c r="E60" s="9"/>
    </row>
    <row r="61" ht="15.75" customHeight="1">
      <c r="E61" s="9"/>
    </row>
    <row r="62" ht="15.75" customHeight="1">
      <c r="E62" s="9"/>
    </row>
    <row r="63" ht="15.75" customHeight="1">
      <c r="E63" s="9"/>
    </row>
    <row r="64" ht="15.75" customHeight="1">
      <c r="E64" s="9"/>
    </row>
    <row r="65" ht="15.75" customHeight="1">
      <c r="E65" s="9"/>
    </row>
    <row r="66" ht="15.75" customHeight="1">
      <c r="E66" s="9"/>
    </row>
    <row r="67" ht="15.75" customHeight="1">
      <c r="E67" s="9"/>
    </row>
    <row r="68" ht="15.75" customHeight="1">
      <c r="E68" s="9"/>
    </row>
    <row r="69" ht="15.75" customHeight="1">
      <c r="E69" s="9"/>
    </row>
    <row r="70" ht="15.75" customHeight="1">
      <c r="E70" s="9"/>
    </row>
    <row r="71" ht="15.75" customHeight="1">
      <c r="E71" s="9"/>
    </row>
    <row r="72" ht="15.75" customHeight="1">
      <c r="E72" s="9"/>
    </row>
    <row r="73" ht="15.75" customHeight="1">
      <c r="E73" s="9"/>
    </row>
    <row r="74" ht="15.75" customHeight="1">
      <c r="E74" s="9"/>
    </row>
    <row r="75" ht="15.75" customHeight="1">
      <c r="E75" s="9"/>
    </row>
    <row r="76" ht="15.75" customHeight="1">
      <c r="E76" s="9"/>
    </row>
    <row r="77" ht="15.75" customHeight="1">
      <c r="E77" s="9"/>
    </row>
    <row r="78" ht="15.75" customHeight="1">
      <c r="E78" s="9"/>
    </row>
    <row r="79" ht="15.75" customHeight="1">
      <c r="E79" s="9"/>
    </row>
    <row r="80" ht="15.75" customHeight="1">
      <c r="E80" s="9"/>
    </row>
    <row r="81" ht="15.75" customHeight="1">
      <c r="E81" s="9"/>
    </row>
    <row r="82" ht="15.75" customHeight="1">
      <c r="E82" s="9"/>
    </row>
    <row r="83" ht="15.75" customHeight="1">
      <c r="E83" s="9"/>
    </row>
    <row r="84" ht="15.75" customHeight="1">
      <c r="E84" s="9"/>
    </row>
    <row r="85" ht="15.75" customHeight="1">
      <c r="E85" s="9"/>
    </row>
    <row r="86" ht="15.75" customHeight="1">
      <c r="E86" s="9"/>
    </row>
    <row r="87" ht="15.75" customHeight="1">
      <c r="E87" s="9"/>
    </row>
    <row r="88" ht="15.75" customHeight="1">
      <c r="E88" s="9"/>
    </row>
    <row r="89" ht="15.75" customHeight="1">
      <c r="E89" s="9"/>
    </row>
    <row r="90" ht="15.75" customHeight="1">
      <c r="E90" s="9"/>
    </row>
    <row r="91" ht="15.75" customHeight="1">
      <c r="E91" s="9"/>
    </row>
    <row r="92" ht="15.75" customHeight="1">
      <c r="E92" s="9"/>
    </row>
    <row r="93" ht="15.75" customHeight="1">
      <c r="E93" s="9"/>
    </row>
    <row r="94" ht="15.75" customHeight="1">
      <c r="E94" s="9"/>
    </row>
    <row r="95" ht="15.75" customHeight="1">
      <c r="E95" s="9"/>
    </row>
    <row r="96" ht="15.75" customHeight="1">
      <c r="E96" s="9"/>
    </row>
    <row r="97" ht="15.75" customHeight="1">
      <c r="E97" s="9"/>
    </row>
    <row r="98" ht="15.75" customHeight="1">
      <c r="E98" s="9"/>
    </row>
    <row r="99" ht="15.75" customHeight="1">
      <c r="E99" s="9"/>
    </row>
    <row r="100" ht="15.75" customHeight="1">
      <c r="E100" s="9"/>
    </row>
    <row r="101" ht="15.75" customHeight="1">
      <c r="E101" s="9"/>
    </row>
    <row r="102" ht="15.75" customHeight="1">
      <c r="E102" s="9"/>
    </row>
    <row r="103" ht="15.75" customHeight="1">
      <c r="E103" s="9"/>
    </row>
    <row r="104" ht="15.75" customHeight="1">
      <c r="E104" s="9"/>
    </row>
    <row r="105" ht="15.75" customHeight="1">
      <c r="E105" s="9"/>
    </row>
    <row r="106" ht="15.75" customHeight="1">
      <c r="E106" s="9"/>
    </row>
    <row r="107" ht="15.75" customHeight="1">
      <c r="E107" s="9"/>
    </row>
    <row r="108" ht="15.75" customHeight="1">
      <c r="E108" s="9"/>
    </row>
    <row r="109" ht="15.75" customHeight="1">
      <c r="E109" s="9"/>
    </row>
    <row r="110" ht="15.75" customHeight="1">
      <c r="E110" s="9"/>
    </row>
    <row r="111" ht="15.75" customHeight="1">
      <c r="E111" s="9"/>
    </row>
    <row r="112" ht="15.75" customHeight="1">
      <c r="E112" s="9"/>
    </row>
    <row r="113" ht="15.75" customHeight="1">
      <c r="E113" s="9"/>
    </row>
    <row r="114" ht="15.75" customHeight="1">
      <c r="E114" s="9"/>
    </row>
    <row r="115" ht="15.75" customHeight="1">
      <c r="E115" s="9"/>
    </row>
    <row r="116" ht="15.75" customHeight="1">
      <c r="E116" s="9"/>
    </row>
    <row r="117" ht="15.75" customHeight="1">
      <c r="E117" s="9"/>
    </row>
    <row r="118" ht="15.75" customHeight="1">
      <c r="E118" s="9"/>
    </row>
    <row r="119" ht="15.75" customHeight="1">
      <c r="E119" s="9"/>
    </row>
    <row r="120" ht="15.75" customHeight="1">
      <c r="E120" s="9"/>
    </row>
    <row r="121" ht="15.75" customHeight="1">
      <c r="E121" s="9"/>
    </row>
    <row r="122" ht="15.75" customHeight="1">
      <c r="E122" s="9"/>
    </row>
    <row r="123" ht="15.75" customHeight="1">
      <c r="E123" s="9"/>
    </row>
    <row r="124" ht="15.75" customHeight="1">
      <c r="E124" s="9"/>
    </row>
    <row r="125" ht="15.75" customHeight="1">
      <c r="E125" s="9"/>
    </row>
    <row r="126" ht="15.75" customHeight="1">
      <c r="E126" s="9"/>
    </row>
    <row r="127" ht="15.75" customHeight="1">
      <c r="E127" s="9"/>
    </row>
    <row r="128" ht="15.75" customHeight="1">
      <c r="E128" s="9"/>
    </row>
    <row r="129" ht="15.75" customHeight="1">
      <c r="E129" s="9"/>
    </row>
    <row r="130" ht="15.75" customHeight="1">
      <c r="E130" s="9"/>
    </row>
    <row r="131" ht="15.75" customHeight="1">
      <c r="E131" s="9"/>
    </row>
    <row r="132" ht="15.75" customHeight="1">
      <c r="E132" s="9"/>
    </row>
    <row r="133" ht="15.75" customHeight="1">
      <c r="E133" s="9"/>
    </row>
    <row r="134" ht="15.75" customHeight="1">
      <c r="E134" s="9"/>
    </row>
    <row r="135" ht="15.75" customHeight="1">
      <c r="E135" s="9"/>
    </row>
    <row r="136" ht="15.75" customHeight="1">
      <c r="E136" s="9"/>
    </row>
    <row r="137" ht="15.75" customHeight="1">
      <c r="E137" s="9"/>
    </row>
    <row r="138" ht="15.75" customHeight="1">
      <c r="E138" s="9"/>
    </row>
    <row r="139" ht="15.75" customHeight="1">
      <c r="E139" s="9"/>
    </row>
    <row r="140" ht="15.75" customHeight="1">
      <c r="E140" s="9"/>
    </row>
    <row r="141" ht="15.75" customHeight="1">
      <c r="E141" s="9"/>
    </row>
    <row r="142" ht="15.75" customHeight="1">
      <c r="E142" s="9"/>
    </row>
    <row r="143" ht="15.75" customHeight="1">
      <c r="E143" s="9"/>
    </row>
    <row r="144" ht="15.75" customHeight="1">
      <c r="E144" s="9"/>
    </row>
    <row r="145" ht="15.75" customHeight="1">
      <c r="E145" s="9"/>
    </row>
    <row r="146" ht="15.75" customHeight="1">
      <c r="E146" s="9"/>
    </row>
    <row r="147" ht="15.75" customHeight="1">
      <c r="E147" s="9"/>
    </row>
    <row r="148" ht="15.75" customHeight="1">
      <c r="E148" s="9"/>
    </row>
    <row r="149" ht="15.75" customHeight="1">
      <c r="E149" s="9"/>
    </row>
    <row r="150" ht="15.75" customHeight="1">
      <c r="E150" s="9"/>
    </row>
    <row r="151" ht="15.75" customHeight="1">
      <c r="E151" s="9"/>
    </row>
    <row r="152" ht="15.75" customHeight="1">
      <c r="E152" s="9"/>
    </row>
    <row r="153" ht="15.75" customHeight="1">
      <c r="E153" s="9"/>
    </row>
    <row r="154" ht="15.75" customHeight="1">
      <c r="E154" s="9"/>
    </row>
    <row r="155" ht="15.75" customHeight="1">
      <c r="E155" s="9"/>
    </row>
    <row r="156" ht="15.75" customHeight="1">
      <c r="E156" s="9"/>
    </row>
    <row r="157" ht="15.75" customHeight="1">
      <c r="E157" s="9"/>
    </row>
    <row r="158" ht="15.75" customHeight="1">
      <c r="E158" s="9"/>
    </row>
    <row r="159" ht="15.75" customHeight="1">
      <c r="E159" s="9"/>
    </row>
    <row r="160" ht="15.75" customHeight="1">
      <c r="E160" s="9"/>
    </row>
    <row r="161" ht="15.75" customHeight="1">
      <c r="E161" s="9"/>
    </row>
    <row r="162" ht="15.75" customHeight="1">
      <c r="E162" s="9"/>
    </row>
    <row r="163" ht="15.75" customHeight="1">
      <c r="E163" s="9"/>
    </row>
    <row r="164" ht="15.75" customHeight="1">
      <c r="E164" s="9"/>
    </row>
    <row r="165" ht="15.75" customHeight="1">
      <c r="E165" s="9"/>
    </row>
    <row r="166" ht="15.75" customHeight="1">
      <c r="E166" s="9"/>
    </row>
    <row r="167" ht="15.75" customHeight="1">
      <c r="E167" s="9"/>
    </row>
    <row r="168" ht="15.75" customHeight="1">
      <c r="E168" s="9"/>
    </row>
    <row r="169" ht="15.75" customHeight="1">
      <c r="E169" s="9"/>
    </row>
    <row r="170" ht="15.75" customHeight="1">
      <c r="E170" s="9"/>
    </row>
    <row r="171" ht="15.75" customHeight="1">
      <c r="E171" s="9"/>
    </row>
    <row r="172" ht="15.75" customHeight="1">
      <c r="E172" s="9"/>
    </row>
    <row r="173" ht="15.75" customHeight="1">
      <c r="E173" s="9"/>
    </row>
    <row r="174" ht="15.75" customHeight="1">
      <c r="E174" s="9"/>
    </row>
    <row r="175" ht="15.75" customHeight="1">
      <c r="E175" s="9"/>
    </row>
    <row r="176" ht="15.75" customHeight="1">
      <c r="E176" s="9"/>
    </row>
    <row r="177" ht="15.75" customHeight="1">
      <c r="E177" s="9"/>
    </row>
    <row r="178" ht="15.75" customHeight="1">
      <c r="E178" s="9"/>
    </row>
    <row r="179" ht="15.75" customHeight="1">
      <c r="E179" s="9"/>
    </row>
    <row r="180" ht="15.75" customHeight="1">
      <c r="E180" s="9"/>
    </row>
    <row r="181" ht="15.75" customHeight="1">
      <c r="E181" s="9"/>
    </row>
    <row r="182" ht="15.75" customHeight="1">
      <c r="E182" s="9"/>
    </row>
    <row r="183" ht="15.75" customHeight="1">
      <c r="E183" s="9"/>
    </row>
    <row r="184" ht="15.75" customHeight="1">
      <c r="E184" s="9"/>
    </row>
    <row r="185" ht="15.75" customHeight="1">
      <c r="E185" s="9"/>
    </row>
    <row r="186" ht="15.75" customHeight="1">
      <c r="E186" s="9"/>
    </row>
    <row r="187" ht="15.75" customHeight="1">
      <c r="E187" s="9"/>
    </row>
    <row r="188" ht="15.75" customHeight="1">
      <c r="E188" s="9"/>
    </row>
    <row r="189" ht="15.75" customHeight="1">
      <c r="E189" s="9"/>
    </row>
    <row r="190" ht="15.75" customHeight="1">
      <c r="E190" s="9"/>
    </row>
    <row r="191" ht="15.75" customHeight="1">
      <c r="E191" s="9"/>
    </row>
    <row r="192" ht="15.75" customHeight="1">
      <c r="E192" s="9"/>
    </row>
    <row r="193" ht="15.75" customHeight="1">
      <c r="E193" s="9"/>
    </row>
    <row r="194" ht="15.75" customHeight="1">
      <c r="E194" s="9"/>
    </row>
    <row r="195" ht="15.75" customHeight="1">
      <c r="E195" s="9"/>
    </row>
    <row r="196" ht="15.75" customHeight="1">
      <c r="E196" s="9"/>
    </row>
    <row r="197" ht="15.75" customHeight="1">
      <c r="E197" s="9"/>
    </row>
    <row r="198" ht="15.75" customHeight="1">
      <c r="E198" s="9"/>
    </row>
    <row r="199" ht="15.75" customHeight="1">
      <c r="E199" s="9"/>
    </row>
    <row r="200" ht="15.75" customHeight="1">
      <c r="E200" s="9"/>
    </row>
    <row r="201" ht="15.75" customHeight="1">
      <c r="E201" s="9"/>
    </row>
    <row r="202" ht="15.75" customHeight="1">
      <c r="E202" s="9"/>
    </row>
    <row r="203" ht="15.75" customHeight="1">
      <c r="E203" s="9"/>
    </row>
    <row r="204" ht="15.75" customHeight="1">
      <c r="E204" s="9"/>
    </row>
    <row r="205" ht="15.75" customHeight="1">
      <c r="E205" s="9"/>
    </row>
    <row r="206" ht="15.75" customHeight="1">
      <c r="E206" s="9"/>
    </row>
    <row r="207" ht="15.75" customHeight="1">
      <c r="E207" s="9"/>
    </row>
    <row r="208" ht="15.75" customHeight="1">
      <c r="E208" s="9"/>
    </row>
    <row r="209" ht="15.75" customHeight="1">
      <c r="E209" s="9"/>
    </row>
    <row r="210" ht="15.75" customHeight="1">
      <c r="E210" s="9"/>
    </row>
    <row r="211" ht="15.75" customHeight="1">
      <c r="E211" s="9"/>
    </row>
    <row r="212" ht="15.75" customHeight="1">
      <c r="E212" s="9"/>
    </row>
    <row r="213" ht="15.75" customHeight="1">
      <c r="E213" s="9"/>
    </row>
    <row r="214" ht="15.75" customHeight="1">
      <c r="E214" s="9"/>
    </row>
    <row r="215" ht="15.75" customHeight="1">
      <c r="E215" s="9"/>
    </row>
    <row r="216" ht="15.75" customHeight="1">
      <c r="E216" s="9"/>
    </row>
    <row r="217" ht="15.75" customHeight="1">
      <c r="E217" s="9"/>
    </row>
    <row r="218" ht="15.75" customHeight="1">
      <c r="E218" s="9"/>
    </row>
    <row r="219" ht="15.75" customHeight="1">
      <c r="E219" s="9"/>
    </row>
    <row r="220" ht="15.75" customHeight="1">
      <c r="E220" s="9"/>
    </row>
    <row r="221" ht="15.75" customHeight="1">
      <c r="E221" s="9"/>
    </row>
    <row r="222" ht="15.75" customHeight="1">
      <c r="E222" s="9"/>
    </row>
    <row r="223" ht="15.75" customHeight="1">
      <c r="E223" s="9"/>
    </row>
    <row r="224" ht="15.75" customHeight="1">
      <c r="E224" s="9"/>
    </row>
    <row r="225" ht="15.75" customHeight="1">
      <c r="E225" s="9"/>
    </row>
    <row r="226" ht="15.75" customHeight="1">
      <c r="E226" s="9"/>
    </row>
    <row r="227" ht="15.75" customHeight="1">
      <c r="E227" s="9"/>
    </row>
    <row r="228" ht="15.75" customHeight="1">
      <c r="E228" s="9"/>
    </row>
    <row r="229" ht="15.75" customHeight="1">
      <c r="E229" s="9"/>
    </row>
    <row r="230" ht="15.75" customHeight="1">
      <c r="E230" s="9"/>
    </row>
    <row r="231" ht="15.75" customHeight="1">
      <c r="E231" s="9"/>
    </row>
    <row r="232" ht="15.75" customHeight="1">
      <c r="E232" s="9"/>
    </row>
    <row r="233" ht="15.75" customHeight="1">
      <c r="E233" s="9"/>
    </row>
    <row r="234" ht="15.75" customHeight="1">
      <c r="E234" s="9"/>
    </row>
    <row r="235" ht="15.75" customHeight="1">
      <c r="E235" s="9"/>
    </row>
    <row r="236" ht="15.75" customHeight="1">
      <c r="E236" s="9"/>
    </row>
    <row r="237" ht="15.75" customHeight="1">
      <c r="E237" s="9"/>
    </row>
    <row r="238" ht="15.75" customHeight="1">
      <c r="E238" s="9"/>
    </row>
    <row r="239" ht="15.75" customHeight="1">
      <c r="E239" s="9"/>
    </row>
    <row r="240" ht="15.75" customHeight="1">
      <c r="E240" s="9"/>
    </row>
    <row r="241" ht="15.75" customHeight="1">
      <c r="E241" s="9"/>
    </row>
    <row r="242" ht="15.75" customHeight="1">
      <c r="E242" s="9"/>
    </row>
    <row r="243" ht="15.75" customHeight="1">
      <c r="E243" s="9"/>
    </row>
    <row r="244" ht="15.75" customHeight="1">
      <c r="E244" s="9"/>
    </row>
    <row r="245" ht="15.75" customHeight="1">
      <c r="E245" s="9"/>
    </row>
    <row r="246" ht="15.75" customHeight="1">
      <c r="E246" s="9"/>
    </row>
    <row r="247" ht="15.75" customHeight="1">
      <c r="E247" s="9"/>
    </row>
    <row r="248" ht="15.75" customHeight="1">
      <c r="E248" s="9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4EB1360B-7FA2-4D32-B5E9-CBC1B2815C7B}" filter="1" showAutoFilter="1">
      <autoFilter ref="$E$1:$E$248"/>
      <extLst>
        <ext uri="GoogleSheetsCustomDataVersion1">
          <go:sheetsCustomData xmlns:go="http://customooxmlschemas.google.com/" filterViewId="31584931"/>
        </ext>
      </extLst>
    </customSheetView>
  </customSheetViews>
  <printOptions gridLines="1" horizontalCentered="1"/>
  <pageMargins bottom="0.75" footer="0.0" header="0.0" left="0.7" right="0.7" top="0.75"/>
  <pageSetup fitToWidth="0" cellComments="atEnd" orientation="landscape" pageOrder="overThenDown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/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20" t="s">
        <v>38</v>
      </c>
      <c r="C2" s="21" t="s">
        <v>39</v>
      </c>
      <c r="D2" s="16">
        <v>23.0</v>
      </c>
    </row>
    <row r="3" ht="15.75" customHeight="1">
      <c r="A3" s="16" t="s">
        <v>40</v>
      </c>
      <c r="B3" s="18" t="s">
        <v>45</v>
      </c>
      <c r="C3" s="19" t="s">
        <v>46</v>
      </c>
      <c r="D3" s="16">
        <v>16.0</v>
      </c>
    </row>
    <row r="4" ht="15.75" customHeight="1">
      <c r="A4" s="16"/>
      <c r="B4" s="16"/>
      <c r="C4" s="16" t="s">
        <v>42</v>
      </c>
      <c r="D4" s="16">
        <f>SUM(D2:D3)</f>
        <v>39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>
        <v>27.0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43</v>
      </c>
      <c r="B2" s="16" t="s">
        <v>38</v>
      </c>
      <c r="C2" s="23" t="s">
        <v>39</v>
      </c>
      <c r="D2" s="16">
        <v>31.0</v>
      </c>
    </row>
    <row r="3" ht="15.75" customHeight="1">
      <c r="A3" s="16" t="s">
        <v>43</v>
      </c>
      <c r="B3" s="16" t="s">
        <v>38</v>
      </c>
      <c r="C3" s="23" t="s">
        <v>41</v>
      </c>
      <c r="D3" s="16">
        <v>30.0</v>
      </c>
    </row>
    <row r="4" ht="15.75" customHeight="1">
      <c r="A4" s="16" t="s">
        <v>44</v>
      </c>
      <c r="B4" s="16" t="s">
        <v>45</v>
      </c>
      <c r="C4" s="23" t="s">
        <v>46</v>
      </c>
      <c r="D4" s="16">
        <v>30.0</v>
      </c>
    </row>
    <row r="5" ht="15.75" customHeight="1">
      <c r="A5" s="16" t="s">
        <v>44</v>
      </c>
      <c r="B5" s="16" t="s">
        <v>45</v>
      </c>
      <c r="C5" s="23" t="s">
        <v>59</v>
      </c>
      <c r="D5" s="16">
        <v>27.0</v>
      </c>
    </row>
    <row r="6" ht="15.75" customHeight="1">
      <c r="C6" s="10" t="s">
        <v>42</v>
      </c>
      <c r="D6" s="10">
        <f>SUM(D2:D5)</f>
        <v>118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5">
      <formula1>"6/12-6/16,6/19-6/23,6/26-6/30,7/3-7/7,7/10-7/14,7/17-7/21,7/24-7/28,7/31-8/4"</formula1>
    </dataValidation>
    <dataValidation type="list" allowBlank="1" sqref="B2:B5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6" t="s">
        <v>38</v>
      </c>
      <c r="C2" s="23" t="s">
        <v>39</v>
      </c>
      <c r="D2" s="16">
        <v>23.0</v>
      </c>
    </row>
    <row r="3" ht="15.75" customHeight="1">
      <c r="A3" s="16" t="s">
        <v>49</v>
      </c>
      <c r="B3" s="16" t="s">
        <v>38</v>
      </c>
      <c r="C3" s="23" t="s">
        <v>41</v>
      </c>
      <c r="D3" s="16">
        <v>25.0</v>
      </c>
    </row>
    <row r="4" ht="15.75" customHeight="1">
      <c r="C4" s="16" t="s">
        <v>42</v>
      </c>
      <c r="D4" s="16">
        <f>SUM(D2:D3)</f>
        <v>48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20" t="s">
        <v>37</v>
      </c>
      <c r="B2" s="20" t="s">
        <v>38</v>
      </c>
      <c r="C2" s="21" t="s">
        <v>39</v>
      </c>
      <c r="D2" s="16">
        <v>29.0</v>
      </c>
    </row>
    <row r="3" ht="15.75" customHeight="1">
      <c r="A3" s="18" t="s">
        <v>40</v>
      </c>
      <c r="B3" s="18" t="s">
        <v>38</v>
      </c>
      <c r="C3" s="19" t="s">
        <v>41</v>
      </c>
      <c r="D3" s="16">
        <v>30.0</v>
      </c>
    </row>
    <row r="4" ht="15.75" customHeight="1">
      <c r="A4" s="10" t="s">
        <v>37</v>
      </c>
      <c r="B4" s="10" t="s">
        <v>45</v>
      </c>
      <c r="C4" s="24" t="s">
        <v>46</v>
      </c>
      <c r="D4" s="16">
        <v>20.0</v>
      </c>
    </row>
    <row r="5" ht="15.75" customHeight="1">
      <c r="C5" s="10" t="s">
        <v>42</v>
      </c>
      <c r="D5" s="10">
        <f>SUM(D2:D4)</f>
        <v>79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4">
      <formula1>"6/12-6/16,6/19-6/23,6/26-6/30,7/3-7/7,7/10-7/14,7/17-7/21,7/24-7/28,7/31-8/4"</formula1>
    </dataValidation>
    <dataValidation type="list" allowBlank="1" sqref="B2:B4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6" t="s">
        <v>38</v>
      </c>
      <c r="C2" s="16" t="s">
        <v>39</v>
      </c>
      <c r="D2" s="16">
        <v>30.0</v>
      </c>
    </row>
    <row r="3" ht="15.75" customHeight="1">
      <c r="A3" s="16" t="s">
        <v>40</v>
      </c>
      <c r="B3" s="16" t="s">
        <v>45</v>
      </c>
      <c r="C3" s="16" t="s">
        <v>46</v>
      </c>
      <c r="D3" s="16">
        <v>26.0</v>
      </c>
    </row>
    <row r="4" ht="15.75" customHeight="1">
      <c r="A4" s="16"/>
      <c r="B4" s="16"/>
      <c r="C4" s="16" t="s">
        <v>42</v>
      </c>
      <c r="D4" s="16">
        <f>SUM(D2:D3)</f>
        <v>56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20" t="s">
        <v>43</v>
      </c>
      <c r="B2" s="20" t="s">
        <v>47</v>
      </c>
      <c r="C2" s="21" t="s">
        <v>48</v>
      </c>
      <c r="D2" s="16">
        <v>34.0</v>
      </c>
    </row>
    <row r="3" ht="15.75" customHeight="1">
      <c r="A3" s="18" t="s">
        <v>44</v>
      </c>
      <c r="B3" s="18" t="s">
        <v>51</v>
      </c>
      <c r="C3" s="19" t="s">
        <v>52</v>
      </c>
      <c r="D3" s="16">
        <v>18.0</v>
      </c>
    </row>
    <row r="4" ht="15.75" customHeight="1">
      <c r="C4" s="10" t="s">
        <v>42</v>
      </c>
      <c r="D4" s="10">
        <f>SUM(D2:D3)</f>
        <v>52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20" t="s">
        <v>37</v>
      </c>
      <c r="B2" s="16" t="s">
        <v>38</v>
      </c>
      <c r="C2" s="21" t="s">
        <v>48</v>
      </c>
      <c r="D2" s="16">
        <v>30.0</v>
      </c>
    </row>
    <row r="3" ht="15.75" customHeight="1">
      <c r="A3" s="18" t="s">
        <v>40</v>
      </c>
      <c r="B3" s="16" t="s">
        <v>45</v>
      </c>
      <c r="C3" s="19" t="s">
        <v>52</v>
      </c>
      <c r="D3" s="16">
        <v>30.0</v>
      </c>
    </row>
    <row r="4" ht="15.75" customHeight="1">
      <c r="C4" s="16" t="s">
        <v>42</v>
      </c>
      <c r="D4" s="16">
        <f>SUM(D2:D3)</f>
        <v>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6" t="s">
        <v>38</v>
      </c>
      <c r="C2" s="16" t="s">
        <v>39</v>
      </c>
      <c r="D2" s="16">
        <v>25.0</v>
      </c>
    </row>
    <row r="3" ht="15.75" customHeight="1">
      <c r="A3" s="16" t="s">
        <v>40</v>
      </c>
      <c r="B3" s="16" t="s">
        <v>45</v>
      </c>
      <c r="C3" s="25" t="s">
        <v>46</v>
      </c>
      <c r="D3" s="16">
        <v>23.0</v>
      </c>
    </row>
    <row r="4" ht="15.75" customHeight="1">
      <c r="A4" s="16"/>
      <c r="B4" s="16"/>
      <c r="C4" s="16" t="s">
        <v>42</v>
      </c>
      <c r="D4" s="16">
        <f>SUM(D2:D3)</f>
        <v>48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26"/>
      <c r="B1" s="15" t="s">
        <v>34</v>
      </c>
      <c r="C1" s="15" t="s">
        <v>35</v>
      </c>
      <c r="D1" s="15" t="s">
        <v>60</v>
      </c>
    </row>
    <row r="2" ht="15.75" customHeight="1">
      <c r="A2" s="16" t="s">
        <v>37</v>
      </c>
      <c r="B2" s="16" t="s">
        <v>38</v>
      </c>
      <c r="C2" s="23" t="s">
        <v>39</v>
      </c>
      <c r="D2" s="16">
        <v>30.0</v>
      </c>
    </row>
    <row r="3" ht="15.75" customHeight="1">
      <c r="A3" s="16" t="s">
        <v>40</v>
      </c>
      <c r="B3" s="16" t="s">
        <v>45</v>
      </c>
      <c r="C3" s="23" t="s">
        <v>46</v>
      </c>
      <c r="D3" s="16">
        <v>26.0</v>
      </c>
    </row>
    <row r="4" ht="15.75" customHeight="1">
      <c r="A4" s="16" t="s">
        <v>49</v>
      </c>
      <c r="B4" s="16" t="s">
        <v>45</v>
      </c>
      <c r="C4" s="23" t="s">
        <v>59</v>
      </c>
      <c r="D4" s="16">
        <v>26.0</v>
      </c>
    </row>
    <row r="5" ht="15.75" customHeight="1">
      <c r="A5" s="16" t="s">
        <v>37</v>
      </c>
      <c r="B5" s="16" t="s">
        <v>55</v>
      </c>
      <c r="C5" s="23" t="s">
        <v>56</v>
      </c>
      <c r="D5" s="16">
        <v>10.0</v>
      </c>
    </row>
    <row r="6" ht="15.75" customHeight="1">
      <c r="A6" s="16" t="s">
        <v>40</v>
      </c>
      <c r="B6" s="16" t="s">
        <v>57</v>
      </c>
      <c r="C6" s="23" t="s">
        <v>58</v>
      </c>
      <c r="D6" s="16">
        <v>5.0</v>
      </c>
    </row>
    <row r="7" ht="15.75" customHeight="1">
      <c r="A7" s="16"/>
      <c r="B7" s="16"/>
      <c r="C7" s="16" t="s">
        <v>42</v>
      </c>
      <c r="D7" s="16">
        <f>SUM(D2:D6)</f>
        <v>97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6">
      <formula1>"6/12-6/16,6/19-6/23,6/26-6/30,7/3-7/7,7/10-7/14,7/17-7/21,7/24-7/28,7/31-8/4"</formula1>
    </dataValidation>
    <dataValidation type="list" allowBlank="1" sqref="B2:B6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5" width="12.63"/>
    <col customWidth="1" min="6" max="6" width="9.63"/>
    <col customWidth="1" min="7" max="7" width="15.13"/>
    <col customWidth="1" min="8" max="8" width="16.1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  <c r="F1" s="15" t="s">
        <v>61</v>
      </c>
      <c r="G1" s="15" t="s">
        <v>62</v>
      </c>
      <c r="H1" s="27" t="s">
        <v>63</v>
      </c>
    </row>
    <row r="2" ht="15.75" customHeight="1">
      <c r="A2" s="20" t="s">
        <v>40</v>
      </c>
      <c r="B2" s="20" t="s">
        <v>64</v>
      </c>
      <c r="C2" s="16" t="s">
        <v>65</v>
      </c>
      <c r="D2" s="16">
        <v>20.0</v>
      </c>
      <c r="F2" s="28">
        <v>10650.0</v>
      </c>
      <c r="G2" s="29" t="s">
        <v>66</v>
      </c>
      <c r="H2" s="30">
        <v>0.0</v>
      </c>
      <c r="I2" s="16">
        <v>1.0</v>
      </c>
    </row>
    <row r="3" ht="15.75" customHeight="1">
      <c r="C3" s="16" t="s">
        <v>42</v>
      </c>
      <c r="D3" s="16">
        <f>SUM(D2)</f>
        <v>20</v>
      </c>
      <c r="F3" s="28">
        <v>10651.0</v>
      </c>
      <c r="G3" s="29" t="s">
        <v>67</v>
      </c>
      <c r="H3" s="31" t="s">
        <v>68</v>
      </c>
      <c r="I3" s="16">
        <v>2.0</v>
      </c>
    </row>
    <row r="4" ht="15.75" customHeight="1">
      <c r="F4" s="28">
        <v>10714.0</v>
      </c>
      <c r="G4" s="29" t="s">
        <v>69</v>
      </c>
      <c r="H4" s="31" t="s">
        <v>68</v>
      </c>
      <c r="I4" s="16">
        <v>3.0</v>
      </c>
    </row>
    <row r="5" ht="15.75" customHeight="1">
      <c r="F5" s="28">
        <v>10715.0</v>
      </c>
      <c r="G5" s="29" t="s">
        <v>70</v>
      </c>
      <c r="H5" s="30">
        <v>0.0</v>
      </c>
      <c r="I5" s="16">
        <v>4.0</v>
      </c>
    </row>
    <row r="6" ht="15.75" customHeight="1">
      <c r="F6" s="28">
        <v>10716.0</v>
      </c>
      <c r="G6" s="31" t="s">
        <v>71</v>
      </c>
      <c r="H6" s="30">
        <v>75.0</v>
      </c>
      <c r="I6" s="16">
        <v>5.0</v>
      </c>
    </row>
    <row r="7" ht="15.75" customHeight="1">
      <c r="F7" s="28">
        <v>10717.0</v>
      </c>
      <c r="G7" s="31" t="s">
        <v>72</v>
      </c>
      <c r="H7" s="30">
        <v>75.0</v>
      </c>
      <c r="I7" s="16">
        <v>6.0</v>
      </c>
    </row>
    <row r="8" ht="15.75" customHeight="1">
      <c r="F8" s="28">
        <v>10972.0</v>
      </c>
      <c r="G8" s="29" t="s">
        <v>73</v>
      </c>
      <c r="H8" s="30">
        <v>0.0</v>
      </c>
      <c r="I8" s="16">
        <v>7.0</v>
      </c>
    </row>
    <row r="9" ht="15.75" customHeight="1">
      <c r="F9" s="28">
        <v>10973.0</v>
      </c>
      <c r="G9" s="29" t="s">
        <v>74</v>
      </c>
      <c r="H9" s="30">
        <v>0.0</v>
      </c>
      <c r="I9" s="16">
        <v>8.0</v>
      </c>
    </row>
    <row r="10" ht="15.75" customHeight="1">
      <c r="F10" s="28">
        <v>11159.0</v>
      </c>
      <c r="G10" s="29" t="s">
        <v>75</v>
      </c>
      <c r="H10" s="30">
        <v>0.0</v>
      </c>
      <c r="I10" s="16">
        <v>11.0</v>
      </c>
    </row>
    <row r="11" ht="15.75" customHeight="1">
      <c r="F11" s="28">
        <v>11160.0</v>
      </c>
      <c r="G11" s="29" t="s">
        <v>76</v>
      </c>
      <c r="H11" s="30">
        <v>0.0</v>
      </c>
      <c r="I11" s="16">
        <v>12.0</v>
      </c>
    </row>
    <row r="12" ht="15.75" customHeight="1">
      <c r="F12" s="28">
        <v>11236.0</v>
      </c>
      <c r="G12" s="29" t="s">
        <v>77</v>
      </c>
      <c r="H12" s="30">
        <v>0.0</v>
      </c>
      <c r="I12" s="16">
        <v>13.0</v>
      </c>
    </row>
    <row r="13" ht="15.75" customHeight="1">
      <c r="F13" s="28">
        <v>11237.0</v>
      </c>
      <c r="G13" s="31" t="s">
        <v>78</v>
      </c>
      <c r="H13" s="30">
        <v>75.0</v>
      </c>
      <c r="I13" s="16">
        <v>14.0</v>
      </c>
    </row>
    <row r="14" ht="15.75" customHeight="1">
      <c r="F14" s="28">
        <v>11248.0</v>
      </c>
      <c r="G14" s="29" t="s">
        <v>79</v>
      </c>
      <c r="H14" s="30">
        <v>0.0</v>
      </c>
      <c r="I14" s="16">
        <v>15.0</v>
      </c>
    </row>
    <row r="15" ht="15.75" customHeight="1">
      <c r="F15" s="28">
        <v>11249.0</v>
      </c>
      <c r="G15" s="31" t="s">
        <v>80</v>
      </c>
      <c r="H15" s="30">
        <v>75.0</v>
      </c>
      <c r="I15" s="16">
        <v>16.0</v>
      </c>
    </row>
    <row r="16" ht="15.75" customHeight="1">
      <c r="F16" s="28">
        <v>11250.0</v>
      </c>
      <c r="G16" s="31" t="s">
        <v>81</v>
      </c>
      <c r="H16" s="30">
        <v>75.0</v>
      </c>
      <c r="I16" s="16">
        <v>17.0</v>
      </c>
    </row>
    <row r="17" ht="15.75" customHeight="1">
      <c r="F17" s="28">
        <v>11344.0</v>
      </c>
      <c r="G17" s="31" t="s">
        <v>82</v>
      </c>
      <c r="H17" s="32" t="s">
        <v>68</v>
      </c>
      <c r="I17" s="16">
        <v>18.0</v>
      </c>
    </row>
    <row r="18" ht="15.75" customHeight="1">
      <c r="F18" s="28">
        <v>11474.0</v>
      </c>
      <c r="G18" s="31" t="s">
        <v>83</v>
      </c>
      <c r="H18" s="30">
        <v>75.0</v>
      </c>
      <c r="I18" s="16">
        <v>19.0</v>
      </c>
    </row>
    <row r="19" ht="15.75" customHeight="1">
      <c r="F19" s="28">
        <v>11475.0</v>
      </c>
      <c r="G19" s="31" t="s">
        <v>84</v>
      </c>
      <c r="H19" s="30">
        <v>0.0</v>
      </c>
      <c r="I19" s="16">
        <v>20.0</v>
      </c>
    </row>
    <row r="20" ht="15.75" customHeight="1">
      <c r="F20" s="28">
        <v>11476.0</v>
      </c>
      <c r="G20" s="29" t="s">
        <v>85</v>
      </c>
      <c r="H20" s="30">
        <v>0.0</v>
      </c>
      <c r="I20" s="16">
        <v>20.0</v>
      </c>
    </row>
    <row r="21" ht="15.75" customHeight="1">
      <c r="F21" s="28">
        <v>11486.0</v>
      </c>
      <c r="G21" s="29" t="s">
        <v>86</v>
      </c>
      <c r="H21" s="30">
        <v>0.0</v>
      </c>
      <c r="I21" s="16">
        <v>20.0</v>
      </c>
    </row>
    <row r="22" ht="15.75" customHeight="1">
      <c r="F22" s="28">
        <v>11609.0</v>
      </c>
      <c r="G22" s="31" t="s">
        <v>87</v>
      </c>
      <c r="H22" s="32" t="s">
        <v>68</v>
      </c>
      <c r="I22" s="16"/>
    </row>
    <row r="23" ht="15.75" customHeight="1">
      <c r="H23" s="33"/>
    </row>
    <row r="24" ht="15.75" customHeight="1">
      <c r="H24" s="33"/>
    </row>
    <row r="25" ht="15.75" customHeight="1">
      <c r="H25" s="33"/>
    </row>
    <row r="26" ht="15.75" customHeight="1">
      <c r="H26" s="33"/>
    </row>
    <row r="27" ht="15.75" customHeight="1">
      <c r="H27" s="33"/>
    </row>
    <row r="28" ht="15.75" customHeight="1">
      <c r="H28" s="33"/>
    </row>
    <row r="29" ht="15.75" customHeight="1">
      <c r="H29" s="33"/>
    </row>
    <row r="30" ht="15.75" customHeight="1">
      <c r="H30" s="33"/>
    </row>
    <row r="31" ht="15.75" customHeight="1">
      <c r="H31" s="33"/>
    </row>
    <row r="32" ht="15.75" customHeight="1">
      <c r="H32" s="33"/>
    </row>
    <row r="33" ht="15.75" customHeight="1">
      <c r="H33" s="33"/>
    </row>
    <row r="34" ht="15.75" customHeight="1">
      <c r="H34" s="33"/>
    </row>
    <row r="35" ht="15.75" customHeight="1">
      <c r="H35" s="33"/>
    </row>
    <row r="36" ht="15.75" customHeight="1">
      <c r="H36" s="33"/>
    </row>
    <row r="37" ht="15.75" customHeight="1">
      <c r="H37" s="33"/>
    </row>
    <row r="38" ht="15.75" customHeight="1">
      <c r="H38" s="33"/>
    </row>
    <row r="39" ht="15.75" customHeight="1">
      <c r="H39" s="33"/>
    </row>
    <row r="40" ht="15.75" customHeight="1">
      <c r="H40" s="33"/>
    </row>
    <row r="41" ht="15.75" customHeight="1">
      <c r="H41" s="33"/>
    </row>
    <row r="42" ht="15.75" customHeight="1">
      <c r="H42" s="33"/>
    </row>
    <row r="43" ht="15.75" customHeight="1">
      <c r="H43" s="33"/>
    </row>
    <row r="44" ht="15.75" customHeight="1">
      <c r="H44" s="33"/>
    </row>
    <row r="45" ht="15.75" customHeight="1">
      <c r="H45" s="33"/>
    </row>
    <row r="46" ht="15.75" customHeight="1">
      <c r="H46" s="33"/>
    </row>
    <row r="47" ht="15.75" customHeight="1">
      <c r="H47" s="33"/>
    </row>
    <row r="48" ht="15.75" customHeight="1">
      <c r="H48" s="33"/>
    </row>
    <row r="49" ht="15.75" customHeight="1">
      <c r="H49" s="33"/>
    </row>
    <row r="50" ht="15.75" customHeight="1">
      <c r="H50" s="33"/>
    </row>
    <row r="51" ht="15.75" customHeight="1">
      <c r="H51" s="33"/>
    </row>
    <row r="52" ht="15.75" customHeight="1">
      <c r="H52" s="33"/>
    </row>
    <row r="53" ht="15.75" customHeight="1">
      <c r="H53" s="33"/>
    </row>
    <row r="54" ht="15.75" customHeight="1">
      <c r="H54" s="33"/>
    </row>
    <row r="55" ht="15.75" customHeight="1">
      <c r="H55" s="33"/>
    </row>
    <row r="56" ht="15.75" customHeight="1">
      <c r="H56" s="33"/>
    </row>
    <row r="57" ht="15.75" customHeight="1">
      <c r="H57" s="33"/>
    </row>
    <row r="58" ht="15.75" customHeight="1">
      <c r="H58" s="33"/>
    </row>
    <row r="59" ht="15.75" customHeight="1">
      <c r="H59" s="33"/>
    </row>
    <row r="60" ht="15.75" customHeight="1">
      <c r="H60" s="33"/>
    </row>
    <row r="61" ht="15.75" customHeight="1">
      <c r="H61" s="33"/>
    </row>
    <row r="62" ht="15.75" customHeight="1">
      <c r="H62" s="33"/>
    </row>
    <row r="63" ht="15.75" customHeight="1">
      <c r="H63" s="33"/>
    </row>
    <row r="64" ht="15.75" customHeight="1">
      <c r="H64" s="33"/>
    </row>
    <row r="65" ht="15.75" customHeight="1">
      <c r="H65" s="33"/>
    </row>
    <row r="66" ht="15.75" customHeight="1">
      <c r="H66" s="33"/>
    </row>
    <row r="67" ht="15.75" customHeight="1">
      <c r="H67" s="33"/>
    </row>
    <row r="68" ht="15.75" customHeight="1">
      <c r="H68" s="33"/>
    </row>
    <row r="69" ht="15.75" customHeight="1">
      <c r="H69" s="33"/>
    </row>
    <row r="70" ht="15.75" customHeight="1">
      <c r="H70" s="33"/>
    </row>
    <row r="71" ht="15.75" customHeight="1">
      <c r="H71" s="33"/>
    </row>
    <row r="72" ht="15.75" customHeight="1">
      <c r="H72" s="33"/>
    </row>
    <row r="73" ht="15.75" customHeight="1">
      <c r="H73" s="33"/>
    </row>
    <row r="74" ht="15.75" customHeight="1">
      <c r="H74" s="33"/>
    </row>
    <row r="75" ht="15.75" customHeight="1">
      <c r="H75" s="33"/>
    </row>
    <row r="76" ht="15.75" customHeight="1">
      <c r="H76" s="33"/>
    </row>
    <row r="77" ht="15.75" customHeight="1">
      <c r="H77" s="33"/>
    </row>
    <row r="78" ht="15.75" customHeight="1">
      <c r="H78" s="33"/>
    </row>
    <row r="79" ht="15.75" customHeight="1">
      <c r="H79" s="33"/>
    </row>
    <row r="80" ht="15.75" customHeight="1">
      <c r="H80" s="33"/>
    </row>
    <row r="81" ht="15.75" customHeight="1">
      <c r="H81" s="33"/>
    </row>
    <row r="82" ht="15.75" customHeight="1">
      <c r="H82" s="33"/>
    </row>
    <row r="83" ht="15.75" customHeight="1">
      <c r="H83" s="33"/>
    </row>
    <row r="84" ht="15.75" customHeight="1">
      <c r="H84" s="33"/>
    </row>
    <row r="85" ht="15.75" customHeight="1">
      <c r="H85" s="33"/>
    </row>
    <row r="86" ht="15.75" customHeight="1">
      <c r="H86" s="33"/>
    </row>
    <row r="87" ht="15.75" customHeight="1">
      <c r="H87" s="33"/>
    </row>
    <row r="88" ht="15.75" customHeight="1">
      <c r="H88" s="33"/>
    </row>
    <row r="89" ht="15.75" customHeight="1">
      <c r="H89" s="33"/>
    </row>
    <row r="90" ht="15.75" customHeight="1">
      <c r="H90" s="33"/>
    </row>
    <row r="91" ht="15.75" customHeight="1">
      <c r="H91" s="33"/>
    </row>
    <row r="92" ht="15.75" customHeight="1">
      <c r="H92" s="33"/>
    </row>
    <row r="93" ht="15.75" customHeight="1">
      <c r="H93" s="33"/>
    </row>
    <row r="94" ht="15.75" customHeight="1">
      <c r="H94" s="33"/>
    </row>
    <row r="95" ht="15.75" customHeight="1">
      <c r="H95" s="33"/>
    </row>
    <row r="96" ht="15.75" customHeight="1">
      <c r="H96" s="33"/>
    </row>
    <row r="97" ht="15.75" customHeight="1">
      <c r="H97" s="33"/>
    </row>
    <row r="98" ht="15.75" customHeight="1">
      <c r="H98" s="33"/>
    </row>
    <row r="99" ht="15.75" customHeight="1">
      <c r="H99" s="33"/>
    </row>
    <row r="100" ht="15.75" customHeight="1">
      <c r="H100" s="33"/>
    </row>
    <row r="101" ht="15.75" customHeight="1">
      <c r="H101" s="33"/>
    </row>
    <row r="102" ht="15.75" customHeight="1">
      <c r="H102" s="33"/>
    </row>
    <row r="103" ht="15.75" customHeight="1">
      <c r="H103" s="33"/>
    </row>
    <row r="104" ht="15.75" customHeight="1">
      <c r="H104" s="33"/>
    </row>
    <row r="105" ht="15.75" customHeight="1">
      <c r="H105" s="33"/>
    </row>
    <row r="106" ht="15.75" customHeight="1">
      <c r="H106" s="33"/>
    </row>
    <row r="107" ht="15.75" customHeight="1">
      <c r="H107" s="33"/>
    </row>
    <row r="108" ht="15.75" customHeight="1">
      <c r="H108" s="33"/>
    </row>
    <row r="109" ht="15.75" customHeight="1">
      <c r="H109" s="33"/>
    </row>
    <row r="110" ht="15.75" customHeight="1">
      <c r="H110" s="33"/>
    </row>
    <row r="111" ht="15.75" customHeight="1">
      <c r="H111" s="33"/>
    </row>
    <row r="112" ht="15.75" customHeight="1">
      <c r="H112" s="33"/>
    </row>
    <row r="113" ht="15.75" customHeight="1">
      <c r="H113" s="33"/>
    </row>
    <row r="114" ht="15.75" customHeight="1">
      <c r="H114" s="33"/>
    </row>
    <row r="115" ht="15.75" customHeight="1">
      <c r="H115" s="33"/>
    </row>
    <row r="116" ht="15.75" customHeight="1">
      <c r="H116" s="33"/>
    </row>
    <row r="117" ht="15.75" customHeight="1">
      <c r="H117" s="33"/>
    </row>
    <row r="118" ht="15.75" customHeight="1">
      <c r="H118" s="33"/>
    </row>
    <row r="119" ht="15.75" customHeight="1">
      <c r="H119" s="33"/>
    </row>
    <row r="120" ht="15.75" customHeight="1">
      <c r="H120" s="33"/>
    </row>
    <row r="121" ht="15.75" customHeight="1">
      <c r="H121" s="33"/>
    </row>
    <row r="122" ht="15.75" customHeight="1">
      <c r="H122" s="33"/>
    </row>
    <row r="123" ht="15.75" customHeight="1">
      <c r="H123" s="33"/>
    </row>
    <row r="124" ht="15.75" customHeight="1">
      <c r="H124" s="33"/>
    </row>
    <row r="125" ht="15.75" customHeight="1">
      <c r="H125" s="33"/>
    </row>
    <row r="126" ht="15.75" customHeight="1">
      <c r="H126" s="33"/>
    </row>
    <row r="127" ht="15.75" customHeight="1">
      <c r="H127" s="33"/>
    </row>
    <row r="128" ht="15.75" customHeight="1">
      <c r="H128" s="33"/>
    </row>
    <row r="129" ht="15.75" customHeight="1">
      <c r="H129" s="33"/>
    </row>
    <row r="130" ht="15.75" customHeight="1">
      <c r="H130" s="33"/>
    </row>
    <row r="131" ht="15.75" customHeight="1">
      <c r="H131" s="33"/>
    </row>
    <row r="132" ht="15.75" customHeight="1">
      <c r="H132" s="33"/>
    </row>
    <row r="133" ht="15.75" customHeight="1">
      <c r="H133" s="33"/>
    </row>
    <row r="134" ht="15.75" customHeight="1">
      <c r="H134" s="33"/>
    </row>
    <row r="135" ht="15.75" customHeight="1">
      <c r="H135" s="33"/>
    </row>
    <row r="136" ht="15.75" customHeight="1">
      <c r="H136" s="33"/>
    </row>
    <row r="137" ht="15.75" customHeight="1">
      <c r="H137" s="33"/>
    </row>
    <row r="138" ht="15.75" customHeight="1">
      <c r="H138" s="33"/>
    </row>
    <row r="139" ht="15.75" customHeight="1">
      <c r="H139" s="33"/>
    </row>
    <row r="140" ht="15.75" customHeight="1">
      <c r="H140" s="33"/>
    </row>
    <row r="141" ht="15.75" customHeight="1">
      <c r="H141" s="33"/>
    </row>
    <row r="142" ht="15.75" customHeight="1">
      <c r="H142" s="33"/>
    </row>
    <row r="143" ht="15.75" customHeight="1">
      <c r="H143" s="33"/>
    </row>
    <row r="144" ht="15.75" customHeight="1">
      <c r="H144" s="33"/>
    </row>
    <row r="145" ht="15.75" customHeight="1">
      <c r="H145" s="33"/>
    </row>
    <row r="146" ht="15.75" customHeight="1">
      <c r="H146" s="33"/>
    </row>
    <row r="147" ht="15.75" customHeight="1">
      <c r="H147" s="33"/>
    </row>
    <row r="148" ht="15.75" customHeight="1">
      <c r="H148" s="33"/>
    </row>
    <row r="149" ht="15.75" customHeight="1">
      <c r="H149" s="33"/>
    </row>
    <row r="150" ht="15.75" customHeight="1">
      <c r="H150" s="33"/>
    </row>
    <row r="151" ht="15.75" customHeight="1">
      <c r="H151" s="33"/>
    </row>
    <row r="152" ht="15.75" customHeight="1">
      <c r="H152" s="33"/>
    </row>
    <row r="153" ht="15.75" customHeight="1">
      <c r="H153" s="33"/>
    </row>
    <row r="154" ht="15.75" customHeight="1">
      <c r="H154" s="33"/>
    </row>
    <row r="155" ht="15.75" customHeight="1">
      <c r="H155" s="33"/>
    </row>
    <row r="156" ht="15.75" customHeight="1">
      <c r="H156" s="33"/>
    </row>
    <row r="157" ht="15.75" customHeight="1">
      <c r="H157" s="33"/>
    </row>
    <row r="158" ht="15.75" customHeight="1">
      <c r="H158" s="33"/>
    </row>
    <row r="159" ht="15.75" customHeight="1">
      <c r="H159" s="33"/>
    </row>
    <row r="160" ht="15.75" customHeight="1">
      <c r="H160" s="33"/>
    </row>
    <row r="161" ht="15.75" customHeight="1">
      <c r="H161" s="33"/>
    </row>
    <row r="162" ht="15.75" customHeight="1">
      <c r="H162" s="33"/>
    </row>
    <row r="163" ht="15.75" customHeight="1">
      <c r="H163" s="33"/>
    </row>
    <row r="164" ht="15.75" customHeight="1">
      <c r="H164" s="33"/>
    </row>
    <row r="165" ht="15.75" customHeight="1">
      <c r="H165" s="33"/>
    </row>
    <row r="166" ht="15.75" customHeight="1">
      <c r="H166" s="33"/>
    </row>
    <row r="167" ht="15.75" customHeight="1">
      <c r="H167" s="33"/>
    </row>
    <row r="168" ht="15.75" customHeight="1">
      <c r="H168" s="33"/>
    </row>
    <row r="169" ht="15.75" customHeight="1">
      <c r="H169" s="33"/>
    </row>
    <row r="170" ht="15.75" customHeight="1">
      <c r="H170" s="33"/>
    </row>
    <row r="171" ht="15.75" customHeight="1">
      <c r="H171" s="33"/>
    </row>
    <row r="172" ht="15.75" customHeight="1">
      <c r="H172" s="33"/>
    </row>
    <row r="173" ht="15.75" customHeight="1">
      <c r="H173" s="33"/>
    </row>
    <row r="174" ht="15.75" customHeight="1">
      <c r="H174" s="33"/>
    </row>
    <row r="175" ht="15.75" customHeight="1">
      <c r="H175" s="33"/>
    </row>
    <row r="176" ht="15.75" customHeight="1">
      <c r="H176" s="33"/>
    </row>
    <row r="177" ht="15.75" customHeight="1">
      <c r="H177" s="33"/>
    </row>
    <row r="178" ht="15.75" customHeight="1">
      <c r="H178" s="33"/>
    </row>
    <row r="179" ht="15.75" customHeight="1">
      <c r="H179" s="33"/>
    </row>
    <row r="180" ht="15.75" customHeight="1">
      <c r="H180" s="33"/>
    </row>
    <row r="181" ht="15.75" customHeight="1">
      <c r="H181" s="33"/>
    </row>
    <row r="182" ht="15.75" customHeight="1">
      <c r="H182" s="33"/>
    </row>
    <row r="183" ht="15.75" customHeight="1">
      <c r="H183" s="33"/>
    </row>
    <row r="184" ht="15.75" customHeight="1">
      <c r="H184" s="33"/>
    </row>
    <row r="185" ht="15.75" customHeight="1">
      <c r="H185" s="33"/>
    </row>
    <row r="186" ht="15.75" customHeight="1">
      <c r="H186" s="33"/>
    </row>
    <row r="187" ht="15.75" customHeight="1">
      <c r="H187" s="33"/>
    </row>
    <row r="188" ht="15.75" customHeight="1">
      <c r="H188" s="33"/>
    </row>
    <row r="189" ht="15.75" customHeight="1">
      <c r="H189" s="33"/>
    </row>
    <row r="190" ht="15.75" customHeight="1">
      <c r="H190" s="33"/>
    </row>
    <row r="191" ht="15.75" customHeight="1">
      <c r="H191" s="33"/>
    </row>
    <row r="192" ht="15.75" customHeight="1">
      <c r="H192" s="33"/>
    </row>
    <row r="193" ht="15.75" customHeight="1">
      <c r="H193" s="33"/>
    </row>
    <row r="194" ht="15.75" customHeight="1">
      <c r="H194" s="33"/>
    </row>
    <row r="195" ht="15.75" customHeight="1">
      <c r="H195" s="33"/>
    </row>
    <row r="196" ht="15.75" customHeight="1">
      <c r="H196" s="33"/>
    </row>
    <row r="197" ht="15.75" customHeight="1">
      <c r="H197" s="33"/>
    </row>
    <row r="198" ht="15.75" customHeight="1">
      <c r="H198" s="33"/>
    </row>
    <row r="199" ht="15.75" customHeight="1">
      <c r="H199" s="33"/>
    </row>
    <row r="200" ht="15.75" customHeight="1">
      <c r="H200" s="33"/>
    </row>
    <row r="201" ht="15.75" customHeight="1">
      <c r="H201" s="33"/>
    </row>
    <row r="202" ht="15.75" customHeight="1">
      <c r="H202" s="33"/>
    </row>
    <row r="203" ht="15.75" customHeight="1">
      <c r="H203" s="33"/>
    </row>
    <row r="204" ht="15.75" customHeight="1">
      <c r="H204" s="33"/>
    </row>
    <row r="205" ht="15.75" customHeight="1">
      <c r="H205" s="33"/>
    </row>
    <row r="206" ht="15.75" customHeight="1">
      <c r="H206" s="33"/>
    </row>
    <row r="207" ht="15.75" customHeight="1">
      <c r="H207" s="33"/>
    </row>
    <row r="208" ht="15.75" customHeight="1">
      <c r="H208" s="33"/>
    </row>
    <row r="209" ht="15.75" customHeight="1">
      <c r="H209" s="33"/>
    </row>
    <row r="210" ht="15.75" customHeight="1">
      <c r="H210" s="33"/>
    </row>
    <row r="211" ht="15.75" customHeight="1">
      <c r="H211" s="33"/>
    </row>
    <row r="212" ht="15.75" customHeight="1">
      <c r="H212" s="33"/>
    </row>
    <row r="213" ht="15.75" customHeight="1">
      <c r="H213" s="33"/>
    </row>
    <row r="214" ht="15.75" customHeight="1">
      <c r="H214" s="33"/>
    </row>
    <row r="215" ht="15.75" customHeight="1">
      <c r="H215" s="33"/>
    </row>
    <row r="216" ht="15.75" customHeight="1">
      <c r="H216" s="33"/>
    </row>
    <row r="217" ht="15.75" customHeight="1">
      <c r="H217" s="33"/>
    </row>
    <row r="218" ht="15.75" customHeight="1">
      <c r="H218" s="33"/>
    </row>
    <row r="219" ht="15.75" customHeight="1">
      <c r="H219" s="33"/>
    </row>
    <row r="220" ht="15.75" customHeight="1">
      <c r="H220" s="33"/>
    </row>
    <row r="221" ht="15.75" customHeight="1">
      <c r="H221" s="33"/>
    </row>
    <row r="222" ht="15.75" customHeight="1">
      <c r="H222" s="3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">
      <formula1>"6/12-6/16,6/19-6/23,6/26-6/30,7/3-7/7,7/10-7/14,7/17-7/21,7/24-7/28,7/31-8/4"</formula1>
    </dataValidation>
    <dataValidation type="list" allowBlank="1" sqref="B2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 t="s">
        <v>0</v>
      </c>
      <c r="B1" s="10" t="str">
        <f>IFERROR(__xludf.DUMMYFUNCTION("IMPORTRANGE(""https://docs.google.com/spreadsheets/d/1AsZy72h7xUTqWa7wjz3ACUsj0M7S8vJSpi0PW2seuoA/edit#gid=1259022429"",""Boerne ISD!A1:D3"")"),"#REF!")</f>
        <v>#REF!</v>
      </c>
      <c r="C1" s="10"/>
      <c r="D1" s="10"/>
      <c r="E1" s="10"/>
      <c r="F1" s="10" t="s">
        <v>31</v>
      </c>
      <c r="G1" s="11" t="s">
        <v>32</v>
      </c>
    </row>
    <row r="2" ht="15.75" customHeight="1">
      <c r="A2" s="12" t="s">
        <v>6</v>
      </c>
      <c r="B2" s="10"/>
      <c r="C2" s="10"/>
      <c r="D2" s="10"/>
      <c r="E2" s="10"/>
      <c r="F2" s="13">
        <v>2.0</v>
      </c>
      <c r="G2" s="13">
        <f t="shared" ref="G2:G16" si="1">E2-F2</f>
        <v>-2</v>
      </c>
    </row>
    <row r="3" ht="15.75" customHeight="1">
      <c r="A3" s="12" t="s">
        <v>12</v>
      </c>
      <c r="B3" s="10" t="str">
        <f>IFERROR(__xludf.DUMMYFUNCTION("IMPORTRANGE(""https://docs.google.com/spreadsheets/d/1AsZy72h7xUTqWa7wjz3ACUsj0M7S8vJSpi0PW2seuoA/edit#gid=1259022429"",""Hays CISD!A2:D3"")"),"#REF!")</f>
        <v>#REF!</v>
      </c>
      <c r="C3" s="10"/>
      <c r="D3" s="10"/>
      <c r="E3" s="10"/>
      <c r="F3" s="13">
        <v>0.0</v>
      </c>
      <c r="G3" s="13">
        <f t="shared" si="1"/>
        <v>0</v>
      </c>
    </row>
    <row r="4" ht="15.75" customHeight="1">
      <c r="A4" s="10" t="s">
        <v>13</v>
      </c>
      <c r="B4" s="10" t="str">
        <f>IFERROR(__xludf.DUMMYFUNCTION("IMPORTRANGE(""https://docs.google.com/spreadsheets/d/1AsZy72h7xUTqWa7wjz3ACUsj0M7S8vJSpi0PW2seuoA/edit#gid=1259022429"",""Huston Tillotson University!A2:D3"")"),"#REF!")</f>
        <v>#REF!</v>
      </c>
      <c r="C4" s="10"/>
      <c r="D4" s="10"/>
      <c r="E4" s="10"/>
      <c r="F4" s="13">
        <v>0.0</v>
      </c>
      <c r="G4" s="13">
        <f t="shared" si="1"/>
        <v>0</v>
      </c>
    </row>
    <row r="5" ht="15.75" customHeight="1">
      <c r="A5" s="10" t="s">
        <v>14</v>
      </c>
      <c r="B5" s="10" t="str">
        <f>IFERROR(__xludf.DUMMYFUNCTION("IMPORTRANGE(""https://docs.google.com/spreadsheets/d/1AsZy72h7xUTqWa7wjz3ACUsj0M7S8vJSpi0PW2seuoA/edit#gid=1259022429"",""Leakey ISD!A2:D3"")"),"#REF!")</f>
        <v>#REF!</v>
      </c>
      <c r="C5" s="10"/>
      <c r="D5" s="10"/>
      <c r="E5" s="10"/>
      <c r="F5" s="13">
        <v>0.0</v>
      </c>
      <c r="G5" s="13">
        <f t="shared" si="1"/>
        <v>0</v>
      </c>
    </row>
    <row r="6" ht="15.75" customHeight="1">
      <c r="A6" s="10" t="s">
        <v>16</v>
      </c>
      <c r="B6" s="10" t="str">
        <f>IFERROR(__xludf.DUMMYFUNCTION("IMPORTRANGE(""https://docs.google.com/spreadsheets/d/1AsZy72h7xUTqWa7wjz3ACUsj0M7S8vJSpi0PW2seuoA/edit#gid=1259022429"",""Marble Falls ISD:!A2:D3"")"),"#REF!")</f>
        <v>#REF!</v>
      </c>
      <c r="C6" s="10"/>
      <c r="D6" s="10"/>
      <c r="E6" s="10"/>
      <c r="F6" s="13">
        <v>3.0</v>
      </c>
      <c r="G6" s="13">
        <f t="shared" si="1"/>
        <v>-3</v>
      </c>
    </row>
    <row r="7" ht="15.75" customHeight="1">
      <c r="A7" s="12" t="s">
        <v>17</v>
      </c>
      <c r="B7" s="10" t="str">
        <f>IFERROR(__xludf.DUMMYFUNCTION("IMPORTRANGE(""https://docs.google.com/spreadsheets/d/1AsZy72h7xUTqWa7wjz3ACUsj0M7S8vJSpi0PW2seuoA/edit#gid=1259022429"",""Marshall ISD!A2:D4"")"),"#REF!")</f>
        <v>#REF!</v>
      </c>
      <c r="C7" s="10"/>
      <c r="D7" s="10"/>
      <c r="E7" s="10"/>
      <c r="F7" s="13">
        <v>7.0</v>
      </c>
      <c r="G7" s="13">
        <f t="shared" si="1"/>
        <v>-7</v>
      </c>
    </row>
    <row r="8" ht="15.75" customHeight="1">
      <c r="A8" s="12" t="s">
        <v>17</v>
      </c>
      <c r="B8" s="10"/>
      <c r="C8" s="10"/>
      <c r="D8" s="10"/>
      <c r="E8" s="10"/>
      <c r="F8" s="13">
        <v>10.0</v>
      </c>
      <c r="G8" s="13">
        <f t="shared" si="1"/>
        <v>-10</v>
      </c>
    </row>
    <row r="9" ht="15.75" customHeight="1">
      <c r="A9" s="10" t="s">
        <v>18</v>
      </c>
      <c r="B9" s="10" t="str">
        <f>IFERROR(__xludf.DUMMYFUNCTION("IMPORTRANGE(""https://docs.google.com/spreadsheets/d/1AsZy72h7xUTqWa7wjz3ACUsj0M7S8vJSpi0PW2seuoA/edit#gid=1259022429"",""Mason ISD!A2:D3"")"),"#REF!")</f>
        <v>#REF!</v>
      </c>
      <c r="C9" s="10"/>
      <c r="D9" s="10"/>
      <c r="E9" s="10"/>
      <c r="F9" s="13">
        <v>2.0</v>
      </c>
      <c r="G9" s="13">
        <f t="shared" si="1"/>
        <v>-2</v>
      </c>
    </row>
    <row r="10" ht="15.75" customHeight="1">
      <c r="A10" s="10" t="s">
        <v>20</v>
      </c>
      <c r="B10" s="10" t="str">
        <f>IFERROR(__xludf.DUMMYFUNCTION("IMPORTRANGE(""https://docs.google.com/spreadsheets/d/1AsZy72h7xUTqWa7wjz3ACUsj0M7S8vJSpi0PW2seuoA/edit#gid=1259022429"",""SAISD (CAST)!A2:D3"")"),"#REF!")</f>
        <v>#REF!</v>
      </c>
      <c r="C10" s="10"/>
      <c r="D10" s="10"/>
      <c r="E10" s="10"/>
      <c r="F10" s="13">
        <v>2.0</v>
      </c>
      <c r="G10" s="13">
        <f t="shared" si="1"/>
        <v>-2</v>
      </c>
    </row>
    <row r="11" ht="15.75" customHeight="1">
      <c r="A11" s="12" t="s">
        <v>21</v>
      </c>
      <c r="B11" s="10" t="str">
        <f>IFERROR(__xludf.DUMMYFUNCTION("IMPORTRANGE(""https://docs.google.com/spreadsheets/d/1AsZy72h7xUTqWa7wjz3ACUsj0M7S8vJSpi0PW2seuoA/edit#gid=1259022429"",""San Marcos CISD!A2:D6"")"),"#REF!")</f>
        <v>#REF!</v>
      </c>
      <c r="C11" s="10"/>
      <c r="D11" s="10"/>
      <c r="E11" s="10"/>
      <c r="F11" s="13">
        <v>0.0</v>
      </c>
      <c r="G11" s="13">
        <f t="shared" si="1"/>
        <v>0</v>
      </c>
    </row>
    <row r="12" ht="15.75" customHeight="1">
      <c r="A12" s="12" t="s">
        <v>21</v>
      </c>
      <c r="B12" s="10"/>
      <c r="C12" s="10"/>
      <c r="D12" s="10"/>
      <c r="E12" s="10"/>
      <c r="F12" s="13">
        <v>0.0</v>
      </c>
      <c r="G12" s="13">
        <f t="shared" si="1"/>
        <v>0</v>
      </c>
    </row>
    <row r="13" ht="15.75" customHeight="1">
      <c r="A13" s="12" t="s">
        <v>23</v>
      </c>
      <c r="B13" s="10" t="str">
        <f>IFERROR(__xludf.DUMMYFUNCTION("IMPORTRANGE(""https://docs.google.com/spreadsheets/d/1AsZy72h7xUTqWa7wjz3ACUsj0M7S8vJSpi0PW2seuoA/edit#gid=1259022429"",""Seguin ISD (TLU)!A2:D4"")"),"#REF!")</f>
        <v>#REF!</v>
      </c>
      <c r="C13" s="10"/>
      <c r="D13" s="10"/>
      <c r="E13" s="10"/>
      <c r="G13" s="13">
        <f t="shared" si="1"/>
        <v>0</v>
      </c>
    </row>
    <row r="14" ht="15.75" customHeight="1">
      <c r="A14" s="12" t="s">
        <v>24</v>
      </c>
      <c r="B14" s="10" t="str">
        <f>IFERROR(__xludf.DUMMYFUNCTION("IMPORTRANGE(""https://docs.google.com/spreadsheets/d/1AsZy72h7xUTqWa7wjz3ACUsj0M7S8vJSpi0PW2seuoA/edit#gid=1259022429"",""South San ISD!A2:D3"")"),"#REF!")</f>
        <v>#REF!</v>
      </c>
      <c r="C14" s="10"/>
      <c r="D14" s="10"/>
      <c r="E14" s="10"/>
      <c r="F14" s="13">
        <v>8.0</v>
      </c>
      <c r="G14" s="13">
        <f t="shared" si="1"/>
        <v>-8</v>
      </c>
    </row>
    <row r="15" ht="15.75" customHeight="1">
      <c r="A15" s="12" t="s">
        <v>26</v>
      </c>
      <c r="B15" s="10" t="str">
        <f>IFERROR(__xludf.DUMMYFUNCTION("IMPORTRANGE(""https://docs.google.com/spreadsheets/d/1AsZy72h7xUTqWa7wjz3ACUsj0M7S8vJSpi0PW2seuoA/edit#gid=1259022429"",""South Texas College!A2:D3"")"),"#REF!")</f>
        <v>#REF!</v>
      </c>
      <c r="C15" s="10"/>
      <c r="D15" s="10"/>
      <c r="E15" s="10"/>
      <c r="F15" s="13">
        <v>1.0</v>
      </c>
      <c r="G15" s="13">
        <f t="shared" si="1"/>
        <v>-1</v>
      </c>
    </row>
    <row r="16" ht="15.75" customHeight="1">
      <c r="A16" s="10" t="s">
        <v>29</v>
      </c>
      <c r="B16" s="10" t="str">
        <f>IFERROR(__xludf.DUMMYFUNCTION("IMPORTRANGE(""https://docs.google.com/spreadsheets/d/1AsZy72h7xUTqWa7wjz3ACUsj0M7S8vJSpi0PW2seuoA/edit#gid=1259022429"",""Victoria ISD!A2:D3"")"),"#REF!")</f>
        <v>#REF!</v>
      </c>
      <c r="C16" s="10"/>
      <c r="D16" s="10"/>
      <c r="E16" s="10"/>
      <c r="F16" s="13">
        <v>0.0</v>
      </c>
      <c r="G16" s="13">
        <f t="shared" si="1"/>
        <v>0</v>
      </c>
    </row>
    <row r="17" ht="15.75" customHeight="1">
      <c r="A17" s="12" t="s">
        <v>6</v>
      </c>
      <c r="B17" s="10"/>
      <c r="C17" s="10"/>
      <c r="D17" s="10"/>
      <c r="E17" s="10"/>
    </row>
    <row r="18" ht="15.75" customHeight="1">
      <c r="A18" s="10" t="s">
        <v>8</v>
      </c>
      <c r="B18" s="10" t="str">
        <f>IFERROR(__xludf.DUMMYFUNCTION("IMPORTRANGE(""https://docs.google.com/spreadsheets/d/1AsZy72h7xUTqWa7wjz3ACUsj0M7S8vJSpi0PW2seuoA/edit#gid=1259022429"",""East Central ISD!A2:D3"")"),"#REF!")</f>
        <v>#REF!</v>
      </c>
      <c r="C18" s="10"/>
      <c r="D18" s="10"/>
      <c r="E18" s="10"/>
    </row>
    <row r="19" ht="15.75" customHeight="1">
      <c r="A19" s="10" t="s">
        <v>12</v>
      </c>
      <c r="B19" s="10"/>
      <c r="C19" s="10"/>
      <c r="D19" s="10"/>
      <c r="E19" s="10"/>
    </row>
    <row r="20" ht="15.75" customHeight="1">
      <c r="A20" s="10" t="s">
        <v>14</v>
      </c>
      <c r="B20" s="10"/>
      <c r="C20" s="10"/>
      <c r="D20" s="10"/>
      <c r="E20" s="10"/>
    </row>
    <row r="21" ht="15.75" customHeight="1">
      <c r="A21" s="12" t="s">
        <v>17</v>
      </c>
      <c r="B21" s="10"/>
      <c r="C21" s="10"/>
      <c r="D21" s="10"/>
      <c r="E21" s="10"/>
    </row>
    <row r="22" ht="15.75" customHeight="1">
      <c r="A22" s="12" t="s">
        <v>18</v>
      </c>
      <c r="B22" s="10"/>
      <c r="C22" s="10"/>
      <c r="D22" s="10"/>
      <c r="E22" s="10"/>
    </row>
    <row r="23" ht="15.75" customHeight="1">
      <c r="A23" s="12" t="s">
        <v>20</v>
      </c>
      <c r="B23" s="10"/>
      <c r="C23" s="10"/>
      <c r="D23" s="10"/>
      <c r="E23" s="10"/>
    </row>
    <row r="24" ht="15.75" customHeight="1">
      <c r="A24" s="12" t="s">
        <v>21</v>
      </c>
      <c r="B24" s="10"/>
      <c r="C24" s="10"/>
      <c r="D24" s="10"/>
      <c r="E24" s="10"/>
    </row>
    <row r="25" ht="15.75" customHeight="1">
      <c r="A25" s="12" t="s">
        <v>21</v>
      </c>
      <c r="B25" s="10"/>
      <c r="C25" s="10"/>
      <c r="D25" s="10"/>
      <c r="E25" s="10"/>
    </row>
    <row r="26" ht="15.75" customHeight="1">
      <c r="A26" s="12" t="s">
        <v>22</v>
      </c>
      <c r="B26" s="10" t="str">
        <f>IFERROR(__xludf.DUMMYFUNCTION("IMPORTRANGE(""https://docs.google.com/spreadsheets/d/1AsZy72h7xUTqWa7wjz3ACUsj0M7S8vJSpi0PW2seuoA/edit#gid=1259022429"",""Science Mill!A2:D2"")"),"#REF!")</f>
        <v>#REF!</v>
      </c>
      <c r="C26" s="10"/>
      <c r="D26" s="10"/>
      <c r="E26" s="10"/>
    </row>
    <row r="27" ht="15.75" customHeight="1">
      <c r="A27" s="12" t="s">
        <v>23</v>
      </c>
      <c r="B27" s="10"/>
      <c r="C27" s="10"/>
      <c r="D27" s="10"/>
      <c r="E27" s="10"/>
    </row>
    <row r="28" ht="15.75" customHeight="1">
      <c r="A28" s="12" t="s">
        <v>24</v>
      </c>
      <c r="B28" s="10"/>
      <c r="C28" s="10"/>
      <c r="D28" s="10"/>
      <c r="E28" s="10"/>
    </row>
    <row r="29" ht="15.75" customHeight="1">
      <c r="A29" s="10" t="s">
        <v>25</v>
      </c>
      <c r="B29" s="10" t="str">
        <f>IFERROR(__xludf.DUMMYFUNCTION("IMPORTRANGE(""https://docs.google.com/spreadsheets/d/1AsZy72h7xUTqWa7wjz3ACUsj0M7S8vJSpi0PW2seuoA/edit#gid=1259022429"",""Southwest ISD SWISD!A2:D3"")"),"#REF!")</f>
        <v>#REF!</v>
      </c>
      <c r="C29" s="10"/>
      <c r="D29" s="10"/>
      <c r="E29" s="10"/>
    </row>
    <row r="30" ht="15.75" customHeight="1">
      <c r="A30" s="12" t="s">
        <v>26</v>
      </c>
      <c r="B30" s="10"/>
      <c r="C30" s="10"/>
      <c r="D30" s="10"/>
      <c r="E30" s="10"/>
    </row>
    <row r="31" ht="15.75" customHeight="1">
      <c r="A31" s="12" t="s">
        <v>28</v>
      </c>
      <c r="B31" s="10" t="str">
        <f>IFERROR(__xludf.DUMMYFUNCTION("IMPORTRANGE(""https://docs.google.com/spreadsheets/d/1AsZy72h7xUTqWa7wjz3ACUsj0M7S8vJSpi0PW2seuoA/edit#gid=1259022429"",""Uvalde!A2:D3"")"),"#REF!")</f>
        <v>#REF!</v>
      </c>
      <c r="C31" s="10"/>
      <c r="D31" s="10"/>
      <c r="E31" s="10"/>
    </row>
    <row r="32" ht="15.75" customHeight="1">
      <c r="A32" s="10" t="s">
        <v>29</v>
      </c>
      <c r="B32" s="10"/>
      <c r="C32" s="10"/>
      <c r="D32" s="10"/>
      <c r="E32" s="10"/>
    </row>
    <row r="33" ht="15.75" customHeight="1">
      <c r="A33" s="10" t="s">
        <v>8</v>
      </c>
      <c r="B33" s="10"/>
      <c r="C33" s="10"/>
      <c r="D33" s="10"/>
      <c r="E33" s="10"/>
    </row>
    <row r="34" ht="15.75" customHeight="1">
      <c r="A34" s="10" t="s">
        <v>16</v>
      </c>
      <c r="B34" s="10"/>
      <c r="C34" s="10"/>
      <c r="D34" s="10"/>
      <c r="E34" s="10"/>
    </row>
    <row r="35" ht="15.75" customHeight="1">
      <c r="A35" s="12" t="s">
        <v>21</v>
      </c>
      <c r="B35" s="10"/>
      <c r="C35" s="10"/>
      <c r="D35" s="10"/>
      <c r="E35" s="10"/>
    </row>
    <row r="36" ht="15.75" customHeight="1">
      <c r="A36" s="12" t="s">
        <v>23</v>
      </c>
      <c r="B36" s="10"/>
      <c r="C36" s="10"/>
      <c r="D36" s="10"/>
      <c r="E36" s="10"/>
    </row>
    <row r="37" ht="15.75" customHeight="1">
      <c r="A37" s="10" t="s">
        <v>25</v>
      </c>
      <c r="B37" s="10"/>
      <c r="C37" s="10"/>
      <c r="D37" s="10"/>
      <c r="E37" s="10"/>
    </row>
    <row r="38" ht="15.75" customHeight="1">
      <c r="A38" s="12" t="s">
        <v>28</v>
      </c>
      <c r="B38" s="10"/>
      <c r="C38" s="10"/>
      <c r="D38" s="10"/>
      <c r="E38" s="10"/>
    </row>
    <row r="39" ht="15.75" customHeight="1">
      <c r="A39" s="10" t="s">
        <v>7</v>
      </c>
      <c r="B39" s="10" t="str">
        <f>IFERROR(__xludf.DUMMYFUNCTION("IMPORTRANGE(""https://docs.google.com/spreadsheets/d/1AsZy72h7xUTqWa7wjz3ACUsj0M7S8vJSpi0PW2seuoA/edit#gid=1259022429"",""Carthage ISD/Panola College!A2:D3"")"),"#REF!")</f>
        <v>#REF!</v>
      </c>
      <c r="C39" s="10"/>
      <c r="D39" s="10"/>
      <c r="E39" s="10"/>
    </row>
    <row r="40" ht="15.75" customHeight="1">
      <c r="A40" s="10" t="s">
        <v>11</v>
      </c>
      <c r="B40" s="10" t="str">
        <f>IFERROR(__xludf.DUMMYFUNCTION("IMPORTRANGE(""https://docs.google.com/spreadsheets/d/1AsZy72h7xUTqWa7wjz3ACUsj0M7S8vJSpi0PW2seuoA/edit#gid=1259022429"",""Georgetown ISD!A2:D3"")"),"#REF!")</f>
        <v>#REF!</v>
      </c>
      <c r="C40" s="10"/>
      <c r="D40" s="10"/>
      <c r="E40" s="10"/>
    </row>
    <row r="41" ht="15.75" customHeight="1">
      <c r="A41" s="10" t="s">
        <v>13</v>
      </c>
      <c r="B41" s="10"/>
      <c r="C41" s="10"/>
      <c r="D41" s="10"/>
      <c r="E41" s="10"/>
    </row>
    <row r="42" ht="15.75" customHeight="1">
      <c r="A42" s="10" t="s">
        <v>15</v>
      </c>
      <c r="B42" s="14" t="str">
        <f>IFERROR(__xludf.DUMMYFUNCTION("IMPORTRANGE(""https://docs.google.com/spreadsheets/d/1AsZy72h7xUTqWa7wjz3ACUsj0M7S8vJSpi0PW2seuoA/edit#gid=1259022429"",""Liberty-Eylau ISD!A2:D5"")"),"#REF!")</f>
        <v>#REF!</v>
      </c>
      <c r="C42" s="10"/>
      <c r="D42" s="10"/>
      <c r="E42" s="10"/>
    </row>
    <row r="43" ht="15.75" customHeight="1">
      <c r="A43" s="10" t="s">
        <v>15</v>
      </c>
      <c r="B43" s="10"/>
      <c r="C43" s="10"/>
      <c r="D43" s="10"/>
      <c r="E43" s="10"/>
    </row>
    <row r="44" ht="15.75" customHeight="1">
      <c r="A44" s="12" t="s">
        <v>19</v>
      </c>
      <c r="B44" s="10" t="str">
        <f>IFERROR(__xludf.DUMMYFUNCTION("IMPORTRANGE(""https://docs.google.com/spreadsheets/d/1AsZy72h7xUTqWa7wjz3ACUsj0M7S8vJSpi0PW2seuoA/edit#gid=1259022429"",""Redwater ISD!A2:D3"")"),"#REF!")</f>
        <v>#REF!</v>
      </c>
      <c r="C44" s="10"/>
      <c r="D44" s="10"/>
      <c r="E44" s="10"/>
    </row>
    <row r="45" ht="15.75" customHeight="1">
      <c r="A45" s="10" t="s">
        <v>7</v>
      </c>
      <c r="B45" s="10"/>
      <c r="C45" s="10"/>
      <c r="D45" s="10"/>
      <c r="E45" s="10"/>
    </row>
    <row r="46" ht="15.75" customHeight="1">
      <c r="A46" s="10" t="s">
        <v>9</v>
      </c>
      <c r="B46" s="10" t="str">
        <f>IFERROR(__xludf.DUMMYFUNCTION("IMPORTRANGE(""https://docs.google.com/spreadsheets/d/1AsZy72h7xUTqWa7wjz3ACUsj0M7S8vJSpi0PW2seuoA/edit#gid=1259022429"",""EnCompass Resources for Learning!A2:D3"")"),"#REF!")</f>
        <v>#REF!</v>
      </c>
      <c r="C46" s="10"/>
      <c r="D46" s="10"/>
      <c r="E46" s="10"/>
    </row>
    <row r="47" ht="15.75" customHeight="1">
      <c r="A47" s="10" t="s">
        <v>11</v>
      </c>
      <c r="B47" s="10"/>
      <c r="C47" s="10"/>
      <c r="D47" s="10"/>
      <c r="E47" s="10"/>
    </row>
    <row r="48" ht="15.75" customHeight="1">
      <c r="A48" s="10" t="s">
        <v>15</v>
      </c>
      <c r="B48" s="10"/>
      <c r="C48" s="10"/>
      <c r="D48" s="10"/>
      <c r="E48" s="10"/>
    </row>
    <row r="49" ht="15.75" customHeight="1">
      <c r="A49" s="10" t="s">
        <v>15</v>
      </c>
      <c r="B49" s="10"/>
      <c r="C49" s="10"/>
      <c r="D49" s="10"/>
      <c r="E49" s="10"/>
    </row>
    <row r="50" ht="15.75" customHeight="1">
      <c r="A50" s="12" t="s">
        <v>19</v>
      </c>
      <c r="B50" s="10"/>
      <c r="C50" s="10"/>
      <c r="D50" s="10"/>
      <c r="E50" s="10"/>
    </row>
    <row r="51" ht="15.75" customHeight="1">
      <c r="A51" s="10" t="s">
        <v>9</v>
      </c>
      <c r="B51" s="10"/>
      <c r="C51" s="10"/>
      <c r="D51" s="10"/>
      <c r="E51" s="10"/>
    </row>
    <row r="52" ht="15.75" customHeight="1">
      <c r="A52" s="10" t="s">
        <v>27</v>
      </c>
      <c r="B52" s="10" t="str">
        <f>IFERROR(__xludf.DUMMYFUNCTION("IMPORTRANGE(""https://docs.google.com/spreadsheets/d/1AsZy72h7xUTqWa7wjz3ACUsj0M7S8vJSpi0PW2seuoA/edit#gid=1259022429"",""Texas Tech University!A2:D2"")"),"#REF!")</f>
        <v>#REF!</v>
      </c>
      <c r="C52" s="10"/>
      <c r="D52" s="10"/>
      <c r="E52" s="10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6" t="s">
        <v>38</v>
      </c>
      <c r="C2" s="23" t="s">
        <v>39</v>
      </c>
      <c r="D2" s="16">
        <v>26.0</v>
      </c>
    </row>
    <row r="3" ht="15.75" customHeight="1">
      <c r="A3" s="16" t="s">
        <v>40</v>
      </c>
      <c r="B3" s="16" t="s">
        <v>38</v>
      </c>
      <c r="C3" s="23" t="s">
        <v>41</v>
      </c>
      <c r="D3" s="16">
        <v>24.0</v>
      </c>
    </row>
    <row r="4" ht="15.75" customHeight="1">
      <c r="A4" s="16" t="s">
        <v>49</v>
      </c>
      <c r="B4" s="16" t="s">
        <v>45</v>
      </c>
      <c r="C4" s="23" t="s">
        <v>46</v>
      </c>
      <c r="D4" s="16">
        <v>11.0</v>
      </c>
    </row>
    <row r="5" ht="15.75" customHeight="1">
      <c r="C5" s="16" t="s">
        <v>42</v>
      </c>
      <c r="D5" s="16">
        <f>SUM(D2:D4)</f>
        <v>61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4">
      <formula1>"6/12-6/16,6/19-6/23,6/26-6/30,7/3-7/7,7/10-7/14,7/17-7/21,7/24-7/28,7/31-8/4"</formula1>
    </dataValidation>
    <dataValidation type="list" allowBlank="1" sqref="B2:B4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22" t="s">
        <v>33</v>
      </c>
      <c r="B1" s="22" t="s">
        <v>34</v>
      </c>
      <c r="C1" s="15" t="s">
        <v>35</v>
      </c>
      <c r="D1" s="15" t="s">
        <v>36</v>
      </c>
    </row>
    <row r="2" ht="15.75" customHeight="1">
      <c r="A2" s="20" t="s">
        <v>37</v>
      </c>
      <c r="B2" s="16" t="s">
        <v>38</v>
      </c>
      <c r="C2" s="21" t="s">
        <v>39</v>
      </c>
      <c r="D2" s="16">
        <v>19.0</v>
      </c>
    </row>
    <row r="3" ht="15.75" customHeight="1">
      <c r="A3" s="18" t="s">
        <v>40</v>
      </c>
      <c r="B3" s="16" t="s">
        <v>45</v>
      </c>
      <c r="C3" s="19" t="s">
        <v>46</v>
      </c>
      <c r="D3" s="16">
        <v>12.0</v>
      </c>
    </row>
    <row r="4" ht="15.75" customHeight="1">
      <c r="C4" s="16" t="s">
        <v>42</v>
      </c>
      <c r="D4" s="16">
        <f>SUM(D2:D3)</f>
        <v>31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22" t="s">
        <v>33</v>
      </c>
      <c r="B1" s="22" t="s">
        <v>34</v>
      </c>
      <c r="C1" s="15" t="s">
        <v>35</v>
      </c>
      <c r="D1" s="15" t="s">
        <v>36</v>
      </c>
    </row>
    <row r="2" ht="15.75" customHeight="1">
      <c r="A2" s="34" t="s">
        <v>40</v>
      </c>
      <c r="B2" s="34" t="s">
        <v>55</v>
      </c>
      <c r="C2" s="35" t="s">
        <v>56</v>
      </c>
      <c r="D2" s="16">
        <v>12.0</v>
      </c>
    </row>
    <row r="3" ht="15.75" customHeight="1">
      <c r="A3" s="18" t="s">
        <v>49</v>
      </c>
      <c r="B3" s="18" t="s">
        <v>57</v>
      </c>
      <c r="C3" s="19" t="s">
        <v>58</v>
      </c>
      <c r="D3" s="16">
        <v>18.0</v>
      </c>
    </row>
    <row r="4" ht="15.75" customHeight="1">
      <c r="C4" s="16" t="s">
        <v>42</v>
      </c>
      <c r="D4" s="16">
        <f>SUM(D2:D3)</f>
        <v>30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5" width="11.13"/>
    <col customWidth="1" min="6" max="6" width="9.63"/>
    <col customWidth="1" min="7" max="7" width="18.38"/>
    <col customWidth="1" min="8" max="8" width="16.13"/>
  </cols>
  <sheetData>
    <row r="1" ht="15.75" customHeight="1">
      <c r="A1" s="15" t="s">
        <v>33</v>
      </c>
      <c r="B1" s="15" t="s">
        <v>34</v>
      </c>
      <c r="C1" s="15" t="s">
        <v>35</v>
      </c>
      <c r="D1" s="36" t="s">
        <v>36</v>
      </c>
      <c r="E1" s="37"/>
      <c r="F1" s="15" t="s">
        <v>61</v>
      </c>
      <c r="G1" s="15" t="s">
        <v>62</v>
      </c>
      <c r="H1" s="27" t="s">
        <v>63</v>
      </c>
    </row>
    <row r="2" ht="15.75" customHeight="1">
      <c r="A2" s="16" t="s">
        <v>53</v>
      </c>
      <c r="B2" s="16" t="s">
        <v>47</v>
      </c>
      <c r="C2" s="16" t="s">
        <v>48</v>
      </c>
      <c r="D2" s="38">
        <v>30.0</v>
      </c>
      <c r="F2" s="39">
        <v>10511.0</v>
      </c>
      <c r="G2" s="40" t="s">
        <v>88</v>
      </c>
      <c r="H2" s="39">
        <v>0.0</v>
      </c>
      <c r="I2" s="28">
        <v>1.0</v>
      </c>
    </row>
    <row r="3" ht="15.75" customHeight="1">
      <c r="C3" s="16" t="s">
        <v>42</v>
      </c>
      <c r="D3" s="38">
        <f>SUM(D2)</f>
        <v>30</v>
      </c>
      <c r="F3" s="39">
        <v>10572.0</v>
      </c>
      <c r="G3" s="40" t="s">
        <v>89</v>
      </c>
      <c r="H3" s="39">
        <v>0.0</v>
      </c>
      <c r="I3" s="28">
        <v>2.0</v>
      </c>
    </row>
    <row r="4" ht="15.75" customHeight="1">
      <c r="F4" s="39">
        <v>10631.0</v>
      </c>
      <c r="G4" s="40" t="s">
        <v>90</v>
      </c>
      <c r="H4" s="39">
        <v>175.0</v>
      </c>
      <c r="I4" s="28">
        <v>3.0</v>
      </c>
    </row>
    <row r="5" ht="15.75" customHeight="1">
      <c r="F5" s="39">
        <v>10632.0</v>
      </c>
      <c r="G5" s="40" t="s">
        <v>91</v>
      </c>
      <c r="H5" s="39">
        <v>0.0</v>
      </c>
      <c r="I5" s="28">
        <v>4.0</v>
      </c>
      <c r="J5" s="10" t="s">
        <v>92</v>
      </c>
    </row>
    <row r="6" ht="15.75" customHeight="1">
      <c r="F6" s="39">
        <v>10655.0</v>
      </c>
      <c r="G6" s="40" t="s">
        <v>93</v>
      </c>
      <c r="H6" s="39">
        <v>0.0</v>
      </c>
      <c r="I6" s="28">
        <v>5.0</v>
      </c>
    </row>
    <row r="7" ht="15.75" customHeight="1">
      <c r="D7" s="10" t="s">
        <v>94</v>
      </c>
      <c r="F7" s="39">
        <v>10672.0</v>
      </c>
      <c r="G7" s="41" t="s">
        <v>95</v>
      </c>
      <c r="H7" s="39">
        <v>0.0</v>
      </c>
      <c r="I7" s="28">
        <v>6.0</v>
      </c>
    </row>
    <row r="8" ht="15.75" customHeight="1">
      <c r="F8" s="39">
        <v>10673.0</v>
      </c>
      <c r="G8" s="41" t="s">
        <v>96</v>
      </c>
      <c r="H8" s="39">
        <v>0.0</v>
      </c>
      <c r="I8" s="28">
        <v>7.0</v>
      </c>
    </row>
    <row r="9" ht="15.75" customHeight="1">
      <c r="F9" s="39">
        <v>10739.0</v>
      </c>
      <c r="G9" s="40" t="s">
        <v>97</v>
      </c>
      <c r="H9" s="39">
        <v>175.0</v>
      </c>
      <c r="I9" s="28">
        <v>8.0</v>
      </c>
    </row>
    <row r="10" ht="15.75" customHeight="1">
      <c r="F10" s="39">
        <v>10760.0</v>
      </c>
      <c r="G10" s="40" t="s">
        <v>98</v>
      </c>
      <c r="H10" s="39">
        <v>175.0</v>
      </c>
      <c r="I10" s="28">
        <v>9.0</v>
      </c>
    </row>
    <row r="11" ht="15.75" customHeight="1">
      <c r="F11" s="39">
        <v>10766.0</v>
      </c>
      <c r="G11" s="40" t="s">
        <v>99</v>
      </c>
      <c r="H11" s="39">
        <v>0.0</v>
      </c>
      <c r="I11" s="28">
        <v>10.0</v>
      </c>
    </row>
    <row r="12" ht="15.75" customHeight="1">
      <c r="F12" s="39">
        <v>10817.0</v>
      </c>
      <c r="G12" s="40" t="s">
        <v>100</v>
      </c>
      <c r="H12" s="39">
        <v>0.0</v>
      </c>
      <c r="I12" s="28">
        <v>11.0</v>
      </c>
    </row>
    <row r="13" ht="15.75" customHeight="1">
      <c r="F13" s="39">
        <v>10818.0</v>
      </c>
      <c r="G13" s="40" t="s">
        <v>101</v>
      </c>
      <c r="H13" s="39">
        <v>175.0</v>
      </c>
      <c r="I13" s="28">
        <v>12.0</v>
      </c>
    </row>
    <row r="14" ht="15.75" customHeight="1">
      <c r="F14" s="39">
        <v>10833.0</v>
      </c>
      <c r="G14" s="40" t="s">
        <v>102</v>
      </c>
      <c r="H14" s="39">
        <v>0.0</v>
      </c>
      <c r="I14" s="28">
        <v>13.0</v>
      </c>
    </row>
    <row r="15" ht="15.75" customHeight="1">
      <c r="F15" s="39">
        <v>10883.0</v>
      </c>
      <c r="G15" s="40" t="s">
        <v>103</v>
      </c>
      <c r="H15" s="39">
        <v>0.0</v>
      </c>
      <c r="I15" s="28">
        <v>14.0</v>
      </c>
    </row>
    <row r="16" ht="15.75" customHeight="1">
      <c r="F16" s="39">
        <v>10906.0</v>
      </c>
      <c r="G16" s="40" t="s">
        <v>104</v>
      </c>
      <c r="H16" s="39">
        <v>0.0</v>
      </c>
      <c r="I16" s="28">
        <v>15.0</v>
      </c>
    </row>
    <row r="17" ht="15.75" customHeight="1">
      <c r="F17" s="39">
        <v>10918.0</v>
      </c>
      <c r="G17" s="40" t="s">
        <v>105</v>
      </c>
      <c r="H17" s="39">
        <v>175.0</v>
      </c>
      <c r="I17" s="28">
        <v>16.0</v>
      </c>
    </row>
    <row r="18" ht="15.75" customHeight="1">
      <c r="F18" s="39">
        <v>10919.0</v>
      </c>
      <c r="G18" s="40" t="s">
        <v>106</v>
      </c>
      <c r="H18" s="39">
        <v>175.0</v>
      </c>
      <c r="I18" s="28">
        <v>17.0</v>
      </c>
    </row>
    <row r="19" ht="15.75" customHeight="1">
      <c r="F19" s="39">
        <v>10955.0</v>
      </c>
      <c r="G19" s="40" t="s">
        <v>107</v>
      </c>
      <c r="H19" s="39">
        <v>175.0</v>
      </c>
      <c r="I19" s="28">
        <v>18.0</v>
      </c>
    </row>
    <row r="20" ht="15.75" customHeight="1">
      <c r="F20" s="39">
        <v>10961.0</v>
      </c>
      <c r="G20" s="40" t="s">
        <v>108</v>
      </c>
      <c r="H20" s="39">
        <v>175.0</v>
      </c>
      <c r="I20" s="28">
        <v>19.0</v>
      </c>
    </row>
    <row r="21" ht="15.75" customHeight="1">
      <c r="F21" s="39">
        <v>10974.0</v>
      </c>
      <c r="G21" s="40" t="s">
        <v>109</v>
      </c>
      <c r="H21" s="39">
        <v>175.0</v>
      </c>
      <c r="I21" s="28">
        <v>20.0</v>
      </c>
    </row>
    <row r="22" ht="15.75" customHeight="1">
      <c r="F22" s="39">
        <v>11000.0</v>
      </c>
      <c r="G22" s="40" t="s">
        <v>110</v>
      </c>
      <c r="H22" s="39">
        <v>0.0</v>
      </c>
      <c r="I22" s="28">
        <v>21.0</v>
      </c>
    </row>
    <row r="23" ht="15.75" customHeight="1">
      <c r="F23" s="39">
        <v>11034.0</v>
      </c>
      <c r="G23" s="40" t="s">
        <v>111</v>
      </c>
      <c r="H23" s="39">
        <v>0.0</v>
      </c>
      <c r="I23" s="28">
        <v>22.0</v>
      </c>
    </row>
    <row r="24" ht="15.75" customHeight="1">
      <c r="F24" s="39">
        <v>11035.0</v>
      </c>
      <c r="G24" s="40" t="s">
        <v>112</v>
      </c>
      <c r="H24" s="39">
        <v>0.0</v>
      </c>
      <c r="I24" s="28">
        <v>23.0</v>
      </c>
    </row>
    <row r="25" ht="15.75" customHeight="1">
      <c r="F25" s="39">
        <v>11126.0</v>
      </c>
      <c r="G25" s="40" t="s">
        <v>113</v>
      </c>
      <c r="H25" s="39">
        <v>175.0</v>
      </c>
      <c r="I25" s="28">
        <v>24.0</v>
      </c>
    </row>
    <row r="26" ht="15.75" customHeight="1">
      <c r="F26" s="39">
        <v>11142.0</v>
      </c>
      <c r="G26" s="40" t="s">
        <v>114</v>
      </c>
      <c r="H26" s="39">
        <v>175.0</v>
      </c>
      <c r="I26" s="28">
        <v>25.0</v>
      </c>
    </row>
    <row r="27" ht="15.75" customHeight="1">
      <c r="F27" s="39">
        <v>11146.0</v>
      </c>
      <c r="G27" s="40" t="s">
        <v>115</v>
      </c>
      <c r="H27" s="39">
        <v>175.0</v>
      </c>
      <c r="I27" s="28">
        <v>26.0</v>
      </c>
    </row>
    <row r="28" ht="15.75" customHeight="1">
      <c r="F28" s="39">
        <v>11192.0</v>
      </c>
      <c r="G28" s="40" t="s">
        <v>116</v>
      </c>
      <c r="H28" s="39">
        <v>0.0</v>
      </c>
      <c r="I28" s="28">
        <v>27.0</v>
      </c>
    </row>
    <row r="29" ht="15.75" customHeight="1">
      <c r="F29" s="39">
        <v>11228.0</v>
      </c>
      <c r="G29" s="40" t="s">
        <v>117</v>
      </c>
      <c r="H29" s="39">
        <v>0.0</v>
      </c>
      <c r="I29" s="28">
        <v>28.0</v>
      </c>
    </row>
    <row r="30" ht="15.75" customHeight="1">
      <c r="F30" s="39">
        <v>11324.0</v>
      </c>
      <c r="G30" s="41" t="s">
        <v>118</v>
      </c>
      <c r="H30" s="42">
        <v>175.0</v>
      </c>
      <c r="I30" s="28">
        <v>29.0</v>
      </c>
    </row>
    <row r="31" ht="15.75" customHeight="1">
      <c r="F31" s="39">
        <v>11768.0</v>
      </c>
      <c r="G31" s="41" t="s">
        <v>119</v>
      </c>
      <c r="H31" s="40"/>
      <c r="I31" s="28">
        <v>30.0</v>
      </c>
    </row>
    <row r="32" ht="15.75" customHeight="1">
      <c r="H32" s="33"/>
    </row>
    <row r="33" ht="15.75" customHeight="1">
      <c r="H33" s="33"/>
    </row>
    <row r="34" ht="15.75" customHeight="1">
      <c r="H34" s="33"/>
    </row>
    <row r="35" ht="15.75" customHeight="1">
      <c r="H35" s="33"/>
    </row>
    <row r="36" ht="15.75" customHeight="1">
      <c r="H36" s="33"/>
    </row>
    <row r="37" ht="15.75" customHeight="1">
      <c r="H37" s="33"/>
    </row>
    <row r="38" ht="15.75" customHeight="1">
      <c r="H38" s="33"/>
    </row>
    <row r="39" ht="15.75" customHeight="1">
      <c r="H39" s="33"/>
    </row>
    <row r="40" ht="15.75" customHeight="1">
      <c r="H40" s="33"/>
    </row>
    <row r="41" ht="15.75" customHeight="1">
      <c r="H41" s="33"/>
    </row>
    <row r="42" ht="15.75" customHeight="1">
      <c r="H42" s="33"/>
    </row>
    <row r="43" ht="15.75" customHeight="1">
      <c r="H43" s="33"/>
    </row>
    <row r="44" ht="15.75" customHeight="1">
      <c r="H44" s="33"/>
    </row>
    <row r="45" ht="15.75" customHeight="1">
      <c r="H45" s="33"/>
    </row>
    <row r="46" ht="15.75" customHeight="1">
      <c r="H46" s="33"/>
    </row>
    <row r="47" ht="15.75" customHeight="1">
      <c r="H47" s="33"/>
    </row>
    <row r="48" ht="15.75" customHeight="1">
      <c r="H48" s="33"/>
    </row>
    <row r="49" ht="15.75" customHeight="1">
      <c r="H49" s="33"/>
    </row>
    <row r="50" ht="15.75" customHeight="1">
      <c r="H50" s="33"/>
    </row>
    <row r="51" ht="15.75" customHeight="1">
      <c r="H51" s="33"/>
    </row>
    <row r="52" ht="15.75" customHeight="1">
      <c r="H52" s="33"/>
    </row>
    <row r="53" ht="15.75" customHeight="1">
      <c r="H53" s="33"/>
    </row>
    <row r="54" ht="15.75" customHeight="1">
      <c r="H54" s="33"/>
    </row>
    <row r="55" ht="15.75" customHeight="1">
      <c r="H55" s="33"/>
    </row>
    <row r="56" ht="15.75" customHeight="1">
      <c r="H56" s="33"/>
    </row>
    <row r="57" ht="15.75" customHeight="1">
      <c r="H57" s="33"/>
    </row>
    <row r="58" ht="15.75" customHeight="1">
      <c r="H58" s="33"/>
    </row>
    <row r="59" ht="15.75" customHeight="1">
      <c r="H59" s="33"/>
    </row>
    <row r="60" ht="15.75" customHeight="1">
      <c r="H60" s="33"/>
    </row>
    <row r="61" ht="15.75" customHeight="1">
      <c r="H61" s="33"/>
    </row>
    <row r="62" ht="15.75" customHeight="1">
      <c r="H62" s="33"/>
    </row>
    <row r="63" ht="15.75" customHeight="1">
      <c r="H63" s="33"/>
    </row>
    <row r="64" ht="15.75" customHeight="1">
      <c r="H64" s="33"/>
    </row>
    <row r="65" ht="15.75" customHeight="1">
      <c r="H65" s="33"/>
    </row>
    <row r="66" ht="15.75" customHeight="1">
      <c r="H66" s="33"/>
    </row>
    <row r="67" ht="15.75" customHeight="1">
      <c r="H67" s="33"/>
    </row>
    <row r="68" ht="15.75" customHeight="1">
      <c r="H68" s="33"/>
    </row>
    <row r="69" ht="15.75" customHeight="1">
      <c r="H69" s="33"/>
    </row>
    <row r="70" ht="15.75" customHeight="1">
      <c r="H70" s="33"/>
    </row>
    <row r="71" ht="15.75" customHeight="1">
      <c r="H71" s="33"/>
    </row>
    <row r="72" ht="15.75" customHeight="1">
      <c r="H72" s="33"/>
    </row>
    <row r="73" ht="15.75" customHeight="1">
      <c r="H73" s="33"/>
    </row>
    <row r="74" ht="15.75" customHeight="1">
      <c r="H74" s="33"/>
    </row>
    <row r="75" ht="15.75" customHeight="1">
      <c r="H75" s="33"/>
    </row>
    <row r="76" ht="15.75" customHeight="1">
      <c r="H76" s="33"/>
    </row>
    <row r="77" ht="15.75" customHeight="1">
      <c r="H77" s="33"/>
    </row>
    <row r="78" ht="15.75" customHeight="1">
      <c r="H78" s="33"/>
    </row>
    <row r="79" ht="15.75" customHeight="1">
      <c r="H79" s="33"/>
    </row>
    <row r="80" ht="15.75" customHeight="1">
      <c r="H80" s="33"/>
    </row>
    <row r="81" ht="15.75" customHeight="1">
      <c r="H81" s="33"/>
    </row>
    <row r="82" ht="15.75" customHeight="1">
      <c r="H82" s="33"/>
    </row>
    <row r="83" ht="15.75" customHeight="1">
      <c r="H83" s="33"/>
    </row>
    <row r="84" ht="15.75" customHeight="1">
      <c r="H84" s="33"/>
    </row>
    <row r="85" ht="15.75" customHeight="1">
      <c r="H85" s="33"/>
    </row>
    <row r="86" ht="15.75" customHeight="1">
      <c r="H86" s="33"/>
    </row>
    <row r="87" ht="15.75" customHeight="1">
      <c r="H87" s="33"/>
    </row>
    <row r="88" ht="15.75" customHeight="1">
      <c r="H88" s="33"/>
    </row>
    <row r="89" ht="15.75" customHeight="1">
      <c r="H89" s="33"/>
    </row>
    <row r="90" ht="15.75" customHeight="1">
      <c r="H90" s="33"/>
    </row>
    <row r="91" ht="15.75" customHeight="1">
      <c r="H91" s="33"/>
    </row>
    <row r="92" ht="15.75" customHeight="1">
      <c r="H92" s="33"/>
    </row>
    <row r="93" ht="15.75" customHeight="1">
      <c r="H93" s="33"/>
    </row>
    <row r="94" ht="15.75" customHeight="1">
      <c r="H94" s="33"/>
    </row>
    <row r="95" ht="15.75" customHeight="1">
      <c r="H95" s="33"/>
    </row>
    <row r="96" ht="15.75" customHeight="1">
      <c r="H96" s="33"/>
    </row>
    <row r="97" ht="15.75" customHeight="1">
      <c r="H97" s="33"/>
    </row>
    <row r="98" ht="15.75" customHeight="1">
      <c r="H98" s="33"/>
    </row>
    <row r="99" ht="15.75" customHeight="1">
      <c r="H99" s="33"/>
    </row>
    <row r="100" ht="15.75" customHeight="1">
      <c r="H100" s="33"/>
    </row>
    <row r="101" ht="15.75" customHeight="1">
      <c r="H101" s="33"/>
    </row>
    <row r="102" ht="15.75" customHeight="1">
      <c r="H102" s="33"/>
    </row>
    <row r="103" ht="15.75" customHeight="1">
      <c r="H103" s="33"/>
    </row>
    <row r="104" ht="15.75" customHeight="1">
      <c r="H104" s="33"/>
    </row>
    <row r="105" ht="15.75" customHeight="1">
      <c r="H105" s="33"/>
    </row>
    <row r="106" ht="15.75" customHeight="1">
      <c r="H106" s="33"/>
    </row>
    <row r="107" ht="15.75" customHeight="1">
      <c r="H107" s="33"/>
    </row>
    <row r="108" ht="15.75" customHeight="1">
      <c r="H108" s="33"/>
    </row>
    <row r="109" ht="15.75" customHeight="1">
      <c r="H109" s="33"/>
    </row>
    <row r="110" ht="15.75" customHeight="1">
      <c r="H110" s="33"/>
    </row>
    <row r="111" ht="15.75" customHeight="1">
      <c r="H111" s="33"/>
    </row>
    <row r="112" ht="15.75" customHeight="1">
      <c r="H112" s="33"/>
    </row>
    <row r="113" ht="15.75" customHeight="1">
      <c r="H113" s="33"/>
    </row>
    <row r="114" ht="15.75" customHeight="1">
      <c r="H114" s="33"/>
    </row>
    <row r="115" ht="15.75" customHeight="1">
      <c r="H115" s="33"/>
    </row>
    <row r="116" ht="15.75" customHeight="1">
      <c r="H116" s="33"/>
    </row>
    <row r="117" ht="15.75" customHeight="1">
      <c r="H117" s="33"/>
    </row>
    <row r="118" ht="15.75" customHeight="1">
      <c r="H118" s="33"/>
    </row>
    <row r="119" ht="15.75" customHeight="1">
      <c r="H119" s="33"/>
    </row>
    <row r="120" ht="15.75" customHeight="1">
      <c r="H120" s="33"/>
    </row>
    <row r="121" ht="15.75" customHeight="1">
      <c r="H121" s="33"/>
    </row>
    <row r="122" ht="15.75" customHeight="1">
      <c r="H122" s="33"/>
    </row>
    <row r="123" ht="15.75" customHeight="1">
      <c r="H123" s="33"/>
    </row>
    <row r="124" ht="15.75" customHeight="1">
      <c r="H124" s="33"/>
    </row>
    <row r="125" ht="15.75" customHeight="1">
      <c r="H125" s="33"/>
    </row>
    <row r="126" ht="15.75" customHeight="1">
      <c r="H126" s="33"/>
    </row>
    <row r="127" ht="15.75" customHeight="1">
      <c r="H127" s="33"/>
    </row>
    <row r="128" ht="15.75" customHeight="1">
      <c r="H128" s="33"/>
    </row>
    <row r="129" ht="15.75" customHeight="1">
      <c r="H129" s="33"/>
    </row>
    <row r="130" ht="15.75" customHeight="1">
      <c r="H130" s="33"/>
    </row>
    <row r="131" ht="15.75" customHeight="1">
      <c r="H131" s="33"/>
    </row>
    <row r="132" ht="15.75" customHeight="1">
      <c r="H132" s="33"/>
    </row>
    <row r="133" ht="15.75" customHeight="1">
      <c r="H133" s="33"/>
    </row>
    <row r="134" ht="15.75" customHeight="1">
      <c r="H134" s="33"/>
    </row>
    <row r="135" ht="15.75" customHeight="1">
      <c r="H135" s="33"/>
    </row>
    <row r="136" ht="15.75" customHeight="1">
      <c r="H136" s="33"/>
    </row>
    <row r="137" ht="15.75" customHeight="1">
      <c r="H137" s="33"/>
    </row>
    <row r="138" ht="15.75" customHeight="1">
      <c r="H138" s="33"/>
    </row>
    <row r="139" ht="15.75" customHeight="1">
      <c r="H139" s="33"/>
    </row>
    <row r="140" ht="15.75" customHeight="1">
      <c r="H140" s="33"/>
    </row>
    <row r="141" ht="15.75" customHeight="1">
      <c r="H141" s="33"/>
    </row>
    <row r="142" ht="15.75" customHeight="1">
      <c r="H142" s="33"/>
    </row>
    <row r="143" ht="15.75" customHeight="1">
      <c r="H143" s="33"/>
    </row>
    <row r="144" ht="15.75" customHeight="1">
      <c r="H144" s="33"/>
    </row>
    <row r="145" ht="15.75" customHeight="1">
      <c r="H145" s="33"/>
    </row>
    <row r="146" ht="15.75" customHeight="1">
      <c r="H146" s="33"/>
    </row>
    <row r="147" ht="15.75" customHeight="1">
      <c r="H147" s="33"/>
    </row>
    <row r="148" ht="15.75" customHeight="1">
      <c r="H148" s="33"/>
    </row>
    <row r="149" ht="15.75" customHeight="1">
      <c r="H149" s="33"/>
    </row>
    <row r="150" ht="15.75" customHeight="1">
      <c r="H150" s="33"/>
    </row>
    <row r="151" ht="15.75" customHeight="1">
      <c r="H151" s="33"/>
    </row>
    <row r="152" ht="15.75" customHeight="1">
      <c r="H152" s="33"/>
    </row>
    <row r="153" ht="15.75" customHeight="1">
      <c r="H153" s="33"/>
    </row>
    <row r="154" ht="15.75" customHeight="1">
      <c r="H154" s="33"/>
    </row>
    <row r="155" ht="15.75" customHeight="1">
      <c r="H155" s="33"/>
    </row>
    <row r="156" ht="15.75" customHeight="1">
      <c r="H156" s="33"/>
    </row>
    <row r="157" ht="15.75" customHeight="1">
      <c r="H157" s="33"/>
    </row>
    <row r="158" ht="15.75" customHeight="1">
      <c r="H158" s="33"/>
    </row>
    <row r="159" ht="15.75" customHeight="1">
      <c r="H159" s="33"/>
    </row>
    <row r="160" ht="15.75" customHeight="1">
      <c r="H160" s="33"/>
    </row>
    <row r="161" ht="15.75" customHeight="1">
      <c r="H161" s="33"/>
    </row>
    <row r="162" ht="15.75" customHeight="1">
      <c r="H162" s="33"/>
    </row>
    <row r="163" ht="15.75" customHeight="1">
      <c r="H163" s="33"/>
    </row>
    <row r="164" ht="15.75" customHeight="1">
      <c r="H164" s="33"/>
    </row>
    <row r="165" ht="15.75" customHeight="1">
      <c r="H165" s="33"/>
    </row>
    <row r="166" ht="15.75" customHeight="1">
      <c r="H166" s="33"/>
    </row>
    <row r="167" ht="15.75" customHeight="1">
      <c r="H167" s="33"/>
    </row>
    <row r="168" ht="15.75" customHeight="1">
      <c r="H168" s="33"/>
    </row>
    <row r="169" ht="15.75" customHeight="1">
      <c r="H169" s="33"/>
    </row>
    <row r="170" ht="15.75" customHeight="1">
      <c r="H170" s="33"/>
    </row>
    <row r="171" ht="15.75" customHeight="1">
      <c r="H171" s="33"/>
    </row>
    <row r="172" ht="15.75" customHeight="1">
      <c r="H172" s="33"/>
    </row>
    <row r="173" ht="15.75" customHeight="1">
      <c r="H173" s="33"/>
    </row>
    <row r="174" ht="15.75" customHeight="1">
      <c r="H174" s="33"/>
    </row>
    <row r="175" ht="15.75" customHeight="1">
      <c r="H175" s="33"/>
    </row>
    <row r="176" ht="15.75" customHeight="1">
      <c r="H176" s="33"/>
    </row>
    <row r="177" ht="15.75" customHeight="1">
      <c r="H177" s="33"/>
    </row>
    <row r="178" ht="15.75" customHeight="1">
      <c r="H178" s="33"/>
    </row>
    <row r="179" ht="15.75" customHeight="1">
      <c r="H179" s="33"/>
    </row>
    <row r="180" ht="15.75" customHeight="1">
      <c r="H180" s="33"/>
    </row>
    <row r="181" ht="15.75" customHeight="1">
      <c r="H181" s="33"/>
    </row>
    <row r="182" ht="15.75" customHeight="1">
      <c r="H182" s="33"/>
    </row>
    <row r="183" ht="15.75" customHeight="1">
      <c r="H183" s="33"/>
    </row>
    <row r="184" ht="15.75" customHeight="1">
      <c r="H184" s="33"/>
    </row>
    <row r="185" ht="15.75" customHeight="1">
      <c r="H185" s="33"/>
    </row>
    <row r="186" ht="15.75" customHeight="1">
      <c r="H186" s="33"/>
    </row>
    <row r="187" ht="15.75" customHeight="1">
      <c r="H187" s="33"/>
    </row>
    <row r="188" ht="15.75" customHeight="1">
      <c r="H188" s="33"/>
    </row>
    <row r="189" ht="15.75" customHeight="1">
      <c r="H189" s="33"/>
    </row>
    <row r="190" ht="15.75" customHeight="1">
      <c r="H190" s="33"/>
    </row>
    <row r="191" ht="15.75" customHeight="1">
      <c r="H191" s="33"/>
    </row>
    <row r="192" ht="15.75" customHeight="1">
      <c r="H192" s="33"/>
    </row>
    <row r="193" ht="15.75" customHeight="1">
      <c r="H193" s="33"/>
    </row>
    <row r="194" ht="15.75" customHeight="1">
      <c r="H194" s="33"/>
    </row>
    <row r="195" ht="15.75" customHeight="1">
      <c r="H195" s="33"/>
    </row>
    <row r="196" ht="15.75" customHeight="1">
      <c r="H196" s="33"/>
    </row>
    <row r="197" ht="15.75" customHeight="1">
      <c r="H197" s="33"/>
    </row>
    <row r="198" ht="15.75" customHeight="1">
      <c r="H198" s="33"/>
    </row>
    <row r="199" ht="15.75" customHeight="1">
      <c r="H199" s="33"/>
    </row>
    <row r="200" ht="15.75" customHeight="1">
      <c r="H200" s="33"/>
    </row>
    <row r="201" ht="15.75" customHeight="1">
      <c r="H201" s="33"/>
    </row>
    <row r="202" ht="15.75" customHeight="1">
      <c r="H202" s="33"/>
    </row>
    <row r="203" ht="15.75" customHeight="1">
      <c r="H203" s="33"/>
    </row>
    <row r="204" ht="15.75" customHeight="1">
      <c r="H204" s="33"/>
    </row>
    <row r="205" ht="15.75" customHeight="1">
      <c r="H205" s="33"/>
    </row>
    <row r="206" ht="15.75" customHeight="1">
      <c r="H206" s="33"/>
    </row>
    <row r="207" ht="15.75" customHeight="1">
      <c r="H207" s="33"/>
    </row>
    <row r="208" ht="15.75" customHeight="1">
      <c r="H208" s="33"/>
    </row>
    <row r="209" ht="15.75" customHeight="1">
      <c r="H209" s="33"/>
    </row>
    <row r="210" ht="15.75" customHeight="1">
      <c r="H210" s="33"/>
    </row>
    <row r="211" ht="15.75" customHeight="1">
      <c r="H211" s="33"/>
    </row>
    <row r="212" ht="15.75" customHeight="1">
      <c r="H212" s="33"/>
    </row>
    <row r="213" ht="15.75" customHeight="1">
      <c r="H213" s="33"/>
    </row>
    <row r="214" ht="15.75" customHeight="1">
      <c r="H214" s="33"/>
    </row>
    <row r="215" ht="15.75" customHeight="1">
      <c r="H215" s="33"/>
    </row>
    <row r="216" ht="15.75" customHeight="1">
      <c r="H216" s="33"/>
    </row>
    <row r="217" ht="15.75" customHeight="1">
      <c r="H217" s="33"/>
    </row>
    <row r="218" ht="15.75" customHeight="1">
      <c r="H218" s="33"/>
    </row>
    <row r="219" ht="15.75" customHeight="1">
      <c r="H219" s="33"/>
    </row>
    <row r="220" ht="15.75" customHeight="1">
      <c r="H220" s="33"/>
    </row>
    <row r="221" ht="15.75" customHeight="1">
      <c r="H221" s="33"/>
    </row>
    <row r="222" ht="15.75" customHeight="1">
      <c r="H222" s="33"/>
    </row>
    <row r="223" ht="15.75" customHeight="1">
      <c r="H223" s="33"/>
    </row>
    <row r="224" ht="15.75" customHeight="1">
      <c r="H224" s="33"/>
    </row>
    <row r="225" ht="15.75" customHeight="1">
      <c r="H225" s="33"/>
    </row>
    <row r="226" ht="15.75" customHeight="1">
      <c r="H226" s="33"/>
    </row>
    <row r="227" ht="15.75" customHeight="1">
      <c r="H227" s="33"/>
    </row>
    <row r="228" ht="15.75" customHeight="1">
      <c r="H228" s="33"/>
    </row>
    <row r="229" ht="15.75" customHeight="1">
      <c r="H229" s="33"/>
    </row>
    <row r="230" ht="15.75" customHeight="1">
      <c r="H230" s="33"/>
    </row>
    <row r="231" ht="15.75" customHeight="1">
      <c r="H231" s="3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">
      <formula1>"6/12-6/16,6/19-6/23,6/26-6/30,7/3-7/7,7/10-7/14,7/17-7/21,7/24-7/28,7/31-8/4"</formula1>
    </dataValidation>
    <dataValidation type="list" allowBlank="1" sqref="B2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22" t="s">
        <v>33</v>
      </c>
      <c r="B1" s="22" t="s">
        <v>34</v>
      </c>
      <c r="C1" s="22" t="s">
        <v>35</v>
      </c>
      <c r="D1" s="22" t="s">
        <v>36</v>
      </c>
    </row>
    <row r="2" ht="15.75" customHeight="1">
      <c r="A2" s="16" t="s">
        <v>40</v>
      </c>
      <c r="B2" s="16" t="s">
        <v>51</v>
      </c>
      <c r="C2" s="43" t="s">
        <v>52</v>
      </c>
      <c r="D2" s="16">
        <v>0.0</v>
      </c>
    </row>
    <row r="3" ht="15.75" customHeight="1">
      <c r="A3" s="16" t="s">
        <v>49</v>
      </c>
      <c r="B3" s="16" t="s">
        <v>51</v>
      </c>
      <c r="C3" s="43" t="s">
        <v>54</v>
      </c>
      <c r="D3" s="16">
        <v>0.0</v>
      </c>
    </row>
    <row r="4" ht="15.75" customHeight="1">
      <c r="C4" s="16" t="s">
        <v>42</v>
      </c>
      <c r="D4" s="16">
        <f>SUM(D2:D3)</f>
        <v>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>
        <v>17.0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6" t="s">
        <v>45</v>
      </c>
      <c r="C2" s="23" t="s">
        <v>46</v>
      </c>
      <c r="D2" s="16">
        <v>19.0</v>
      </c>
    </row>
    <row r="3" ht="15.75" customHeight="1">
      <c r="A3" s="16" t="s">
        <v>40</v>
      </c>
      <c r="B3" s="16" t="s">
        <v>45</v>
      </c>
      <c r="C3" s="23" t="s">
        <v>59</v>
      </c>
      <c r="D3" s="16">
        <v>28.0</v>
      </c>
    </row>
    <row r="4" ht="15.75" customHeight="1">
      <c r="C4" s="16" t="s">
        <v>42</v>
      </c>
      <c r="D4" s="16">
        <f>SUM(D2:D3)</f>
        <v>47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8.63"/>
    <col customWidth="1" min="3" max="3" width="21.13"/>
    <col customWidth="1" min="4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10" t="s">
        <v>38</v>
      </c>
      <c r="C2" s="17" t="s">
        <v>39</v>
      </c>
      <c r="D2" s="16">
        <v>30.0</v>
      </c>
    </row>
    <row r="3" ht="15.75" customHeight="1">
      <c r="A3" s="16" t="s">
        <v>40</v>
      </c>
      <c r="B3" s="18" t="s">
        <v>38</v>
      </c>
      <c r="C3" s="19" t="s">
        <v>41</v>
      </c>
      <c r="D3" s="16">
        <v>30.0</v>
      </c>
    </row>
    <row r="4" ht="15.75" customHeight="1">
      <c r="A4" s="16"/>
      <c r="B4" s="16"/>
      <c r="C4" s="16" t="s">
        <v>42</v>
      </c>
      <c r="D4" s="16">
        <f>SUM(D2:D3)</f>
        <v>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43</v>
      </c>
      <c r="B2" s="20" t="s">
        <v>38</v>
      </c>
      <c r="C2" s="21" t="s">
        <v>39</v>
      </c>
      <c r="D2" s="16">
        <v>29.0</v>
      </c>
    </row>
    <row r="3" ht="15.75" customHeight="1">
      <c r="A3" s="16" t="s">
        <v>44</v>
      </c>
      <c r="B3" s="18" t="s">
        <v>45</v>
      </c>
      <c r="C3" s="19" t="s">
        <v>46</v>
      </c>
      <c r="D3" s="16">
        <v>9.0</v>
      </c>
    </row>
    <row r="4" ht="15.75" customHeight="1">
      <c r="A4" s="16"/>
      <c r="B4" s="16"/>
      <c r="C4" s="16" t="s">
        <v>42</v>
      </c>
      <c r="D4" s="16">
        <f>SUM(D2:D3)</f>
        <v>38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40</v>
      </c>
      <c r="B2" s="20" t="s">
        <v>47</v>
      </c>
      <c r="C2" s="21" t="s">
        <v>48</v>
      </c>
      <c r="D2" s="16">
        <v>30.0</v>
      </c>
    </row>
    <row r="3" ht="15.75" customHeight="1">
      <c r="A3" s="16" t="s">
        <v>49</v>
      </c>
      <c r="B3" s="18" t="s">
        <v>47</v>
      </c>
      <c r="C3" s="19" t="s">
        <v>50</v>
      </c>
      <c r="D3" s="16">
        <v>30.0</v>
      </c>
    </row>
    <row r="4" ht="15.75" customHeight="1">
      <c r="A4" s="16"/>
      <c r="B4" s="16"/>
      <c r="C4" s="16" t="s">
        <v>42</v>
      </c>
      <c r="D4" s="16">
        <f>SUM(D2:D3)</f>
        <v>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44</v>
      </c>
      <c r="B2" s="20" t="s">
        <v>51</v>
      </c>
      <c r="C2" s="21" t="s">
        <v>52</v>
      </c>
      <c r="D2" s="16">
        <v>30.0</v>
      </c>
    </row>
    <row r="3" ht="15.75" customHeight="1">
      <c r="A3" s="16" t="s">
        <v>53</v>
      </c>
      <c r="B3" s="18" t="s">
        <v>51</v>
      </c>
      <c r="C3" s="19" t="s">
        <v>54</v>
      </c>
      <c r="D3" s="16">
        <v>30.0</v>
      </c>
    </row>
    <row r="4" ht="15.75" customHeight="1">
      <c r="A4" s="16"/>
      <c r="B4" s="16"/>
      <c r="C4" s="16" t="s">
        <v>42</v>
      </c>
      <c r="D4" s="16">
        <f>SUM(D2:D3)</f>
        <v>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 t="s">
        <v>33</v>
      </c>
      <c r="B1" s="15" t="s">
        <v>34</v>
      </c>
      <c r="C1" s="15" t="s">
        <v>35</v>
      </c>
      <c r="D1" s="15" t="s">
        <v>36</v>
      </c>
    </row>
    <row r="2" ht="15.75" customHeight="1">
      <c r="A2" s="16" t="s">
        <v>43</v>
      </c>
      <c r="B2" s="20" t="s">
        <v>38</v>
      </c>
      <c r="C2" s="21" t="s">
        <v>39</v>
      </c>
      <c r="D2" s="16">
        <v>31.0</v>
      </c>
    </row>
    <row r="3" ht="15.75" customHeight="1">
      <c r="A3" s="16" t="s">
        <v>44</v>
      </c>
      <c r="B3" s="18" t="s">
        <v>45</v>
      </c>
      <c r="C3" s="19" t="s">
        <v>46</v>
      </c>
      <c r="D3" s="16">
        <v>8.0</v>
      </c>
    </row>
    <row r="4" ht="15.75" customHeight="1">
      <c r="A4" s="16"/>
      <c r="B4" s="16"/>
      <c r="C4" s="16" t="s">
        <v>42</v>
      </c>
      <c r="D4" s="16">
        <f>SUM(D2:D3)</f>
        <v>39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15"/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20" t="s">
        <v>55</v>
      </c>
      <c r="C2" s="10" t="s">
        <v>56</v>
      </c>
      <c r="D2" s="16">
        <v>14.0</v>
      </c>
    </row>
    <row r="3" ht="15.75" customHeight="1">
      <c r="A3" s="16" t="s">
        <v>40</v>
      </c>
      <c r="B3" s="18" t="s">
        <v>57</v>
      </c>
      <c r="C3" s="10" t="s">
        <v>58</v>
      </c>
      <c r="D3" s="16">
        <v>10.0</v>
      </c>
    </row>
    <row r="4" ht="15.75" customHeight="1">
      <c r="A4" s="16"/>
      <c r="B4" s="16"/>
      <c r="C4" s="16" t="s">
        <v>42</v>
      </c>
      <c r="D4" s="16">
        <f>SUM(D2:D3)</f>
        <v>24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1.38"/>
    <col customWidth="1" min="3" max="4" width="28.63"/>
    <col customWidth="1" min="5" max="6" width="12.63"/>
  </cols>
  <sheetData>
    <row r="1" ht="15.75" customHeight="1">
      <c r="A1" s="22"/>
      <c r="B1" s="15" t="s">
        <v>34</v>
      </c>
      <c r="C1" s="15" t="s">
        <v>35</v>
      </c>
      <c r="D1" s="15" t="s">
        <v>36</v>
      </c>
    </row>
    <row r="2" ht="15.75" customHeight="1">
      <c r="A2" s="16" t="s">
        <v>37</v>
      </c>
      <c r="B2" s="20" t="s">
        <v>45</v>
      </c>
      <c r="C2" s="10" t="s">
        <v>46</v>
      </c>
      <c r="D2" s="16">
        <v>27.0</v>
      </c>
    </row>
    <row r="3" ht="15.75" customHeight="1">
      <c r="A3" s="16" t="s">
        <v>43</v>
      </c>
      <c r="B3" s="18" t="s">
        <v>45</v>
      </c>
      <c r="C3" s="10" t="s">
        <v>59</v>
      </c>
      <c r="D3" s="16">
        <v>34.0</v>
      </c>
    </row>
    <row r="4" ht="15.75" customHeight="1">
      <c r="A4" s="16"/>
      <c r="B4" s="16"/>
      <c r="C4" s="16" t="s">
        <v>42</v>
      </c>
      <c r="D4" s="16">
        <f>SUM(D2:D3)</f>
        <v>61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">
      <formula1>"6/12-6/16,6/19-6/23,6/26-6/30,7/3-7/7,7/10-7/14,7/17-7/21,7/24-7/28,7/31-8/4"</formula1>
    </dataValidation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2023-06-19T20:53:49Z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2023-06-19T20:53:44Z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c76f3ad6-a0fa-4e65-bad5-331284e83bef</vt:lpwstr>
  </property>
  <property fmtid="{D5CDD505-2E9C-101B-9397-08002B2CF9AE}" pid="8" name="MSIP_Label_b73649dc-6fee-4eb8-a128-734c3c842ea8_ContentBits">
    <vt:lpwstr>0</vt:lpwstr>
  </property>
</Properties>
</file>