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 &amp; S. Saldivar\Documents\Bren_School\NCEAS\conservation_aquaculture\conservation_aquaculture\"/>
    </mc:Choice>
  </mc:AlternateContent>
  <xr:revisionPtr revIDLastSave="0" documentId="13_ncr:1_{BA6BD79A-6886-493D-B6D1-3E9D402BF911}" xr6:coauthVersionLast="45" xr6:coauthVersionMax="45" xr10:uidLastSave="{00000000-0000-0000-0000-000000000000}"/>
  <bookViews>
    <workbookView xWindow="-108" yWindow="-108" windowWidth="23256" windowHeight="12576" firstSheet="2" activeTab="3" xr2:uid="{47B465C4-5181-3240-A6E1-F0C10A2040A9}"/>
  </bookViews>
  <sheets>
    <sheet name="READ ME" sheetId="2" r:id="rId1"/>
    <sheet name="Summary Data Goals Based" sheetId="3" r:id="rId2"/>
    <sheet name="Summary Data End Users" sheetId="4" r:id="rId3"/>
    <sheet name="Score calculations" sheetId="1"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3" i="1" l="1"/>
  <c r="J29" i="1"/>
  <c r="J28" i="1"/>
  <c r="K29" i="1"/>
  <c r="L29" i="1"/>
  <c r="M29" i="1"/>
  <c r="N29" i="1"/>
  <c r="O29" i="1"/>
  <c r="P29" i="1"/>
  <c r="Q29" i="1"/>
  <c r="R29" i="1"/>
  <c r="S29" i="1"/>
  <c r="T29" i="1"/>
  <c r="U29" i="1"/>
  <c r="V29" i="1"/>
  <c r="W29" i="1"/>
  <c r="X29" i="1"/>
  <c r="Y29" i="1"/>
  <c r="Z29" i="1"/>
  <c r="AA29" i="1"/>
  <c r="AB29" i="1"/>
  <c r="AC29" i="1"/>
  <c r="K28" i="1"/>
  <c r="L28" i="1"/>
  <c r="M28" i="1"/>
  <c r="N28" i="1"/>
  <c r="O28" i="1"/>
  <c r="P28" i="1"/>
  <c r="Q28" i="1"/>
  <c r="R28" i="1"/>
  <c r="S28" i="1"/>
  <c r="T28" i="1"/>
  <c r="U28" i="1"/>
  <c r="V28" i="1"/>
  <c r="W28" i="1"/>
  <c r="X28" i="1"/>
  <c r="Y28" i="1"/>
  <c r="Z28" i="1"/>
  <c r="AA28" i="1"/>
  <c r="AB28" i="1"/>
  <c r="AC28" i="1"/>
  <c r="J21" i="1"/>
  <c r="K27" i="1"/>
  <c r="L27" i="1"/>
  <c r="M27" i="1"/>
  <c r="N27" i="1"/>
  <c r="O27" i="1"/>
  <c r="P27" i="1"/>
  <c r="Q27" i="1"/>
  <c r="R27" i="1"/>
  <c r="S27" i="1"/>
  <c r="T27" i="1"/>
  <c r="U27" i="1"/>
  <c r="V27" i="1"/>
  <c r="W27" i="1"/>
  <c r="X27" i="1"/>
  <c r="Y27" i="1"/>
  <c r="Z27" i="1"/>
  <c r="AA27" i="1"/>
  <c r="AB27" i="1"/>
  <c r="AC27" i="1"/>
  <c r="J27" i="1"/>
  <c r="Z26" i="1"/>
  <c r="AA26" i="1"/>
  <c r="AB26" i="1"/>
  <c r="AC26" i="1"/>
  <c r="K26" i="1"/>
  <c r="L26" i="1"/>
  <c r="M26" i="1"/>
  <c r="N26" i="1"/>
  <c r="O26" i="1"/>
  <c r="P26" i="1"/>
  <c r="Q26" i="1"/>
  <c r="R26" i="1"/>
  <c r="S26" i="1"/>
  <c r="T26" i="1"/>
  <c r="U26" i="1"/>
  <c r="V26" i="1"/>
  <c r="W26" i="1"/>
  <c r="X26" i="1"/>
  <c r="Y26" i="1"/>
  <c r="J26" i="1"/>
  <c r="K23" i="1"/>
  <c r="L23" i="1"/>
  <c r="M23" i="1"/>
  <c r="N23" i="1"/>
  <c r="O23" i="1"/>
  <c r="P23" i="1"/>
  <c r="Q23" i="1"/>
  <c r="R23" i="1"/>
  <c r="S23" i="1"/>
  <c r="T23" i="1"/>
  <c r="U23" i="1"/>
  <c r="V23" i="1"/>
  <c r="W23" i="1"/>
  <c r="X23" i="1"/>
  <c r="Y23" i="1"/>
  <c r="Z23" i="1"/>
  <c r="AA23" i="1"/>
  <c r="AB23" i="1"/>
  <c r="AC23" i="1"/>
  <c r="K22" i="1"/>
  <c r="L22" i="1"/>
  <c r="M22" i="1"/>
  <c r="N22" i="1"/>
  <c r="O22" i="1"/>
  <c r="P22" i="1"/>
  <c r="Q22" i="1"/>
  <c r="R22" i="1"/>
  <c r="S22" i="1"/>
  <c r="T22" i="1"/>
  <c r="U22" i="1"/>
  <c r="V22" i="1"/>
  <c r="W22" i="1"/>
  <c r="X22" i="1"/>
  <c r="Y22" i="1"/>
  <c r="Z22" i="1"/>
  <c r="AA22" i="1"/>
  <c r="AB22" i="1"/>
  <c r="AC22" i="1"/>
  <c r="J22" i="1"/>
  <c r="K21" i="1"/>
  <c r="L21" i="1"/>
  <c r="M21" i="1"/>
  <c r="N21" i="1"/>
  <c r="O21" i="1"/>
  <c r="P21" i="1"/>
  <c r="Q21" i="1"/>
  <c r="R21" i="1"/>
  <c r="S21" i="1"/>
  <c r="T21" i="1"/>
  <c r="U21" i="1"/>
  <c r="V21" i="1"/>
  <c r="W21" i="1"/>
  <c r="X21" i="1"/>
  <c r="Y21" i="1"/>
  <c r="Z21" i="1"/>
  <c r="AA21" i="1"/>
  <c r="AB21" i="1"/>
  <c r="AC21" i="1"/>
  <c r="K20" i="1"/>
  <c r="L20" i="1"/>
  <c r="M20" i="1"/>
  <c r="N20" i="1"/>
  <c r="O20" i="1"/>
  <c r="P20" i="1"/>
  <c r="Q20" i="1"/>
  <c r="R20" i="1"/>
  <c r="S20" i="1"/>
  <c r="T20" i="1"/>
  <c r="U20" i="1"/>
  <c r="V20" i="1"/>
  <c r="W20" i="1"/>
  <c r="X20" i="1"/>
  <c r="Y20" i="1"/>
  <c r="Z20" i="1"/>
  <c r="AA20" i="1"/>
  <c r="AB20" i="1"/>
  <c r="AC20" i="1"/>
  <c r="J20" i="1"/>
  <c r="Q19" i="1"/>
  <c r="R19" i="1"/>
  <c r="S19" i="1"/>
  <c r="T19" i="1"/>
  <c r="U19" i="1"/>
  <c r="V19" i="1"/>
  <c r="W19" i="1"/>
  <c r="X19" i="1"/>
  <c r="Y19" i="1"/>
  <c r="Z19" i="1"/>
  <c r="AA19" i="1"/>
  <c r="AB19" i="1"/>
  <c r="AC19" i="1"/>
  <c r="K19" i="1"/>
  <c r="L19" i="1"/>
  <c r="M19" i="1"/>
  <c r="N19" i="1"/>
  <c r="O19" i="1"/>
  <c r="P19" i="1"/>
  <c r="J19" i="1"/>
</calcChain>
</file>

<file path=xl/sharedStrings.xml><?xml version="1.0" encoding="utf-8"?>
<sst xmlns="http://schemas.openxmlformats.org/spreadsheetml/2006/main" count="323" uniqueCount="195">
  <si>
    <t>Question</t>
  </si>
  <si>
    <t>Category</t>
  </si>
  <si>
    <t>Rationale</t>
  </si>
  <si>
    <t>End-users</t>
  </si>
  <si>
    <t>Low score</t>
  </si>
  <si>
    <t>Medium Score</t>
  </si>
  <si>
    <t>High score</t>
  </si>
  <si>
    <t>Uncertain or not applicable</t>
  </si>
  <si>
    <t>Discovery Bay, Sequim Bay</t>
  </si>
  <si>
    <t>Hood Canal</t>
  </si>
  <si>
    <t>Willapa Bay</t>
  </si>
  <si>
    <t>SF Bay North Bay/San Pablo Bay (north of Richmond Bridge)</t>
  </si>
  <si>
    <t>Newport Bay</t>
  </si>
  <si>
    <t>San Diego Bay</t>
  </si>
  <si>
    <t>Bahia San Quintin</t>
  </si>
  <si>
    <t>El Coyote</t>
  </si>
  <si>
    <t>Is recruitment limited in the estuary?</t>
  </si>
  <si>
    <t>Ecological</t>
  </si>
  <si>
    <t>Aquaculture has potential to make biggest positive difference in estuaries with low recruitment</t>
  </si>
  <si>
    <t>Conservation planners</t>
  </si>
  <si>
    <t>Recruitment is generally high in this estuary</t>
  </si>
  <si>
    <t>Some sites or years have recruitment failure</t>
  </si>
  <si>
    <t>Estuary-wide recruitment failure is common</t>
  </si>
  <si>
    <t>Not enough data to determine</t>
  </si>
  <si>
    <t>NA</t>
  </si>
  <si>
    <t>Is Olympia oyster population in estuary at risk of local extinction?</t>
  </si>
  <si>
    <t>Aquaculture has the potential to make the biggist positive difference in estuaries with very low adult populations</t>
  </si>
  <si>
    <t>Adult population stable; likelihood of local extinction very low</t>
  </si>
  <si>
    <t>Adult population declining but not at immediately risk of local extinction</t>
  </si>
  <si>
    <t>Adult population declining strongly or entirely absent; at high risk of local extinction from this estuary</t>
  </si>
  <si>
    <t>Is post-settlement mortality low?</t>
  </si>
  <si>
    <t>Places with high post-recruitment survival should be prioritized, and/or mortality addressed before aquaculture techniques are implemented. (Not worth investing in aquaculture if most oysters will die from drill predation, freshwater event, etc.)</t>
  </si>
  <si>
    <t>All end-users</t>
  </si>
  <si>
    <t>Juveniles and adults have low survival rate (&lt;20% of 10mm+ oysters survive 1 year)</t>
  </si>
  <si>
    <t>Juveniles and adults have medium survival rates (&lt;50% of oysters survive 1 year)</t>
  </si>
  <si>
    <t>Juveniles and adults have high survival rates (&gt;50% of oysters survive 1 year)</t>
  </si>
  <si>
    <t>How isolated are populations in this area?</t>
  </si>
  <si>
    <t>Conservation Planners</t>
  </si>
  <si>
    <t>Moderately isolated (substantial Oly population between 20-100 km along coastline from this area; OR based on currents or genetics, evidence that this population has some connectivity to nearby populations</t>
  </si>
  <si>
    <t>Very isolated (no substantial (&gt;10,000 individuals) Oly population within 100 km along coastline from this area; OR based on currents or genetics, evidence that this is a largely closed population)</t>
  </si>
  <si>
    <t>Unknown</t>
  </si>
  <si>
    <t>Hatchery infrastructure: Commercial</t>
  </si>
  <si>
    <t>Hatchery that can cost-effectively produce millions of single Olys located &gt;100 km away from estuary</t>
  </si>
  <si>
    <t>Hatchery located &lt;100 km away, but not on same estuary</t>
  </si>
  <si>
    <t>Hatchery located on same estuary</t>
  </si>
  <si>
    <t>Hatchery infrastructure: Restoration only</t>
  </si>
  <si>
    <t>Hatchery that can cost-effectively produce thousands of Olys located &gt;100 km away from estuary</t>
  </si>
  <si>
    <t>Is it safe to eat shellfish?</t>
  </si>
  <si>
    <t>Harvest</t>
  </si>
  <si>
    <t>Commercial growers; Tribes and other communities interested in harvest</t>
  </si>
  <si>
    <t>Chronic unsafe conditions for shellfish consumption due to high E. coli, pesticides, etc.</t>
  </si>
  <si>
    <t>Occasional unsafe conditions for shellfish consumption, e.g. due to red tides (Harmful Algal Blooms)</t>
  </si>
  <si>
    <t>Generally safe conditions for shellfish consumption</t>
  </si>
  <si>
    <t>Do regulations allow harvest of "Olys"?</t>
  </si>
  <si>
    <t>Harvest not allowed</t>
  </si>
  <si>
    <t>Harvest allowed but certain areas of the estuary are resticted even within areas where oysters grow</t>
  </si>
  <si>
    <t>Harvest allowed anywhere in the estuary (where oysters grow)</t>
  </si>
  <si>
    <t>Is post-settlement growth high, med or low?</t>
  </si>
  <si>
    <t>Growth is slower than average for the species</t>
  </si>
  <si>
    <t>Growth is average</t>
  </si>
  <si>
    <t>Growth is above average</t>
  </si>
  <si>
    <t>NO</t>
  </si>
  <si>
    <t>YES</t>
  </si>
  <si>
    <t>Is Olympia oyster restoration/enhancement part of the management plan/conservation plan of an agency (state or federal), NGO, Native American Tribe, or other organization in this estuary?</t>
  </si>
  <si>
    <t>Restoration Infrastructure</t>
  </si>
  <si>
    <t>Are there community or volunteer groups currently engaged in Olympia oyster restoration?</t>
  </si>
  <si>
    <t>Community Engagement</t>
  </si>
  <si>
    <t>Aquaculture-based restoration is likely to succeed and positively affect people where there are engaged communities</t>
  </si>
  <si>
    <t>1-5 communtiy groups engaged</t>
  </si>
  <si>
    <t>&gt;5 community groups engaged</t>
  </si>
  <si>
    <t>Existing capacity for volunteers engaged in restoration with similar species could indicate a capacity for/interest in incorporating Olympia oyster restoration in the future</t>
  </si>
  <si>
    <t>Conservation planners, Tribes and other communities interested in harvest</t>
  </si>
  <si>
    <t>Are there Tribes and First Nations currently engaged in bivalve/shellfish restoration or wild harvest?</t>
  </si>
  <si>
    <t>No Tribes / First Nations engaged in shellfish restoration or aquaculture</t>
  </si>
  <si>
    <t>Conservation Planners, Commercial Growers</t>
  </si>
  <si>
    <t>1-2 communtiy groups engaged</t>
  </si>
  <si>
    <t>&gt; 2 community groups engaged</t>
  </si>
  <si>
    <t>Commercial Growing Potential</t>
  </si>
  <si>
    <t>Commerical growers</t>
  </si>
  <si>
    <t>NA if no aquaculture in estuary</t>
  </si>
  <si>
    <t>Are there known risks to the production of Crassostrea or other species of aquacultured oysters?</t>
  </si>
  <si>
    <t>If this estuary has known threats (e.g. acidification, disease), then Olys may diversify portfolio</t>
  </si>
  <si>
    <t>No major problems to date with Crassostrea production related to acidification or disease</t>
  </si>
  <si>
    <t>Some issues with Crassostrea that might not affect Olys (acidification, disease, etc.)</t>
  </si>
  <si>
    <t>Extensive problems with Crassostrea production from threats might apply less to Olys</t>
  </si>
  <si>
    <t xml:space="preserve">Central Puget Sound </t>
  </si>
  <si>
    <t xml:space="preserve">Netarts Bay </t>
  </si>
  <si>
    <t xml:space="preserve">Coos Bay </t>
  </si>
  <si>
    <t xml:space="preserve">Tomales Bay </t>
  </si>
  <si>
    <t xml:space="preserve">SF Bay Richardson Bay, excluding Sausalito </t>
  </si>
  <si>
    <t xml:space="preserve">Elkhorn Slough </t>
  </si>
  <si>
    <t xml:space="preserve">El Estero - Carpinteria Marsh </t>
  </si>
  <si>
    <t xml:space="preserve">Mugu Lagoon </t>
  </si>
  <si>
    <t xml:space="preserve">Long Beach Harbor- Terminal Island area </t>
  </si>
  <si>
    <t xml:space="preserve">Estero de Punta Banda </t>
  </si>
  <si>
    <t xml:space="preserve">Estuaries or areas that are isolated and do not have larval exchange from nearby populations are more vulnerable to a potential loss of an entire population, and may benefit more from conservation aquaculture as a tool  </t>
  </si>
  <si>
    <t xml:space="preserve">Not isolated at all (substantial Oly populations within 20 km along coastline from this area; OR based on currents or genetics, evidence that this population is quite connected to nearby populations) </t>
  </si>
  <si>
    <t>Is there a nearby COMMERCIAL hatchery that can cost-effectively produce spat from local broodstock?</t>
  </si>
  <si>
    <t>A commercial hatchery is in the same estuary, to reduce shipping costs and risk of introducing disease etc., and to maximize output of spat for restoration (see Ted's draft list on READ ME tab)</t>
  </si>
  <si>
    <t>Is there a nearby RESTORATION hatchery that can produce spat from local broodstock?</t>
  </si>
  <si>
    <t>A small scale hatchery (e.g. a marine lab, university)  in the same estuary that can produce restoration-only sized batches of spat, to reduce shipping costs and risk of introducing disease etc.  This may also minimize risks associated with commercial production such as hatchery-driven selection, but the volume of spat produced will be lower.  (see Ted's draft list on READ ME tab)</t>
  </si>
  <si>
    <t xml:space="preserve">Areas where water quality allows for safe consumption of Olys can be used for commercial production or community harvesting.  Any area where consumption of Olys would endanger human health will be excluded from consideration for commercial production or community harvest (though not from restoration).  </t>
  </si>
  <si>
    <t xml:space="preserve">Areas where harvest is allowed should be prioritized for community groups interested in harvest and commercial growers.  Areas where harvest is not allowed can still be used for restoration.  </t>
  </si>
  <si>
    <t xml:space="preserve">Sites with higher growth rates could be prioritized for areas of harvesting of oysters and commercial aquaculture; challenges to low growth rates should be ameliorated if possible before aquaculture techniques are implemented </t>
  </si>
  <si>
    <t>Are Olympia oysters or any other species of bivalves currently being farmed in this estuary?</t>
  </si>
  <si>
    <t xml:space="preserve">Harvest </t>
  </si>
  <si>
    <t>If the infrastructure exists for farming bivalves, Olympia oysters could more easily be integrated, and precedents have been set for farming bivalves (water quality, harvest, etc.) (see Ted's draft list on READ ME tab)</t>
  </si>
  <si>
    <t>Location and capacity of partners to lead restoration projects where permiting allows aquaculture.  Higher score will increase the chances of successful implementation of projects and future follow-through/investment by NGOs.</t>
  </si>
  <si>
    <t xml:space="preserve">No groups currently engaged </t>
  </si>
  <si>
    <t>Are other community groups currently engaged in other species of bivalve/shellfish restoration?</t>
  </si>
  <si>
    <t>Tribal / First Nations communities are engaged in efforts to restore beds for future harvest, cultural importance, and/or conservation, either because they historically harvested native oysters and/or incorporated this species into their cultural practices. Tribal stewardship increases the chances of successful and long-term restoration and management of oyster populations.</t>
  </si>
  <si>
    <t xml:space="preserve">Conservation planners, Tribes </t>
  </si>
  <si>
    <t>1 or more Tribes / First Nationsengaged in shellfish retstoration or aquaculture</t>
  </si>
  <si>
    <t>1 or more Tribes / First Nations engaged in oyster restoration/aquaculture</t>
  </si>
  <si>
    <t>Are other community groups currently engaged in oyster/bivalve/shellfish culture for harvest (non-commercial groups)?</t>
  </si>
  <si>
    <t xml:space="preserve">Communities that harvest bivalves, including oysters, can increase the success of restoration efforts via the stewardship, maintenance and management of oyster beds </t>
  </si>
  <si>
    <r>
      <t>Northern Puget Sound:</t>
    </r>
    <r>
      <rPr>
        <sz val="12"/>
        <color theme="1"/>
        <rFont val="Calibri (Body)"/>
      </rPr>
      <t xml:space="preserve"> Samish Bay, Bellingham Bay, Lummi Bay, Drayton Harbor, Fidalgo Bay, Padilla Bay</t>
    </r>
  </si>
  <si>
    <t xml:space="preserve">Ecological </t>
  </si>
  <si>
    <t>Q #</t>
  </si>
  <si>
    <t>Q #s</t>
  </si>
  <si>
    <t>Coastwide Planner</t>
  </si>
  <si>
    <t>ALL</t>
  </si>
  <si>
    <t>Restoration Only</t>
  </si>
  <si>
    <t xml:space="preserve">Project Title </t>
  </si>
  <si>
    <t>Team</t>
  </si>
  <si>
    <t>Conservation Aquaculture for Marine Foundation Species</t>
  </si>
  <si>
    <t>Olympia Oyster Aquaculture Team</t>
  </si>
  <si>
    <t xml:space="preserve">Funding </t>
  </si>
  <si>
    <t>Science for Nature and People Partnership (SNAPP)</t>
  </si>
  <si>
    <t>Principal Investigators</t>
  </si>
  <si>
    <t>Kerstin Wasson, (Elkhorn Slough National Estuarine Research Reserve, kerstin.wasson@gmail.com); Ted Grosholz ( University of California, Davis, tedgrosholz@ucdavis.edu); Tiffany Waters (The Nature Conservancy, tiffany.waters@tnc.org)   April Ridlon, Collaborative Lead (NOOC, ctenophores@gmail.com)</t>
  </si>
  <si>
    <t>Postdoctoral Scholar, Collaborative Lead</t>
  </si>
  <si>
    <t>April Ridlon, (SNAPP/National Center for Ecological Analysis and Synthesis, ctenophores@gmail.com)</t>
  </si>
  <si>
    <t xml:space="preserve">Contact </t>
  </si>
  <si>
    <t>Project Website</t>
  </si>
  <si>
    <t>https://snappartnership.net/teams/conservation-aquaculture/</t>
  </si>
  <si>
    <t>Organization(s)</t>
  </si>
  <si>
    <t>Science for Nature and People Partnership (SNAPP), National Center for Ecological Analysis and Synthesis (NCEAS)</t>
  </si>
  <si>
    <t>Project start &amp; end dates</t>
  </si>
  <si>
    <t>Description of the data</t>
  </si>
  <si>
    <t>October 2019- March 2020</t>
  </si>
  <si>
    <t>Data collection methods</t>
  </si>
  <si>
    <t>The below are working notes of ADR to track data analysis methods</t>
  </si>
  <si>
    <t xml:space="preserve">Estuaries and subbasins were scored by expert opinion.  Experts answered 16 questions by relying upon published or unpublished data, their own direct observations, and correspondence with colleagues.  Scoring occurred both individually and in groups for all estuaries.  Group scoring took place primarily diuring a working group meeting in March of 2020. Where scores for any question differed between experts, concensus was reached through group discussion and further investigation as needed.      </t>
  </si>
  <si>
    <t xml:space="preserve">Scores of High (2), Med (1), Low (0), or NA (no value/not relevant) for 16 questions for 65 estuaries or subbasins from British Columbia to Baja California, Mexico.  Summary scores for different end users /goals are calculated based on the summed total from a subset of these questions that are most relevent for that end user or goal  (see calculation of summary scores).  </t>
  </si>
  <si>
    <t>Calculation of Summary Scores</t>
  </si>
  <si>
    <t>1-4</t>
  </si>
  <si>
    <t xml:space="preserve">Restore or increase wild (in situ) harvest of "Olys" </t>
  </si>
  <si>
    <t>Estuary or Subbasin</t>
  </si>
  <si>
    <t>Lat</t>
  </si>
  <si>
    <t>Long</t>
  </si>
  <si>
    <t>Northern Puget Sound</t>
  </si>
  <si>
    <t>Morro Bay</t>
  </si>
  <si>
    <t>Ecological, Restoration Infrastructure, Hatchery Infrastructure</t>
  </si>
  <si>
    <t>1-4,6, 11</t>
  </si>
  <si>
    <t>Goals based</t>
  </si>
  <si>
    <t>Restoration Practitioner</t>
  </si>
  <si>
    <t>End user based, weighted (ecological *2)</t>
  </si>
  <si>
    <t>7-10</t>
  </si>
  <si>
    <t>Engage local communities in HARVEST of Olympia Oysters</t>
  </si>
  <si>
    <t xml:space="preserve">Engage local communities in RESTORATION of Olympia Oysters </t>
  </si>
  <si>
    <t>Priority areas where the use of aquaculture is needed to increase oyster populations</t>
  </si>
  <si>
    <t>Community Engagement Restotation</t>
  </si>
  <si>
    <t>Community Engagement Harvest</t>
  </si>
  <si>
    <t>11-14</t>
  </si>
  <si>
    <t>Community Engagement Restoration</t>
  </si>
  <si>
    <t>7-10, 14,15</t>
  </si>
  <si>
    <t>Goal Based</t>
  </si>
  <si>
    <t xml:space="preserve">Assumptions </t>
  </si>
  <si>
    <t>Restoration can take place without any community engagement</t>
  </si>
  <si>
    <t xml:space="preserve">Coastwide Coservation </t>
  </si>
  <si>
    <t>Community Groups Restoration</t>
  </si>
  <si>
    <t>Community Groups Harvest</t>
  </si>
  <si>
    <t>1-4, 7-10, 12-15</t>
  </si>
  <si>
    <t>Community Group Harvest</t>
  </si>
  <si>
    <t xml:space="preserve">Community Group Restoration </t>
  </si>
  <si>
    <t>End User (weighted: ecological scores *2)</t>
  </si>
  <si>
    <t>All questions are relevant to a coastwide planner</t>
  </si>
  <si>
    <t xml:space="preserve">These goal-based summary scores include only the questions that are directly relevant (e.g. Ecological suitability) and do not address mechanisms (e.g. is there a hatchery nearby that can support the use of aquaculture in this estuary?) </t>
  </si>
  <si>
    <t>The end-user approach makes a LOT of varied assumptions about what is important to different end users (see below).  We may scrap these entirely based on the feedback from end users during working group meeting 1.</t>
  </si>
  <si>
    <t>1-6, 11-14</t>
  </si>
  <si>
    <t xml:space="preserve">Ecological, Restoration Infrastructure, Hatchery Infrastructure, Restoration Infrastructure, Community Engagement (related to restoration, not harvest) </t>
  </si>
  <si>
    <t xml:space="preserve">Community groups benefit from other established community groups or tribes already RESTORING in the estuary (note tribe question covers both), groups need either a commercial or restoration hatchery to source spat (both are included), groups involved in restoration benefit from existing groups (agencies, NGOs) that have restoration in their management plans </t>
  </si>
  <si>
    <t>Community groups benefit from other established community groups or tribes already HARVESTING in the estuary (restoration could actually be a conflict- note tribe question covers both), groups need either a commercial or restoration hatchery to source spat (both are included), groups must ensure harvest conditions are met</t>
  </si>
  <si>
    <t xml:space="preserve">Coastwide Conservation </t>
  </si>
  <si>
    <t>Consider all potential uses of aquaculture for Olympias across the coast</t>
  </si>
  <si>
    <t xml:space="preserve">This is now a hidge-podge category that just tallies a straight sum for all questions, which is different from the other 4 goal-based scores.  We'll need to reconsider this for final scoring. </t>
  </si>
  <si>
    <t>Summary Data Goals Based Tab</t>
  </si>
  <si>
    <t>Summary Data End Users Tab</t>
  </si>
  <si>
    <t>Conservation Planner (ALL)</t>
  </si>
  <si>
    <t xml:space="preserve">Ecological, Restoration Infrastructure, Hatchery Infrastructure, Harvest, Community Engagement (related to HARVEST not restoration) </t>
  </si>
  <si>
    <t>Score Calculations Tab</t>
  </si>
  <si>
    <t>Summary scores for each estuary based on the goal-oriented scheme (see calculation of summary scores below), latitude and longitude for a site within the estuary where available</t>
  </si>
  <si>
    <t>Summary scores for each estuary from the persepctive of the end user (see calculation of summary scores below), latitude and longitude for a site within the estuary where available</t>
  </si>
  <si>
    <t xml:space="preserve">Raw scores for 16 questions in each of 20 estuaries/subbasins, and formulas for the calculation of summary scores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</si>
</sst>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
      <sz val="12"/>
      <color theme="1"/>
      <name val="Calibri (Body)"/>
    </font>
    <font>
      <u/>
      <sz val="12"/>
      <color theme="10"/>
      <name val="Calibri"/>
      <family val="2"/>
      <scheme val="minor"/>
    </font>
    <font>
      <sz val="14"/>
      <color theme="1"/>
      <name val="Calibri"/>
      <family val="2"/>
      <scheme val="minor"/>
    </font>
    <font>
      <sz val="12"/>
      <color theme="1"/>
      <name val="Calibri"/>
      <family val="2"/>
    </font>
    <font>
      <sz val="12"/>
      <color rgb="FF000000"/>
      <name val="Calibr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5">
    <xf numFmtId="0" fontId="0" fillId="0" borderId="0" xfId="0"/>
    <xf numFmtId="0" fontId="2" fillId="0" borderId="0" xfId="0" applyFont="1" applyAlignment="1">
      <alignment wrapText="1"/>
    </xf>
    <xf numFmtId="0" fontId="1" fillId="0" borderId="0" xfId="0" applyFont="1"/>
    <xf numFmtId="0" fontId="3" fillId="0" borderId="0" xfId="0" applyFont="1"/>
    <xf numFmtId="0" fontId="0" fillId="0" borderId="0" xfId="0" applyAlignment="1"/>
    <xf numFmtId="0" fontId="1" fillId="0" borderId="1" xfId="0" applyFont="1" applyBorder="1"/>
    <xf numFmtId="0" fontId="1" fillId="0" borderId="4" xfId="0" applyFont="1" applyBorder="1"/>
    <xf numFmtId="0" fontId="1" fillId="0" borderId="0" xfId="0" applyFont="1" applyFill="1" applyBorder="1"/>
    <xf numFmtId="0" fontId="0" fillId="0" borderId="0" xfId="0" applyFont="1"/>
    <xf numFmtId="0" fontId="0" fillId="0" borderId="0" xfId="0" applyBorder="1"/>
    <xf numFmtId="2" fontId="0" fillId="0" borderId="2" xfId="0" applyNumberFormat="1" applyBorder="1"/>
    <xf numFmtId="0" fontId="5" fillId="0" borderId="0" xfId="1"/>
    <xf numFmtId="0" fontId="0" fillId="2" borderId="0" xfId="0" applyFill="1"/>
    <xf numFmtId="49" fontId="0" fillId="0" borderId="0" xfId="0" applyNumberFormat="1"/>
    <xf numFmtId="0" fontId="6" fillId="0" borderId="0" xfId="0" applyFont="1" applyAlignment="1">
      <alignment wrapText="1"/>
    </xf>
    <xf numFmtId="0" fontId="0" fillId="0" borderId="0" xfId="0" applyFont="1" applyAlignment="1">
      <alignment wrapText="1"/>
    </xf>
    <xf numFmtId="0" fontId="0" fillId="0" borderId="0" xfId="0" applyFont="1" applyAlignment="1"/>
    <xf numFmtId="2" fontId="0" fillId="0" borderId="0" xfId="0" applyNumberFormat="1"/>
    <xf numFmtId="0" fontId="0" fillId="0" borderId="0" xfId="0" applyFill="1" applyBorder="1"/>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2" fontId="0" fillId="0" borderId="7" xfId="0" applyNumberFormat="1" applyBorder="1"/>
    <xf numFmtId="2" fontId="0" fillId="0" borderId="0" xfId="0" applyNumberFormat="1" applyBorder="1"/>
    <xf numFmtId="0" fontId="1" fillId="0" borderId="4" xfId="0" applyFont="1" applyFill="1" applyBorder="1"/>
    <xf numFmtId="0" fontId="1" fillId="0" borderId="6" xfId="0" applyFont="1" applyFill="1" applyBorder="1"/>
    <xf numFmtId="2" fontId="0" fillId="0" borderId="8" xfId="0" applyNumberFormat="1" applyBorder="1"/>
    <xf numFmtId="0" fontId="1" fillId="0" borderId="1" xfId="0" applyFont="1" applyFill="1" applyBorder="1"/>
    <xf numFmtId="2" fontId="0" fillId="0" borderId="3" xfId="0" applyNumberFormat="1" applyBorder="1"/>
    <xf numFmtId="2" fontId="0" fillId="0" borderId="5" xfId="0" applyNumberFormat="1" applyBorder="1"/>
    <xf numFmtId="2" fontId="0" fillId="0" borderId="2" xfId="0" applyNumberFormat="1" applyFont="1" applyBorder="1"/>
    <xf numFmtId="2" fontId="0" fillId="0" borderId="0" xfId="0" applyNumberFormat="1" applyFont="1" applyBorder="1"/>
    <xf numFmtId="2" fontId="0" fillId="0" borderId="7" xfId="0" applyNumberFormat="1" applyFont="1" applyBorder="1"/>
    <xf numFmtId="2" fontId="0" fillId="0" borderId="3" xfId="0" applyNumberFormat="1" applyFont="1" applyBorder="1"/>
    <xf numFmtId="2" fontId="0" fillId="0" borderId="5" xfId="0" applyNumberFormat="1" applyFont="1" applyBorder="1"/>
    <xf numFmtId="2" fontId="0" fillId="0" borderId="8" xfId="0" applyNumberFormat="1"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nappartnership.net/teams/conservation-aquacul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A4178-E2B7-C146-A7EE-00C851652E24}">
  <dimension ref="A1:D39"/>
  <sheetViews>
    <sheetView zoomScale="150" zoomScaleNormal="150" workbookViewId="0">
      <selection activeCell="A17" sqref="A17"/>
    </sheetView>
  </sheetViews>
  <sheetFormatPr defaultColWidth="11.19921875" defaultRowHeight="15.6"/>
  <cols>
    <col min="1" max="1" width="35.296875" bestFit="1" customWidth="1"/>
  </cols>
  <sheetData>
    <row r="1" spans="1:2">
      <c r="A1" s="2" t="s">
        <v>123</v>
      </c>
      <c r="B1" t="s">
        <v>125</v>
      </c>
    </row>
    <row r="2" spans="1:2">
      <c r="A2" s="2" t="s">
        <v>124</v>
      </c>
      <c r="B2" t="s">
        <v>126</v>
      </c>
    </row>
    <row r="3" spans="1:2">
      <c r="A3" s="2" t="s">
        <v>136</v>
      </c>
      <c r="B3" t="s">
        <v>137</v>
      </c>
    </row>
    <row r="4" spans="1:2">
      <c r="A4" s="2" t="s">
        <v>127</v>
      </c>
      <c r="B4" t="s">
        <v>128</v>
      </c>
    </row>
    <row r="5" spans="1:2">
      <c r="A5" s="2" t="s">
        <v>129</v>
      </c>
      <c r="B5" t="s">
        <v>130</v>
      </c>
    </row>
    <row r="6" spans="1:2">
      <c r="A6" s="2" t="s">
        <v>131</v>
      </c>
      <c r="B6" t="s">
        <v>132</v>
      </c>
    </row>
    <row r="7" spans="1:2">
      <c r="A7" s="2" t="s">
        <v>133</v>
      </c>
      <c r="B7" t="s">
        <v>132</v>
      </c>
    </row>
    <row r="8" spans="1:2">
      <c r="A8" s="2" t="s">
        <v>134</v>
      </c>
      <c r="B8" s="11" t="s">
        <v>135</v>
      </c>
    </row>
    <row r="9" spans="1:2">
      <c r="A9" s="2" t="s">
        <v>138</v>
      </c>
      <c r="B9" t="s">
        <v>140</v>
      </c>
    </row>
    <row r="10" spans="1:2">
      <c r="A10" s="2" t="s">
        <v>139</v>
      </c>
      <c r="B10" t="s">
        <v>144</v>
      </c>
    </row>
    <row r="11" spans="1:2">
      <c r="A11" s="2" t="s">
        <v>141</v>
      </c>
      <c r="B11" s="4" t="s">
        <v>143</v>
      </c>
    </row>
    <row r="12" spans="1:2">
      <c r="A12" s="2" t="s">
        <v>187</v>
      </c>
      <c r="B12" s="4" t="s">
        <v>192</v>
      </c>
    </row>
    <row r="13" spans="1:2">
      <c r="A13" s="2" t="s">
        <v>188</v>
      </c>
      <c r="B13" s="4" t="s">
        <v>193</v>
      </c>
    </row>
    <row r="14" spans="1:2">
      <c r="A14" s="2" t="s">
        <v>191</v>
      </c>
      <c r="B14" s="4" t="s">
        <v>194</v>
      </c>
    </row>
    <row r="15" spans="1:2">
      <c r="A15" s="12" t="s">
        <v>142</v>
      </c>
    </row>
    <row r="16" spans="1:2">
      <c r="A16" s="2" t="s">
        <v>145</v>
      </c>
    </row>
    <row r="17" spans="1:4">
      <c r="A17" s="2" t="s">
        <v>167</v>
      </c>
      <c r="B17" s="2" t="s">
        <v>119</v>
      </c>
      <c r="C17" s="2" t="s">
        <v>1</v>
      </c>
      <c r="D17" s="2" t="s">
        <v>168</v>
      </c>
    </row>
    <row r="18" spans="1:4">
      <c r="A18" s="2"/>
      <c r="D18" t="s">
        <v>178</v>
      </c>
    </row>
    <row r="19" spans="1:4">
      <c r="A19" t="s">
        <v>161</v>
      </c>
      <c r="B19" s="13" t="s">
        <v>146</v>
      </c>
      <c r="C19" t="s">
        <v>117</v>
      </c>
    </row>
    <row r="20" spans="1:4">
      <c r="A20" t="s">
        <v>147</v>
      </c>
      <c r="B20" s="13" t="s">
        <v>158</v>
      </c>
      <c r="C20" t="s">
        <v>48</v>
      </c>
    </row>
    <row r="21" spans="1:4">
      <c r="A21" t="s">
        <v>160</v>
      </c>
      <c r="B21" s="13" t="s">
        <v>164</v>
      </c>
      <c r="C21" t="s">
        <v>165</v>
      </c>
    </row>
    <row r="22" spans="1:4">
      <c r="A22" t="s">
        <v>159</v>
      </c>
      <c r="B22" s="13" t="s">
        <v>166</v>
      </c>
      <c r="C22" t="s">
        <v>163</v>
      </c>
    </row>
    <row r="23" spans="1:4">
      <c r="A23" t="s">
        <v>185</v>
      </c>
      <c r="B23" s="13" t="s">
        <v>121</v>
      </c>
      <c r="C23" t="s">
        <v>189</v>
      </c>
      <c r="D23" t="s">
        <v>186</v>
      </c>
    </row>
    <row r="25" spans="1:4">
      <c r="B25" s="2" t="s">
        <v>119</v>
      </c>
      <c r="C25" s="2" t="s">
        <v>1</v>
      </c>
      <c r="D25" s="2" t="s">
        <v>168</v>
      </c>
    </row>
    <row r="26" spans="1:4">
      <c r="A26" s="2" t="s">
        <v>176</v>
      </c>
      <c r="D26" t="s">
        <v>179</v>
      </c>
    </row>
    <row r="27" spans="1:4">
      <c r="A27" s="8" t="s">
        <v>120</v>
      </c>
      <c r="B27" s="8" t="s">
        <v>121</v>
      </c>
      <c r="C27" s="8" t="s">
        <v>121</v>
      </c>
      <c r="D27" s="8" t="s">
        <v>177</v>
      </c>
    </row>
    <row r="28" spans="1:4">
      <c r="A28" s="8" t="s">
        <v>122</v>
      </c>
      <c r="B28" t="s">
        <v>154</v>
      </c>
      <c r="C28" t="s">
        <v>153</v>
      </c>
      <c r="D28" t="s">
        <v>169</v>
      </c>
    </row>
    <row r="29" spans="1:4">
      <c r="A29" s="8" t="s">
        <v>175</v>
      </c>
      <c r="B29" t="s">
        <v>180</v>
      </c>
      <c r="C29" t="s">
        <v>190</v>
      </c>
      <c r="D29" t="s">
        <v>182</v>
      </c>
    </row>
    <row r="30" spans="1:4">
      <c r="A30" s="8" t="s">
        <v>174</v>
      </c>
      <c r="B30" s="13" t="s">
        <v>173</v>
      </c>
      <c r="C30" t="s">
        <v>181</v>
      </c>
      <c r="D30" t="s">
        <v>183</v>
      </c>
    </row>
    <row r="39" spans="2:2">
      <c r="B39" s="13"/>
    </row>
  </sheetData>
  <hyperlinks>
    <hyperlink ref="B8" r:id="rId1" xr:uid="{270A0B1C-5ACD-1F43-87BD-43D001D2117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888C8-C497-A340-B138-12F1DBCD88B2}">
  <dimension ref="A1:H21"/>
  <sheetViews>
    <sheetView workbookViewId="0">
      <selection activeCell="D2" sqref="D2"/>
    </sheetView>
  </sheetViews>
  <sheetFormatPr defaultColWidth="11.19921875" defaultRowHeight="15.6"/>
  <cols>
    <col min="1" max="1" width="17.5" bestFit="1" customWidth="1"/>
    <col min="6" max="6" width="11.796875" customWidth="1"/>
  </cols>
  <sheetData>
    <row r="1" spans="1:8">
      <c r="A1" s="2" t="s">
        <v>148</v>
      </c>
      <c r="B1" s="2" t="s">
        <v>149</v>
      </c>
      <c r="C1" s="2" t="s">
        <v>150</v>
      </c>
      <c r="D1" s="2" t="s">
        <v>117</v>
      </c>
      <c r="E1" s="2" t="s">
        <v>105</v>
      </c>
      <c r="F1" s="2" t="s">
        <v>162</v>
      </c>
      <c r="G1" s="2" t="s">
        <v>163</v>
      </c>
      <c r="H1" s="2" t="s">
        <v>184</v>
      </c>
    </row>
    <row r="2" spans="1:8">
      <c r="A2" s="16" t="s">
        <v>151</v>
      </c>
      <c r="B2">
        <v>48.484991999999998</v>
      </c>
      <c r="C2">
        <v>-122.585481</v>
      </c>
      <c r="D2" s="17">
        <v>0.625</v>
      </c>
      <c r="E2" s="17">
        <v>1</v>
      </c>
      <c r="F2" s="17">
        <v>1</v>
      </c>
      <c r="G2" s="17">
        <v>1</v>
      </c>
      <c r="H2" s="17">
        <v>0.90625</v>
      </c>
    </row>
    <row r="3" spans="1:8">
      <c r="A3" s="16" t="s">
        <v>8</v>
      </c>
      <c r="B3">
        <v>47.994967000000003</v>
      </c>
      <c r="C3">
        <v>122.87785</v>
      </c>
      <c r="D3" s="17">
        <v>0.375</v>
      </c>
      <c r="E3" s="17">
        <v>0.875</v>
      </c>
      <c r="F3" s="17">
        <v>0.75</v>
      </c>
      <c r="G3" s="17">
        <v>0.91666666666666663</v>
      </c>
      <c r="H3" s="17">
        <v>0.6875</v>
      </c>
    </row>
    <row r="4" spans="1:8" ht="18">
      <c r="A4" s="16" t="s">
        <v>85</v>
      </c>
      <c r="B4" s="14"/>
      <c r="C4" s="14"/>
      <c r="D4" s="17">
        <v>0.375</v>
      </c>
      <c r="E4" s="17">
        <v>0.75</v>
      </c>
      <c r="F4" s="17">
        <v>1</v>
      </c>
      <c r="G4" s="17">
        <v>0.83333333333333337</v>
      </c>
      <c r="H4" s="17">
        <v>0.75</v>
      </c>
    </row>
    <row r="5" spans="1:8" ht="18">
      <c r="A5" s="16" t="s">
        <v>9</v>
      </c>
      <c r="B5" s="14"/>
      <c r="C5" s="14"/>
      <c r="D5" s="17">
        <v>0</v>
      </c>
      <c r="E5" s="17">
        <v>0.75</v>
      </c>
      <c r="F5" s="17">
        <v>0.625</v>
      </c>
      <c r="G5" s="17">
        <v>0.83333333333333337</v>
      </c>
      <c r="H5" s="17">
        <v>0.5625</v>
      </c>
    </row>
    <row r="6" spans="1:8" ht="18">
      <c r="A6" s="16" t="s">
        <v>10</v>
      </c>
      <c r="B6" s="14"/>
      <c r="C6" s="14"/>
      <c r="D6" s="17">
        <v>0.125</v>
      </c>
      <c r="E6" s="17">
        <v>0.75</v>
      </c>
      <c r="F6" s="17">
        <v>0.25</v>
      </c>
      <c r="G6" s="17">
        <v>0.66666666666666663</v>
      </c>
      <c r="H6" s="17">
        <v>0.3125</v>
      </c>
    </row>
    <row r="7" spans="1:8">
      <c r="A7" s="16" t="s">
        <v>86</v>
      </c>
      <c r="B7">
        <v>45.392817999999998</v>
      </c>
      <c r="C7">
        <v>-123.95574000000001</v>
      </c>
      <c r="D7" s="17">
        <v>0.5</v>
      </c>
      <c r="E7" s="17">
        <v>0.625</v>
      </c>
      <c r="F7" s="17">
        <v>0.375</v>
      </c>
      <c r="G7" s="17">
        <v>0.41666666666666669</v>
      </c>
      <c r="H7" s="17">
        <v>0.53125</v>
      </c>
    </row>
    <row r="8" spans="1:8">
      <c r="A8" s="16" t="s">
        <v>87</v>
      </c>
      <c r="B8">
        <v>43.441338999999999</v>
      </c>
      <c r="C8">
        <v>-124.22114999999999</v>
      </c>
      <c r="D8" s="17">
        <v>0.25</v>
      </c>
      <c r="E8" s="17">
        <v>0.625</v>
      </c>
      <c r="F8" s="17">
        <v>0.375</v>
      </c>
      <c r="G8" s="17">
        <v>0.5</v>
      </c>
      <c r="H8" s="17">
        <v>0.46875</v>
      </c>
    </row>
    <row r="9" spans="1:8">
      <c r="A9" s="16" t="s">
        <v>88</v>
      </c>
      <c r="B9">
        <v>38.128607000000002</v>
      </c>
      <c r="C9">
        <v>-122.864586</v>
      </c>
      <c r="D9" s="17">
        <v>0.625</v>
      </c>
      <c r="E9" s="17">
        <v>1</v>
      </c>
      <c r="F9" s="17">
        <v>0.375</v>
      </c>
      <c r="G9" s="17">
        <v>0.66666666666666663</v>
      </c>
      <c r="H9" s="17">
        <v>0.625</v>
      </c>
    </row>
    <row r="10" spans="1:8">
      <c r="A10" s="16" t="s">
        <v>11</v>
      </c>
      <c r="B10" s="8">
        <v>37.992778000000001</v>
      </c>
      <c r="C10" s="8">
        <v>-122.359167</v>
      </c>
      <c r="D10" s="17">
        <v>0.25</v>
      </c>
      <c r="E10" s="17">
        <v>0.25</v>
      </c>
      <c r="F10" s="17">
        <v>0.5</v>
      </c>
      <c r="G10" s="17">
        <v>0.16666666666666666</v>
      </c>
      <c r="H10" s="17">
        <v>0.3125</v>
      </c>
    </row>
    <row r="11" spans="1:8">
      <c r="A11" s="16" t="s">
        <v>89</v>
      </c>
      <c r="B11">
        <v>37.963889999999999</v>
      </c>
      <c r="C11">
        <v>122.4881</v>
      </c>
      <c r="D11" s="17">
        <v>0.5</v>
      </c>
      <c r="E11" s="17">
        <v>0.25</v>
      </c>
      <c r="F11" s="17">
        <v>0.5</v>
      </c>
      <c r="G11" s="17">
        <v>0.16666666666666666</v>
      </c>
      <c r="H11" s="17">
        <v>0.375</v>
      </c>
    </row>
    <row r="12" spans="1:8">
      <c r="A12" s="16" t="s">
        <v>90</v>
      </c>
      <c r="B12">
        <v>36.824950000000001</v>
      </c>
      <c r="C12">
        <v>-121.73790099999999</v>
      </c>
      <c r="D12" s="17">
        <v>1</v>
      </c>
      <c r="E12" s="17">
        <v>0.375</v>
      </c>
      <c r="F12" s="17">
        <v>0.375</v>
      </c>
      <c r="G12" s="17">
        <v>0.25</v>
      </c>
      <c r="H12" s="17">
        <v>0.5</v>
      </c>
    </row>
    <row r="13" spans="1:8">
      <c r="A13" s="15" t="s">
        <v>152</v>
      </c>
      <c r="D13" s="17">
        <v>0.75</v>
      </c>
      <c r="E13" s="17">
        <v>0.625</v>
      </c>
      <c r="F13" s="17">
        <v>0</v>
      </c>
      <c r="G13" s="17">
        <v>0.41666666666666669</v>
      </c>
      <c r="H13" s="17">
        <v>0.375</v>
      </c>
    </row>
    <row r="14" spans="1:8" ht="18">
      <c r="A14" s="16" t="s">
        <v>91</v>
      </c>
      <c r="B14" s="14"/>
      <c r="C14" s="14"/>
      <c r="D14" s="17">
        <v>0.625</v>
      </c>
      <c r="E14" s="17">
        <v>0.125</v>
      </c>
      <c r="F14" s="17">
        <v>0</v>
      </c>
      <c r="G14" s="17">
        <v>8.3333333333333329E-2</v>
      </c>
      <c r="H14" s="17">
        <v>0.21875</v>
      </c>
    </row>
    <row r="15" spans="1:8">
      <c r="A15" s="16" t="s">
        <v>92</v>
      </c>
      <c r="B15">
        <v>34.102119000000002</v>
      </c>
      <c r="C15">
        <v>-119.104161</v>
      </c>
      <c r="D15" s="17">
        <v>0.625</v>
      </c>
      <c r="E15" s="17">
        <v>0.25</v>
      </c>
      <c r="F15" s="17">
        <v>0</v>
      </c>
      <c r="G15" s="17">
        <v>0.16666666666666666</v>
      </c>
      <c r="H15" s="17">
        <v>0.21875</v>
      </c>
    </row>
    <row r="16" spans="1:8" ht="18">
      <c r="A16" s="16" t="s">
        <v>93</v>
      </c>
      <c r="B16" s="14"/>
      <c r="C16" s="14"/>
      <c r="D16" s="17">
        <v>0.5</v>
      </c>
      <c r="E16" s="17">
        <v>0.125</v>
      </c>
      <c r="F16" s="17">
        <v>0</v>
      </c>
      <c r="G16" s="17">
        <v>8.3333333333333329E-2</v>
      </c>
      <c r="H16" s="17">
        <v>0.15625</v>
      </c>
    </row>
    <row r="17" spans="1:8">
      <c r="A17" s="16" t="s">
        <v>12</v>
      </c>
      <c r="B17">
        <v>33.622667</v>
      </c>
      <c r="C17">
        <v>-117.892275</v>
      </c>
      <c r="D17" s="17">
        <v>0.125</v>
      </c>
      <c r="E17" s="17">
        <v>0.375</v>
      </c>
      <c r="F17" s="17">
        <v>0.375</v>
      </c>
      <c r="G17" s="17">
        <v>0.25</v>
      </c>
      <c r="H17" s="17">
        <v>0.25</v>
      </c>
    </row>
    <row r="18" spans="1:8" ht="18">
      <c r="A18" s="16" t="s">
        <v>13</v>
      </c>
      <c r="B18" s="14"/>
      <c r="C18" s="14"/>
      <c r="D18" s="17">
        <v>0.125</v>
      </c>
      <c r="E18" s="17">
        <v>0.5</v>
      </c>
      <c r="F18" s="17">
        <v>0.25</v>
      </c>
      <c r="G18" s="17">
        <v>0.33333333333333331</v>
      </c>
      <c r="H18" s="17">
        <v>0.25</v>
      </c>
    </row>
    <row r="19" spans="1:8" ht="18">
      <c r="A19" s="16" t="s">
        <v>94</v>
      </c>
      <c r="B19" s="14"/>
      <c r="C19" s="14"/>
      <c r="D19" s="17">
        <v>0.375</v>
      </c>
      <c r="E19" s="17">
        <v>0.75</v>
      </c>
      <c r="F19" s="17">
        <v>0</v>
      </c>
      <c r="G19" s="17">
        <v>0.5</v>
      </c>
      <c r="H19" s="17">
        <v>0.34375</v>
      </c>
    </row>
    <row r="20" spans="1:8" ht="18">
      <c r="A20" s="16" t="s">
        <v>14</v>
      </c>
      <c r="B20" s="14"/>
      <c r="C20" s="14"/>
      <c r="D20" s="17">
        <v>0.375</v>
      </c>
      <c r="E20" s="17">
        <v>0.75</v>
      </c>
      <c r="F20" s="17">
        <v>0</v>
      </c>
      <c r="G20" s="17">
        <v>0.5</v>
      </c>
      <c r="H20" s="17">
        <v>0.3125</v>
      </c>
    </row>
    <row r="21" spans="1:8" ht="18">
      <c r="A21" s="16" t="s">
        <v>15</v>
      </c>
      <c r="B21" s="14"/>
      <c r="C21" s="14"/>
      <c r="D21" s="17">
        <v>0.25</v>
      </c>
      <c r="E21" s="17">
        <v>0.75</v>
      </c>
      <c r="F21" s="17">
        <v>0</v>
      </c>
      <c r="G21" s="17">
        <v>0.5</v>
      </c>
      <c r="H21" s="17">
        <v>0.28125</v>
      </c>
    </row>
  </sheetData>
  <conditionalFormatting sqref="A13">
    <cfRule type="colorScale" priority="21">
      <colorScale>
        <cfvo type="min"/>
        <cfvo type="percentile" val="50"/>
        <cfvo type="max"/>
        <color theme="8" tint="0.59999389629810485"/>
        <color theme="8" tint="-0.249977111117893"/>
        <color theme="8" tint="-0.499984740745262"/>
      </colorScale>
    </cfRule>
    <cfRule type="colorScale" priority="22">
      <colorScale>
        <cfvo type="min"/>
        <cfvo type="max"/>
        <color rgb="FFFFEF9C"/>
        <color rgb="FF63BE7B"/>
      </colorScale>
    </cfRule>
    <cfRule type="colorScale" priority="23">
      <colorScale>
        <cfvo type="min"/>
        <cfvo type="percentile" val="50"/>
        <cfvo type="max"/>
        <color theme="9" tint="0.59999389629810485"/>
        <color theme="9" tint="0.39997558519241921"/>
        <color theme="9" tint="-0.249977111117893"/>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BD0FA-772D-EB4B-A376-1282C328185D}">
  <dimension ref="A1:G21"/>
  <sheetViews>
    <sheetView workbookViewId="0">
      <selection activeCell="J18" sqref="J18"/>
    </sheetView>
  </sheetViews>
  <sheetFormatPr defaultColWidth="11.19921875" defaultRowHeight="15.6"/>
  <cols>
    <col min="1" max="1" width="17.5" bestFit="1" customWidth="1"/>
  </cols>
  <sheetData>
    <row r="1" spans="1:7">
      <c r="A1" s="2" t="s">
        <v>148</v>
      </c>
      <c r="B1" s="2" t="s">
        <v>149</v>
      </c>
      <c r="C1" s="2" t="s">
        <v>150</v>
      </c>
      <c r="D1" s="2" t="s">
        <v>120</v>
      </c>
      <c r="E1" s="2" t="s">
        <v>156</v>
      </c>
      <c r="F1" s="2" t="s">
        <v>171</v>
      </c>
      <c r="G1" s="2" t="s">
        <v>172</v>
      </c>
    </row>
    <row r="2" spans="1:7">
      <c r="A2" s="16" t="s">
        <v>151</v>
      </c>
      <c r="B2">
        <v>48.484991999999998</v>
      </c>
      <c r="C2">
        <v>-122.585481</v>
      </c>
      <c r="D2" s="17">
        <v>0.85</v>
      </c>
      <c r="E2" s="17">
        <v>0.7</v>
      </c>
      <c r="F2" s="17">
        <v>0.7857142857142857</v>
      </c>
      <c r="G2" s="17">
        <v>0.7857142857142857</v>
      </c>
    </row>
    <row r="3" spans="1:7">
      <c r="A3" s="16" t="s">
        <v>8</v>
      </c>
      <c r="B3">
        <v>47.994967000000003</v>
      </c>
      <c r="C3">
        <v>122.87785</v>
      </c>
      <c r="D3" s="17">
        <v>0.625</v>
      </c>
      <c r="E3" s="17">
        <v>0.5</v>
      </c>
      <c r="F3" s="17">
        <v>0.5714285714285714</v>
      </c>
      <c r="G3" s="17">
        <v>0.6071428571428571</v>
      </c>
    </row>
    <row r="4" spans="1:7" ht="18">
      <c r="A4" s="16" t="s">
        <v>85</v>
      </c>
      <c r="B4" s="14"/>
      <c r="C4" s="14"/>
      <c r="D4" s="17">
        <v>0.67500000000000004</v>
      </c>
      <c r="E4" s="17">
        <v>0.5</v>
      </c>
      <c r="F4" s="17">
        <v>0.6428571428571429</v>
      </c>
      <c r="G4" s="17">
        <v>0.5714285714285714</v>
      </c>
    </row>
    <row r="5" spans="1:7" ht="18">
      <c r="A5" s="16" t="s">
        <v>9</v>
      </c>
      <c r="B5" s="14"/>
      <c r="C5" s="14"/>
      <c r="D5" s="17">
        <v>0.45</v>
      </c>
      <c r="E5" s="17">
        <v>0.2</v>
      </c>
      <c r="F5" s="17">
        <v>0.32142857142857145</v>
      </c>
      <c r="G5" s="17">
        <v>0.35714285714285715</v>
      </c>
    </row>
    <row r="6" spans="1:7" ht="18">
      <c r="A6" s="16" t="s">
        <v>10</v>
      </c>
      <c r="B6" s="14"/>
      <c r="C6" s="14"/>
      <c r="D6" s="17">
        <v>0.27500000000000002</v>
      </c>
      <c r="E6" s="17">
        <v>0.1</v>
      </c>
      <c r="F6" s="17">
        <v>0.14285714285714285</v>
      </c>
      <c r="G6" s="17">
        <v>0.35714285714285715</v>
      </c>
    </row>
    <row r="7" spans="1:7">
      <c r="A7" s="16" t="s">
        <v>86</v>
      </c>
      <c r="B7">
        <v>45.392817999999998</v>
      </c>
      <c r="C7">
        <v>-123.95574000000001</v>
      </c>
      <c r="D7" s="17">
        <v>0.52500000000000002</v>
      </c>
      <c r="E7" s="17">
        <v>0.6</v>
      </c>
      <c r="F7" s="17">
        <v>0.5357142857142857</v>
      </c>
      <c r="G7" s="17">
        <v>0.4642857142857143</v>
      </c>
    </row>
    <row r="8" spans="1:7">
      <c r="A8" s="16" t="s">
        <v>87</v>
      </c>
      <c r="B8">
        <v>43.441338999999999</v>
      </c>
      <c r="C8">
        <v>-124.22114999999999</v>
      </c>
      <c r="D8" s="17">
        <v>0.42499999999999999</v>
      </c>
      <c r="E8" s="17">
        <v>0.4</v>
      </c>
      <c r="F8" s="17">
        <v>0.39285714285714285</v>
      </c>
      <c r="G8" s="17">
        <v>0.35714285714285715</v>
      </c>
    </row>
    <row r="9" spans="1:7">
      <c r="A9" s="16" t="s">
        <v>88</v>
      </c>
      <c r="B9">
        <v>38.128607000000002</v>
      </c>
      <c r="C9">
        <v>-122.864586</v>
      </c>
      <c r="D9" s="17">
        <v>0.625</v>
      </c>
      <c r="E9" s="17">
        <v>0.65</v>
      </c>
      <c r="F9" s="17">
        <v>0.5714285714285714</v>
      </c>
      <c r="G9" s="17">
        <v>0.6428571428571429</v>
      </c>
    </row>
    <row r="10" spans="1:7">
      <c r="A10" s="16" t="s">
        <v>11</v>
      </c>
      <c r="B10" s="8">
        <v>37.992778000000001</v>
      </c>
      <c r="C10" s="8">
        <v>-122.359167</v>
      </c>
      <c r="D10" s="17">
        <v>0.3</v>
      </c>
      <c r="E10" s="17">
        <v>0.35</v>
      </c>
      <c r="F10" s="17">
        <v>0.35714285714285715</v>
      </c>
      <c r="G10" s="17">
        <v>0.21428571428571427</v>
      </c>
    </row>
    <row r="11" spans="1:7">
      <c r="A11" s="16" t="s">
        <v>89</v>
      </c>
      <c r="B11">
        <v>37.963889999999999</v>
      </c>
      <c r="C11">
        <v>122.4881</v>
      </c>
      <c r="D11" s="17">
        <v>0.4</v>
      </c>
      <c r="E11" s="17">
        <v>0.55000000000000004</v>
      </c>
      <c r="F11" s="17">
        <v>0.5</v>
      </c>
      <c r="G11" s="17">
        <v>0.35714285714285715</v>
      </c>
    </row>
    <row r="12" spans="1:7">
      <c r="A12" s="16" t="s">
        <v>90</v>
      </c>
      <c r="B12">
        <v>36.824950000000001</v>
      </c>
      <c r="C12">
        <v>-121.73790099999999</v>
      </c>
      <c r="D12" s="17">
        <v>0.6</v>
      </c>
      <c r="E12" s="17">
        <v>1</v>
      </c>
      <c r="F12" s="17">
        <v>0.75</v>
      </c>
      <c r="G12" s="17">
        <v>0.6785714285714286</v>
      </c>
    </row>
    <row r="13" spans="1:7">
      <c r="A13" s="15" t="s">
        <v>152</v>
      </c>
      <c r="D13" s="17">
        <v>0.45</v>
      </c>
      <c r="E13" s="17">
        <v>0.65</v>
      </c>
      <c r="F13" s="17">
        <v>0.4642857142857143</v>
      </c>
      <c r="G13" s="17">
        <v>0.6071428571428571</v>
      </c>
    </row>
    <row r="14" spans="1:7" ht="18">
      <c r="A14" s="16" t="s">
        <v>91</v>
      </c>
      <c r="B14" s="14"/>
      <c r="C14" s="14"/>
      <c r="D14" s="17">
        <v>0.3</v>
      </c>
      <c r="E14" s="17">
        <v>0.55000000000000004</v>
      </c>
      <c r="F14" s="17">
        <v>0.39285714285714285</v>
      </c>
      <c r="G14" s="17">
        <v>0.39285714285714285</v>
      </c>
    </row>
    <row r="15" spans="1:7">
      <c r="A15" s="16" t="s">
        <v>92</v>
      </c>
      <c r="B15">
        <v>34.102119000000002</v>
      </c>
      <c r="C15">
        <v>-119.104161</v>
      </c>
      <c r="D15" s="17">
        <v>0.3</v>
      </c>
      <c r="E15" s="17">
        <v>0.5</v>
      </c>
      <c r="F15" s="17">
        <v>0.35714285714285715</v>
      </c>
      <c r="G15" s="17">
        <v>0.42857142857142855</v>
      </c>
    </row>
    <row r="16" spans="1:7" ht="18">
      <c r="A16" s="16" t="s">
        <v>93</v>
      </c>
      <c r="B16" s="14"/>
      <c r="C16" s="14"/>
      <c r="D16" s="17">
        <v>0.22500000000000001</v>
      </c>
      <c r="E16" s="17">
        <v>0.4</v>
      </c>
      <c r="F16" s="17">
        <v>0.2857142857142857</v>
      </c>
      <c r="G16" s="17">
        <v>0.32142857142857145</v>
      </c>
    </row>
    <row r="17" spans="1:7">
      <c r="A17" s="16" t="s">
        <v>12</v>
      </c>
      <c r="B17">
        <v>33.622667</v>
      </c>
      <c r="C17">
        <v>-117.892275</v>
      </c>
      <c r="D17" s="17">
        <v>0.22500000000000001</v>
      </c>
      <c r="E17" s="17">
        <v>0.2</v>
      </c>
      <c r="F17" s="17">
        <v>0.21428571428571427</v>
      </c>
      <c r="G17" s="17">
        <v>0.17857142857142858</v>
      </c>
    </row>
    <row r="18" spans="1:7" ht="18">
      <c r="A18" s="16" t="s">
        <v>13</v>
      </c>
      <c r="B18" s="14"/>
      <c r="C18" s="14"/>
      <c r="D18" s="17">
        <v>0.22500000000000001</v>
      </c>
      <c r="E18" s="17">
        <v>0.2</v>
      </c>
      <c r="F18" s="17">
        <v>0.14285714285714285</v>
      </c>
      <c r="G18" s="17">
        <v>0.21428571428571427</v>
      </c>
    </row>
    <row r="19" spans="1:7" ht="18">
      <c r="A19" s="16" t="s">
        <v>94</v>
      </c>
      <c r="B19" s="14"/>
      <c r="C19" s="14"/>
      <c r="D19" s="17">
        <v>0.35</v>
      </c>
      <c r="E19" s="17">
        <v>0.35</v>
      </c>
      <c r="F19" s="17">
        <v>0.25</v>
      </c>
      <c r="G19" s="17">
        <v>0.42857142857142855</v>
      </c>
    </row>
    <row r="20" spans="1:7" ht="18">
      <c r="A20" s="16" t="s">
        <v>14</v>
      </c>
      <c r="B20" s="14"/>
      <c r="C20" s="14"/>
      <c r="D20" s="17">
        <v>0.32500000000000001</v>
      </c>
      <c r="E20" s="17">
        <v>0.3</v>
      </c>
      <c r="F20" s="17">
        <v>0.21428571428571427</v>
      </c>
      <c r="G20" s="17">
        <v>0.42857142857142855</v>
      </c>
    </row>
    <row r="21" spans="1:7" ht="18">
      <c r="A21" s="16" t="s">
        <v>15</v>
      </c>
      <c r="B21" s="14"/>
      <c r="C21" s="14"/>
      <c r="D21" s="17">
        <v>0.27500000000000002</v>
      </c>
      <c r="E21" s="17">
        <v>0.2</v>
      </c>
      <c r="F21" s="17">
        <v>0.14285714285714285</v>
      </c>
      <c r="G21" s="17">
        <v>0.35714285714285715</v>
      </c>
    </row>
  </sheetData>
  <conditionalFormatting sqref="A13">
    <cfRule type="colorScale" priority="1">
      <colorScale>
        <cfvo type="min"/>
        <cfvo type="percentile" val="50"/>
        <cfvo type="max"/>
        <color theme="8" tint="0.59999389629810485"/>
        <color theme="8" tint="-0.249977111117893"/>
        <color theme="8" tint="-0.499984740745262"/>
      </colorScale>
    </cfRule>
    <cfRule type="colorScale" priority="2">
      <colorScale>
        <cfvo type="min"/>
        <cfvo type="max"/>
        <color rgb="FFFFEF9C"/>
        <color rgb="FF63BE7B"/>
      </colorScale>
    </cfRule>
    <cfRule type="colorScale" priority="3">
      <colorScale>
        <cfvo type="min"/>
        <cfvo type="percentile" val="50"/>
        <cfvo type="max"/>
        <color theme="9" tint="0.59999389629810485"/>
        <color theme="9" tint="0.39997558519241921"/>
        <color theme="9" tint="-0.249977111117893"/>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6DA9A-CFCF-BF4D-8553-2D29D2C378B1}">
  <dimension ref="A1:AD30"/>
  <sheetViews>
    <sheetView tabSelected="1" workbookViewId="0">
      <pane xSplit="3" ySplit="1" topLeftCell="R2" activePane="bottomRight" state="frozen"/>
      <selection pane="topRight" activeCell="C1" sqref="C1"/>
      <selection pane="bottomLeft" activeCell="A2" sqref="A2"/>
      <selection pane="bottomRight" activeCell="AC1" sqref="AC1"/>
    </sheetView>
  </sheetViews>
  <sheetFormatPr defaultColWidth="11.19921875" defaultRowHeight="15.6"/>
  <cols>
    <col min="5" max="5" width="63.69921875" bestFit="1" customWidth="1"/>
    <col min="9" max="9" width="32" customWidth="1"/>
    <col min="11" max="11" width="16.5" customWidth="1"/>
  </cols>
  <sheetData>
    <row r="1" spans="1:29" ht="229.8">
      <c r="A1" s="2" t="s">
        <v>118</v>
      </c>
      <c r="B1" s="3" t="s">
        <v>0</v>
      </c>
      <c r="C1" s="3" t="s">
        <v>1</v>
      </c>
      <c r="D1" s="3" t="s">
        <v>2</v>
      </c>
      <c r="E1" s="3" t="s">
        <v>3</v>
      </c>
      <c r="F1" s="3" t="s">
        <v>4</v>
      </c>
      <c r="G1" s="3" t="s">
        <v>5</v>
      </c>
      <c r="H1" s="3" t="s">
        <v>6</v>
      </c>
      <c r="I1" s="3" t="s">
        <v>7</v>
      </c>
      <c r="J1" s="1" t="s">
        <v>116</v>
      </c>
      <c r="K1" s="1" t="s">
        <v>8</v>
      </c>
      <c r="L1" s="1" t="s">
        <v>85</v>
      </c>
      <c r="M1" s="1" t="s">
        <v>9</v>
      </c>
      <c r="N1" s="1" t="s">
        <v>10</v>
      </c>
      <c r="O1" s="1" t="s">
        <v>86</v>
      </c>
      <c r="P1" s="1" t="s">
        <v>87</v>
      </c>
      <c r="Q1" s="1" t="s">
        <v>88</v>
      </c>
      <c r="R1" s="1" t="s">
        <v>11</v>
      </c>
      <c r="S1" s="1" t="s">
        <v>89</v>
      </c>
      <c r="T1" s="1" t="s">
        <v>90</v>
      </c>
      <c r="U1" s="1" t="s">
        <v>152</v>
      </c>
      <c r="V1" s="1" t="s">
        <v>91</v>
      </c>
      <c r="W1" s="1" t="s">
        <v>92</v>
      </c>
      <c r="X1" s="1" t="s">
        <v>93</v>
      </c>
      <c r="Y1" s="1" t="s">
        <v>12</v>
      </c>
      <c r="Z1" s="1" t="s">
        <v>13</v>
      </c>
      <c r="AA1" s="1" t="s">
        <v>94</v>
      </c>
      <c r="AB1" s="1" t="s">
        <v>14</v>
      </c>
      <c r="AC1" s="1" t="s">
        <v>15</v>
      </c>
    </row>
    <row r="2" spans="1:29">
      <c r="A2">
        <v>1</v>
      </c>
      <c r="B2" s="4" t="s">
        <v>16</v>
      </c>
      <c r="C2" t="s">
        <v>17</v>
      </c>
      <c r="D2" t="s">
        <v>18</v>
      </c>
      <c r="E2" t="s">
        <v>19</v>
      </c>
      <c r="F2" t="s">
        <v>20</v>
      </c>
      <c r="G2" t="s">
        <v>21</v>
      </c>
      <c r="H2" t="s">
        <v>22</v>
      </c>
      <c r="I2" t="s">
        <v>23</v>
      </c>
      <c r="J2">
        <v>2</v>
      </c>
      <c r="K2">
        <v>0</v>
      </c>
      <c r="L2">
        <v>1</v>
      </c>
      <c r="M2">
        <v>0</v>
      </c>
      <c r="N2">
        <v>0</v>
      </c>
      <c r="O2">
        <v>1</v>
      </c>
      <c r="P2">
        <v>1</v>
      </c>
      <c r="Q2">
        <v>2</v>
      </c>
      <c r="R2">
        <v>1</v>
      </c>
      <c r="S2">
        <v>2</v>
      </c>
      <c r="T2">
        <v>2</v>
      </c>
      <c r="U2" s="19">
        <v>2</v>
      </c>
      <c r="V2">
        <v>2</v>
      </c>
      <c r="W2">
        <v>0</v>
      </c>
      <c r="X2">
        <v>2</v>
      </c>
      <c r="Y2">
        <v>0</v>
      </c>
      <c r="Z2">
        <v>0</v>
      </c>
      <c r="AA2" t="s">
        <v>24</v>
      </c>
      <c r="AB2" t="s">
        <v>24</v>
      </c>
      <c r="AC2" t="s">
        <v>24</v>
      </c>
    </row>
    <row r="3" spans="1:29">
      <c r="A3">
        <v>2</v>
      </c>
      <c r="B3" s="4" t="s">
        <v>25</v>
      </c>
      <c r="C3" t="s">
        <v>17</v>
      </c>
      <c r="D3" t="s">
        <v>26</v>
      </c>
      <c r="E3" t="s">
        <v>19</v>
      </c>
      <c r="F3" t="s">
        <v>27</v>
      </c>
      <c r="G3" t="s">
        <v>28</v>
      </c>
      <c r="H3" t="s">
        <v>29</v>
      </c>
      <c r="I3" t="s">
        <v>23</v>
      </c>
      <c r="J3">
        <v>0</v>
      </c>
      <c r="K3">
        <v>0</v>
      </c>
      <c r="L3">
        <v>0</v>
      </c>
      <c r="M3">
        <v>0</v>
      </c>
      <c r="N3">
        <v>0</v>
      </c>
      <c r="O3">
        <v>1</v>
      </c>
      <c r="P3">
        <v>0</v>
      </c>
      <c r="Q3">
        <v>1</v>
      </c>
      <c r="R3">
        <v>0</v>
      </c>
      <c r="S3">
        <v>1</v>
      </c>
      <c r="T3">
        <v>2</v>
      </c>
      <c r="U3" s="19">
        <v>2</v>
      </c>
      <c r="V3">
        <v>2</v>
      </c>
      <c r="W3">
        <v>2</v>
      </c>
      <c r="X3">
        <v>2</v>
      </c>
      <c r="Y3">
        <v>0</v>
      </c>
      <c r="Z3">
        <v>0</v>
      </c>
      <c r="AA3">
        <v>1</v>
      </c>
      <c r="AB3">
        <v>1</v>
      </c>
      <c r="AC3">
        <v>1</v>
      </c>
    </row>
    <row r="4" spans="1:29">
      <c r="A4">
        <v>3</v>
      </c>
      <c r="B4" s="4" t="s">
        <v>30</v>
      </c>
      <c r="C4" t="s">
        <v>17</v>
      </c>
      <c r="D4" t="s">
        <v>31</v>
      </c>
      <c r="E4" t="s">
        <v>32</v>
      </c>
      <c r="F4" t="s">
        <v>33</v>
      </c>
      <c r="G4" t="s">
        <v>34</v>
      </c>
      <c r="H4" t="s">
        <v>35</v>
      </c>
      <c r="I4" t="s">
        <v>23</v>
      </c>
      <c r="J4">
        <v>2</v>
      </c>
      <c r="K4">
        <v>1</v>
      </c>
      <c r="L4">
        <v>1</v>
      </c>
      <c r="M4">
        <v>0</v>
      </c>
      <c r="N4">
        <v>1</v>
      </c>
      <c r="O4" t="s">
        <v>24</v>
      </c>
      <c r="P4">
        <v>0</v>
      </c>
      <c r="Q4">
        <v>1</v>
      </c>
      <c r="R4">
        <v>1</v>
      </c>
      <c r="S4">
        <v>0</v>
      </c>
      <c r="T4">
        <v>2</v>
      </c>
      <c r="U4" s="19" t="s">
        <v>24</v>
      </c>
      <c r="V4">
        <v>0</v>
      </c>
      <c r="W4">
        <v>2</v>
      </c>
      <c r="X4" t="s">
        <v>24</v>
      </c>
      <c r="Y4">
        <v>1</v>
      </c>
      <c r="Z4">
        <v>1</v>
      </c>
      <c r="AA4" t="s">
        <v>24</v>
      </c>
      <c r="AB4" t="s">
        <v>24</v>
      </c>
      <c r="AC4" t="s">
        <v>24</v>
      </c>
    </row>
    <row r="5" spans="1:29">
      <c r="A5">
        <v>4</v>
      </c>
      <c r="B5" s="4" t="s">
        <v>36</v>
      </c>
      <c r="C5" t="s">
        <v>17</v>
      </c>
      <c r="D5" t="s">
        <v>95</v>
      </c>
      <c r="E5" t="s">
        <v>37</v>
      </c>
      <c r="F5" t="s">
        <v>96</v>
      </c>
      <c r="G5" t="s">
        <v>38</v>
      </c>
      <c r="H5" t="s">
        <v>39</v>
      </c>
      <c r="I5" t="s">
        <v>40</v>
      </c>
      <c r="J5">
        <v>1</v>
      </c>
      <c r="K5">
        <v>2</v>
      </c>
      <c r="L5">
        <v>1</v>
      </c>
      <c r="M5">
        <v>0</v>
      </c>
      <c r="N5">
        <v>0</v>
      </c>
      <c r="O5">
        <v>2</v>
      </c>
      <c r="P5">
        <v>1</v>
      </c>
      <c r="Q5">
        <v>1</v>
      </c>
      <c r="R5">
        <v>0</v>
      </c>
      <c r="S5">
        <v>1</v>
      </c>
      <c r="T5">
        <v>2</v>
      </c>
      <c r="U5" s="20">
        <v>2</v>
      </c>
      <c r="V5">
        <v>1</v>
      </c>
      <c r="W5">
        <v>1</v>
      </c>
      <c r="X5">
        <v>0</v>
      </c>
      <c r="Y5">
        <v>0</v>
      </c>
      <c r="Z5">
        <v>0</v>
      </c>
      <c r="AA5">
        <v>2</v>
      </c>
      <c r="AB5">
        <v>2</v>
      </c>
      <c r="AC5">
        <v>1</v>
      </c>
    </row>
    <row r="6" spans="1:29">
      <c r="A6">
        <v>5</v>
      </c>
      <c r="B6" s="4" t="s">
        <v>97</v>
      </c>
      <c r="C6" t="s">
        <v>41</v>
      </c>
      <c r="D6" t="s">
        <v>98</v>
      </c>
      <c r="E6" t="s">
        <v>32</v>
      </c>
      <c r="F6" t="s">
        <v>42</v>
      </c>
      <c r="G6" t="s">
        <v>43</v>
      </c>
      <c r="H6" t="s">
        <v>44</v>
      </c>
      <c r="I6" t="s">
        <v>40</v>
      </c>
      <c r="J6">
        <v>2</v>
      </c>
      <c r="K6">
        <v>2</v>
      </c>
      <c r="L6">
        <v>2</v>
      </c>
      <c r="M6">
        <v>2</v>
      </c>
      <c r="N6">
        <v>0</v>
      </c>
      <c r="O6">
        <v>2</v>
      </c>
      <c r="P6">
        <v>2</v>
      </c>
      <c r="Q6">
        <v>2</v>
      </c>
      <c r="R6">
        <v>1</v>
      </c>
      <c r="S6">
        <v>1</v>
      </c>
      <c r="T6">
        <v>0</v>
      </c>
      <c r="U6" s="19">
        <v>0</v>
      </c>
      <c r="V6">
        <v>0</v>
      </c>
      <c r="W6">
        <v>0</v>
      </c>
      <c r="X6">
        <v>0</v>
      </c>
      <c r="Y6">
        <v>1</v>
      </c>
      <c r="Z6">
        <v>0</v>
      </c>
      <c r="AA6">
        <v>0</v>
      </c>
      <c r="AB6">
        <v>0</v>
      </c>
      <c r="AC6">
        <v>0</v>
      </c>
    </row>
    <row r="7" spans="1:29">
      <c r="A7">
        <v>6</v>
      </c>
      <c r="B7" s="4" t="s">
        <v>99</v>
      </c>
      <c r="C7" t="s">
        <v>45</v>
      </c>
      <c r="D7" t="s">
        <v>100</v>
      </c>
      <c r="E7" t="s">
        <v>32</v>
      </c>
      <c r="F7" t="s">
        <v>46</v>
      </c>
      <c r="G7" t="s">
        <v>43</v>
      </c>
      <c r="H7" t="s">
        <v>44</v>
      </c>
      <c r="I7" t="s">
        <v>40</v>
      </c>
      <c r="J7">
        <v>2</v>
      </c>
      <c r="K7">
        <v>2</v>
      </c>
      <c r="L7">
        <v>2</v>
      </c>
      <c r="M7">
        <v>2</v>
      </c>
      <c r="N7">
        <v>0</v>
      </c>
      <c r="O7">
        <v>2</v>
      </c>
      <c r="P7">
        <v>2</v>
      </c>
      <c r="Q7">
        <v>1</v>
      </c>
      <c r="R7">
        <v>1</v>
      </c>
      <c r="S7">
        <v>1</v>
      </c>
      <c r="T7">
        <v>2</v>
      </c>
      <c r="U7" s="19">
        <v>1</v>
      </c>
      <c r="V7">
        <v>1</v>
      </c>
      <c r="W7">
        <v>0</v>
      </c>
      <c r="X7">
        <v>0</v>
      </c>
      <c r="Y7">
        <v>0</v>
      </c>
      <c r="Z7">
        <v>0</v>
      </c>
      <c r="AA7">
        <v>1</v>
      </c>
      <c r="AB7">
        <v>0</v>
      </c>
      <c r="AC7">
        <v>0</v>
      </c>
    </row>
    <row r="8" spans="1:29">
      <c r="A8">
        <v>7</v>
      </c>
      <c r="B8" s="4" t="s">
        <v>47</v>
      </c>
      <c r="C8" t="s">
        <v>48</v>
      </c>
      <c r="D8" t="s">
        <v>101</v>
      </c>
      <c r="E8" t="s">
        <v>49</v>
      </c>
      <c r="F8" t="s">
        <v>50</v>
      </c>
      <c r="G8" t="s">
        <v>51</v>
      </c>
      <c r="H8" t="s">
        <v>52</v>
      </c>
      <c r="I8" t="s">
        <v>40</v>
      </c>
      <c r="J8">
        <v>2</v>
      </c>
      <c r="K8">
        <v>2</v>
      </c>
      <c r="L8">
        <v>2</v>
      </c>
      <c r="M8">
        <v>2</v>
      </c>
      <c r="N8">
        <v>2</v>
      </c>
      <c r="O8">
        <v>2</v>
      </c>
      <c r="P8">
        <v>2</v>
      </c>
      <c r="Q8">
        <v>2</v>
      </c>
      <c r="R8">
        <v>0</v>
      </c>
      <c r="S8">
        <v>0</v>
      </c>
      <c r="T8">
        <v>0</v>
      </c>
      <c r="U8" s="19">
        <v>2</v>
      </c>
      <c r="V8">
        <v>1</v>
      </c>
      <c r="W8">
        <v>0</v>
      </c>
      <c r="X8">
        <v>0</v>
      </c>
      <c r="Y8">
        <v>0</v>
      </c>
      <c r="Z8">
        <v>0</v>
      </c>
      <c r="AA8">
        <v>2</v>
      </c>
      <c r="AB8">
        <v>2</v>
      </c>
      <c r="AC8">
        <v>2</v>
      </c>
    </row>
    <row r="9" spans="1:29">
      <c r="A9">
        <v>8</v>
      </c>
      <c r="B9" s="4" t="s">
        <v>53</v>
      </c>
      <c r="C9" t="s">
        <v>48</v>
      </c>
      <c r="D9" t="s">
        <v>102</v>
      </c>
      <c r="E9" t="s">
        <v>49</v>
      </c>
      <c r="F9" t="s">
        <v>54</v>
      </c>
      <c r="G9" t="s">
        <v>55</v>
      </c>
      <c r="H9" t="s">
        <v>56</v>
      </c>
      <c r="I9" t="s">
        <v>40</v>
      </c>
      <c r="J9">
        <v>2</v>
      </c>
      <c r="K9">
        <v>1</v>
      </c>
      <c r="L9">
        <v>1</v>
      </c>
      <c r="M9">
        <v>1</v>
      </c>
      <c r="N9">
        <v>1</v>
      </c>
      <c r="O9">
        <v>1</v>
      </c>
      <c r="P9">
        <v>1</v>
      </c>
      <c r="Q9">
        <v>2</v>
      </c>
      <c r="R9">
        <v>1</v>
      </c>
      <c r="S9">
        <v>1</v>
      </c>
      <c r="T9">
        <v>1</v>
      </c>
      <c r="U9" s="19">
        <v>1</v>
      </c>
      <c r="V9">
        <v>0</v>
      </c>
      <c r="W9">
        <v>0</v>
      </c>
      <c r="X9">
        <v>1</v>
      </c>
      <c r="Y9">
        <v>1</v>
      </c>
      <c r="Z9">
        <v>1</v>
      </c>
      <c r="AA9">
        <v>2</v>
      </c>
      <c r="AB9">
        <v>2</v>
      </c>
      <c r="AC9">
        <v>2</v>
      </c>
    </row>
    <row r="10" spans="1:29">
      <c r="A10">
        <v>9</v>
      </c>
      <c r="B10" s="4" t="s">
        <v>57</v>
      </c>
      <c r="C10" t="s">
        <v>48</v>
      </c>
      <c r="D10" t="s">
        <v>103</v>
      </c>
      <c r="E10" t="s">
        <v>49</v>
      </c>
      <c r="F10" t="s">
        <v>58</v>
      </c>
      <c r="G10" t="s">
        <v>59</v>
      </c>
      <c r="H10" t="s">
        <v>60</v>
      </c>
      <c r="I10" t="s">
        <v>23</v>
      </c>
      <c r="J10">
        <v>2</v>
      </c>
      <c r="K10">
        <v>2</v>
      </c>
      <c r="L10">
        <v>1</v>
      </c>
      <c r="M10">
        <v>1</v>
      </c>
      <c r="N10">
        <v>1</v>
      </c>
      <c r="O10" t="s">
        <v>24</v>
      </c>
      <c r="P10" t="s">
        <v>24</v>
      </c>
      <c r="Q10">
        <v>2</v>
      </c>
      <c r="R10">
        <v>1</v>
      </c>
      <c r="S10">
        <v>1</v>
      </c>
      <c r="T10">
        <v>2</v>
      </c>
      <c r="U10" s="19" t="s">
        <v>24</v>
      </c>
      <c r="V10" t="s">
        <v>24</v>
      </c>
      <c r="W10">
        <v>2</v>
      </c>
      <c r="X10" t="s">
        <v>24</v>
      </c>
      <c r="Y10">
        <v>2</v>
      </c>
      <c r="Z10">
        <v>2</v>
      </c>
      <c r="AA10" t="s">
        <v>24</v>
      </c>
      <c r="AB10" t="s">
        <v>24</v>
      </c>
      <c r="AC10" t="s">
        <v>24</v>
      </c>
    </row>
    <row r="11" spans="1:29">
      <c r="A11">
        <v>10</v>
      </c>
      <c r="B11" s="4" t="s">
        <v>104</v>
      </c>
      <c r="C11" t="s">
        <v>105</v>
      </c>
      <c r="D11" t="s">
        <v>106</v>
      </c>
      <c r="E11" t="s">
        <v>49</v>
      </c>
      <c r="F11" t="s">
        <v>61</v>
      </c>
      <c r="H11" t="s">
        <v>62</v>
      </c>
      <c r="I11" t="s">
        <v>40</v>
      </c>
      <c r="J11">
        <v>2</v>
      </c>
      <c r="K11">
        <v>2</v>
      </c>
      <c r="L11">
        <v>2</v>
      </c>
      <c r="M11">
        <v>2</v>
      </c>
      <c r="N11">
        <v>2</v>
      </c>
      <c r="O11">
        <v>2</v>
      </c>
      <c r="P11">
        <v>2</v>
      </c>
      <c r="Q11">
        <v>2</v>
      </c>
      <c r="R11">
        <v>0</v>
      </c>
      <c r="S11">
        <v>0</v>
      </c>
      <c r="T11">
        <v>0</v>
      </c>
      <c r="U11" s="19">
        <v>2</v>
      </c>
      <c r="V11">
        <v>0</v>
      </c>
      <c r="W11">
        <v>0</v>
      </c>
      <c r="X11">
        <v>0</v>
      </c>
      <c r="Y11">
        <v>0</v>
      </c>
      <c r="Z11">
        <v>1</v>
      </c>
      <c r="AA11">
        <v>2</v>
      </c>
      <c r="AB11">
        <v>2</v>
      </c>
      <c r="AC11">
        <v>2</v>
      </c>
    </row>
    <row r="12" spans="1:29">
      <c r="A12">
        <v>11</v>
      </c>
      <c r="B12" s="4" t="s">
        <v>63</v>
      </c>
      <c r="C12" t="s">
        <v>64</v>
      </c>
      <c r="D12" t="s">
        <v>107</v>
      </c>
      <c r="E12" t="s">
        <v>37</v>
      </c>
      <c r="F12" t="s">
        <v>61</v>
      </c>
      <c r="H12" t="s">
        <v>62</v>
      </c>
      <c r="I12" t="s">
        <v>40</v>
      </c>
      <c r="J12">
        <v>2</v>
      </c>
      <c r="K12">
        <v>2</v>
      </c>
      <c r="L12">
        <v>2</v>
      </c>
      <c r="M12">
        <v>2</v>
      </c>
      <c r="N12">
        <v>0</v>
      </c>
      <c r="O12">
        <v>2</v>
      </c>
      <c r="P12">
        <v>2</v>
      </c>
      <c r="Q12">
        <v>2</v>
      </c>
      <c r="R12">
        <v>2</v>
      </c>
      <c r="S12">
        <v>2</v>
      </c>
      <c r="T12">
        <v>2</v>
      </c>
      <c r="U12" s="19">
        <v>0</v>
      </c>
      <c r="V12">
        <v>0</v>
      </c>
      <c r="W12">
        <v>0</v>
      </c>
      <c r="X12" t="s">
        <v>24</v>
      </c>
      <c r="Y12">
        <v>2</v>
      </c>
      <c r="Z12">
        <v>2</v>
      </c>
      <c r="AA12">
        <v>0</v>
      </c>
      <c r="AB12">
        <v>0</v>
      </c>
      <c r="AC12">
        <v>0</v>
      </c>
    </row>
    <row r="13" spans="1:29">
      <c r="A13">
        <v>12</v>
      </c>
      <c r="B13" s="4" t="s">
        <v>65</v>
      </c>
      <c r="C13" t="s">
        <v>66</v>
      </c>
      <c r="D13" t="s">
        <v>67</v>
      </c>
      <c r="E13" t="s">
        <v>19</v>
      </c>
      <c r="F13" t="s">
        <v>108</v>
      </c>
      <c r="G13" t="s">
        <v>68</v>
      </c>
      <c r="H13" t="s">
        <v>69</v>
      </c>
      <c r="I13" t="s">
        <v>40</v>
      </c>
      <c r="J13">
        <v>2</v>
      </c>
      <c r="K13">
        <v>2</v>
      </c>
      <c r="L13">
        <v>2</v>
      </c>
      <c r="M13">
        <v>1</v>
      </c>
      <c r="N13">
        <v>0</v>
      </c>
      <c r="O13">
        <v>1</v>
      </c>
      <c r="P13">
        <v>0</v>
      </c>
      <c r="Q13">
        <v>1</v>
      </c>
      <c r="R13">
        <v>2</v>
      </c>
      <c r="S13">
        <v>2</v>
      </c>
      <c r="T13">
        <v>1</v>
      </c>
      <c r="U13" s="19">
        <v>0</v>
      </c>
      <c r="V13">
        <v>0</v>
      </c>
      <c r="W13">
        <v>0</v>
      </c>
      <c r="X13">
        <v>0</v>
      </c>
      <c r="Y13">
        <v>1</v>
      </c>
      <c r="Z13">
        <v>0</v>
      </c>
      <c r="AA13">
        <v>0</v>
      </c>
      <c r="AB13">
        <v>0</v>
      </c>
      <c r="AC13">
        <v>0</v>
      </c>
    </row>
    <row r="14" spans="1:29">
      <c r="A14">
        <v>13</v>
      </c>
      <c r="B14" s="4" t="s">
        <v>109</v>
      </c>
      <c r="C14" t="s">
        <v>66</v>
      </c>
      <c r="D14" t="s">
        <v>70</v>
      </c>
      <c r="E14" t="s">
        <v>71</v>
      </c>
      <c r="F14" t="s">
        <v>61</v>
      </c>
      <c r="H14" t="s">
        <v>62</v>
      </c>
      <c r="I14" t="s">
        <v>40</v>
      </c>
      <c r="J14">
        <v>2</v>
      </c>
      <c r="K14">
        <v>0</v>
      </c>
      <c r="L14">
        <v>2</v>
      </c>
      <c r="M14">
        <v>0</v>
      </c>
      <c r="N14">
        <v>0</v>
      </c>
      <c r="O14">
        <v>0</v>
      </c>
      <c r="P14">
        <v>0</v>
      </c>
      <c r="Q14">
        <v>0</v>
      </c>
      <c r="R14">
        <v>0</v>
      </c>
      <c r="S14">
        <v>0</v>
      </c>
      <c r="T14">
        <v>0</v>
      </c>
      <c r="U14" s="19">
        <v>0</v>
      </c>
      <c r="V14">
        <v>0</v>
      </c>
      <c r="W14">
        <v>0</v>
      </c>
      <c r="X14">
        <v>0</v>
      </c>
      <c r="Y14">
        <v>0</v>
      </c>
      <c r="Z14" t="s">
        <v>24</v>
      </c>
      <c r="AA14" t="s">
        <v>24</v>
      </c>
      <c r="AB14" t="s">
        <v>24</v>
      </c>
      <c r="AC14" t="s">
        <v>24</v>
      </c>
    </row>
    <row r="15" spans="1:29">
      <c r="A15">
        <v>14</v>
      </c>
      <c r="B15" s="4" t="s">
        <v>72</v>
      </c>
      <c r="C15" t="s">
        <v>66</v>
      </c>
      <c r="D15" t="s">
        <v>110</v>
      </c>
      <c r="E15" t="s">
        <v>111</v>
      </c>
      <c r="F15" t="s">
        <v>73</v>
      </c>
      <c r="G15" t="s">
        <v>112</v>
      </c>
      <c r="H15" t="s">
        <v>113</v>
      </c>
      <c r="I15" t="s">
        <v>40</v>
      </c>
      <c r="J15">
        <v>2</v>
      </c>
      <c r="K15">
        <v>2</v>
      </c>
      <c r="L15">
        <v>2</v>
      </c>
      <c r="M15">
        <v>2</v>
      </c>
      <c r="N15">
        <v>2</v>
      </c>
      <c r="O15">
        <v>0</v>
      </c>
      <c r="P15">
        <v>1</v>
      </c>
      <c r="Q15">
        <v>0</v>
      </c>
      <c r="R15">
        <v>0</v>
      </c>
      <c r="S15">
        <v>0</v>
      </c>
      <c r="T15">
        <v>0</v>
      </c>
      <c r="U15" s="19">
        <v>0</v>
      </c>
      <c r="V15">
        <v>0</v>
      </c>
      <c r="W15">
        <v>0</v>
      </c>
      <c r="X15">
        <v>0</v>
      </c>
      <c r="Y15">
        <v>0</v>
      </c>
      <c r="Z15" t="s">
        <v>24</v>
      </c>
      <c r="AA15">
        <v>0</v>
      </c>
      <c r="AB15">
        <v>0</v>
      </c>
      <c r="AC15">
        <v>0</v>
      </c>
    </row>
    <row r="16" spans="1:29">
      <c r="A16">
        <v>15</v>
      </c>
      <c r="B16" s="4" t="s">
        <v>114</v>
      </c>
      <c r="C16" t="s">
        <v>66</v>
      </c>
      <c r="D16" t="s">
        <v>115</v>
      </c>
      <c r="E16" t="s">
        <v>74</v>
      </c>
      <c r="F16" t="s">
        <v>108</v>
      </c>
      <c r="G16" t="s">
        <v>75</v>
      </c>
      <c r="H16" t="s">
        <v>76</v>
      </c>
      <c r="I16" t="s">
        <v>40</v>
      </c>
      <c r="J16">
        <v>2</v>
      </c>
      <c r="K16">
        <v>2</v>
      </c>
      <c r="L16">
        <v>2</v>
      </c>
      <c r="M16">
        <v>2</v>
      </c>
      <c r="N16">
        <v>0</v>
      </c>
      <c r="O16">
        <v>0</v>
      </c>
      <c r="P16">
        <v>0</v>
      </c>
      <c r="Q16">
        <v>0</v>
      </c>
      <c r="R16">
        <v>0</v>
      </c>
      <c r="S16">
        <v>0</v>
      </c>
      <c r="T16">
        <v>0</v>
      </c>
      <c r="U16" s="19">
        <v>0</v>
      </c>
      <c r="V16">
        <v>0</v>
      </c>
      <c r="W16">
        <v>0</v>
      </c>
      <c r="X16" t="s">
        <v>24</v>
      </c>
      <c r="Y16">
        <v>0</v>
      </c>
      <c r="Z16">
        <v>0</v>
      </c>
      <c r="AA16">
        <v>0</v>
      </c>
      <c r="AB16">
        <v>0</v>
      </c>
      <c r="AC16">
        <v>0</v>
      </c>
    </row>
    <row r="17" spans="1:30">
      <c r="A17">
        <v>16</v>
      </c>
      <c r="B17" s="4" t="s">
        <v>80</v>
      </c>
      <c r="C17" t="s">
        <v>77</v>
      </c>
      <c r="D17" t="s">
        <v>81</v>
      </c>
      <c r="E17" t="s">
        <v>78</v>
      </c>
      <c r="F17" t="s">
        <v>82</v>
      </c>
      <c r="G17" t="s">
        <v>83</v>
      </c>
      <c r="H17" t="s">
        <v>84</v>
      </c>
      <c r="I17" t="s">
        <v>79</v>
      </c>
      <c r="J17">
        <v>2</v>
      </c>
      <c r="K17">
        <v>0</v>
      </c>
      <c r="L17">
        <v>1</v>
      </c>
      <c r="M17">
        <v>1</v>
      </c>
      <c r="N17">
        <v>1</v>
      </c>
      <c r="O17">
        <v>1</v>
      </c>
      <c r="P17">
        <v>1</v>
      </c>
      <c r="Q17">
        <v>1</v>
      </c>
      <c r="R17" t="s">
        <v>24</v>
      </c>
      <c r="S17" t="s">
        <v>24</v>
      </c>
      <c r="T17" t="s">
        <v>24</v>
      </c>
      <c r="U17" s="19">
        <v>0</v>
      </c>
      <c r="V17" t="s">
        <v>24</v>
      </c>
      <c r="W17" t="s">
        <v>24</v>
      </c>
      <c r="X17" t="s">
        <v>24</v>
      </c>
      <c r="Y17" t="s">
        <v>24</v>
      </c>
      <c r="Z17">
        <v>1</v>
      </c>
      <c r="AA17">
        <v>1</v>
      </c>
      <c r="AB17">
        <v>1</v>
      </c>
      <c r="AC17">
        <v>1</v>
      </c>
      <c r="AD17" s="2"/>
    </row>
    <row r="18" spans="1:30">
      <c r="B18" s="4"/>
      <c r="H18" s="2" t="s">
        <v>155</v>
      </c>
      <c r="U18" s="19"/>
      <c r="AD18" s="2"/>
    </row>
    <row r="19" spans="1:30">
      <c r="I19" s="5" t="s">
        <v>117</v>
      </c>
      <c r="J19" s="29">
        <f>SUM(J2:J5)/8</f>
        <v>0.625</v>
      </c>
      <c r="K19" s="29">
        <f t="shared" ref="K19:AC19" si="0">SUM(K2:K5)/8</f>
        <v>0.375</v>
      </c>
      <c r="L19" s="29">
        <f t="shared" si="0"/>
        <v>0.375</v>
      </c>
      <c r="M19" s="29">
        <f t="shared" si="0"/>
        <v>0</v>
      </c>
      <c r="N19" s="29">
        <f t="shared" si="0"/>
        <v>0.125</v>
      </c>
      <c r="O19" s="29">
        <f t="shared" si="0"/>
        <v>0.5</v>
      </c>
      <c r="P19" s="29">
        <f t="shared" si="0"/>
        <v>0.25</v>
      </c>
      <c r="Q19" s="29">
        <f t="shared" si="0"/>
        <v>0.625</v>
      </c>
      <c r="R19" s="29">
        <f t="shared" si="0"/>
        <v>0.25</v>
      </c>
      <c r="S19" s="29">
        <f t="shared" si="0"/>
        <v>0.5</v>
      </c>
      <c r="T19" s="29">
        <f t="shared" si="0"/>
        <v>1</v>
      </c>
      <c r="U19" s="29">
        <f t="shared" si="0"/>
        <v>0.75</v>
      </c>
      <c r="V19" s="29">
        <f t="shared" si="0"/>
        <v>0.625</v>
      </c>
      <c r="W19" s="29">
        <f t="shared" si="0"/>
        <v>0.625</v>
      </c>
      <c r="X19" s="29">
        <f t="shared" si="0"/>
        <v>0.5</v>
      </c>
      <c r="Y19" s="29">
        <f t="shared" si="0"/>
        <v>0.125</v>
      </c>
      <c r="Z19" s="29">
        <f t="shared" si="0"/>
        <v>0.125</v>
      </c>
      <c r="AA19" s="29">
        <f t="shared" si="0"/>
        <v>0.375</v>
      </c>
      <c r="AB19" s="29">
        <f t="shared" si="0"/>
        <v>0.375</v>
      </c>
      <c r="AC19" s="32">
        <f t="shared" si="0"/>
        <v>0.25</v>
      </c>
    </row>
    <row r="20" spans="1:30">
      <c r="I20" s="6" t="s">
        <v>105</v>
      </c>
      <c r="J20" s="30">
        <f xml:space="preserve"> SUM(J8:J11)/8</f>
        <v>1</v>
      </c>
      <c r="K20" s="30">
        <f t="shared" ref="K20:AC20" si="1" xml:space="preserve"> SUM(K8:K11)/8</f>
        <v>0.875</v>
      </c>
      <c r="L20" s="30">
        <f t="shared" si="1"/>
        <v>0.75</v>
      </c>
      <c r="M20" s="30">
        <f t="shared" si="1"/>
        <v>0.75</v>
      </c>
      <c r="N20" s="30">
        <f t="shared" si="1"/>
        <v>0.75</v>
      </c>
      <c r="O20" s="30">
        <f t="shared" si="1"/>
        <v>0.625</v>
      </c>
      <c r="P20" s="30">
        <f t="shared" si="1"/>
        <v>0.625</v>
      </c>
      <c r="Q20" s="30">
        <f t="shared" si="1"/>
        <v>1</v>
      </c>
      <c r="R20" s="30">
        <f t="shared" si="1"/>
        <v>0.25</v>
      </c>
      <c r="S20" s="30">
        <f t="shared" si="1"/>
        <v>0.25</v>
      </c>
      <c r="T20" s="30">
        <f t="shared" si="1"/>
        <v>0.375</v>
      </c>
      <c r="U20" s="30">
        <f t="shared" si="1"/>
        <v>0.625</v>
      </c>
      <c r="V20" s="30">
        <f t="shared" si="1"/>
        <v>0.125</v>
      </c>
      <c r="W20" s="30">
        <f t="shared" si="1"/>
        <v>0.25</v>
      </c>
      <c r="X20" s="30">
        <f t="shared" si="1"/>
        <v>0.125</v>
      </c>
      <c r="Y20" s="30">
        <f t="shared" si="1"/>
        <v>0.375</v>
      </c>
      <c r="Z20" s="30">
        <f t="shared" si="1"/>
        <v>0.5</v>
      </c>
      <c r="AA20" s="30">
        <f t="shared" si="1"/>
        <v>0.75</v>
      </c>
      <c r="AB20" s="30">
        <f t="shared" si="1"/>
        <v>0.75</v>
      </c>
      <c r="AC20" s="33">
        <f t="shared" si="1"/>
        <v>0.75</v>
      </c>
    </row>
    <row r="21" spans="1:30">
      <c r="I21" s="6" t="s">
        <v>162</v>
      </c>
      <c r="J21" s="30">
        <f>SUM(J12:J15)/8</f>
        <v>1</v>
      </c>
      <c r="K21" s="30">
        <f t="shared" ref="K21:AC21" si="2">SUM(K12:K15)/8</f>
        <v>0.75</v>
      </c>
      <c r="L21" s="30">
        <f t="shared" si="2"/>
        <v>1</v>
      </c>
      <c r="M21" s="30">
        <f t="shared" si="2"/>
        <v>0.625</v>
      </c>
      <c r="N21" s="30">
        <f t="shared" si="2"/>
        <v>0.25</v>
      </c>
      <c r="O21" s="30">
        <f t="shared" si="2"/>
        <v>0.375</v>
      </c>
      <c r="P21" s="30">
        <f t="shared" si="2"/>
        <v>0.375</v>
      </c>
      <c r="Q21" s="30">
        <f t="shared" si="2"/>
        <v>0.375</v>
      </c>
      <c r="R21" s="30">
        <f t="shared" si="2"/>
        <v>0.5</v>
      </c>
      <c r="S21" s="30">
        <f t="shared" si="2"/>
        <v>0.5</v>
      </c>
      <c r="T21" s="30">
        <f t="shared" si="2"/>
        <v>0.375</v>
      </c>
      <c r="U21" s="30">
        <f t="shared" si="2"/>
        <v>0</v>
      </c>
      <c r="V21" s="30">
        <f t="shared" si="2"/>
        <v>0</v>
      </c>
      <c r="W21" s="30">
        <f t="shared" si="2"/>
        <v>0</v>
      </c>
      <c r="X21" s="30">
        <f t="shared" si="2"/>
        <v>0</v>
      </c>
      <c r="Y21" s="30">
        <f t="shared" si="2"/>
        <v>0.375</v>
      </c>
      <c r="Z21" s="30">
        <f t="shared" si="2"/>
        <v>0.25</v>
      </c>
      <c r="AA21" s="30">
        <f t="shared" si="2"/>
        <v>0</v>
      </c>
      <c r="AB21" s="30">
        <f t="shared" si="2"/>
        <v>0</v>
      </c>
      <c r="AC21" s="33">
        <f t="shared" si="2"/>
        <v>0</v>
      </c>
    </row>
    <row r="22" spans="1:30">
      <c r="I22" s="23" t="s">
        <v>163</v>
      </c>
      <c r="J22" s="30">
        <f>SUM(J8:J11, J15:J16)/12</f>
        <v>1</v>
      </c>
      <c r="K22" s="30">
        <f t="shared" ref="K22:AC22" si="3">SUM(K8:K11, K15:K16)/12</f>
        <v>0.91666666666666663</v>
      </c>
      <c r="L22" s="30">
        <f t="shared" si="3"/>
        <v>0.83333333333333337</v>
      </c>
      <c r="M22" s="30">
        <f t="shared" si="3"/>
        <v>0.83333333333333337</v>
      </c>
      <c r="N22" s="30">
        <f t="shared" si="3"/>
        <v>0.66666666666666663</v>
      </c>
      <c r="O22" s="30">
        <f t="shared" si="3"/>
        <v>0.41666666666666669</v>
      </c>
      <c r="P22" s="30">
        <f t="shared" si="3"/>
        <v>0.5</v>
      </c>
      <c r="Q22" s="30">
        <f t="shared" si="3"/>
        <v>0.66666666666666663</v>
      </c>
      <c r="R22" s="30">
        <f t="shared" si="3"/>
        <v>0.16666666666666666</v>
      </c>
      <c r="S22" s="30">
        <f t="shared" si="3"/>
        <v>0.16666666666666666</v>
      </c>
      <c r="T22" s="30">
        <f t="shared" si="3"/>
        <v>0.25</v>
      </c>
      <c r="U22" s="30">
        <f t="shared" si="3"/>
        <v>0.41666666666666669</v>
      </c>
      <c r="V22" s="30">
        <f t="shared" si="3"/>
        <v>8.3333333333333329E-2</v>
      </c>
      <c r="W22" s="30">
        <f t="shared" si="3"/>
        <v>0.16666666666666666</v>
      </c>
      <c r="X22" s="30">
        <f t="shared" si="3"/>
        <v>8.3333333333333329E-2</v>
      </c>
      <c r="Y22" s="30">
        <f t="shared" si="3"/>
        <v>0.25</v>
      </c>
      <c r="Z22" s="30">
        <f t="shared" si="3"/>
        <v>0.33333333333333331</v>
      </c>
      <c r="AA22" s="30">
        <f t="shared" si="3"/>
        <v>0.5</v>
      </c>
      <c r="AB22" s="30">
        <f t="shared" si="3"/>
        <v>0.5</v>
      </c>
      <c r="AC22" s="33">
        <f t="shared" si="3"/>
        <v>0.5</v>
      </c>
    </row>
    <row r="23" spans="1:30">
      <c r="I23" s="24" t="s">
        <v>170</v>
      </c>
      <c r="J23" s="31">
        <f>SUM(J2:J17)/32</f>
        <v>0.90625</v>
      </c>
      <c r="K23" s="31">
        <f t="shared" ref="K23:AC23" si="4">SUM(K2:K17)/32</f>
        <v>0.6875</v>
      </c>
      <c r="L23" s="31">
        <f t="shared" si="4"/>
        <v>0.75</v>
      </c>
      <c r="M23" s="31">
        <f t="shared" si="4"/>
        <v>0.5625</v>
      </c>
      <c r="N23" s="31">
        <f t="shared" si="4"/>
        <v>0.3125</v>
      </c>
      <c r="O23" s="31">
        <f t="shared" si="4"/>
        <v>0.53125</v>
      </c>
      <c r="P23" s="31">
        <f t="shared" si="4"/>
        <v>0.46875</v>
      </c>
      <c r="Q23" s="31">
        <f t="shared" si="4"/>
        <v>0.625</v>
      </c>
      <c r="R23" s="31">
        <f t="shared" si="4"/>
        <v>0.3125</v>
      </c>
      <c r="S23" s="31">
        <f t="shared" si="4"/>
        <v>0.375</v>
      </c>
      <c r="T23" s="31">
        <f t="shared" si="4"/>
        <v>0.5</v>
      </c>
      <c r="U23" s="31">
        <f t="shared" si="4"/>
        <v>0.375</v>
      </c>
      <c r="V23" s="31">
        <f t="shared" si="4"/>
        <v>0.21875</v>
      </c>
      <c r="W23" s="31">
        <f t="shared" si="4"/>
        <v>0.21875</v>
      </c>
      <c r="X23" s="31">
        <f t="shared" si="4"/>
        <v>0.15625</v>
      </c>
      <c r="Y23" s="31">
        <f t="shared" si="4"/>
        <v>0.25</v>
      </c>
      <c r="Z23" s="31">
        <f t="shared" si="4"/>
        <v>0.25</v>
      </c>
      <c r="AA23" s="31">
        <f t="shared" si="4"/>
        <v>0.34375</v>
      </c>
      <c r="AB23" s="31">
        <f t="shared" si="4"/>
        <v>0.3125</v>
      </c>
      <c r="AC23" s="34">
        <f t="shared" si="4"/>
        <v>0.28125</v>
      </c>
    </row>
    <row r="24" spans="1:30">
      <c r="I24" s="7"/>
    </row>
    <row r="25" spans="1:30">
      <c r="H25" s="2" t="s">
        <v>157</v>
      </c>
      <c r="AD25" s="2"/>
    </row>
    <row r="26" spans="1:30">
      <c r="I26" s="26" t="s">
        <v>120</v>
      </c>
      <c r="J26" s="10">
        <f>((SUM(J2:J5)*2) + SUM(J6:J17))/40</f>
        <v>0.85</v>
      </c>
      <c r="K26" s="10">
        <f t="shared" ref="K26:AC26" si="5">((SUM(K2:K5)*2) + SUM(K6:K17))/40</f>
        <v>0.625</v>
      </c>
      <c r="L26" s="10">
        <f t="shared" si="5"/>
        <v>0.67500000000000004</v>
      </c>
      <c r="M26" s="10">
        <f t="shared" si="5"/>
        <v>0.45</v>
      </c>
      <c r="N26" s="10">
        <f t="shared" si="5"/>
        <v>0.27500000000000002</v>
      </c>
      <c r="O26" s="10">
        <f t="shared" si="5"/>
        <v>0.52500000000000002</v>
      </c>
      <c r="P26" s="10">
        <f t="shared" si="5"/>
        <v>0.42499999999999999</v>
      </c>
      <c r="Q26" s="10">
        <f t="shared" si="5"/>
        <v>0.625</v>
      </c>
      <c r="R26" s="10">
        <f t="shared" si="5"/>
        <v>0.3</v>
      </c>
      <c r="S26" s="10">
        <f t="shared" si="5"/>
        <v>0.4</v>
      </c>
      <c r="T26" s="10">
        <f t="shared" si="5"/>
        <v>0.6</v>
      </c>
      <c r="U26" s="10">
        <f t="shared" si="5"/>
        <v>0.45</v>
      </c>
      <c r="V26" s="10">
        <f t="shared" si="5"/>
        <v>0.3</v>
      </c>
      <c r="W26" s="10">
        <f t="shared" si="5"/>
        <v>0.3</v>
      </c>
      <c r="X26" s="10">
        <f t="shared" si="5"/>
        <v>0.22500000000000001</v>
      </c>
      <c r="Y26" s="10">
        <f t="shared" si="5"/>
        <v>0.22500000000000001</v>
      </c>
      <c r="Z26" s="10">
        <f>((SUM(Z2:Z5)*2) + SUM(Z6:Z17))/40</f>
        <v>0.22500000000000001</v>
      </c>
      <c r="AA26" s="10">
        <f t="shared" si="5"/>
        <v>0.35</v>
      </c>
      <c r="AB26" s="10">
        <f t="shared" si="5"/>
        <v>0.32500000000000001</v>
      </c>
      <c r="AC26" s="27">
        <f t="shared" si="5"/>
        <v>0.27500000000000002</v>
      </c>
    </row>
    <row r="27" spans="1:30">
      <c r="I27" s="23" t="s">
        <v>156</v>
      </c>
      <c r="J27" s="22">
        <f>((SUM(J2:J5)*2) + SUM(J12,J7))/20</f>
        <v>0.7</v>
      </c>
      <c r="K27" s="22">
        <f t="shared" ref="K27:AC27" si="6">((SUM(K2:K5)*2) + SUM(K12,K7))/20</f>
        <v>0.5</v>
      </c>
      <c r="L27" s="22">
        <f t="shared" si="6"/>
        <v>0.5</v>
      </c>
      <c r="M27" s="22">
        <f t="shared" si="6"/>
        <v>0.2</v>
      </c>
      <c r="N27" s="22">
        <f t="shared" si="6"/>
        <v>0.1</v>
      </c>
      <c r="O27" s="22">
        <f t="shared" si="6"/>
        <v>0.6</v>
      </c>
      <c r="P27" s="22">
        <f t="shared" si="6"/>
        <v>0.4</v>
      </c>
      <c r="Q27" s="22">
        <f t="shared" si="6"/>
        <v>0.65</v>
      </c>
      <c r="R27" s="22">
        <f t="shared" si="6"/>
        <v>0.35</v>
      </c>
      <c r="S27" s="22">
        <f t="shared" si="6"/>
        <v>0.55000000000000004</v>
      </c>
      <c r="T27" s="22">
        <f t="shared" si="6"/>
        <v>1</v>
      </c>
      <c r="U27" s="22">
        <f t="shared" si="6"/>
        <v>0.65</v>
      </c>
      <c r="V27" s="22">
        <f t="shared" si="6"/>
        <v>0.55000000000000004</v>
      </c>
      <c r="W27" s="22">
        <f t="shared" si="6"/>
        <v>0.5</v>
      </c>
      <c r="X27" s="22">
        <f t="shared" si="6"/>
        <v>0.4</v>
      </c>
      <c r="Y27" s="22">
        <f t="shared" si="6"/>
        <v>0.2</v>
      </c>
      <c r="Z27" s="22">
        <f t="shared" si="6"/>
        <v>0.2</v>
      </c>
      <c r="AA27" s="22">
        <f t="shared" si="6"/>
        <v>0.35</v>
      </c>
      <c r="AB27" s="22">
        <f t="shared" si="6"/>
        <v>0.3</v>
      </c>
      <c r="AC27" s="28">
        <f t="shared" si="6"/>
        <v>0.2</v>
      </c>
      <c r="AD27" s="18"/>
    </row>
    <row r="28" spans="1:30">
      <c r="I28" s="23" t="s">
        <v>171</v>
      </c>
      <c r="J28" s="22">
        <f>((SUM(J2:J5)*2)+(SUM(J6:J7,J12:J15)))/28</f>
        <v>0.7857142857142857</v>
      </c>
      <c r="K28" s="22">
        <f t="shared" ref="K28:AC28" si="7">((SUM(K2:K5)*2)+(SUM(K6:K7,K12:K15)))/28</f>
        <v>0.5714285714285714</v>
      </c>
      <c r="L28" s="22">
        <f t="shared" si="7"/>
        <v>0.6428571428571429</v>
      </c>
      <c r="M28" s="22">
        <f t="shared" si="7"/>
        <v>0.32142857142857145</v>
      </c>
      <c r="N28" s="22">
        <f t="shared" si="7"/>
        <v>0.14285714285714285</v>
      </c>
      <c r="O28" s="22">
        <f t="shared" si="7"/>
        <v>0.5357142857142857</v>
      </c>
      <c r="P28" s="22">
        <f t="shared" si="7"/>
        <v>0.39285714285714285</v>
      </c>
      <c r="Q28" s="22">
        <f t="shared" si="7"/>
        <v>0.5714285714285714</v>
      </c>
      <c r="R28" s="22">
        <f t="shared" si="7"/>
        <v>0.35714285714285715</v>
      </c>
      <c r="S28" s="22">
        <f t="shared" si="7"/>
        <v>0.5</v>
      </c>
      <c r="T28" s="22">
        <f t="shared" si="7"/>
        <v>0.75</v>
      </c>
      <c r="U28" s="22">
        <f t="shared" si="7"/>
        <v>0.4642857142857143</v>
      </c>
      <c r="V28" s="22">
        <f t="shared" si="7"/>
        <v>0.39285714285714285</v>
      </c>
      <c r="W28" s="22">
        <f t="shared" si="7"/>
        <v>0.35714285714285715</v>
      </c>
      <c r="X28" s="22">
        <f t="shared" si="7"/>
        <v>0.2857142857142857</v>
      </c>
      <c r="Y28" s="22">
        <f t="shared" si="7"/>
        <v>0.21428571428571427</v>
      </c>
      <c r="Z28" s="22">
        <f t="shared" si="7"/>
        <v>0.14285714285714285</v>
      </c>
      <c r="AA28" s="22">
        <f t="shared" si="7"/>
        <v>0.25</v>
      </c>
      <c r="AB28" s="22">
        <f t="shared" si="7"/>
        <v>0.21428571428571427</v>
      </c>
      <c r="AC28" s="28">
        <f t="shared" si="7"/>
        <v>0.14285714285714285</v>
      </c>
      <c r="AD28" s="9"/>
    </row>
    <row r="29" spans="1:30">
      <c r="I29" s="24" t="s">
        <v>172</v>
      </c>
      <c r="J29" s="21">
        <f>((SUM(J2:J5)*2)+(SUM(J8:J11,J15:J16)))/28</f>
        <v>0.7857142857142857</v>
      </c>
      <c r="K29" s="21">
        <f t="shared" ref="K29:AC29" si="8">((SUM(K2:K5)*2)+(SUM(K8:K11,K15:K16)))/28</f>
        <v>0.6071428571428571</v>
      </c>
      <c r="L29" s="21">
        <f t="shared" si="8"/>
        <v>0.5714285714285714</v>
      </c>
      <c r="M29" s="21">
        <f t="shared" si="8"/>
        <v>0.35714285714285715</v>
      </c>
      <c r="N29" s="21">
        <f t="shared" si="8"/>
        <v>0.35714285714285715</v>
      </c>
      <c r="O29" s="21">
        <f t="shared" si="8"/>
        <v>0.4642857142857143</v>
      </c>
      <c r="P29" s="21">
        <f t="shared" si="8"/>
        <v>0.35714285714285715</v>
      </c>
      <c r="Q29" s="21">
        <f t="shared" si="8"/>
        <v>0.6428571428571429</v>
      </c>
      <c r="R29" s="21">
        <f t="shared" si="8"/>
        <v>0.21428571428571427</v>
      </c>
      <c r="S29" s="21">
        <f t="shared" si="8"/>
        <v>0.35714285714285715</v>
      </c>
      <c r="T29" s="21">
        <f t="shared" si="8"/>
        <v>0.6785714285714286</v>
      </c>
      <c r="U29" s="21">
        <f t="shared" si="8"/>
        <v>0.6071428571428571</v>
      </c>
      <c r="V29" s="21">
        <f t="shared" si="8"/>
        <v>0.39285714285714285</v>
      </c>
      <c r="W29" s="21">
        <f t="shared" si="8"/>
        <v>0.42857142857142855</v>
      </c>
      <c r="X29" s="21">
        <f t="shared" si="8"/>
        <v>0.32142857142857145</v>
      </c>
      <c r="Y29" s="21">
        <f t="shared" si="8"/>
        <v>0.17857142857142858</v>
      </c>
      <c r="Z29" s="21">
        <f t="shared" si="8"/>
        <v>0.21428571428571427</v>
      </c>
      <c r="AA29" s="21">
        <f t="shared" si="8"/>
        <v>0.42857142857142855</v>
      </c>
      <c r="AB29" s="21">
        <f t="shared" si="8"/>
        <v>0.42857142857142855</v>
      </c>
      <c r="AC29" s="25">
        <f t="shared" si="8"/>
        <v>0.35714285714285715</v>
      </c>
    </row>
    <row r="30" spans="1:30">
      <c r="I30" s="7"/>
      <c r="J30" s="9"/>
      <c r="K30" s="9"/>
      <c r="L30" s="9"/>
      <c r="M30" s="9"/>
      <c r="N30" s="9"/>
      <c r="O30" s="9"/>
      <c r="P30" s="9"/>
      <c r="Q30" s="9"/>
      <c r="R30" s="9"/>
      <c r="S30" s="9"/>
      <c r="T30" s="9"/>
      <c r="U30" s="9"/>
      <c r="V30" s="9"/>
      <c r="W30" s="9"/>
      <c r="X30" s="9"/>
      <c r="Y30" s="9"/>
      <c r="Z30" s="9"/>
      <c r="AA30" s="9"/>
      <c r="AB30" s="9"/>
      <c r="AC30" s="9"/>
    </row>
  </sheetData>
  <conditionalFormatting sqref="J54:AC1048576 J1:AC1">
    <cfRule type="colorScale" priority="13">
      <colorScale>
        <cfvo type="min"/>
        <cfvo type="percentile" val="50"/>
        <cfvo type="max"/>
        <color theme="8" tint="0.59999389629810485"/>
        <color theme="8" tint="-0.249977111117893"/>
        <color theme="8" tint="-0.499984740745262"/>
      </colorScale>
    </cfRule>
    <cfRule type="colorScale" priority="14">
      <colorScale>
        <cfvo type="min"/>
        <cfvo type="max"/>
        <color rgb="FFFFEF9C"/>
        <color rgb="FF63BE7B"/>
      </colorScale>
    </cfRule>
    <cfRule type="colorScale" priority="15">
      <colorScale>
        <cfvo type="min"/>
        <cfvo type="percentile" val="50"/>
        <cfvo type="max"/>
        <color theme="9" tint="0.59999389629810485"/>
        <color theme="9" tint="0.39997558519241921"/>
        <color theme="9" tint="-0.249977111117893"/>
      </colorScale>
    </cfRule>
  </conditionalFormatting>
  <conditionalFormatting sqref="J19:AC23">
    <cfRule type="colorScale" priority="2">
      <colorScale>
        <cfvo type="min"/>
        <cfvo type="percentile" val="50"/>
        <cfvo type="max"/>
        <color theme="9" tint="0.79998168889431442"/>
        <color theme="9" tint="0.39997558519241921"/>
        <color theme="9" tint="-0.249977111117893"/>
      </colorScale>
    </cfRule>
  </conditionalFormatting>
  <conditionalFormatting sqref="J26:AC29">
    <cfRule type="colorScale" priority="29">
      <colorScale>
        <cfvo type="min"/>
        <cfvo type="percentile" val="50"/>
        <cfvo type="max"/>
        <color theme="9" tint="0.79998168889431442"/>
        <color theme="9" tint="0.39997558519241921"/>
        <color theme="9" tint="-0.249977111117893"/>
      </colorScale>
    </cfRule>
  </conditionalFormatting>
  <pageMargins left="0.7" right="0.7" top="0.75" bottom="0.75" header="0.3" footer="0.3"/>
  <ignoredErrors>
    <ignoredError sqref="J19:AC19 K20:AC23"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 ME</vt:lpstr>
      <vt:lpstr>Summary Data Goals Based</vt:lpstr>
      <vt:lpstr>Summary Data End Users</vt:lpstr>
      <vt:lpstr>Score calculations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 &amp; S. Saldivar</cp:lastModifiedBy>
  <dcterms:created xsi:type="dcterms:W3CDTF">2020-03-24T18:34:31Z</dcterms:created>
  <dcterms:modified xsi:type="dcterms:W3CDTF">2020-04-16T20:55:05Z</dcterms:modified>
</cp:coreProperties>
</file>